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31-101-SP - SO 101 -..." sheetId="2" r:id="rId2"/>
    <sheet name="2022-31-301-SP - SO 301 -..." sheetId="3" r:id="rId3"/>
    <sheet name="2022-31-431-SP - SO 431 -..." sheetId="4" r:id="rId4"/>
    <sheet name="2022-31-VON-SP - VON - So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'2022-31-101-SP - SO 101 -...'!$C$101:$K$865</definedName>
    <definedName name="_xlnm.Print_Area" localSheetId="1">'2022-31-101-SP - SO 101 -...'!$C$4:$J$41,'2022-31-101-SP - SO 101 -...'!$C$47:$J$81,'2022-31-101-SP - SO 101 -...'!$C$87:$K$865</definedName>
    <definedName name="_xlnm.Print_Titles" localSheetId="1">'2022-31-101-SP - SO 101 -...'!$101:$101</definedName>
    <definedName name="_xlnm._FilterDatabase" localSheetId="2" hidden="1">'2022-31-301-SP - SO 301 -...'!$C$91:$K$338</definedName>
    <definedName name="_xlnm.Print_Area" localSheetId="2">'2022-31-301-SP - SO 301 -...'!$C$4:$J$41,'2022-31-301-SP - SO 301 -...'!$C$47:$J$71,'2022-31-301-SP - SO 301 -...'!$C$77:$K$338</definedName>
    <definedName name="_xlnm.Print_Titles" localSheetId="2">'2022-31-301-SP - SO 301 -...'!$91:$91</definedName>
    <definedName name="_xlnm._FilterDatabase" localSheetId="3" hidden="1">'2022-31-431-SP - SO 431 -...'!$C$88:$K$297</definedName>
    <definedName name="_xlnm.Print_Area" localSheetId="3">'2022-31-431-SP - SO 431 -...'!$C$4:$J$41,'2022-31-431-SP - SO 431 -...'!$C$47:$J$68,'2022-31-431-SP - SO 431 -...'!$C$74:$K$297</definedName>
    <definedName name="_xlnm.Print_Titles" localSheetId="3">'2022-31-431-SP - SO 431 -...'!$88:$88</definedName>
    <definedName name="_xlnm._FilterDatabase" localSheetId="4" hidden="1">'2022-31-VON-SP - VON - So...'!$C$87:$K$117</definedName>
    <definedName name="_xlnm.Print_Area" localSheetId="4">'2022-31-VON-SP - VON - So...'!$C$4:$J$41,'2022-31-VON-SP - VON - So...'!$C$47:$J$67,'2022-31-VON-SP - VON - So...'!$C$73:$K$117</definedName>
    <definedName name="_xlnm.Print_Titles" localSheetId="4">'2022-31-VON-SP - VON - So...'!$87:$87</definedName>
    <definedName name="_xlnm.Print_Area" localSheetId="5">'Seznam figur'!$C$4:$G$681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62"/>
  <c i="5" r="J37"/>
  <c i="1" r="AX62"/>
  <c i="5"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4" r="J39"/>
  <c r="J38"/>
  <c i="1" r="AY60"/>
  <c i="4" r="J37"/>
  <c i="1" r="AX60"/>
  <c i="4" r="BI293"/>
  <c r="BH293"/>
  <c r="BG293"/>
  <c r="BF293"/>
  <c r="T293"/>
  <c r="T287"/>
  <c r="R293"/>
  <c r="R287"/>
  <c r="P293"/>
  <c r="P287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3" r="J39"/>
  <c r="J38"/>
  <c i="1" r="AY58"/>
  <c i="3" r="J37"/>
  <c i="1" r="AX58"/>
  <c i="3"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T327"/>
  <c r="R328"/>
  <c r="R327"/>
  <c r="P328"/>
  <c r="P327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5"/>
  <c r="BH155"/>
  <c r="BG155"/>
  <c r="BF155"/>
  <c r="T155"/>
  <c r="T154"/>
  <c r="R155"/>
  <c r="R154"/>
  <c r="P155"/>
  <c r="P154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1" r="AY56"/>
  <c i="2" r="J39"/>
  <c r="J38"/>
  <c r="J37"/>
  <c i="1" r="AX56"/>
  <c i="2" r="BI864"/>
  <c r="BH864"/>
  <c r="BG864"/>
  <c r="BF864"/>
  <c r="T864"/>
  <c r="R864"/>
  <c r="P864"/>
  <c r="BI861"/>
  <c r="BH861"/>
  <c r="BG861"/>
  <c r="BF861"/>
  <c r="T861"/>
  <c r="R861"/>
  <c r="P861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2"/>
  <c r="BH802"/>
  <c r="BG802"/>
  <c r="BF802"/>
  <c r="T802"/>
  <c r="R802"/>
  <c r="P802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T791"/>
  <c r="R792"/>
  <c r="R791"/>
  <c r="P792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3"/>
  <c r="BH773"/>
  <c r="BG773"/>
  <c r="BF773"/>
  <c r="T773"/>
  <c r="R773"/>
  <c r="P773"/>
  <c r="BI768"/>
  <c r="BH768"/>
  <c r="BG768"/>
  <c r="BF768"/>
  <c r="T768"/>
  <c r="R768"/>
  <c r="P768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3"/>
  <c r="BH733"/>
  <c r="BG733"/>
  <c r="BF733"/>
  <c r="T733"/>
  <c r="R733"/>
  <c r="P733"/>
  <c r="BI728"/>
  <c r="BH728"/>
  <c r="BG728"/>
  <c r="BF728"/>
  <c r="T728"/>
  <c r="R728"/>
  <c r="P728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7"/>
  <c r="BH707"/>
  <c r="BG707"/>
  <c r="BF707"/>
  <c r="T707"/>
  <c r="R707"/>
  <c r="P707"/>
  <c r="BI702"/>
  <c r="BH702"/>
  <c r="BG702"/>
  <c r="BF702"/>
  <c r="T702"/>
  <c r="R702"/>
  <c r="P702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5"/>
  <c r="BH645"/>
  <c r="BG645"/>
  <c r="BF645"/>
  <c r="T645"/>
  <c r="R645"/>
  <c r="P645"/>
  <c r="BI640"/>
  <c r="BH640"/>
  <c r="BG640"/>
  <c r="BF640"/>
  <c r="T640"/>
  <c r="R640"/>
  <c r="P640"/>
  <c r="BI636"/>
  <c r="BH636"/>
  <c r="BG636"/>
  <c r="BF636"/>
  <c r="T636"/>
  <c r="R636"/>
  <c r="P636"/>
  <c r="BI634"/>
  <c r="BH634"/>
  <c r="BG634"/>
  <c r="BF634"/>
  <c r="T634"/>
  <c r="R634"/>
  <c r="P634"/>
  <c r="BI628"/>
  <c r="BH628"/>
  <c r="BG628"/>
  <c r="BF628"/>
  <c r="T628"/>
  <c r="R628"/>
  <c r="P628"/>
  <c r="BI625"/>
  <c r="BH625"/>
  <c r="BG625"/>
  <c r="BF625"/>
  <c r="T625"/>
  <c r="R625"/>
  <c r="P625"/>
  <c r="BI620"/>
  <c r="BH620"/>
  <c r="BG620"/>
  <c r="BF620"/>
  <c r="T620"/>
  <c r="R620"/>
  <c r="P620"/>
  <c r="BI617"/>
  <c r="BH617"/>
  <c r="BG617"/>
  <c r="BF617"/>
  <c r="T617"/>
  <c r="R617"/>
  <c r="P617"/>
  <c r="BI612"/>
  <c r="BH612"/>
  <c r="BG612"/>
  <c r="BF612"/>
  <c r="T612"/>
  <c r="R612"/>
  <c r="P612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14"/>
  <c r="BH414"/>
  <c r="BG414"/>
  <c r="BF414"/>
  <c r="T414"/>
  <c r="R414"/>
  <c r="P414"/>
  <c r="BI410"/>
  <c r="BH410"/>
  <c r="BG410"/>
  <c r="BF410"/>
  <c r="T410"/>
  <c r="R410"/>
  <c r="P410"/>
  <c r="BI404"/>
  <c r="BH404"/>
  <c r="BG404"/>
  <c r="BF404"/>
  <c r="T404"/>
  <c r="R404"/>
  <c r="P404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56"/>
  <c r="E7"/>
  <c r="E50"/>
  <c i="1" r="L50"/>
  <c r="AM50"/>
  <c r="AM49"/>
  <c r="L49"/>
  <c r="AM47"/>
  <c r="L47"/>
  <c r="L45"/>
  <c r="L44"/>
  <c i="2" r="J628"/>
  <c r="J274"/>
  <c r="BK480"/>
  <c i="3" r="BK267"/>
  <c i="4" r="BK92"/>
  <c i="2" r="BK193"/>
  <c r="J542"/>
  <c i="3" r="J139"/>
  <c r="J121"/>
  <c i="4" r="BK244"/>
  <c i="2" r="BK673"/>
  <c r="J855"/>
  <c r="BK678"/>
  <c r="BK855"/>
  <c r="J780"/>
  <c r="BK390"/>
  <c i="3" r="J191"/>
  <c r="J287"/>
  <c i="4" r="J273"/>
  <c i="5" r="J107"/>
  <c i="2" r="BK608"/>
  <c r="BK163"/>
  <c r="BK527"/>
  <c i="3" r="J149"/>
  <c r="J155"/>
  <c i="4" r="J124"/>
  <c i="2" r="J312"/>
  <c r="BK743"/>
  <c r="J851"/>
  <c r="BK531"/>
  <c i="3" r="J242"/>
  <c r="BK176"/>
  <c i="2" r="J640"/>
  <c r="J240"/>
  <c r="J259"/>
  <c r="J612"/>
  <c i="3" r="J213"/>
  <c r="J181"/>
  <c r="BK121"/>
  <c i="4" r="BK124"/>
  <c i="2" r="BK215"/>
  <c i="4" r="BK198"/>
  <c i="2" r="J843"/>
  <c r="BK425"/>
  <c r="BK320"/>
  <c i="4" r="J277"/>
  <c i="2" r="BK452"/>
  <c i="3" r="J162"/>
  <c r="J251"/>
  <c i="4" r="J149"/>
  <c i="2" r="J645"/>
  <c r="BK316"/>
  <c r="J527"/>
  <c r="BK477"/>
  <c r="BK105"/>
  <c i="3" r="J125"/>
  <c r="J106"/>
  <c r="BK168"/>
  <c i="2" r="F38"/>
  <c r="BK312"/>
  <c i="4" r="J282"/>
  <c i="2" r="BK443"/>
  <c r="J697"/>
  <c r="J797"/>
  <c r="BK394"/>
  <c i="3" r="J336"/>
  <c i="4" r="J285"/>
  <c r="BK248"/>
  <c i="2" r="J224"/>
  <c r="BK773"/>
  <c r="BK505"/>
  <c r="J421"/>
  <c r="BK762"/>
  <c r="J847"/>
  <c i="3" r="J328"/>
  <c r="J101"/>
  <c i="4" r="J244"/>
  <c i="2" r="BK259"/>
  <c i="3" r="BK191"/>
  <c i="2" r="J861"/>
  <c r="J778"/>
  <c r="BK707"/>
  <c r="J480"/>
  <c r="J215"/>
  <c i="1" r="AS55"/>
  <c i="2" r="J597"/>
  <c r="BK398"/>
  <c r="BK298"/>
  <c r="BK655"/>
  <c r="BK447"/>
  <c i="3" r="BK135"/>
  <c r="J194"/>
  <c i="4" r="BK170"/>
  <c i="2" r="J768"/>
  <c r="J824"/>
  <c i="3" r="BK247"/>
  <c r="BK295"/>
  <c i="5" r="J116"/>
  <c i="2" r="J398"/>
  <c r="J494"/>
  <c r="J678"/>
  <c i="3" r="J111"/>
  <c r="BK172"/>
  <c i="5" r="J105"/>
  <c i="2" r="J557"/>
  <c r="J443"/>
  <c r="BK847"/>
  <c r="BK378"/>
  <c i="3" r="J295"/>
  <c i="4" r="J288"/>
  <c r="BK180"/>
  <c i="5" r="BK116"/>
  <c i="2" r="BK748"/>
  <c r="BK421"/>
  <c r="BK515"/>
  <c r="J636"/>
  <c r="J327"/>
  <c r="J188"/>
  <c r="J650"/>
  <c r="J353"/>
  <c i="3" r="J267"/>
  <c r="J271"/>
  <c i="4" r="BK139"/>
  <c i="2" r="BK404"/>
  <c i="3" r="BK111"/>
  <c i="4" r="J180"/>
  <c i="2" r="J634"/>
  <c r="BK787"/>
  <c r="J244"/>
  <c r="BK778"/>
  <c r="BK353"/>
  <c i="4" r="BK277"/>
  <c r="BK154"/>
  <c i="5" r="J91"/>
  <c i="2" r="BK861"/>
  <c r="J466"/>
  <c r="BK119"/>
  <c r="J452"/>
  <c i="3" r="BK275"/>
  <c i="4" r="BK270"/>
  <c i="2" r="BK224"/>
  <c i="3" r="BK271"/>
  <c i="4" r="BK282"/>
  <c i="2" r="J536"/>
  <c r="BK569"/>
  <c i="4" r="J225"/>
  <c i="2" r="BK636"/>
  <c r="J552"/>
  <c r="BK625"/>
  <c r="BK130"/>
  <c i="3" r="BK208"/>
  <c i="4" r="J211"/>
  <c i="5" r="BK100"/>
  <c i="2" r="BK497"/>
  <c r="J320"/>
  <c i="3" r="BK319"/>
  <c r="BK291"/>
  <c i="4" r="J144"/>
  <c i="2" r="J828"/>
  <c r="BK542"/>
  <c r="J362"/>
  <c r="J864"/>
  <c r="J394"/>
  <c i="3" r="BK314"/>
  <c r="J310"/>
  <c i="4" r="BK207"/>
  <c i="2" r="BK264"/>
  <c r="BK669"/>
  <c r="J839"/>
  <c r="J473"/>
  <c r="BK332"/>
  <c r="J743"/>
  <c r="J519"/>
  <c r="BK197"/>
  <c i="3" r="BK336"/>
  <c r="BK106"/>
  <c i="4" r="BK134"/>
  <c i="2" r="BK366"/>
  <c r="J141"/>
  <c r="J435"/>
  <c r="BK572"/>
  <c r="BK780"/>
  <c r="BK473"/>
  <c r="J210"/>
  <c r="J833"/>
  <c r="BK702"/>
  <c r="J425"/>
  <c i="3" r="J275"/>
  <c r="BK328"/>
  <c r="BK181"/>
  <c i="4" r="BK114"/>
  <c r="J114"/>
  <c i="2" r="J159"/>
  <c i="3" r="J221"/>
  <c i="5" r="J110"/>
  <c i="2" r="BK114"/>
  <c r="J738"/>
  <c r="J114"/>
  <c r="J660"/>
  <c r="BK757"/>
  <c r="BK178"/>
  <c r="J807"/>
  <c r="J497"/>
  <c i="3" r="J186"/>
  <c i="4" r="BK98"/>
  <c r="J109"/>
  <c i="2" r="BK386"/>
  <c r="J707"/>
  <c r="BK807"/>
  <c r="BK466"/>
  <c r="BK640"/>
  <c r="BK362"/>
  <c r="J625"/>
  <c r="BK220"/>
  <c i="3" r="J202"/>
  <c i="4" r="J265"/>
  <c i="2" r="BK359"/>
  <c i="3" r="J172"/>
  <c r="BK199"/>
  <c r="J206"/>
  <c i="4" r="BK185"/>
  <c r="BK159"/>
  <c i="2" r="BK159"/>
  <c r="J228"/>
  <c i="4" r="J185"/>
  <c i="2" r="BK167"/>
  <c r="J820"/>
  <c r="J205"/>
  <c r="J269"/>
  <c r="J220"/>
  <c i="3" r="BK216"/>
  <c i="4" r="J240"/>
  <c r="J191"/>
  <c i="2" r="J130"/>
  <c r="BK308"/>
  <c r="J673"/>
  <c r="BK587"/>
  <c r="J201"/>
  <c r="BK348"/>
  <c r="J816"/>
  <c r="BK634"/>
  <c r="J308"/>
  <c i="3" r="BK287"/>
  <c r="BK228"/>
  <c r="BK95"/>
  <c i="4" r="J104"/>
  <c r="J170"/>
  <c i="2" r="J254"/>
  <c r="BK728"/>
  <c r="BK816"/>
  <c r="BK458"/>
  <c r="J232"/>
  <c r="J655"/>
  <c r="J802"/>
  <c r="BK124"/>
  <c r="J583"/>
  <c r="J414"/>
  <c r="J787"/>
  <c r="J510"/>
  <c r="J183"/>
  <c i="4" r="BK109"/>
  <c r="J216"/>
  <c i="5" r="BK91"/>
  <c i="2" r="BK205"/>
  <c r="BK561"/>
  <c r="J531"/>
  <c r="BK851"/>
  <c r="BK718"/>
  <c r="BK284"/>
  <c i="3" r="J135"/>
  <c i="4" r="BK293"/>
  <c r="J229"/>
  <c i="2" r="BK240"/>
  <c i="3" r="J319"/>
  <c r="J237"/>
  <c i="4" r="J165"/>
  <c r="J270"/>
  <c i="2" r="BK797"/>
  <c r="J490"/>
  <c i="4" r="BK202"/>
  <c i="2" r="BK414"/>
  <c r="J693"/>
  <c r="J119"/>
  <c r="J390"/>
  <c r="BK486"/>
  <c r="J370"/>
  <c i="3" r="BK310"/>
  <c r="BK324"/>
  <c r="J247"/>
  <c i="4" r="J98"/>
  <c r="BK261"/>
  <c i="2" r="J669"/>
  <c r="BK146"/>
  <c r="BK232"/>
  <c i="3" r="BK283"/>
  <c i="4" r="BK165"/>
  <c i="2" r="BK789"/>
  <c r="BK660"/>
  <c r="J752"/>
  <c r="BK141"/>
  <c i="3" r="BK186"/>
  <c i="5" r="J103"/>
  <c i="2" r="BK628"/>
  <c r="J688"/>
  <c r="BK579"/>
  <c r="BK135"/>
  <c r="BK470"/>
  <c r="BK249"/>
  <c i="3" r="BK242"/>
  <c r="BK300"/>
  <c i="4" r="J248"/>
  <c i="5" r="J94"/>
  <c i="3" r="BK125"/>
  <c i="4" r="J139"/>
  <c i="2" r="J348"/>
  <c r="BK552"/>
  <c r="BK494"/>
  <c r="BK519"/>
  <c r="BK864"/>
  <c r="BK683"/>
  <c r="J410"/>
  <c i="4" r="J129"/>
  <c r="J235"/>
  <c i="2" r="BK201"/>
  <c r="BK738"/>
  <c r="BK603"/>
  <c r="BK244"/>
  <c r="J486"/>
  <c i="3" r="BK139"/>
  <c i="5" r="BK110"/>
  <c i="2" r="BK155"/>
  <c i="3" r="BK255"/>
  <c i="4" r="BK235"/>
  <c r="J119"/>
  <c i="2" r="BK697"/>
  <c i="4" r="J257"/>
  <c i="2" r="J762"/>
  <c r="BK785"/>
  <c r="BK576"/>
  <c i="1" r="AS57"/>
  <c i="3" r="J324"/>
  <c i="4" r="BK265"/>
  <c i="2" r="BK547"/>
  <c r="J600"/>
  <c i="3" r="BK194"/>
  <c r="BK117"/>
  <c i="2" r="J591"/>
  <c r="J608"/>
  <c r="J249"/>
  <c r="J430"/>
  <c i="3" r="J334"/>
  <c i="4" r="BK149"/>
  <c i="2" r="BK733"/>
  <c r="BK768"/>
  <c r="BK617"/>
  <c r="BK151"/>
  <c r="BK597"/>
  <c i="3" r="J305"/>
  <c r="BK202"/>
  <c i="4" r="BK240"/>
  <c i="2" r="BK290"/>
  <c r="J572"/>
  <c r="J386"/>
  <c r="J378"/>
  <c r="BK110"/>
  <c r="BK557"/>
  <c r="J135"/>
  <c i="3" r="J228"/>
  <c r="J95"/>
  <c i="4" r="J154"/>
  <c i="2" r="J316"/>
  <c i="4" r="J261"/>
  <c i="2" r="J178"/>
  <c r="J579"/>
  <c r="BK254"/>
  <c r="J167"/>
  <c r="BK591"/>
  <c i="3" r="J199"/>
  <c i="4" r="BK229"/>
  <c i="2" r="J303"/>
  <c r="BK430"/>
  <c r="BK343"/>
  <c r="J298"/>
  <c r="J773"/>
  <c r="J36"/>
  <c r="J470"/>
  <c r="BK463"/>
  <c r="BK795"/>
  <c r="J404"/>
  <c i="3" r="J300"/>
  <c r="J291"/>
  <c i="4" r="BK221"/>
  <c r="BK129"/>
  <c i="2" r="J447"/>
  <c r="J146"/>
  <c r="BK228"/>
  <c r="BK792"/>
  <c r="BK303"/>
  <c i="3" r="J259"/>
  <c i="4" r="J279"/>
  <c r="BK285"/>
  <c i="2" r="J173"/>
  <c r="BK583"/>
  <c r="J792"/>
  <c r="J337"/>
  <c r="BK665"/>
  <c r="BK236"/>
  <c r="J785"/>
  <c r="J477"/>
  <c i="3" r="BK305"/>
  <c r="J263"/>
  <c r="BK213"/>
  <c i="4" r="BK288"/>
  <c i="5" r="BK97"/>
  <c i="2" r="BK279"/>
  <c r="J547"/>
  <c r="J665"/>
  <c i="1" r="AS61"/>
  <c i="2" r="J561"/>
  <c r="J110"/>
  <c r="BK802"/>
  <c r="BK490"/>
  <c r="J332"/>
  <c i="3" r="BK259"/>
  <c r="J279"/>
  <c r="J216"/>
  <c i="4" r="BK119"/>
  <c r="BK144"/>
  <c i="2" r="BK294"/>
  <c i="3" r="BK101"/>
  <c i="5" r="BK103"/>
  <c i="2" r="J155"/>
  <c r="BK510"/>
  <c r="J576"/>
  <c r="J683"/>
  <c r="J343"/>
  <c r="BK269"/>
  <c r="J723"/>
  <c r="J463"/>
  <c i="3" r="BK232"/>
  <c i="4" r="J134"/>
  <c r="J198"/>
  <c i="2" r="BK843"/>
  <c r="BK650"/>
  <c r="BK523"/>
  <c r="BK688"/>
  <c r="J294"/>
  <c r="J587"/>
  <c r="BK370"/>
  <c i="3" r="BK279"/>
  <c i="4" r="BK257"/>
  <c i="5" r="J100"/>
  <c i="2" r="J193"/>
  <c i="3" r="J314"/>
  <c r="J283"/>
  <c r="J255"/>
  <c i="4" r="BK175"/>
  <c i="5" r="BK94"/>
  <c i="2" r="J783"/>
  <c i="4" r="BK225"/>
  <c i="2" r="BK693"/>
  <c r="BK539"/>
  <c r="BK820"/>
  <c r="J505"/>
  <c i="3" r="BK334"/>
  <c i="4" r="J202"/>
  <c r="BK216"/>
  <c i="2" r="BK210"/>
  <c r="J151"/>
  <c r="J718"/>
  <c r="BK783"/>
  <c r="J124"/>
  <c r="BK713"/>
  <c r="J382"/>
  <c i="3" r="BK206"/>
  <c r="J117"/>
  <c i="4" r="BK252"/>
  <c i="5" r="BK113"/>
  <c i="2" r="J163"/>
  <c r="J620"/>
  <c r="J728"/>
  <c r="BK612"/>
  <c r="J236"/>
  <c r="J789"/>
  <c r="J515"/>
  <c i="3" r="BK251"/>
  <c r="BK144"/>
  <c r="BK162"/>
  <c i="4" r="BK191"/>
  <c i="2" r="BK410"/>
  <c i="3" r="BK237"/>
  <c i="4" r="J252"/>
  <c i="2" r="J264"/>
  <c r="J702"/>
  <c r="BK752"/>
  <c r="J458"/>
  <c r="J105"/>
  <c r="BK536"/>
  <c r="J279"/>
  <c i="4" r="J207"/>
  <c i="5" r="J113"/>
  <c i="2" r="BK833"/>
  <c r="BK183"/>
  <c r="J569"/>
  <c r="BK723"/>
  <c r="J713"/>
  <c r="BK173"/>
  <c i="3" r="J224"/>
  <c r="J168"/>
  <c r="BK221"/>
  <c i="4" r="J92"/>
  <c i="5" r="J97"/>
  <c i="2" r="J374"/>
  <c i="1" r="AS59"/>
  <c i="2" r="J748"/>
  <c r="J359"/>
  <c i="3" r="BK155"/>
  <c i="4" r="J159"/>
  <c i="5" r="BK107"/>
  <c i="2" r="J733"/>
  <c r="BK600"/>
  <c r="BK327"/>
  <c r="J617"/>
  <c i="3" r="J208"/>
  <c r="BK263"/>
  <c i="4" r="BK104"/>
  <c i="2" r="BK839"/>
  <c r="J811"/>
  <c r="J539"/>
  <c r="J501"/>
  <c r="J290"/>
  <c r="BK501"/>
  <c r="J284"/>
  <c i="3" r="J176"/>
  <c r="J144"/>
  <c r="BK224"/>
  <c i="4" r="BK211"/>
  <c i="2" r="BK435"/>
  <c r="J795"/>
  <c i="4" r="J293"/>
  <c r="J175"/>
  <c i="2" r="BK374"/>
  <c r="BK824"/>
  <c r="BK382"/>
  <c r="BK620"/>
  <c r="BK337"/>
  <c r="BK828"/>
  <c r="BK645"/>
  <c r="J366"/>
  <c i="3" r="J232"/>
  <c i="4" r="BK273"/>
  <c i="5" r="BK105"/>
  <c i="2" r="J757"/>
  <c r="J603"/>
  <c r="J197"/>
  <c r="BK188"/>
  <c r="BK811"/>
  <c r="J523"/>
  <c i="3" r="BK149"/>
  <c i="4" r="J221"/>
  <c r="BK279"/>
  <c i="2" r="BK274"/>
  <c r="F36"/>
  <c r="F39"/>
  <c r="F37"/>
  <c i="4" l="1" r="P197"/>
  <c i="2" r="BK677"/>
  <c r="J677"/>
  <c r="J75"/>
  <c r="BK838"/>
  <c r="J838"/>
  <c r="J80"/>
  <c r="R373"/>
  <c r="T659"/>
  <c r="T838"/>
  <c r="T837"/>
  <c i="3" r="P94"/>
  <c i="2" r="T677"/>
  <c r="R838"/>
  <c r="R837"/>
  <c i="4" r="T197"/>
  <c i="2" r="BK373"/>
  <c r="J373"/>
  <c r="J71"/>
  <c r="P659"/>
  <c r="P777"/>
  <c r="R172"/>
  <c r="P326"/>
  <c r="P347"/>
  <c r="T457"/>
  <c r="T794"/>
  <c i="4" r="T91"/>
  <c r="T90"/>
  <c r="T89"/>
  <c i="2" r="T172"/>
  <c r="T104"/>
  <c r="BK326"/>
  <c r="J326"/>
  <c r="J68"/>
  <c r="T347"/>
  <c r="P365"/>
  <c r="T365"/>
  <c r="R659"/>
  <c r="BK777"/>
  <c r="J777"/>
  <c r="J76"/>
  <c i="3" r="BK94"/>
  <c r="J94"/>
  <c r="J65"/>
  <c i="2" r="T289"/>
  <c r="R347"/>
  <c r="BK457"/>
  <c r="J457"/>
  <c r="J72"/>
  <c r="P794"/>
  <c i="3" r="T94"/>
  <c i="4" r="P91"/>
  <c r="P90"/>
  <c r="P89"/>
  <c i="1" r="AU60"/>
  <c i="2" r="P289"/>
  <c r="R326"/>
  <c r="BK365"/>
  <c r="J365"/>
  <c r="J70"/>
  <c r="R365"/>
  <c i="3" r="R161"/>
  <c r="BK333"/>
  <c r="J333"/>
  <c r="J70"/>
  <c i="4" r="BK197"/>
  <c r="J197"/>
  <c r="J66"/>
  <c i="2" r="BK289"/>
  <c r="J289"/>
  <c r="J67"/>
  <c r="BK347"/>
  <c r="J347"/>
  <c r="J69"/>
  <c r="P457"/>
  <c i="3" r="P333"/>
  <c i="4" r="BK91"/>
  <c r="BK90"/>
  <c r="J90"/>
  <c r="J64"/>
  <c i="2" r="T373"/>
  <c r="BK794"/>
  <c r="J794"/>
  <c r="J78"/>
  <c i="3" r="R94"/>
  <c i="2" r="P172"/>
  <c r="P104"/>
  <c r="P373"/>
  <c r="BK659"/>
  <c r="J659"/>
  <c r="J74"/>
  <c r="P838"/>
  <c r="P837"/>
  <c i="3" r="P161"/>
  <c i="5" r="BK90"/>
  <c r="J90"/>
  <c r="J65"/>
  <c i="2" r="R677"/>
  <c r="T777"/>
  <c i="3" r="BK161"/>
  <c r="J161"/>
  <c r="J68"/>
  <c r="R333"/>
  <c i="4" r="R197"/>
  <c i="5" r="P90"/>
  <c i="2" r="BK172"/>
  <c r="J172"/>
  <c r="J66"/>
  <c r="P677"/>
  <c r="R777"/>
  <c i="5" r="R90"/>
  <c r="R89"/>
  <c r="R88"/>
  <c r="R109"/>
  <c i="2" r="R289"/>
  <c r="T326"/>
  <c r="R457"/>
  <c r="R794"/>
  <c i="3" r="T161"/>
  <c r="T333"/>
  <c i="4" r="R91"/>
  <c r="R90"/>
  <c r="R89"/>
  <c i="5" r="T90"/>
  <c r="T89"/>
  <c r="T88"/>
  <c r="BK109"/>
  <c r="J109"/>
  <c r="J66"/>
  <c r="P109"/>
  <c r="T109"/>
  <c i="2" r="BK104"/>
  <c r="J104"/>
  <c r="J65"/>
  <c r="BK791"/>
  <c r="J791"/>
  <c r="J77"/>
  <c r="BK504"/>
  <c r="J504"/>
  <c r="J73"/>
  <c i="3" r="BK327"/>
  <c r="J327"/>
  <c r="J69"/>
  <c r="BK148"/>
  <c r="J148"/>
  <c r="J66"/>
  <c r="BK154"/>
  <c r="J154"/>
  <c r="J67"/>
  <c i="4" r="BK287"/>
  <c r="J287"/>
  <c r="J67"/>
  <c r="J91"/>
  <c r="J65"/>
  <c i="5" r="BE91"/>
  <c r="F85"/>
  <c r="BE94"/>
  <c r="BE103"/>
  <c r="J82"/>
  <c r="BE113"/>
  <c r="BE105"/>
  <c r="E50"/>
  <c r="BE100"/>
  <c r="BE97"/>
  <c r="BE110"/>
  <c r="BE116"/>
  <c r="BE107"/>
  <c i="4" r="E50"/>
  <c r="BE92"/>
  <c r="BE109"/>
  <c r="BE114"/>
  <c r="BE139"/>
  <c i="3" r="BK93"/>
  <c r="BK92"/>
  <c r="J92"/>
  <c i="4" r="BE165"/>
  <c r="BE170"/>
  <c r="BE240"/>
  <c r="BE98"/>
  <c r="BE134"/>
  <c r="BE180"/>
  <c r="J56"/>
  <c r="BE104"/>
  <c r="BE221"/>
  <c r="F59"/>
  <c r="BE229"/>
  <c r="BE252"/>
  <c r="BE119"/>
  <c r="BE235"/>
  <c r="BE248"/>
  <c r="BE273"/>
  <c r="BE285"/>
  <c r="BE154"/>
  <c r="BE277"/>
  <c r="BE211"/>
  <c r="BE244"/>
  <c r="BE270"/>
  <c r="BE282"/>
  <c r="BE129"/>
  <c r="BE144"/>
  <c r="BE149"/>
  <c r="BE175"/>
  <c r="BE191"/>
  <c r="BE198"/>
  <c r="BE225"/>
  <c r="BE257"/>
  <c r="BE288"/>
  <c r="BE202"/>
  <c r="BE293"/>
  <c r="BE124"/>
  <c r="BE159"/>
  <c r="BE207"/>
  <c r="BE185"/>
  <c r="BE216"/>
  <c r="BE261"/>
  <c r="BE265"/>
  <c r="BE279"/>
  <c i="3" r="BE121"/>
  <c r="BE101"/>
  <c r="BE111"/>
  <c r="BE135"/>
  <c r="BE149"/>
  <c r="BE172"/>
  <c r="BE208"/>
  <c r="BE247"/>
  <c r="BE263"/>
  <c i="2" r="BK103"/>
  <c r="J103"/>
  <c r="J64"/>
  <c i="3" r="BE206"/>
  <c r="BE242"/>
  <c i="2" r="BK837"/>
  <c r="J837"/>
  <c r="J79"/>
  <c i="3" r="BE117"/>
  <c r="BE216"/>
  <c r="BE228"/>
  <c r="BE237"/>
  <c r="BE251"/>
  <c r="E80"/>
  <c r="BE181"/>
  <c r="BE191"/>
  <c r="J56"/>
  <c r="BE125"/>
  <c r="BE224"/>
  <c r="BE232"/>
  <c r="BE259"/>
  <c r="BE267"/>
  <c r="BE287"/>
  <c r="BE314"/>
  <c r="BE106"/>
  <c r="BE300"/>
  <c r="BE95"/>
  <c r="BE162"/>
  <c r="BE186"/>
  <c r="BE194"/>
  <c r="BE213"/>
  <c r="BE319"/>
  <c r="BE334"/>
  <c r="BE336"/>
  <c r="BE283"/>
  <c r="BE324"/>
  <c r="BE328"/>
  <c r="BE144"/>
  <c r="BE155"/>
  <c r="BE199"/>
  <c r="BE221"/>
  <c r="BE275"/>
  <c r="BE176"/>
  <c r="BE305"/>
  <c r="BE279"/>
  <c r="F59"/>
  <c r="BE295"/>
  <c r="BE139"/>
  <c r="BE202"/>
  <c r="BE255"/>
  <c r="BE291"/>
  <c r="BE168"/>
  <c r="BE271"/>
  <c r="BE310"/>
  <c i="2" r="F59"/>
  <c r="BE124"/>
  <c r="BE155"/>
  <c r="BE224"/>
  <c r="BE244"/>
  <c r="BE254"/>
  <c r="BE269"/>
  <c r="BE316"/>
  <c r="BE348"/>
  <c r="BE274"/>
  <c r="BE279"/>
  <c r="BE337"/>
  <c r="BE362"/>
  <c r="BE374"/>
  <c r="BE421"/>
  <c r="BE443"/>
  <c r="BE458"/>
  <c r="BE477"/>
  <c r="BE486"/>
  <c r="BE497"/>
  <c r="BE561"/>
  <c r="BE579"/>
  <c r="BE600"/>
  <c r="BE603"/>
  <c r="BE608"/>
  <c r="BE617"/>
  <c r="BE625"/>
  <c r="BE636"/>
  <c r="BE650"/>
  <c r="BE688"/>
  <c r="BE693"/>
  <c r="BE702"/>
  <c r="BE718"/>
  <c r="BE723"/>
  <c r="BE728"/>
  <c r="BE733"/>
  <c r="BE773"/>
  <c r="BE778"/>
  <c r="BE785"/>
  <c r="BE792"/>
  <c r="BE795"/>
  <c r="BE797"/>
  <c r="BE807"/>
  <c r="BE816"/>
  <c r="BE824"/>
  <c r="BE839"/>
  <c r="BE264"/>
  <c r="BE290"/>
  <c r="BE320"/>
  <c r="BE410"/>
  <c r="BE425"/>
  <c r="BE847"/>
  <c i="1" r="BC56"/>
  <c i="2" r="E90"/>
  <c r="BE119"/>
  <c r="BE130"/>
  <c r="BE205"/>
  <c r="BE210"/>
  <c r="BE215"/>
  <c r="BE220"/>
  <c r="BE240"/>
  <c r="BE303"/>
  <c r="BE359"/>
  <c i="1" r="BA56"/>
  <c i="2" r="J96"/>
  <c r="BE163"/>
  <c r="BE193"/>
  <c r="BE249"/>
  <c r="BE308"/>
  <c r="BE370"/>
  <c r="BE398"/>
  <c r="BE452"/>
  <c r="BE466"/>
  <c r="BE480"/>
  <c r="BE494"/>
  <c r="BE505"/>
  <c r="BE510"/>
  <c r="BE523"/>
  <c r="BE527"/>
  <c r="BE536"/>
  <c r="BE557"/>
  <c r="BE572"/>
  <c r="BE634"/>
  <c r="BE707"/>
  <c r="BE738"/>
  <c r="BE752"/>
  <c r="BE762"/>
  <c r="BE864"/>
  <c i="1" r="BB56"/>
  <c i="2" r="BE114"/>
  <c r="BE135"/>
  <c r="BE159"/>
  <c r="BE167"/>
  <c r="BE178"/>
  <c r="BE183"/>
  <c r="BE188"/>
  <c r="BE259"/>
  <c r="BE312"/>
  <c r="BE327"/>
  <c r="BE353"/>
  <c r="BE378"/>
  <c r="BE404"/>
  <c r="BE435"/>
  <c r="BE473"/>
  <c r="BE490"/>
  <c r="BE501"/>
  <c r="BE515"/>
  <c r="BE531"/>
  <c r="BE542"/>
  <c r="BE547"/>
  <c r="BE552"/>
  <c r="BE576"/>
  <c r="BE587"/>
  <c r="BE628"/>
  <c r="BE645"/>
  <c r="BE655"/>
  <c r="BE665"/>
  <c r="BE669"/>
  <c r="BE673"/>
  <c r="BE697"/>
  <c r="BE743"/>
  <c r="BE748"/>
  <c r="BE757"/>
  <c r="BE780"/>
  <c r="BE783"/>
  <c r="BE787"/>
  <c r="BE789"/>
  <c r="BE802"/>
  <c r="BE811"/>
  <c r="BE820"/>
  <c r="BE828"/>
  <c r="BE833"/>
  <c r="BE298"/>
  <c r="BE332"/>
  <c r="BE366"/>
  <c r="BE414"/>
  <c r="BE519"/>
  <c r="BE539"/>
  <c r="BE569"/>
  <c r="BE583"/>
  <c r="BE591"/>
  <c r="BE597"/>
  <c r="BE612"/>
  <c r="BE620"/>
  <c r="BE640"/>
  <c r="BE660"/>
  <c r="BE678"/>
  <c r="BE683"/>
  <c r="BE713"/>
  <c r="BE768"/>
  <c r="BE173"/>
  <c r="BE197"/>
  <c r="BE236"/>
  <c r="BE294"/>
  <c r="BE843"/>
  <c i="1" r="AW56"/>
  <c i="2" r="BE105"/>
  <c r="BE110"/>
  <c r="BE141"/>
  <c r="BE146"/>
  <c r="BE151"/>
  <c r="BE201"/>
  <c r="BE228"/>
  <c r="BE232"/>
  <c r="BE284"/>
  <c r="BE343"/>
  <c r="BE382"/>
  <c r="BE386"/>
  <c r="BE390"/>
  <c r="BE394"/>
  <c r="BE430"/>
  <c r="BE447"/>
  <c r="BE463"/>
  <c r="BE470"/>
  <c r="BE851"/>
  <c r="BE855"/>
  <c r="BE861"/>
  <c i="1" r="BD56"/>
  <c i="3" r="F38"/>
  <c i="1" r="BC58"/>
  <c r="BC57"/>
  <c r="AY57"/>
  <c i="5" r="J36"/>
  <c i="1" r="AW62"/>
  <c r="AU59"/>
  <c i="4" r="F38"/>
  <c i="1" r="BC60"/>
  <c r="BC59"/>
  <c r="AY59"/>
  <c i="5" r="F39"/>
  <c i="1" r="BD62"/>
  <c r="BD61"/>
  <c i="5" r="F38"/>
  <c i="1" r="BC62"/>
  <c r="BC61"/>
  <c r="AY61"/>
  <c r="BD55"/>
  <c r="BC55"/>
  <c i="5" r="F36"/>
  <c i="1" r="BA62"/>
  <c r="BA61"/>
  <c r="AW61"/>
  <c i="5" r="F37"/>
  <c i="1" r="BB62"/>
  <c r="BB61"/>
  <c r="AX61"/>
  <c i="3" r="F37"/>
  <c i="1" r="BB58"/>
  <c r="BB57"/>
  <c r="AX57"/>
  <c i="3" r="J36"/>
  <c i="1" r="AW58"/>
  <c i="3" r="J32"/>
  <c i="1" r="BB55"/>
  <c r="AX55"/>
  <c i="4" r="F36"/>
  <c i="1" r="BA60"/>
  <c r="BA59"/>
  <c r="AW59"/>
  <c i="4" r="J36"/>
  <c i="1" r="AW60"/>
  <c r="AS54"/>
  <c r="BA55"/>
  <c i="3" r="F36"/>
  <c i="1" r="BA58"/>
  <c r="BA57"/>
  <c r="AW57"/>
  <c i="4" r="F37"/>
  <c i="1" r="BB60"/>
  <c r="BB59"/>
  <c r="AX59"/>
  <c i="4" r="F39"/>
  <c i="1" r="BD60"/>
  <c r="BD59"/>
  <c i="3" r="F39"/>
  <c i="1" r="BD58"/>
  <c r="BD57"/>
  <c i="2" l="1" r="R504"/>
  <c r="T504"/>
  <c r="T103"/>
  <c r="T102"/>
  <c r="P504"/>
  <c r="R104"/>
  <c i="5" r="P89"/>
  <c r="P88"/>
  <c i="1" r="AU62"/>
  <c i="2" r="R103"/>
  <c r="R102"/>
  <c r="P103"/>
  <c r="P102"/>
  <c i="1" r="AU56"/>
  <c i="3" r="T93"/>
  <c r="T92"/>
  <c r="P93"/>
  <c r="P92"/>
  <c i="1" r="AU58"/>
  <c i="3" r="R93"/>
  <c r="R92"/>
  <c i="4" r="BK89"/>
  <c r="J89"/>
  <c r="J63"/>
  <c i="5" r="BK89"/>
  <c r="J89"/>
  <c r="J64"/>
  <c i="1" r="AG58"/>
  <c i="3" r="J63"/>
  <c r="J93"/>
  <c r="J64"/>
  <c i="2" r="BK102"/>
  <c r="J102"/>
  <c i="1" r="AU61"/>
  <c r="AU57"/>
  <c i="2" r="J35"/>
  <c i="1" r="AV56"/>
  <c r="AT56"/>
  <c r="AY55"/>
  <c i="3" r="F35"/>
  <c i="1" r="AZ58"/>
  <c r="AZ57"/>
  <c r="AV57"/>
  <c r="AT57"/>
  <c r="AW55"/>
  <c r="AG57"/>
  <c r="BB54"/>
  <c r="W31"/>
  <c r="BA54"/>
  <c r="W30"/>
  <c r="BC54"/>
  <c r="AY54"/>
  <c i="5" r="F35"/>
  <c i="1" r="AZ62"/>
  <c r="AZ61"/>
  <c r="AV61"/>
  <c r="AT61"/>
  <c i="4" r="F35"/>
  <c i="1" r="AZ60"/>
  <c r="AZ59"/>
  <c r="AV59"/>
  <c r="AT59"/>
  <c i="2" r="F35"/>
  <c i="1" r="AZ56"/>
  <c r="AZ55"/>
  <c r="AU55"/>
  <c i="4" r="J35"/>
  <c i="1" r="AV60"/>
  <c r="AT60"/>
  <c i="2" r="J32"/>
  <c i="1" r="AG56"/>
  <c r="AG55"/>
  <c i="4" r="J32"/>
  <c i="1" r="AG60"/>
  <c r="AG59"/>
  <c i="5" r="J35"/>
  <c i="1" r="AV62"/>
  <c r="AT62"/>
  <c i="3" r="J35"/>
  <c i="1" r="AV58"/>
  <c r="AT58"/>
  <c r="AN58"/>
  <c r="BD54"/>
  <c r="W33"/>
  <c i="5" l="1" r="BK88"/>
  <c r="J88"/>
  <c r="J63"/>
  <c i="1" r="AN60"/>
  <c r="AN59"/>
  <c r="AN57"/>
  <c i="4" r="J41"/>
  <c i="1" r="AN56"/>
  <c i="2" r="J63"/>
  <c i="3" r="J41"/>
  <c i="2" r="J41"/>
  <c i="1" r="AU54"/>
  <c r="AW54"/>
  <c r="AK30"/>
  <c r="W32"/>
  <c r="AX54"/>
  <c r="AZ54"/>
  <c r="AV54"/>
  <c r="AK29"/>
  <c r="AV55"/>
  <c r="AT55"/>
  <c l="1" r="AN55"/>
  <c r="W29"/>
  <c i="5" r="J32"/>
  <c i="1" r="AG62"/>
  <c r="AG61"/>
  <c r="AG54"/>
  <c r="AK26"/>
  <c r="AK35"/>
  <c r="AT54"/>
  <c i="5" l="1" r="J41"/>
  <c i="1" r="AN54"/>
  <c r="AN62"/>
  <c r="AN61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<sst xmlns="http://schemas.openxmlformats.org/spreadsheetml/2006/main">
  <si>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</si>
  <si>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</si>
  <si>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</si>
  <si>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</si>
  <si>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</si>
  <si>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{15018803-400f-45c9-ab70-59709b2c2c8b}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</si>
  <si>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</si>
  <si>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</si>
  <si>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</si>
  <si>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</si>
  <si>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</si>
  <si>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</si>
  <si>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</si>
  <si>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</si>
  <si>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</si>
  <si>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</si>
  <si>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</si>
  <si>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 podél silnice III/21233, Habartov - Na Rovince</t>
  </si>
  <si>
    <t>KSO:</t>
  </si>
  <si>
    <t>822 29</t>
  </si>
  <si>
    <t>CC-CZ:</t>
  </si>
  <si>
    <t>21122</t>
  </si>
  <si>
    <t>Místo:</t>
  </si>
  <si>
    <t>silnice III/21233, Habartov - Na Rovince, Karlovar</t>
  </si>
  <si>
    <t>Datum:</t>
  </si>
  <si>
    <t>8. 1. 2023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</si>
  <si>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</si>
  <si>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</si>
  <si>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</si>
  <si>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</si>
  <si>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</si>
  <si>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</si>
  <si>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</si>
  <si>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</si>
  <si>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</si>
  <si>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06265618</t>
  </si>
  <si>
    <t>MH Projekt spol. s r.o.</t>
  </si>
  <si>
    <t>CZ06265618</t>
  </si>
  <si>
    <t>True</t>
  </si>
  <si>
    <t>Zpracovatel:</t>
  </si>
  <si>
    <t>87334321</t>
  </si>
  <si>
    <t>Ing. Martin Haueisen</t>
  </si>
  <si>
    <t/>
  </si>
  <si>
    <t>Poznámka:</t>
  </si>
  <si>
    <t xml:space="preserve">V případě, kdy jsou v zadávací dokumentaci vč. jejích příloh specifikovány jako příklad konkrétní materiály a výrobky, jedná se o vzorové, ale nikoli jediné zadavatelem / 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 / zhotovitel může nabídnout obdobné výrobky (nebo technologie) ve stejné nebo vyšší kvalitě (alternativní výrobky). V tomto případě musí uchazeč / zhotovitel doložit srovnatelné vlastnosti těchto výrobků příslušnými doklady.  Pokud by mělo použití alternativních výrobků za následek změny v projektové dokumentaci, ponese náklady spojené se změnou uchazeč / zhotovitel. Zadavatel / objednatel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</si>
  <si>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</si>
  <si>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</si>
  <si>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</si>
  <si>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</si>
  <si>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</si>
  <si>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</si>
  <si>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</si>
  <si>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</si>
  <si>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</si>
  <si>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</si>
  <si>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</si>
  <si>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</si>
  <si>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</si>
  <si>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</si>
  <si>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</si>
  <si>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</si>
  <si>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</si>
  <si>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</si>
  <si>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</si>
  <si>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</si>
  <si>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</si>
  <si>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</si>
  <si>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</si>
  <si>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</si>
  <si>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</si>
  <si>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</si>
  <si>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</si>
  <si>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</si>
  <si>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</si>
  <si>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</si>
  <si>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</si>
  <si>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</si>
  <si>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</si>
  <si>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</si>
  <si>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</si>
  <si>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</si>
  <si>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</si>
  <si>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</si>
  <si>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2022-31-101</t>
  </si>
  <si>
    <t>SO 101 - Dopravní řešení</t>
  </si>
  <si>
    <t>STA</t>
  </si>
  <si>
    <t>1</t>
  </si>
  <si>
    <t>{970cfd6c-5625-40f1-a63e-90faed918b57}</t>
  </si>
  <si>
    <t>2</t>
  </si>
  <si>
    <t>/</t>
  </si>
  <si>
    <t>2022-31-101-SP</t>
  </si>
  <si>
    <t>SO 101 - Soupis prací - Dopravní řešení</t>
  </si>
  <si>
    <t>Soupis</t>
  </si>
  <si>
    <t>{a5bfdf2a-2e04-4100-a4fa-15d845cb1c45}</t>
  </si>
  <si>
    <t>2022-31-301</t>
  </si>
  <si>
    <t>SO 301 - Dešťová kanalizace</t>
  </si>
  <si>
    <t>{d93c4cc4-d972-402a-b554-cba265cac9e3}</t>
  </si>
  <si>
    <t>827 21</t>
  </si>
  <si>
    <t>2022-31-301-SP</t>
  </si>
  <si>
    <t>SO 301 - Soupis prací - Dešťová kanalizace</t>
  </si>
  <si>
    <t>{76d5b89a-2b01-436e-90d9-ab5ce2f94bf5}</t>
  </si>
  <si>
    <t>2022-31-431</t>
  </si>
  <si>
    <t>SO 431 - Přeložka veřejného osvětlení</t>
  </si>
  <si>
    <t>{c9fca132-045c-403c-b8c0-779b131446c0}</t>
  </si>
  <si>
    <t>828 75</t>
  </si>
  <si>
    <t>2022-31-431-SP</t>
  </si>
  <si>
    <t>SO 431 - Soupis prací - Přeložka veřejného osvětlení</t>
  </si>
  <si>
    <t>{b0d31708-1529-43be-a80b-a217ba8e026a}</t>
  </si>
  <si>
    <t>2022-31-VON</t>
  </si>
  <si>
    <t>VON - Vedlejší a ostatní náklady</t>
  </si>
  <si>
    <t>{9b05a51b-b96a-4389-953e-c44f1094f98c}</t>
  </si>
  <si>
    <t>2022-31-VON-SP</t>
  </si>
  <si>
    <t>VON - Soupis prací - Vedlejší a ostatní náklady</t>
  </si>
  <si>
    <t>{b8db08ce-99f8-4217-ac3b-3131d00142b5}</t>
  </si>
  <si>
    <t>F01</t>
  </si>
  <si>
    <t>povrch asfalt</t>
  </si>
  <si>
    <t>m2</t>
  </si>
  <si>
    <t>876,7</t>
  </si>
  <si>
    <t>F02</t>
  </si>
  <si>
    <t>110,3</t>
  </si>
  <si>
    <t>KRYCÍ LIST SOUPISU PRACÍ</t>
  </si>
  <si>
    <t>F03</t>
  </si>
  <si>
    <t>362,3</t>
  </si>
  <si>
    <t>F04</t>
  </si>
  <si>
    <t>1024,7</t>
  </si>
  <si>
    <t>F05</t>
  </si>
  <si>
    <t>povrch dlažba</t>
  </si>
  <si>
    <t>75,3</t>
  </si>
  <si>
    <t>F06</t>
  </si>
  <si>
    <t>37,6</t>
  </si>
  <si>
    <t>Objekt:</t>
  </si>
  <si>
    <t>F07</t>
  </si>
  <si>
    <t>42,9</t>
  </si>
  <si>
    <t>2022-31-101 - SO 101 - Dopravní řešení</t>
  </si>
  <si>
    <t>F08</t>
  </si>
  <si>
    <t>povrch dlažab</t>
  </si>
  <si>
    <t>14,9</t>
  </si>
  <si>
    <t>Soupis:</t>
  </si>
  <si>
    <t>F09</t>
  </si>
  <si>
    <t>1,5</t>
  </si>
  <si>
    <t>2022-31-101-SP - SO 101 - Soupis prací - Dopravní řešení</t>
  </si>
  <si>
    <t>F10</t>
  </si>
  <si>
    <t>15,7</t>
  </si>
  <si>
    <t>F11</t>
  </si>
  <si>
    <t>9</t>
  </si>
  <si>
    <t>F12</t>
  </si>
  <si>
    <t>obruba</t>
  </si>
  <si>
    <t>m</t>
  </si>
  <si>
    <t>24</t>
  </si>
  <si>
    <t>F13</t>
  </si>
  <si>
    <t>4</t>
  </si>
  <si>
    <t>F14</t>
  </si>
  <si>
    <t>1146,2</t>
  </si>
  <si>
    <t>F15</t>
  </si>
  <si>
    <t>40</t>
  </si>
  <si>
    <t>F16</t>
  </si>
  <si>
    <t>66</t>
  </si>
  <si>
    <t>F17</t>
  </si>
  <si>
    <t>158,3</t>
  </si>
  <si>
    <t>F18</t>
  </si>
  <si>
    <t>1274,7</t>
  </si>
  <si>
    <t>F19</t>
  </si>
  <si>
    <t>palisáda</t>
  </si>
  <si>
    <t>13,97</t>
  </si>
  <si>
    <t>F20</t>
  </si>
  <si>
    <t>8,05</t>
  </si>
  <si>
    <t>F21</t>
  </si>
  <si>
    <t>ornice rozprostření</t>
  </si>
  <si>
    <t>1263</t>
  </si>
  <si>
    <t>F22</t>
  </si>
  <si>
    <t>ornice</t>
  </si>
  <si>
    <t>1423</t>
  </si>
  <si>
    <t>F23</t>
  </si>
  <si>
    <t>žlabovka</t>
  </si>
  <si>
    <t>172,5</t>
  </si>
  <si>
    <t>F25</t>
  </si>
  <si>
    <t>79</t>
  </si>
  <si>
    <t>F26</t>
  </si>
  <si>
    <t>6</t>
  </si>
  <si>
    <t>F27</t>
  </si>
  <si>
    <t>UV</t>
  </si>
  <si>
    <t>kus</t>
  </si>
  <si>
    <t>7</t>
  </si>
  <si>
    <t>F28</t>
  </si>
  <si>
    <t>mříž</t>
  </si>
  <si>
    <t>F29</t>
  </si>
  <si>
    <t>F30</t>
  </si>
  <si>
    <t>horská vpusť</t>
  </si>
  <si>
    <t>3</t>
  </si>
  <si>
    <t>F31</t>
  </si>
  <si>
    <t>sanace</t>
  </si>
  <si>
    <t>357,095</t>
  </si>
  <si>
    <t>F32</t>
  </si>
  <si>
    <t>mobiliář - přístřešek autobusové zastávky</t>
  </si>
  <si>
    <t>F33</t>
  </si>
  <si>
    <t>mobiliář - odpadkový koš</t>
  </si>
  <si>
    <t>F35</t>
  </si>
  <si>
    <t>bednění základového pasu</t>
  </si>
  <si>
    <t>13,152</t>
  </si>
  <si>
    <t>F38</t>
  </si>
  <si>
    <t>VDZ</t>
  </si>
  <si>
    <t>716,9</t>
  </si>
  <si>
    <t>F39</t>
  </si>
  <si>
    <t>34,4</t>
  </si>
  <si>
    <t>F40</t>
  </si>
  <si>
    <t>sloupek</t>
  </si>
  <si>
    <t>14</t>
  </si>
  <si>
    <t>F41</t>
  </si>
  <si>
    <t>SDZ</t>
  </si>
  <si>
    <t>17</t>
  </si>
  <si>
    <t>F42</t>
  </si>
  <si>
    <t>nový materiál do násypu</t>
  </si>
  <si>
    <t>m3</t>
  </si>
  <si>
    <t>315</t>
  </si>
  <si>
    <t>F43</t>
  </si>
  <si>
    <t>725</t>
  </si>
  <si>
    <t>F44</t>
  </si>
  <si>
    <t>bourání asfalt</t>
  </si>
  <si>
    <t>1061</t>
  </si>
  <si>
    <t>F47</t>
  </si>
  <si>
    <t>bourání panely</t>
  </si>
  <si>
    <t>F48</t>
  </si>
  <si>
    <t>bourání dlažba</t>
  </si>
  <si>
    <t>51,8</t>
  </si>
  <si>
    <t>F49</t>
  </si>
  <si>
    <t>řezání</t>
  </si>
  <si>
    <t>1429,5</t>
  </si>
  <si>
    <t>F50</t>
  </si>
  <si>
    <t>odkopávky</t>
  </si>
  <si>
    <t>345</t>
  </si>
  <si>
    <t>F51</t>
  </si>
  <si>
    <t>bourání beton</t>
  </si>
  <si>
    <t>5,6</t>
  </si>
  <si>
    <t>REKAPITULACE ČLENĚNÍ SOUPISU PRACÍ</t>
  </si>
  <si>
    <t>F52</t>
  </si>
  <si>
    <t>ornice přebytek</t>
  </si>
  <si>
    <t>157,7</t>
  </si>
  <si>
    <t>F53</t>
  </si>
  <si>
    <t>skrývka ornice</t>
  </si>
  <si>
    <t>4263</t>
  </si>
  <si>
    <t>F54</t>
  </si>
  <si>
    <t>chránička</t>
  </si>
  <si>
    <t>25</t>
  </si>
  <si>
    <t>F56</t>
  </si>
  <si>
    <t>kácení</t>
  </si>
  <si>
    <t>F57</t>
  </si>
  <si>
    <t>káceníku</t>
  </si>
  <si>
    <t>F58</t>
  </si>
  <si>
    <t>F59</t>
  </si>
  <si>
    <t>85</t>
  </si>
  <si>
    <t>F60</t>
  </si>
  <si>
    <t>jáma</t>
  </si>
  <si>
    <t>18,9</t>
  </si>
  <si>
    <t>F61</t>
  </si>
  <si>
    <t>F62</t>
  </si>
  <si>
    <t>F63</t>
  </si>
  <si>
    <t>5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</si>
  <si>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</si>
  <si>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</si>
  <si>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</si>
  <si>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</si>
  <si>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</si>
  <si>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</si>
  <si>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</si>
  <si>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</si>
  <si>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</si>
  <si>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</si>
  <si>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</si>
  <si>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</si>
  <si>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</si>
  <si>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</si>
  <si>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</si>
  <si>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</si>
  <si>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</si>
  <si>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</si>
  <si>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</si>
  <si>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</si>
  <si>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</si>
  <si>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</si>
  <si>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</si>
  <si>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</si>
  <si>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</si>
  <si>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</si>
  <si>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</si>
  <si>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</si>
  <si>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</si>
  <si>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</si>
  <si>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</si>
  <si>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</si>
  <si>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</si>
  <si>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</si>
  <si>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</si>
  <si>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</si>
  <si>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</si>
  <si>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</si>
  <si>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</si>
  <si>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</si>
  <si>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2024 02</t>
  </si>
  <si>
    <t>927627603</t>
  </si>
  <si>
    <t>Online PSC</t>
  </si>
  <si>
    <t>https://podminky.urs.cz/item/CS_URS_2024_02/121151123</t>
  </si>
  <si>
    <t>VV</t>
  </si>
  <si>
    <t>Způsob výpočtu: změřeno v digitální verzi PD funkcí na měření ploch</t>
  </si>
  <si>
    <t>Součet</t>
  </si>
  <si>
    <t>162706111</t>
  </si>
  <si>
    <t>Vodorovné přemístění výkopku bez naložení, avšak se složením zemin schopných zúrodnění, na vzdálenost přes 5000 do 6000 m</t>
  </si>
  <si>
    <t>-974246943</t>
  </si>
  <si>
    <t>https://podminky.urs.cz/item/CS_URS_2024_02/162706111</t>
  </si>
  <si>
    <t>F53*0,1-(F21+F22)*0,1</t>
  </si>
  <si>
    <t>162706119</t>
  </si>
  <si>
    <t>Vodorovné přemístění výkopku bez naložení, avšak se složením zemin schopných zúrodnění, na vzdálenost Příplatek k ceně za každých dalších i započatých 1000 m</t>
  </si>
  <si>
    <t>-631573218</t>
  </si>
  <si>
    <t>https://podminky.urs.cz/item/CS_URS_2024_02/162706119</t>
  </si>
  <si>
    <t>157,7*9 'Přepočtené koeficientem množství</t>
  </si>
  <si>
    <t>131251103</t>
  </si>
  <si>
    <t>Hloubení nezapažených jam a zářezů strojně s urovnáním dna do předepsaného profilu a spádu v hornině třídy těžitelnosti I skupiny 3 přes 50 do 100 m3</t>
  </si>
  <si>
    <t>-295676599</t>
  </si>
  <si>
    <t>https://podminky.urs.cz/item/CS_URS_2024_02/131251103</t>
  </si>
  <si>
    <t>Způsob výpočtu: délka * šířka * hloubka * počet</t>
  </si>
  <si>
    <t>1,5*1,5*1,2*(F28+F29) "UV"</t>
  </si>
  <si>
    <t>122252204</t>
  </si>
  <si>
    <t>Odkopávky a prokopávky nezapažené pro silnice a dálnice strojně v hornině třídy těžitelnosti I přes 100 do 500 m3</t>
  </si>
  <si>
    <t>1001631691</t>
  </si>
  <si>
    <t>https://podminky.urs.cz/item/CS_URS_2024_02/122252204</t>
  </si>
  <si>
    <t>P</t>
  </si>
  <si>
    <t>Poznámka k položce:_x000d_
Výkopek bude po dohodě s geotechnikem zpětně použit v rámci stavby pro poddajné vrstvy násypu.</t>
  </si>
  <si>
    <t>Způsob výpočtu: dle hmotnice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</si>
  <si>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</si>
  <si>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</si>
  <si>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-1170426371</t>
  </si>
  <si>
    <t>https://podminky.urs.cz/item/CS_URS_2024_02/162751117</t>
  </si>
  <si>
    <t>F50+F60 "nevhodný výkopek"</t>
  </si>
  <si>
    <t>F42+F43 "nový materiál do násypu"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</si>
  <si>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</si>
  <si>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</si>
  <si>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639897373</t>
  </si>
  <si>
    <t>https://podminky.urs.cz/item/CS_URS_2024_02/162751119</t>
  </si>
  <si>
    <t>F50+F60</t>
  </si>
  <si>
    <t>F42+F43</t>
  </si>
  <si>
    <t>1403,9*5 'Přepočtené koeficientem množství</t>
  </si>
  <si>
    <t>8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</si>
  <si>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</si>
  <si>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</si>
  <si>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-1083769612</t>
  </si>
  <si>
    <t>https://podminky.urs.cz/item/CS_URS_2024_02/171152111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</si>
  <si>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</si>
  <si>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</si>
  <si>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-686912672</t>
  </si>
  <si>
    <t>https://podminky.urs.cz/item/CS_URS_2024_02/171152112</t>
  </si>
  <si>
    <t>10</t>
  </si>
  <si>
    <t>M</t>
  </si>
  <si>
    <t>58981108</t>
  </si>
  <si>
    <t>recyklát směsný frakce 0/32</t>
  </si>
  <si>
    <t>t</t>
  </si>
  <si>
    <t>128</t>
  </si>
  <si>
    <t>-694079378</t>
  </si>
  <si>
    <t>Způsob výpočtu: objem * objemová hmotnost</t>
  </si>
  <si>
    <t>(F42+F43)*1,9</t>
  </si>
  <si>
    <t>11</t>
  </si>
  <si>
    <t>171251201</t>
  </si>
  <si>
    <t>Uložení sypaniny na skládky nebo meziskládky bez hutnění s upravením uložené sypaniny do předepsaného tvaru</t>
  </si>
  <si>
    <t>-1771573880</t>
  </si>
  <si>
    <t>https://podminky.urs.cz/item/CS_URS_2024_02/171251201</t>
  </si>
  <si>
    <t>F52+F50+F60</t>
  </si>
  <si>
    <t>171201231</t>
  </si>
  <si>
    <t>Poplatek za uložení stavebního odpadu na recyklační skládce (skládkovné) zeminy a kamení zatříděného do Katalogu odpadů pod kódem 17 05 04</t>
  </si>
  <si>
    <t>-1495137730</t>
  </si>
  <si>
    <t>https://podminky.urs.cz/item/CS_URS_2024_02/171201231</t>
  </si>
  <si>
    <t>(F52+F50+F60)*1,8</t>
  </si>
  <si>
    <t>13</t>
  </si>
  <si>
    <t>181152302</t>
  </si>
  <si>
    <t>Úprava pláně na stavbách silnic a dálnic strojně v zářezech mimo skalních se zhutněním</t>
  </si>
  <si>
    <t>-66883275</t>
  </si>
  <si>
    <t>https://podminky.urs.cz/item/CS_URS_2024_02/181152302</t>
  </si>
  <si>
    <t>F01+F02*1,15+F03*1,15+F04*1,15+F09+F10+F05+F06+F08+F07+F11</t>
  </si>
  <si>
    <t>182151111</t>
  </si>
  <si>
    <t>Svahování trvalých svahů do projektovaných profilů strojně s potřebným přemístěním výkopku při svahování v zářezech v hornině třídy těžitelnosti I, skupiny 1 až 3</t>
  </si>
  <si>
    <t>1864218376</t>
  </si>
  <si>
    <t>https://podminky.urs.cz/item/CS_URS_2024_02/182151111</t>
  </si>
  <si>
    <t>1352</t>
  </si>
  <si>
    <t>Zemní práce - přípravné a přidružené práce</t>
  </si>
  <si>
    <t>15</t>
  </si>
  <si>
    <t>111212351</t>
  </si>
  <si>
    <t>Odstranění nevhodných dřevin průměru kmene do 100 mm výšky přes 1 m s odstraněním pařezu do 100 m2 v rovině nebo na svahu do 1:5</t>
  </si>
  <si>
    <t>-560573361</t>
  </si>
  <si>
    <t>https://podminky.urs.cz/item/CS_URS_2024_02/111212351</t>
  </si>
  <si>
    <t>Způsob výpočtu: plocha</t>
  </si>
  <si>
    <t>8+12+36+29</t>
  </si>
  <si>
    <t>16</t>
  </si>
  <si>
    <t>112151111</t>
  </si>
  <si>
    <t>Pokácení stromu směrové v celku s odřezáním kmene a s odvětvením průměru kmene přes 100 do 200 mm</t>
  </si>
  <si>
    <t>-9428673</t>
  </si>
  <si>
    <t>https://podminky.urs.cz/item/CS_URS_2024_02/112151111</t>
  </si>
  <si>
    <t>Způsob výpočtu: počet kusů</t>
  </si>
  <si>
    <t>112151112</t>
  </si>
  <si>
    <t>Pokácení stromu směrové v celku s odřezáním kmene a s odvětvením průměru kmene přes 200 do 300 mm</t>
  </si>
  <si>
    <t>308213491</t>
  </si>
  <si>
    <t>https://podminky.urs.cz/item/CS_URS_2024_02/112151112</t>
  </si>
  <si>
    <t>18</t>
  </si>
  <si>
    <t>112151113</t>
  </si>
  <si>
    <t>Pokácení stromu směrové v celku s odřezáním kmene a s odvětvením průměru kmene přes 300 do 400 mm</t>
  </si>
  <si>
    <t>1840256113</t>
  </si>
  <si>
    <t>https://podminky.urs.cz/item/CS_URS_2024_02/112151113</t>
  </si>
  <si>
    <t>19</t>
  </si>
  <si>
    <t>112201111</t>
  </si>
  <si>
    <t>Odstranění pařezu v rovině nebo na svahu do 1:5 o průměru pařezu na řezné ploše do 200 mm</t>
  </si>
  <si>
    <t>-1786409476</t>
  </si>
  <si>
    <t>https://podminky.urs.cz/item/CS_URS_2024_02/112201111</t>
  </si>
  <si>
    <t>20</t>
  </si>
  <si>
    <t>112201112</t>
  </si>
  <si>
    <t>Odstranění pařezu v rovině nebo na svahu do 1:5 o průměru pařezu na řezné ploše přes 200 do 300 mm</t>
  </si>
  <si>
    <t>473987406</t>
  </si>
  <si>
    <t>https://podminky.urs.cz/item/CS_URS_2024_02/112201112</t>
  </si>
  <si>
    <t>112201113</t>
  </si>
  <si>
    <t>Odstranění pařezu v rovině nebo na svahu do 1:5 o průměru pařezu na řezné ploše přes 300 do 400 mm</t>
  </si>
  <si>
    <t>-788081201</t>
  </si>
  <si>
    <t>https://podminky.urs.cz/item/CS_URS_2024_02/112201113</t>
  </si>
  <si>
    <t>22</t>
  </si>
  <si>
    <t>162201401</t>
  </si>
  <si>
    <t>Vodorovné přemístění větví, kmenů nebo pařezů s naložením, složením a dopravou do 1000 m větví stromů listnatých, průměru kmene přes 100 do 300 mm</t>
  </si>
  <si>
    <t>1292066544</t>
  </si>
  <si>
    <t>https://podminky.urs.cz/item/CS_URS_2024_02/162201401</t>
  </si>
  <si>
    <t>23</t>
  </si>
  <si>
    <t>162201402</t>
  </si>
  <si>
    <t>Vodorovné přemístění větví, kmenů nebo pařezů s naložením, složením a dopravou do 1000 m větví stromů listnatých, průměru kmene přes 300 do 500 mm</t>
  </si>
  <si>
    <t>192476732</t>
  </si>
  <si>
    <t>https://podminky.urs.cz/item/CS_URS_2024_02/162201402</t>
  </si>
  <si>
    <t>162201405</t>
  </si>
  <si>
    <t>Vodorovné přemístění větví, kmenů nebo pařezů s naložením, složením a dopravou do 1000 m větví stromů jehličnatých, průměru kmene přes 100 do 300 mm</t>
  </si>
  <si>
    <t>1559969527</t>
  </si>
  <si>
    <t>https://podminky.urs.cz/item/CS_URS_2024_02/162201405</t>
  </si>
  <si>
    <t>162201411</t>
  </si>
  <si>
    <t>Vodorovné přemístění větví, kmenů nebo pařezů s naložením, složením a dopravou do 1000 m kmenů stromů listnatých, průměru přes 100 do 300 mm</t>
  </si>
  <si>
    <t>361873571</t>
  </si>
  <si>
    <t>https://podminky.urs.cz/item/CS_URS_2024_02/162201411</t>
  </si>
  <si>
    <t>26</t>
  </si>
  <si>
    <t>162201412</t>
  </si>
  <si>
    <t>Vodorovné přemístění větví, kmenů nebo pařezů s naložením, složením a dopravou do 1000 m kmenů stromů listnatých, průměru přes 300 do 500 mm</t>
  </si>
  <si>
    <t>1040940679</t>
  </si>
  <si>
    <t>https://podminky.urs.cz/item/CS_URS_2024_02/162201412</t>
  </si>
  <si>
    <t>27</t>
  </si>
  <si>
    <t>162201415</t>
  </si>
  <si>
    <t>Vodorovné přemístění větví, kmenů nebo pařezů s naložením, složením a dopravou do 1000 m kmenů stromů jehličnatých, průměru přes 100 do 300 mm</t>
  </si>
  <si>
    <t>-543380082</t>
  </si>
  <si>
    <t>https://podminky.urs.cz/item/CS_URS_2024_02/162201415</t>
  </si>
  <si>
    <t>28</t>
  </si>
  <si>
    <t>162201421</t>
  </si>
  <si>
    <t>Vodorovné přemístění větví, kmenů nebo pařezů s naložením, složením a dopravou do 1000 m pařezů kmenů, průměru přes 100 do 300 mm</t>
  </si>
  <si>
    <t>1316899760</t>
  </si>
  <si>
    <t>https://podminky.urs.cz/item/CS_URS_2024_02/162201421</t>
  </si>
  <si>
    <t>F61+F63</t>
  </si>
  <si>
    <t>29</t>
  </si>
  <si>
    <t>162201422</t>
  </si>
  <si>
    <t>Vodorovné přemístění větví, kmenů nebo pařezů s naložením, složením a dopravou do 1000 m pařezů kmenů, průměru přes 300 do 500 mm</t>
  </si>
  <si>
    <t>629800899</t>
  </si>
  <si>
    <t>https://podminky.urs.cz/item/CS_URS_2024_02/162201422</t>
  </si>
  <si>
    <t>30</t>
  </si>
  <si>
    <t>162301501</t>
  </si>
  <si>
    <t>Vodorovné přemístění smýcených křovin do průměru kmene 100 mm na vzdálenost do 5 000 m</t>
  </si>
  <si>
    <t>-1015758481</t>
  </si>
  <si>
    <t>https://podminky.urs.cz/item/CS_URS_2024_02/162301501</t>
  </si>
  <si>
    <t>31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</si>
  <si>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</si>
  <si>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</si>
  <si>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-671751834</t>
  </si>
  <si>
    <t>https://podminky.urs.cz/item/CS_URS_2024_02/162301931</t>
  </si>
  <si>
    <t>7*9 'Přepočtené koeficientem množství</t>
  </si>
  <si>
    <t>32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</si>
  <si>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</si>
  <si>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</si>
  <si>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-1560075426</t>
  </si>
  <si>
    <t>https://podminky.urs.cz/item/CS_URS_2024_02/162301932</t>
  </si>
  <si>
    <t>2*9 'Přepočtené koeficientem množství</t>
  </si>
  <si>
    <t>33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</si>
  <si>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</si>
  <si>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</si>
  <si>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-1457072213</t>
  </si>
  <si>
    <t>https://podminky.urs.cz/item/CS_URS_2024_02/162301941</t>
  </si>
  <si>
    <t>5*9 'Přepočtené koeficientem množství</t>
  </si>
  <si>
    <t>34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</si>
  <si>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</si>
  <si>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</si>
  <si>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-530798138</t>
  </si>
  <si>
    <t>https://podminky.urs.cz/item/CS_URS_2024_02/162301951</t>
  </si>
  <si>
    <t>35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</si>
  <si>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</si>
  <si>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</si>
  <si>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1074671653</t>
  </si>
  <si>
    <t>https://podminky.urs.cz/item/CS_URS_2024_02/162301952</t>
  </si>
  <si>
    <t>36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</si>
  <si>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</si>
  <si>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</si>
  <si>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-1132901842</t>
  </si>
  <si>
    <t>https://podminky.urs.cz/item/CS_URS_2024_02/162301961</t>
  </si>
  <si>
    <t>37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</si>
  <si>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</si>
  <si>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</si>
  <si>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974710177</t>
  </si>
  <si>
    <t>https://podminky.urs.cz/item/CS_URS_2024_02/162301971</t>
  </si>
  <si>
    <t>12*9 'Přepočtené koeficientem množství</t>
  </si>
  <si>
    <t>38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</si>
  <si>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</si>
  <si>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</si>
  <si>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1747834736</t>
  </si>
  <si>
    <t>https://podminky.urs.cz/item/CS_URS_2024_02/162301972</t>
  </si>
  <si>
    <t>39</t>
  </si>
  <si>
    <t>162301981</t>
  </si>
  <si>
    <t>Vodorovné přemístění smýcených křovin Příplatek k ceně za každých dalších i započatých 1 000 m</t>
  </si>
  <si>
    <t>1965490559</t>
  </si>
  <si>
    <t>https://podminky.urs.cz/item/CS_URS_2024_02/162301981</t>
  </si>
  <si>
    <t>85*2 'Přepočtené koeficientem množství</t>
  </si>
  <si>
    <t>Zemní práce - povrchové úpravy terénu</t>
  </si>
  <si>
    <t>162306112</t>
  </si>
  <si>
    <t>Vodorovné přemístění výkopku bez naložení, avšak se složením zemin schopných zúrodnění, na vzdálenost přes 500 do 1000 m</t>
  </si>
  <si>
    <t>596893158</t>
  </si>
  <si>
    <t>https://podminky.urs.cz/item/CS_URS_2024_02/162306112</t>
  </si>
  <si>
    <t>(F21+F22)*0,1*2 "doprava na mezideponii a zpět při ozeleňování"</t>
  </si>
  <si>
    <t>41</t>
  </si>
  <si>
    <t>167103101</t>
  </si>
  <si>
    <t>Nakládání neulehlého výkopku z hromad zeminy schopné zúrodnění</t>
  </si>
  <si>
    <t>1056132391</t>
  </si>
  <si>
    <t>https://podminky.urs.cz/item/CS_URS_2024_02/167103101</t>
  </si>
  <si>
    <t>(F21+F22)*0,1</t>
  </si>
  <si>
    <t>42</t>
  </si>
  <si>
    <t>181351103</t>
  </si>
  <si>
    <t>Rozprostření a urovnání ornice v rovině nebo ve svahu sklonu do 1:5 strojně při souvislé ploše přes 100 do 500 m2, tl. vrstvy do 200 mm</t>
  </si>
  <si>
    <t>-866454485</t>
  </si>
  <si>
    <t>https://podminky.urs.cz/item/CS_URS_2024_02/181351103</t>
  </si>
  <si>
    <t>43</t>
  </si>
  <si>
    <t>182351123</t>
  </si>
  <si>
    <t>Rozprostření a urovnání ornice ve svahu sklonu přes 1:5 strojně při souvislé ploše přes 100 do 500 m2, tl. vrstvy do 200 mm</t>
  </si>
  <si>
    <t>-1193423356</t>
  </si>
  <si>
    <t>https://podminky.urs.cz/item/CS_URS_2024_02/182351123</t>
  </si>
  <si>
    <t>44</t>
  </si>
  <si>
    <t>181411121</t>
  </si>
  <si>
    <t>Založení trávníku na půdě předem připravené plochy do 1000 m2 výsevem včetně utažení lučního v rovině nebo na svahu do 1:5</t>
  </si>
  <si>
    <t>-1736747666</t>
  </si>
  <si>
    <t>https://podminky.urs.cz/item/CS_URS_2024_02/181411121</t>
  </si>
  <si>
    <t>45</t>
  </si>
  <si>
    <t>181411122</t>
  </si>
  <si>
    <t>Založení trávníku na půdě předem připravené plochy do 1000 m2 výsevem včetně utažení lučního na svahu přes 1:5 do 1:2</t>
  </si>
  <si>
    <t>377988454</t>
  </si>
  <si>
    <t>https://podminky.urs.cz/item/CS_URS_2024_02/181411122</t>
  </si>
  <si>
    <t>46</t>
  </si>
  <si>
    <t>00572470</t>
  </si>
  <si>
    <t>osivo směs travní univerzál</t>
  </si>
  <si>
    <t>kg</t>
  </si>
  <si>
    <t>2057898404</t>
  </si>
  <si>
    <t>F21+F22</t>
  </si>
  <si>
    <t>2686*0,015 'Přepočtené koeficientem množství</t>
  </si>
  <si>
    <t>47</t>
  </si>
  <si>
    <t>185804312</t>
  </si>
  <si>
    <t>Zalití rostlin vodou plochy záhonů jednotlivě přes 20 m2</t>
  </si>
  <si>
    <t>-1126835747</t>
  </si>
  <si>
    <t>https://podminky.urs.cz/item/CS_URS_2024_02/185804312</t>
  </si>
  <si>
    <t>Poznámka k položce:_x000d_
Položka je uvažována vč. dodání a dovozu vody.</t>
  </si>
  <si>
    <t>Způsob výpočtu: plocha x množství x počet opakování / 1000</t>
  </si>
  <si>
    <t>(F21+F22)*5*10/1000 "trávník"</t>
  </si>
  <si>
    <t>Zakládání</t>
  </si>
  <si>
    <t>48</t>
  </si>
  <si>
    <t>271572211</t>
  </si>
  <si>
    <t>Podsyp pod základové konstrukce se zhutněním a urovnáním povrchu ze štěrkopísku netříděného</t>
  </si>
  <si>
    <t>-877283659</t>
  </si>
  <si>
    <t>https://podminky.urs.cz/item/CS_URS_2024_02/271572211</t>
  </si>
  <si>
    <t>Způsob výpočtu: délka * šířka * tl.</t>
  </si>
  <si>
    <t>(4,83*1,05*0,1)*2</t>
  </si>
  <si>
    <t>F36</t>
  </si>
  <si>
    <t>49</t>
  </si>
  <si>
    <t>274313711</t>
  </si>
  <si>
    <t>Základy z betonu prostého pasy betonu kamenem neprokládaného tř. C 20/25</t>
  </si>
  <si>
    <t>-2795642</t>
  </si>
  <si>
    <t>https://podminky.urs.cz/item/CS_URS_2024_02/274313711</t>
  </si>
  <si>
    <t>Způsob výpočtu: délka * šířka * výška</t>
  </si>
  <si>
    <t>(4,63*0,85*0,6)*2 "základový pas pro přístřešek 1,855x4,22"</t>
  </si>
  <si>
    <t>F34</t>
  </si>
  <si>
    <t>50</t>
  </si>
  <si>
    <t>274351121</t>
  </si>
  <si>
    <t>Bednění základů pasů rovné zřízení</t>
  </si>
  <si>
    <t>-122120434</t>
  </si>
  <si>
    <t>https://podminky.urs.cz/item/CS_URS_2024_02/274351121</t>
  </si>
  <si>
    <t>Způsob výpočtu: délka * výška x počet</t>
  </si>
  <si>
    <t>(4,63*0,6*2)*2</t>
  </si>
  <si>
    <t>(0,85*0,6*2)*2</t>
  </si>
  <si>
    <t>51</t>
  </si>
  <si>
    <t>274351122</t>
  </si>
  <si>
    <t>Bednění základů pasů rovné odstranění</t>
  </si>
  <si>
    <t>23393163</t>
  </si>
  <si>
    <t>https://podminky.urs.cz/item/CS_URS_2024_02/274351122</t>
  </si>
  <si>
    <t>Svislé a kompletní konstrukce</t>
  </si>
  <si>
    <t>52</t>
  </si>
  <si>
    <t>317361116</t>
  </si>
  <si>
    <t>Výztuž mostních železobetonových říms z betonářské oceli 10 505 (R) nebo BSt 500</t>
  </si>
  <si>
    <t>668380687</t>
  </si>
  <si>
    <t>https://podminky.urs.cz/item/CS_URS_2024_02/317361116</t>
  </si>
  <si>
    <t>Tpůsob výpočtu: hmotnost</t>
  </si>
  <si>
    <t>0,10</t>
  </si>
  <si>
    <t>53</t>
  </si>
  <si>
    <t>339921132</t>
  </si>
  <si>
    <t>Osazování palisád betonových v řadě se zabetonováním výšky palisády přes 500 do 1000 mm</t>
  </si>
  <si>
    <t>-550981377</t>
  </si>
  <si>
    <t>https://podminky.urs.cz/item/CS_URS_2024_02/339921132</t>
  </si>
  <si>
    <t>Způsob výpočtu: změřeno v digitální verzi PD funkcí na měření délek</t>
  </si>
  <si>
    <t>54</t>
  </si>
  <si>
    <t>59228408</t>
  </si>
  <si>
    <t>palisáda tyčová hranatá betonová 110x110mm v 600mm přírodní</t>
  </si>
  <si>
    <t>-1403405212</t>
  </si>
  <si>
    <t>F19/0,11</t>
  </si>
  <si>
    <t>55</t>
  </si>
  <si>
    <t>59228414</t>
  </si>
  <si>
    <t>palisáda tyčová kruhová betonová 175x200mm v 1000mm přírodní</t>
  </si>
  <si>
    <t>657512944</t>
  </si>
  <si>
    <t>F20/0,175</t>
  </si>
  <si>
    <t>Vodorovné konstrukce</t>
  </si>
  <si>
    <t>56</t>
  </si>
  <si>
    <t>452112112</t>
  </si>
  <si>
    <t>Osazení betonových dílců prstenců nebo rámů pod poklopy a mříže, výšky do 100 mm</t>
  </si>
  <si>
    <t>1153706619</t>
  </si>
  <si>
    <t>https://podminky.urs.cz/item/CS_URS_2024_02/452112112</t>
  </si>
  <si>
    <t>F29+F28</t>
  </si>
  <si>
    <t>57</t>
  </si>
  <si>
    <t>59223864</t>
  </si>
  <si>
    <t>prstenec pro uliční vpusť vyrovnávací betonový 390x60x130mm</t>
  </si>
  <si>
    <t>-1099491390</t>
  </si>
  <si>
    <t>Komunikace pozemní</t>
  </si>
  <si>
    <t>58</t>
  </si>
  <si>
    <t>564841111</t>
  </si>
  <si>
    <t>Podklad ze štěrkodrti ŠD s rozprostřením a zhutněním plochy přes 100 m2, po zhutnění tl. 120 mm</t>
  </si>
  <si>
    <t>454180881</t>
  </si>
  <si>
    <t>https://podminky.urs.cz/item/CS_URS_2024_02/564841111</t>
  </si>
  <si>
    <t>F05+F06</t>
  </si>
  <si>
    <t>59</t>
  </si>
  <si>
    <t>564851111</t>
  </si>
  <si>
    <t>Podklad ze štěrkodrti ŠD s rozprostřením a zhutněním plochy přes 100 m2, po zhutnění tl. 150 mm</t>
  </si>
  <si>
    <t>-1403596132</t>
  </si>
  <si>
    <t>https://podminky.urs.cz/item/CS_URS_2024_02/564851111</t>
  </si>
  <si>
    <t>F01+F02+F02*1,15+F04+F09+F10+F05+F06+F11</t>
  </si>
  <si>
    <t>60</t>
  </si>
  <si>
    <t>564871111</t>
  </si>
  <si>
    <t>Podklad ze štěrkodrti ŠD s rozprostřením a zhutněním plochy přes 100 m2, po zhutnění tl. 250 mm</t>
  </si>
  <si>
    <t>-321364308</t>
  </si>
  <si>
    <t>https://podminky.urs.cz/item/CS_URS_2024_02/564871111</t>
  </si>
  <si>
    <t>F03+F07+F08</t>
  </si>
  <si>
    <t>61</t>
  </si>
  <si>
    <t>565135101</t>
  </si>
  <si>
    <t>Asfaltový beton vrstva podkladní ACP 16 (obalované kamenivo střednězrnné - OKS) s rozprostřením a zhutněním v pruhu šířky do 1,5 m, po zhutnění tl. 50 mm</t>
  </si>
  <si>
    <t>-314653486</t>
  </si>
  <si>
    <t>https://podminky.urs.cz/item/CS_URS_2024_02/565135101</t>
  </si>
  <si>
    <t>F01+F02+F03+F04</t>
  </si>
  <si>
    <t>62</t>
  </si>
  <si>
    <t>573111115</t>
  </si>
  <si>
    <t>Postřik infiltrační PI z asfaltu silničního s posypem kamenivem, v množství 2,50 kg/m2</t>
  </si>
  <si>
    <t>-1775050626</t>
  </si>
  <si>
    <t>https://podminky.urs.cz/item/CS_URS_2024_02/573111115</t>
  </si>
  <si>
    <t>63</t>
  </si>
  <si>
    <t>573211107</t>
  </si>
  <si>
    <t>Postřik spojovací PS bez posypu kamenivem z asfaltu silničního, v množství 0,30 kg/m2</t>
  </si>
  <si>
    <t>-745015847</t>
  </si>
  <si>
    <t>https://podminky.urs.cz/item/CS_URS_2024_02/573211107</t>
  </si>
  <si>
    <t>F01+F01+F02+F03+F04</t>
  </si>
  <si>
    <t>64</t>
  </si>
  <si>
    <t>577133111</t>
  </si>
  <si>
    <t>Asfaltový beton vrstva obrusná ACO 8 (ABJ) s rozprostřením a se zhutněním z nemodifikovaného asfaltu v pruhu šířky do 3 m, po zhutnění tl. 40 mm</t>
  </si>
  <si>
    <t>366505233</t>
  </si>
  <si>
    <t>https://podminky.urs.cz/item/CS_URS_2024_02/577133111</t>
  </si>
  <si>
    <t>362,3 "konstrukce B"</t>
  </si>
  <si>
    <t>997,6+27,1 "konstrukce C"</t>
  </si>
  <si>
    <t>65</t>
  </si>
  <si>
    <t>577134111</t>
  </si>
  <si>
    <t>Asfaltový beton vrstva obrusná ACO 11 (ABS) s rozprostřením a se zhutněním z nemodifikovaného asfaltu v pruhu šířky do 3 m tř. I (ACO 11+), po zhutnění tl. 40 mm</t>
  </si>
  <si>
    <t>65160204</t>
  </si>
  <si>
    <t>https://podminky.urs.cz/item/CS_URS_2024_02/577134111</t>
  </si>
  <si>
    <t>876,7 "pracovní spára"</t>
  </si>
  <si>
    <t>110,3 "konstrukce A"</t>
  </si>
  <si>
    <t>577155112</t>
  </si>
  <si>
    <t>Asfaltový beton vrstva ložní ACL 16 (ABH) s rozprostřením a zhutněním z nemodifikovaného asfaltu v pruhu šířky do 3 m, po zhutnění tl. 60 mm</t>
  </si>
  <si>
    <t>1610442304</t>
  </si>
  <si>
    <t>https://podminky.urs.cz/item/CS_URS_2024_02/577155112</t>
  </si>
  <si>
    <t>67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</si>
  <si>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</si>
  <si>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</si>
  <si>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-196379108</t>
  </si>
  <si>
    <t>https://podminky.urs.cz/item/CS_URS_2024_02/596211110</t>
  </si>
  <si>
    <t>1,5 "konstrukce D"</t>
  </si>
  <si>
    <t>15,7 "slepecká dlažba"</t>
  </si>
  <si>
    <t>9 "bezpečnostní odstup"</t>
  </si>
  <si>
    <t>68</t>
  </si>
  <si>
    <t>59245018</t>
  </si>
  <si>
    <t>dlažba skladebná betonová 200x100mm tl 60mm přírodní</t>
  </si>
  <si>
    <t>630508584</t>
  </si>
  <si>
    <t>1,5*1,03 'Přepočtené koeficientem množství</t>
  </si>
  <si>
    <t>69</t>
  </si>
  <si>
    <t>59245008</t>
  </si>
  <si>
    <t>dlažba skladebná betonová 200x100mm tl 60mm barevná</t>
  </si>
  <si>
    <t>1687703121</t>
  </si>
  <si>
    <t>Poznámka k položce:_x000d_
barva červená (kontrastní oproti okolním povrchům), povrch standard</t>
  </si>
  <si>
    <t>9*1,03 'Přepočtené koeficientem množství</t>
  </si>
  <si>
    <t>70</t>
  </si>
  <si>
    <t>59245006</t>
  </si>
  <si>
    <t>dlažba pro nevidomé betonová 200x100mm tl 60mm barevná</t>
  </si>
  <si>
    <t>2106555114</t>
  </si>
  <si>
    <t>15,7*1,03 'Přepočtené koeficientem množství</t>
  </si>
  <si>
    <t>71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</si>
  <si>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</si>
  <si>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</si>
  <si>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274122122</t>
  </si>
  <si>
    <t>https://podminky.urs.cz/item/CS_URS_2024_02/596212212</t>
  </si>
  <si>
    <t>75,3 "konstrukce E"</t>
  </si>
  <si>
    <t>37,6 "slepecká dlažba"</t>
  </si>
  <si>
    <t>42,9 "slepecká dlažba"</t>
  </si>
  <si>
    <t>14,9 "umělá vodící linie"</t>
  </si>
  <si>
    <t>72</t>
  </si>
  <si>
    <t>59245030</t>
  </si>
  <si>
    <t>dlažba skladebná betonová 200x200mm tl 80mm přírodní</t>
  </si>
  <si>
    <t>-452038788</t>
  </si>
  <si>
    <t>75,3*1,03 'Přepočtené koeficientem množství</t>
  </si>
  <si>
    <t>73</t>
  </si>
  <si>
    <t>59245226</t>
  </si>
  <si>
    <t>dlažba pro nevidomé betonová 200x100mm tl 80mm barevná</t>
  </si>
  <si>
    <t>-169615658</t>
  </si>
  <si>
    <t>F06+F07</t>
  </si>
  <si>
    <t>80,5*1,03 'Přepočtené koeficientem množství</t>
  </si>
  <si>
    <t>74</t>
  </si>
  <si>
    <t>IP 505</t>
  </si>
  <si>
    <t>dlažba - vodící linie pro nevidomé 20x20x8cm barevná</t>
  </si>
  <si>
    <t>-977468699</t>
  </si>
  <si>
    <t>14,9*1,03 'Přepočtené koeficientem množství</t>
  </si>
  <si>
    <t>Trubní vedení</t>
  </si>
  <si>
    <t>75</t>
  </si>
  <si>
    <t>895941302</t>
  </si>
  <si>
    <t>Osazení vpusti uliční z betonových dílců DN 450 dno s kalištěm</t>
  </si>
  <si>
    <t>-2115501205</t>
  </si>
  <si>
    <t>https://podminky.urs.cz/item/CS_URS_2024_02/895941302</t>
  </si>
  <si>
    <t>76</t>
  </si>
  <si>
    <t>59223852</t>
  </si>
  <si>
    <t>dno pro uliční vpusť s kalovou prohlubní betonové 450x300x50mm</t>
  </si>
  <si>
    <t>-461351501</t>
  </si>
  <si>
    <t>77</t>
  </si>
  <si>
    <t>895941314</t>
  </si>
  <si>
    <t>Osazení vpusti uliční z betonových dílců DN 450 skruž horní 570 mm</t>
  </si>
  <si>
    <t>-861937806</t>
  </si>
  <si>
    <t>https://podminky.urs.cz/item/CS_URS_2024_02/895941314</t>
  </si>
  <si>
    <t>78</t>
  </si>
  <si>
    <t>59223858</t>
  </si>
  <si>
    <t>skruž betonová horní pro uliční vpusť 450x570x50mm</t>
  </si>
  <si>
    <t>928556890</t>
  </si>
  <si>
    <t>895941331</t>
  </si>
  <si>
    <t>Osazení vpusti uliční z betonových dílců DN 450 skruž průběžná s výtokem</t>
  </si>
  <si>
    <t>-350428519</t>
  </si>
  <si>
    <t>https://podminky.urs.cz/item/CS_URS_2024_02/895941331</t>
  </si>
  <si>
    <t>80</t>
  </si>
  <si>
    <t>59223854</t>
  </si>
  <si>
    <t>skruž betonová s odtokem 150mm PVC pro uliční vpusť 450x350x50mm</t>
  </si>
  <si>
    <t>1024776896</t>
  </si>
  <si>
    <t>81</t>
  </si>
  <si>
    <t>899204112</t>
  </si>
  <si>
    <t>Osazení mříží litinových včetně rámů a košů na bahno pro třídu zatížení D400, E600</t>
  </si>
  <si>
    <t>-1576115440</t>
  </si>
  <si>
    <t>https://podminky.urs.cz/item/CS_URS_2024_02/899204112</t>
  </si>
  <si>
    <t>6 "UV normální"</t>
  </si>
  <si>
    <t>1 "UV podobrubníková"</t>
  </si>
  <si>
    <t>82</t>
  </si>
  <si>
    <t>59224481</t>
  </si>
  <si>
    <t>mříž vtoková s rámem pro uliční vpusť 500x500, zatížení 40 tun</t>
  </si>
  <si>
    <t>-194715332</t>
  </si>
  <si>
    <t>Poznámka k položce:_x000d_
Položka je uvažována vč. rámu.</t>
  </si>
  <si>
    <t>83</t>
  </si>
  <si>
    <t>IP 813</t>
  </si>
  <si>
    <t>obrubníková vpusť stružková 585x680x160 s rámem pro obrubník, tř. zařížení B 125kN a C 250kN</t>
  </si>
  <si>
    <t>1003022819</t>
  </si>
  <si>
    <t>Poznámka k položce:_x000d_
doporučený výrobek obrubníková vpusť stružková Nisa od fy. Vlček Solution</t>
  </si>
  <si>
    <t>84</t>
  </si>
  <si>
    <t>59223871</t>
  </si>
  <si>
    <t>koš vysoký pro uliční vpusti žárově Pz plech pro rám 500/500mm</t>
  </si>
  <si>
    <t>-44820789</t>
  </si>
  <si>
    <t>IP 450</t>
  </si>
  <si>
    <t>Zřízení vpusti kanalizační horské z prefabrikovaného betonového dílu, položka je vč. podkladního lože, dopravy a montáže</t>
  </si>
  <si>
    <t>-2022117766</t>
  </si>
  <si>
    <t>86</t>
  </si>
  <si>
    <t>IP 451</t>
  </si>
  <si>
    <t>horská vpusť THV 1240/620/1530-860 mm (vnitřní rozměry) vč. mříže pro zatížení A15 kN, tloušťka stěn 130 mm, tloušťka dna 115 mm</t>
  </si>
  <si>
    <t>-142994765</t>
  </si>
  <si>
    <t>Ostatní konstrukce a práce-bourání</t>
  </si>
  <si>
    <t>87</t>
  </si>
  <si>
    <t>911331123</t>
  </si>
  <si>
    <t>Silniční svodidlo ocelové se zaberaněním sloupků jednostranné úroveň zádržnosti N2 vzdálenosti sloupků přes 2 do 4 m</t>
  </si>
  <si>
    <t>1011331406</t>
  </si>
  <si>
    <t>https://podminky.urs.cz/item/CS_URS_2024_02/911331123</t>
  </si>
  <si>
    <t>Způsob výpočtu: délka</t>
  </si>
  <si>
    <t>4+4+8</t>
  </si>
  <si>
    <t>88</t>
  </si>
  <si>
    <t>914111111</t>
  </si>
  <si>
    <t>Montáž svislé dopravní značky základní velikosti do 1 m2 objímkami na sloupky nebo konzoly</t>
  </si>
  <si>
    <t>-1168905445</t>
  </si>
  <si>
    <t>https://podminky.urs.cz/item/CS_URS_2024_02/914111111</t>
  </si>
  <si>
    <t>89</t>
  </si>
  <si>
    <t>40445620</t>
  </si>
  <si>
    <t>zákazové, příkazové dopravní značky B1-B34, C1-15 700mm</t>
  </si>
  <si>
    <t>-867391305</t>
  </si>
  <si>
    <t>90</t>
  </si>
  <si>
    <t>40445654</t>
  </si>
  <si>
    <t>informativní značky zónové IZ5 1000x750mm</t>
  </si>
  <si>
    <t>-400243946</t>
  </si>
  <si>
    <t>91</t>
  </si>
  <si>
    <t>40445653</t>
  </si>
  <si>
    <t>informativní značky zónové IZ4 1000x500mm</t>
  </si>
  <si>
    <t>1529833238</t>
  </si>
  <si>
    <t>92</t>
  </si>
  <si>
    <t>40445645</t>
  </si>
  <si>
    <t>informativní značky jiné IJ4b 500mm</t>
  </si>
  <si>
    <t>-445626276</t>
  </si>
  <si>
    <t>93</t>
  </si>
  <si>
    <t>914511111</t>
  </si>
  <si>
    <t>Montáž sloupku dopravních značek délky do 3,5 m do betonového základu</t>
  </si>
  <si>
    <t>1078301496</t>
  </si>
  <si>
    <t>https://podminky.urs.cz/item/CS_URS_2024_02/914511111</t>
  </si>
  <si>
    <t>94</t>
  </si>
  <si>
    <t>40445230</t>
  </si>
  <si>
    <t>sloupek pro dopravní značku Zn D 70mm v 3,5m</t>
  </si>
  <si>
    <t>817866534</t>
  </si>
  <si>
    <t>95</t>
  </si>
  <si>
    <t>40445257</t>
  </si>
  <si>
    <t>svorka upínací na sloupek D 70mm</t>
  </si>
  <si>
    <t>-489721225</t>
  </si>
  <si>
    <t>F41*2</t>
  </si>
  <si>
    <t>96</t>
  </si>
  <si>
    <t>915211111</t>
  </si>
  <si>
    <t>Vodorovné dopravní značení stříkaným plastem dělící čára šířky 125 mm souvislá bílá základní</t>
  </si>
  <si>
    <t>-1873014049</t>
  </si>
  <si>
    <t>https://podminky.urs.cz/item/CS_URS_2024_02/915211111</t>
  </si>
  <si>
    <t>29,5+249,7+97,3+269,4+17+17+18,5+18,5</t>
  </si>
  <si>
    <t>97</t>
  </si>
  <si>
    <t>915211121</t>
  </si>
  <si>
    <t>Vodorovné dopravní značení stříkaným plastem dělící čára šířky 125 mm přerušovaná bílá základní</t>
  </si>
  <si>
    <t>1066829864</t>
  </si>
  <si>
    <t>https://podminky.urs.cz/item/CS_URS_2024_02/915211121</t>
  </si>
  <si>
    <t>11+16,4+7</t>
  </si>
  <si>
    <t>98</t>
  </si>
  <si>
    <t>915231111</t>
  </si>
  <si>
    <t>Vodorovné dopravní značení stříkaným plastem přechody pro chodce, šipky, symboly nápisy bílé základní</t>
  </si>
  <si>
    <t>1663955389</t>
  </si>
  <si>
    <t>https://podminky.urs.cz/item/CS_URS_2024_02/915231111</t>
  </si>
  <si>
    <t>2,5*4+6*6*0,03</t>
  </si>
  <si>
    <t>99</t>
  </si>
  <si>
    <t>915611111</t>
  </si>
  <si>
    <t>Předznačení pro vodorovné značení stříkané barvou nebo prováděné z nátěrových hmot liniové dělicí čáry, vodicí proužky</t>
  </si>
  <si>
    <t>1884972592</t>
  </si>
  <si>
    <t>https://podminky.urs.cz/item/CS_URS_2024_02/915611111</t>
  </si>
  <si>
    <t>F38+F39</t>
  </si>
  <si>
    <t>100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</si>
  <si>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</si>
  <si>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</si>
  <si>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-521550422</t>
  </si>
  <si>
    <t>https://podminky.urs.cz/item/CS_URS_2024_02/916131213</t>
  </si>
  <si>
    <t>695+698+12+8,5+12,4+12,6-F12-F13-F15-F16-F17 "betonový obrubník 15x25x100 cm"</t>
  </si>
  <si>
    <t>40 "betonový obrubník 15x15x50 cm"</t>
  </si>
  <si>
    <t>66 "betonový obrubník 15x15-25x100 cm"</t>
  </si>
  <si>
    <t>10,3+8+8+1+8+5,5+9,5+6+16+13+13+5+2,5+8+8+5,5+2,5+2+2,5+7+7,5+6+2,5+1 "betonový obrubník 15x15x100 cm"</t>
  </si>
  <si>
    <t>101</t>
  </si>
  <si>
    <t>59217030</t>
  </si>
  <si>
    <t>obrubník silniční betonový přechodový 1000x150x150-250mm</t>
  </si>
  <si>
    <t>-1651511834</t>
  </si>
  <si>
    <t>102</t>
  </si>
  <si>
    <t>59217029</t>
  </si>
  <si>
    <t>obrubník silniční betonový nájezdový 1000x150x150mm</t>
  </si>
  <si>
    <t>120314520</t>
  </si>
  <si>
    <t>158,3*1,02 'Přepočtené koeficientem množství</t>
  </si>
  <si>
    <t>103</t>
  </si>
  <si>
    <t>59217028</t>
  </si>
  <si>
    <t>obrubník silniční betonový nájezdový 500x150x150mm</t>
  </si>
  <si>
    <t>-993164888</t>
  </si>
  <si>
    <t>104</t>
  </si>
  <si>
    <t>59217031</t>
  </si>
  <si>
    <t>obrubník silniční betonový 1000x150x250mm</t>
  </si>
  <si>
    <t>996539859</t>
  </si>
  <si>
    <t>1146,2*1,01 'Přepočtené koeficientem množství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</si>
  <si>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</si>
  <si>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</si>
  <si>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</si>
  <si>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554681920</t>
  </si>
  <si>
    <t>https://podminky.urs.cz/item/CS_URS_2024_02/916231213</t>
  </si>
  <si>
    <t>6+1,85+19,9+14,3+13,7+67,2+1,85*2+9,9+9,5+12,2+11,6+181,7+2+499,6+38,1+30,2+2+2+96,5+1,35*5+7,1+7,7+3,4+5,5+12,8+6,3+6,3+44,2+14,2+62+119,9+1,9*4-51</t>
  </si>
  <si>
    <t>106</t>
  </si>
  <si>
    <t>59217016</t>
  </si>
  <si>
    <t>obrubník betonový chodníkový 1000x80x250mm</t>
  </si>
  <si>
    <t>1135325198</t>
  </si>
  <si>
    <t>1274,7*1,05 'Přepočtené koeficientem množství</t>
  </si>
  <si>
    <t>107</t>
  </si>
  <si>
    <t>916431112</t>
  </si>
  <si>
    <t>Osazení betonového bezbariérového obrubníku s ložem betonovým tl. 150 mm úložná šířka do 400 mm s boční opěrou</t>
  </si>
  <si>
    <t>1214913963</t>
  </si>
  <si>
    <t>https://podminky.urs.cz/item/CS_URS_2024_02/916431112</t>
  </si>
  <si>
    <t>12+12</t>
  </si>
  <si>
    <t>108</t>
  </si>
  <si>
    <t>59217041</t>
  </si>
  <si>
    <t>obrubník betonový bezbariérový přímý 290mm</t>
  </si>
  <si>
    <t>416599369</t>
  </si>
  <si>
    <t>109</t>
  </si>
  <si>
    <t>59217040</t>
  </si>
  <si>
    <t>obrubník betonový bezbariérový náběhový 130-190mm</t>
  </si>
  <si>
    <t>286609996</t>
  </si>
  <si>
    <t>110</t>
  </si>
  <si>
    <t>919411141</t>
  </si>
  <si>
    <t>Čelo propustku včetně římsy z betonu prostého se zvýšenými nároky na prostředí, pro propustek z trub DN 600 až 800 mm</t>
  </si>
  <si>
    <t>-944755394</t>
  </si>
  <si>
    <t>https://podminky.urs.cz/item/CS_URS_2024_02/919411141</t>
  </si>
  <si>
    <t>111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</si>
  <si>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</si>
  <si>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</si>
  <si>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1306838971</t>
  </si>
  <si>
    <t>https://podminky.urs.cz/item/CS_URS_2024_02/919732221</t>
  </si>
  <si>
    <t>112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</si>
  <si>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</si>
  <si>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</si>
  <si>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-1034744420</t>
  </si>
  <si>
    <t>https://podminky.urs.cz/item/CS_URS_2024_02/935111211</t>
  </si>
  <si>
    <t>1*20+65-6</t>
  </si>
  <si>
    <t>113</t>
  </si>
  <si>
    <t>59227029</t>
  </si>
  <si>
    <t>žlabovka příkopová betonová 500x680x60mm</t>
  </si>
  <si>
    <t>1910808903</t>
  </si>
  <si>
    <t>114</t>
  </si>
  <si>
    <t>935112112</t>
  </si>
  <si>
    <t>Osazení betonového příkopového žlabu s vyplněním a zatřením spár cementovou maltou s ložem tl. 100 mm z betonu prostého z betonových desek jakékoliv velikosti</t>
  </si>
  <si>
    <t>983600338</t>
  </si>
  <si>
    <t>https://podminky.urs.cz/item/CS_URS_2024_02/935112112</t>
  </si>
  <si>
    <t>F24</t>
  </si>
  <si>
    <t>77+59</t>
  </si>
  <si>
    <t>115</t>
  </si>
  <si>
    <t>IP 672</t>
  </si>
  <si>
    <t>deska betonová meliorační 500x500x80mm</t>
  </si>
  <si>
    <t>-1757000269</t>
  </si>
  <si>
    <t>172,5*4+6+6+6+8</t>
  </si>
  <si>
    <t>116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</si>
  <si>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</si>
  <si>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</si>
  <si>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-977712536</t>
  </si>
  <si>
    <t>https://podminky.urs.cz/item/CS_URS_2024_02/935112211</t>
  </si>
  <si>
    <t>43,5+41,5+11,5+76</t>
  </si>
  <si>
    <t>6 "žlabovka s roštěm"</t>
  </si>
  <si>
    <t>117</t>
  </si>
  <si>
    <t>IP 671</t>
  </si>
  <si>
    <t>žlabovka betonová TBM-Q 200-600 50x72x8cm</t>
  </si>
  <si>
    <t>355574344</t>
  </si>
  <si>
    <t>F23/0,5</t>
  </si>
  <si>
    <t>118</t>
  </si>
  <si>
    <t>IP 673</t>
  </si>
  <si>
    <t>žlabovka příkopová betonová 1000x499x160mm s roštěm 1000x397 mm z pozinkované oceli pro zatížení B 125 kN, velikost oka 34x38 mm</t>
  </si>
  <si>
    <t>-37952972</t>
  </si>
  <si>
    <t>Poznámka k položce:_x000d_
doporučený výroběk žlabovka BG od fy. BG-Graspointner CZ s.r.o.</t>
  </si>
  <si>
    <t>119</t>
  </si>
  <si>
    <t>935114212</t>
  </si>
  <si>
    <t>Osazení štěrbinového odvodňovacího betonového žlabu rozměru 220x260 mm (mikroštěrbinového) se spádem dna 0,5 %</t>
  </si>
  <si>
    <t>2132685041</t>
  </si>
  <si>
    <t>https://podminky.urs.cz/item/CS_URS_2024_02/935114212</t>
  </si>
  <si>
    <t>6,5+7</t>
  </si>
  <si>
    <t>120</t>
  </si>
  <si>
    <t>935932422</t>
  </si>
  <si>
    <t>Odvodňovací plastový žlab pro třídu zatížení D 400 vnitřní šířky 200 mm s krycím roštem mřížkovým z litiny</t>
  </si>
  <si>
    <t>-960794110</t>
  </si>
  <si>
    <t>https://podminky.urs.cz/item/CS_URS_2024_02/935932422</t>
  </si>
  <si>
    <t>6,5+4+8,5</t>
  </si>
  <si>
    <t>121</t>
  </si>
  <si>
    <t>935932617</t>
  </si>
  <si>
    <t>Odvodňovací plastový žlab vpusť s kalovým košem pro žlab vnitřní šířky 200 mm</t>
  </si>
  <si>
    <t>1183340080</t>
  </si>
  <si>
    <t>https://podminky.urs.cz/item/CS_URS_2024_02/935932617</t>
  </si>
  <si>
    <t>122</t>
  </si>
  <si>
    <t>IP 441</t>
  </si>
  <si>
    <t>Demontáž a opětovná montáž sloupu s radarem, položka je vč. práce, materiálu a dopravy.</t>
  </si>
  <si>
    <t>soub.</t>
  </si>
  <si>
    <t>-2113189498</t>
  </si>
  <si>
    <t>Doplňující konstrukce a práce pozemních komunikací, letišť a ploch</t>
  </si>
  <si>
    <t>123</t>
  </si>
  <si>
    <t>936104211</t>
  </si>
  <si>
    <t>Montáž odpadkového koše do betonové patky</t>
  </si>
  <si>
    <t>-278801896</t>
  </si>
  <si>
    <t>https://podminky.urs.cz/item/CS_URS_2024_02/936104211</t>
  </si>
  <si>
    <t>124</t>
  </si>
  <si>
    <t>IP 974</t>
  </si>
  <si>
    <t xml:space="preserve">Odpadkový koš - ocelový svařenec z oceli tř. 11 zinkovaný- povrch prášková barva RAL 7016, v kombinaci s 6 masivními dřevěnými latěmi z finské borovice thermowood. Odpadkový koš je doplněn vnitřní nádobou z pozinkovaného plechu o tl. 0,8 mm a objemu 55 l._x000d_
</t>
  </si>
  <si>
    <t>ks</t>
  </si>
  <si>
    <t>1011494918</t>
  </si>
  <si>
    <t xml:space="preserve">Poznámka k položce:_x000d_
(doporučený výrobek odpadkový koš MAG KMA112, dodavatel Streetpark s.r.o.) </t>
  </si>
  <si>
    <t>125</t>
  </si>
  <si>
    <t>IP 5000</t>
  </si>
  <si>
    <t>Montáž přístřešku autobusové zastávky - přístřešek bude osazen a namontován výrobcem na připravenou základovou konstrukci. Polžka je vč. dopravy, práce a spojovacího materiálu</t>
  </si>
  <si>
    <t>-2121014612</t>
  </si>
  <si>
    <t>126</t>
  </si>
  <si>
    <t>IP 5001</t>
  </si>
  <si>
    <t>Zastávkový přístřešek, rozměry 1,855x4,220 m, ocelová konstrukce - povrch ZN+RAL 7016, rovná skleněná střecha - kalené sklo, zadní stěna z perforovaného plechu, bez bočních stěn, krytá plocha 7,0 m2, integrovaná lavička</t>
  </si>
  <si>
    <t>-2066133090</t>
  </si>
  <si>
    <t>Poznámka k položce:_x000d_
(doporučený výrobek zastávkový přístřešek MMCITÉ AE300-SP)</t>
  </si>
  <si>
    <t>Bourání konstrukcí</t>
  </si>
  <si>
    <t>127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</si>
  <si>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</si>
  <si>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</si>
  <si>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1949318399</t>
  </si>
  <si>
    <t>https://podminky.urs.cz/item/CS_URS_2024_02/113105113</t>
  </si>
  <si>
    <t>32,5 "šikmá čela propustků"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</si>
  <si>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</si>
  <si>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</si>
  <si>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103458206</t>
  </si>
  <si>
    <t>https://podminky.urs.cz/item/CS_URS_2024_02/113106123</t>
  </si>
  <si>
    <t>45+2,6+4,2</t>
  </si>
  <si>
    <t>129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</si>
  <si>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</si>
  <si>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</si>
  <si>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1392373323</t>
  </si>
  <si>
    <t>https://podminky.urs.cz/item/CS_URS_2024_02/113106190</t>
  </si>
  <si>
    <t>130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</si>
  <si>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</si>
  <si>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</si>
  <si>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-1013373413</t>
  </si>
  <si>
    <t>https://podminky.urs.cz/item/CS_URS_2024_02/113107222</t>
  </si>
  <si>
    <t>F44+F48+F47+F51</t>
  </si>
  <si>
    <t>131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</si>
  <si>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</si>
  <si>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</si>
  <si>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1585441334</t>
  </si>
  <si>
    <t>https://podminky.urs.cz/item/CS_URS_2024_02/113107243</t>
  </si>
  <si>
    <t>132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</si>
  <si>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</si>
  <si>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</si>
  <si>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190038815</t>
  </si>
  <si>
    <t>https://podminky.urs.cz/item/CS_URS_2024_02/113107331</t>
  </si>
  <si>
    <t>133</t>
  </si>
  <si>
    <t>113201112</t>
  </si>
  <si>
    <t>Vytrhání obrub s vybouráním lože, s přemístěním hmot na skládku na vzdálenost do 3 m nebo s naložením na dopravní prostředek silničních ležatých</t>
  </si>
  <si>
    <t>-1069625089</t>
  </si>
  <si>
    <t>https://podminky.urs.cz/item/CS_URS_2024_02/113201112</t>
  </si>
  <si>
    <t>Poznámka k položce:_x000d_
Vybourané kamenné obrubníky budou odvezeny do skladu stavebníka. Položka je uvažována vč. dopravy.</t>
  </si>
  <si>
    <t>134</t>
  </si>
  <si>
    <t>113202111</t>
  </si>
  <si>
    <t>Vytrhání obrub s vybouráním lože, s přemístěním hmot na skládku na vzdálenost do 3 m nebo s naložením na dopravní prostředek z krajníků nebo obrubníků stojatých</t>
  </si>
  <si>
    <t>1827390446</t>
  </si>
  <si>
    <t>https://podminky.urs.cz/item/CS_URS_2024_02/113202111</t>
  </si>
  <si>
    <t>50+4,5+4,5+4,2+2,7+28,2+30</t>
  </si>
  <si>
    <t>135</t>
  </si>
  <si>
    <t>966001311</t>
  </si>
  <si>
    <t>Odstranění odpadkového koše s betonovou patkou</t>
  </si>
  <si>
    <t>1021978091</t>
  </si>
  <si>
    <t>https://podminky.urs.cz/item/CS_URS_2024_02/966001311</t>
  </si>
  <si>
    <t>136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</si>
  <si>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</si>
  <si>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</si>
  <si>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-815839765</t>
  </si>
  <si>
    <t>https://podminky.urs.cz/item/CS_URS_2024_02/966005111</t>
  </si>
  <si>
    <t>1,5+1,5+7</t>
  </si>
  <si>
    <t>137</t>
  </si>
  <si>
    <t>938902452</t>
  </si>
  <si>
    <t>Čištění propustků s odstraněním travnatého porostu nebo nánosu, s naložením na dopravní prostředek nebo s přemístěním na hromady na vzdálenost do 20 m ručně tloušťky nánosu do 25% průměru propustku přes 500 do 1000 mm</t>
  </si>
  <si>
    <t>601581058</t>
  </si>
  <si>
    <t>https://podminky.urs.cz/item/CS_URS_2024_02/938902452</t>
  </si>
  <si>
    <t>138</t>
  </si>
  <si>
    <t>966008111</t>
  </si>
  <si>
    <t>Bourání trubního propustku s odklizením a uložením vybouraného materiálu na skládku na vzdálenost do 3 m nebo s naložením na dopravní prostředek z trub betonových nebo železobetonových DN do 300 mm</t>
  </si>
  <si>
    <t>-323124129</t>
  </si>
  <si>
    <t>https://podminky.urs.cz/item/CS_URS_2024_02/966008111</t>
  </si>
  <si>
    <t>6,5+11,8+7+6,5+5,5</t>
  </si>
  <si>
    <t>139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</si>
  <si>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</si>
  <si>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</si>
  <si>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1884509591</t>
  </si>
  <si>
    <t>https://podminky.urs.cz/item/CS_URS_2024_02/966008112</t>
  </si>
  <si>
    <t>4,7+15+15+4,5+3,5+6,5+5,5</t>
  </si>
  <si>
    <t>140</t>
  </si>
  <si>
    <t>966008311</t>
  </si>
  <si>
    <t>Bourání trubního propustku s odklizením a uložením vybouraného materiálu na skládku na vzdálenost do 3 m nebo s naložením na dopravní prostředek čela z betonu železového</t>
  </si>
  <si>
    <t>488907721</t>
  </si>
  <si>
    <t>https://podminky.urs.cz/item/CS_URS_2024_02/966008311</t>
  </si>
  <si>
    <t>Způsob výpočtu: délka * šířka * předpokládaná výška</t>
  </si>
  <si>
    <t>3*0,25*1,5+3*0,25*1,5+4,5+0,5*2,5+4,5*0,5*2,5+2,5*0,3*1,5++2,5*0,3*1,5+3*0,3*1,5+3*0,3*1,5+4*0,4*1,5+4*0,4*1,5+3,5*0,4*1,5+3,5*0,4*1,5+2*0,3*1*4</t>
  </si>
  <si>
    <t>141</t>
  </si>
  <si>
    <t>919731123</t>
  </si>
  <si>
    <t>Zarovnání styčné plochy podkladu nebo krytu podél vybourané části komunikace nebo zpevněné plochy živičné tl. přes 100 do 200 mm</t>
  </si>
  <si>
    <t>-1324437166</t>
  </si>
  <si>
    <t>https://podminky.urs.cz/item/CS_URS_2024_02/919731123</t>
  </si>
  <si>
    <t>142</t>
  </si>
  <si>
    <t>919735111</t>
  </si>
  <si>
    <t>Řezání stávajícího živičného krytu nebo podkladu hloubky do 50 mm</t>
  </si>
  <si>
    <t>2083033763</t>
  </si>
  <si>
    <t>https://podminky.urs.cz/item/CS_URS_2024_02/919735111</t>
  </si>
  <si>
    <t>Poznámka k položce:_x000d_
Pracovní spára bude zazubena !!!</t>
  </si>
  <si>
    <t>143</t>
  </si>
  <si>
    <t>919735112</t>
  </si>
  <si>
    <t>Řezání stávajícího živičného krytu nebo podkladu hloubky přes 50 do 100 mm</t>
  </si>
  <si>
    <t>-430328247</t>
  </si>
  <si>
    <t>https://podminky.urs.cz/item/CS_URS_2024_02/919735112</t>
  </si>
  <si>
    <t>144</t>
  </si>
  <si>
    <t>919735113</t>
  </si>
  <si>
    <t>Řezání stávajícího živičného krytu nebo podkladu hloubky přes 100 do 150 mm</t>
  </si>
  <si>
    <t>-1515900511</t>
  </si>
  <si>
    <t>https://podminky.urs.cz/item/CS_URS_2024_02/919735113</t>
  </si>
  <si>
    <t>925,5+488,5+3,2+5,5+3,6+3,2</t>
  </si>
  <si>
    <t>145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</si>
  <si>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</si>
  <si>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</si>
  <si>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-1147224084</t>
  </si>
  <si>
    <t>https://podminky.urs.cz/item/CS_URS_2024_02/966006132</t>
  </si>
  <si>
    <t>146</t>
  </si>
  <si>
    <t>IP 113</t>
  </si>
  <si>
    <t>Demontáž stávajícího autobusového přístřešku + doprava do skladu obce</t>
  </si>
  <si>
    <t>-1380071173</t>
  </si>
  <si>
    <t>997</t>
  </si>
  <si>
    <t>Přesun sutě</t>
  </si>
  <si>
    <t>147</t>
  </si>
  <si>
    <t>997221551</t>
  </si>
  <si>
    <t>Vodorovná doprava suti bez naložení, ale se složením a s hrubým urovnáním ze sypkých materiálů, na vzdálenost do 1 km</t>
  </si>
  <si>
    <t>-1853987210</t>
  </si>
  <si>
    <t>https://podminky.urs.cz/item/CS_URS_2024_02/997221551</t>
  </si>
  <si>
    <t>148</t>
  </si>
  <si>
    <t>997221559</t>
  </si>
  <si>
    <t>Vodorovná doprava suti bez naložení, ale se složením a s hrubým urovnáním Příplatek k ceně za každý další započatý 1 km přes 1 km</t>
  </si>
  <si>
    <t>-1845851106</t>
  </si>
  <si>
    <t>https://podminky.urs.cz/item/CS_URS_2024_02/997221559</t>
  </si>
  <si>
    <t>884,122*14 'Přepočtené koeficientem množství</t>
  </si>
  <si>
    <t>149</t>
  </si>
  <si>
    <t>997221861</t>
  </si>
  <si>
    <t>Poplatek za uložení stavebního odpadu na recyklační skládce (skládkovné) z prostého betonu zatříděného do Katalogu odpadů pod kódem 17 01 01</t>
  </si>
  <si>
    <t>709957034</t>
  </si>
  <si>
    <t>https://podminky.urs.cz/item/CS_URS_2024_02/997221861</t>
  </si>
  <si>
    <t>150</t>
  </si>
  <si>
    <t>997221862</t>
  </si>
  <si>
    <t>Poplatek za uložení stavebního odpadu na recyklační skládce (skládkovné) z armovaného betonu zatříděného do Katalogu odpadů pod kódem 17 01 01</t>
  </si>
  <si>
    <t>845123535</t>
  </si>
  <si>
    <t>https://podminky.urs.cz/item/CS_URS_2024_02/997221862</t>
  </si>
  <si>
    <t>151</t>
  </si>
  <si>
    <t>997221873</t>
  </si>
  <si>
    <t>-194537036</t>
  </si>
  <si>
    <t>https://podminky.urs.cz/item/CS_URS_2024_02/997221873</t>
  </si>
  <si>
    <t>152</t>
  </si>
  <si>
    <t>997221875</t>
  </si>
  <si>
    <t>Poplatek za uložení stavebního odpadu na recyklační skládce (skládkovné) asfaltového bez obsahu dehtu zatříděného do Katalogu odpadů pod kódem 17 03 02</t>
  </si>
  <si>
    <t>1568321979</t>
  </si>
  <si>
    <t>https://podminky.urs.cz/item/CS_URS_2024_02/997221875</t>
  </si>
  <si>
    <t>998</t>
  </si>
  <si>
    <t>Přesun hmot</t>
  </si>
  <si>
    <t>153</t>
  </si>
  <si>
    <t>998225111</t>
  </si>
  <si>
    <t>Přesun hmot pro komunikace s krytem z kameniva, monolitickým betonovým nebo živičným dopravní vzdálenost do 200 m jakékoliv délky objektu</t>
  </si>
  <si>
    <t>-1837871382</t>
  </si>
  <si>
    <t>https://podminky.urs.cz/item/CS_URS_2024_02/998225111</t>
  </si>
  <si>
    <t>SAN</t>
  </si>
  <si>
    <t>SANACE AKTIVNÍ ZÓNY ZEMNÍ PLÁNĚ</t>
  </si>
  <si>
    <t>154</t>
  </si>
  <si>
    <t>IP 8502</t>
  </si>
  <si>
    <t>Posouzení aktivní zóny zemní pláně geotechnikem vč. případných laboratorních zkoušek</t>
  </si>
  <si>
    <t>...</t>
  </si>
  <si>
    <t>1391928098</t>
  </si>
  <si>
    <t>Poznámka k položce:_x000d_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 Součástí položky jsou případné odběry vzorků, jejich vyhodnocení, laboratorní zkoušky, atd. dle potřeb geotechnika.</t>
  </si>
  <si>
    <t>155</t>
  </si>
  <si>
    <t>122252205</t>
  </si>
  <si>
    <t>Odkopávky a prokopávky nezapažené pro silnice a dálnice strojně v hornině třídy těžitelnosti I přes 500 do 1 000 m3</t>
  </si>
  <si>
    <t>1262044474</t>
  </si>
  <si>
    <t>https://podminky.urs.cz/item/CS_URS_2024_02/122252205</t>
  </si>
  <si>
    <t>Způsob výpočtu: plocha * tloušťka vrstvy</t>
  </si>
  <si>
    <t>F31*0,5</t>
  </si>
  <si>
    <t>156</t>
  </si>
  <si>
    <t>120001101</t>
  </si>
  <si>
    <t>Příplatek k cenám vykopávek za ztížení vykopávky v blízkosti podzemního vedení nebo výbušnin v horninách jakékoliv třídy</t>
  </si>
  <si>
    <t>-2106167973</t>
  </si>
  <si>
    <t>https://podminky.urs.cz/item/CS_URS_2024_02/120001101</t>
  </si>
  <si>
    <t>Poznámka k položce:_x000d_
V rámci zemních prací je uvažováno cca 30% prací prováděných v ochranných pásmech stávajících IS a to s max. opatrností dle podmínek správců IS.</t>
  </si>
  <si>
    <t>F31*0,5*0,3</t>
  </si>
  <si>
    <t>157</t>
  </si>
  <si>
    <t>692776939</t>
  </si>
  <si>
    <t>158</t>
  </si>
  <si>
    <t>39392085</t>
  </si>
  <si>
    <t>178,548*5 'Přepočtené koeficientem množství</t>
  </si>
  <si>
    <t>159</t>
  </si>
  <si>
    <t>-424757237</t>
  </si>
  <si>
    <t>F31*0,5*1,8</t>
  </si>
  <si>
    <t>160</t>
  </si>
  <si>
    <t>720144812</t>
  </si>
  <si>
    <t>161</t>
  </si>
  <si>
    <t>564811111</t>
  </si>
  <si>
    <t>Podklad ze štěrkodrti ŠD s rozprostřením a zhutněním plochy přes 100 m2, po zhutnění tl. 50 mm</t>
  </si>
  <si>
    <t>145894280</t>
  </si>
  <si>
    <t>https://podminky.urs.cz/item/CS_URS_2024_02/564811111</t>
  </si>
  <si>
    <t>F31 "sanace aktivní zóny zemní pláně - uzavírací vrstva"</t>
  </si>
  <si>
    <t>162</t>
  </si>
  <si>
    <t>564961315</t>
  </si>
  <si>
    <t>Podklad nebo podsyp z betonového recyklátu s rozprostřením a zhutněním plochy přes 100 m2, po zhutnění tl. 200 mm</t>
  </si>
  <si>
    <t>-1957191271</t>
  </si>
  <si>
    <t>https://podminky.urs.cz/item/CS_URS_2024_02/564961315</t>
  </si>
  <si>
    <t>Poznámka k položce:_x000d_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TDS a AD. Doloženo bude geodetickým měřením nebo jiným způsobem po dohodě s TDS. Podrobněji viz. TZ._x000d_
Po dohodě s TDS a projektantem lze použít i jiný vhodný recyklát.</t>
  </si>
  <si>
    <t>(F02*1,15+F03*1,15+F05+F06+F07+F08)*0,5 "sanace aktivní zóny zemní pláně"</t>
  </si>
  <si>
    <t>163</t>
  </si>
  <si>
    <t>564971315</t>
  </si>
  <si>
    <t>Podklad nebo podsyp z betonového recyklátu s rozprostřením a zhutněním plochy přes 100 m2, po zhutnění tl. 250 mm</t>
  </si>
  <si>
    <t>962673326</t>
  </si>
  <si>
    <t>https://podminky.urs.cz/item/CS_URS_2024_02/564971315</t>
  </si>
  <si>
    <t>Práce a dodávky M</t>
  </si>
  <si>
    <t>46-M</t>
  </si>
  <si>
    <t>Zemní práce při extr.mont.pracích</t>
  </si>
  <si>
    <t>164</t>
  </si>
  <si>
    <t>460161131</t>
  </si>
  <si>
    <t>Hloubení kabelových rýh ručně včetně urovnání dna s přemístěním výkopku do vzdálenosti 3 m od okraje jámy nebo s naložením na dopravní prostředek šířky 35 cm hloubky 40 cm v hornině třídy těžitelnosti I skupiny 1 a 2</t>
  </si>
  <si>
    <t>-1351743835</t>
  </si>
  <si>
    <t>https://podminky.urs.cz/item/CS_URS_2024_02/460161131</t>
  </si>
  <si>
    <t>165</t>
  </si>
  <si>
    <t>460431142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</si>
  <si>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</si>
  <si>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479277992</t>
  </si>
  <si>
    <t>https://podminky.urs.cz/item/CS_URS_2024_02/460431142</t>
  </si>
  <si>
    <t>166</t>
  </si>
  <si>
    <t>58331351</t>
  </si>
  <si>
    <t>kamenivo těžené drobné frakce 0/4</t>
  </si>
  <si>
    <t>1401604430</t>
  </si>
  <si>
    <t>Způsob výpočtu: délka * šířka * hloubka * objemová hmotnost</t>
  </si>
  <si>
    <t>F54*0,35*0,4*2,1</t>
  </si>
  <si>
    <t>167</t>
  </si>
  <si>
    <t>460671111</t>
  </si>
  <si>
    <t>Výstražné prvky pro krytí kabelů včetně vyrovnání povrchu rýhy, rozvinutí a uložení fólie, šířky přes 10 do 20 cm</t>
  </si>
  <si>
    <t>1327234963</t>
  </si>
  <si>
    <t>https://podminky.urs.cz/item/CS_URS_2024_02/460671111</t>
  </si>
  <si>
    <t>168</t>
  </si>
  <si>
    <t>460791114</t>
  </si>
  <si>
    <t>Montáž trubek ochranných uložených volně do rýhy plastových tuhých, vnitřního průměru přes 90 do 110 mm</t>
  </si>
  <si>
    <t>1988704908</t>
  </si>
  <si>
    <t>https://podminky.urs.cz/item/CS_URS_2024_02/460791114</t>
  </si>
  <si>
    <t>Poznámka k položce:_x000d_
Výměra této položky a položek s ní souvisejících v této kapitole je uvažována jako maximální v případě, že by bylo nutné přistoupit k realizaci doplnění či prodloužení chrániček na stávajícícíh IS a bude fakturována na základě skutečně provedených prací. Rozsah prací bude odsouhlasen TDS a AD. Položka je uvažována vč. očištění kabelů.</t>
  </si>
  <si>
    <t>7+2+4+4+6+2</t>
  </si>
  <si>
    <t>169</t>
  </si>
  <si>
    <t>34571098</t>
  </si>
  <si>
    <t>trubka elektroinstalační dělená (chránička) D 100/110mm, HDPE</t>
  </si>
  <si>
    <t>391580696</t>
  </si>
  <si>
    <t>170</t>
  </si>
  <si>
    <t>469981111</t>
  </si>
  <si>
    <t>Přesun hmot pro pomocné stavební práce při elektromontážích dopravní vzdálenost do 1 000 m</t>
  </si>
  <si>
    <t>985651117</t>
  </si>
  <si>
    <t>https://podminky.urs.cz/item/CS_URS_2024_02/469981111</t>
  </si>
  <si>
    <t>potrubí</t>
  </si>
  <si>
    <t>23,7</t>
  </si>
  <si>
    <t>5,64</t>
  </si>
  <si>
    <t>549,59</t>
  </si>
  <si>
    <t>kolena</t>
  </si>
  <si>
    <t>redukce</t>
  </si>
  <si>
    <t>koleno</t>
  </si>
  <si>
    <t>poklop</t>
  </si>
  <si>
    <t>2022-31-301 - SO 301 - Dešťová kanalizace</t>
  </si>
  <si>
    <t>odbočky</t>
  </si>
  <si>
    <t>šachta</t>
  </si>
  <si>
    <t>2022-31-301-SP - SO 301 - Soupis prací - Dešťová kanalizace</t>
  </si>
  <si>
    <t>22231</t>
  </si>
  <si>
    <t>lože</t>
  </si>
  <si>
    <t>52,104</t>
  </si>
  <si>
    <t>obsyp</t>
  </si>
  <si>
    <t>104,207</t>
  </si>
  <si>
    <t>zásypový materiál</t>
  </si>
  <si>
    <t>415,292</t>
  </si>
  <si>
    <t>90,08</t>
  </si>
  <si>
    <t>rýha</t>
  </si>
  <si>
    <t>506,422</t>
  </si>
  <si>
    <t>10,224</t>
  </si>
  <si>
    <t>podsyp</t>
  </si>
  <si>
    <t>7,2</t>
  </si>
  <si>
    <t>73703800</t>
  </si>
  <si>
    <t>Ing. Jan Révay</t>
  </si>
  <si>
    <t xml:space="preserve">    5 - Komunikace</t>
  </si>
  <si>
    <t xml:space="preserve">    9 - Ostatní konstrukce a práce, bourání</t>
  </si>
  <si>
    <t>2124238261</t>
  </si>
  <si>
    <t>Způsob výpočtu: délka * šířka * hloubka</t>
  </si>
  <si>
    <t>2*2*(1,49+1,72+2,45+2,84+2,39+1,86+1,67+1,45+1,15+1,35+1,35+1,35+1,45) "šachty betonové"</t>
  </si>
  <si>
    <t>1,2*1,2*(1,2+1+1,23+1,6+2,07) "šachty plastové"</t>
  </si>
  <si>
    <t>132251103</t>
  </si>
  <si>
    <t>Hloubení nezapažených rýh šířky do 800 mm strojně s urovnáním dna do předepsaného profilu a spádu v hornině třídy těžitelnosti I skupiny 3 přes 50 do 100 m3</t>
  </si>
  <si>
    <t>1428899000</t>
  </si>
  <si>
    <t>https://podminky.urs.cz/item/CS_URS_2024_02/132251103</t>
  </si>
  <si>
    <t>Způsob výpočtu: podélná plocha výkopu (dle podélného profilu) * šířka výkopu</t>
  </si>
  <si>
    <t>(27,54+565,9+6,1+106,1+6,81+131,586)*0,6</t>
  </si>
  <si>
    <t>213468924</t>
  </si>
  <si>
    <t>F17+F18+F19 "nevhodný výkopek"</t>
  </si>
  <si>
    <t>F14+F15 "doprava nakoupeného obsypového materiálu"</t>
  </si>
  <si>
    <t>-2126387930</t>
  </si>
  <si>
    <t>F17+F18+F19</t>
  </si>
  <si>
    <t>F14+F15</t>
  </si>
  <si>
    <t>1126,225*15 'Přepočtené koeficientem množství</t>
  </si>
  <si>
    <t>1654780453</t>
  </si>
  <si>
    <t>(F17+F18+F19)*1,8</t>
  </si>
  <si>
    <t>717106510</t>
  </si>
  <si>
    <t>174151101</t>
  </si>
  <si>
    <t>Zásyp sypaninou z jakékoliv horniny strojně s uložením výkopku ve vrstvách se zhutněním jam, šachet, rýh nebo kolem objektů v těchto vykopávkách</t>
  </si>
  <si>
    <t>-1590052915</t>
  </si>
  <si>
    <t>https://podminky.urs.cz/item/CS_URS_2024_02/174151101</t>
  </si>
  <si>
    <t xml:space="preserve">Způsob výpočtu:  objem jámy - objem šachty - podkladní konstrukce</t>
  </si>
  <si>
    <t>F17-(PI*0,62*0,62*(1,49+1,72+2,45+2,84+2,39+1,86+1,67+1,45+1,15+1,35+1,35+1,35+1,45))-F20*0,1</t>
  </si>
  <si>
    <t>F19-(PI*0,3*0,3*(1,2+1+1,23+1,6+2,07))-F21*0,1</t>
  </si>
  <si>
    <t>Mezisoučet</t>
  </si>
  <si>
    <t>Způsob výpočtu: objem rýhy - podsyp - obsyp</t>
  </si>
  <si>
    <t>F18-F13-F14</t>
  </si>
  <si>
    <t>-1984478209</t>
  </si>
  <si>
    <t>(F15)*1,9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</si>
  <si>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</si>
  <si>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</si>
  <si>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-561349353</t>
  </si>
  <si>
    <t>https://podminky.urs.cz/item/CS_URS_2024_02/175151101</t>
  </si>
  <si>
    <t>Způsob výpočtu: délka * šířka * tloušťka vrstvy</t>
  </si>
  <si>
    <t>(F01+F02+F03)*0,6*0,3</t>
  </si>
  <si>
    <t>58337344</t>
  </si>
  <si>
    <t>štěrkopísek frakce 0/32</t>
  </si>
  <si>
    <t>-620064850</t>
  </si>
  <si>
    <t>F14*2,1</t>
  </si>
  <si>
    <t>451572111</t>
  </si>
  <si>
    <t>Lože pod potrubí, stoky a drobné objekty v otevřeném výkopu z kameniva drobného těženého 0 až 4 mm</t>
  </si>
  <si>
    <t>-149555709</t>
  </si>
  <si>
    <t>https://podminky.urs.cz/item/CS_URS_2024_02/451572111</t>
  </si>
  <si>
    <t>Způsob výpočtu: délka x šířka x tloušťka vrstvy</t>
  </si>
  <si>
    <t>(F01+F02+F03)*0,6*0,15</t>
  </si>
  <si>
    <t>Komunikace</t>
  </si>
  <si>
    <t>564231111</t>
  </si>
  <si>
    <t>Podklad nebo podsyp ze štěrkopísku ŠP s rozprostřením, vlhčením a zhutněním plochy přes 100 m2, po zhutnění tl. 100 mm</t>
  </si>
  <si>
    <t>-1130373985</t>
  </si>
  <si>
    <t>https://podminky.urs.cz/item/CS_URS_2024_02/564231111</t>
  </si>
  <si>
    <t>Způsob výpočtu: délka * šířka * počet</t>
  </si>
  <si>
    <t>2*2*(F11+F12) "šachty betonové"</t>
  </si>
  <si>
    <t>1,2*1,2*F10 "šachty plastové"</t>
  </si>
  <si>
    <t>871350410</t>
  </si>
  <si>
    <t>Montáž kanalizačního potrubí z polypropylenu PP korugovaného nebo žebrovaného SN 10 DN 200</t>
  </si>
  <si>
    <t>-536042993</t>
  </si>
  <si>
    <t>https://podminky.urs.cz/item/CS_URS_2024_02/871350410</t>
  </si>
  <si>
    <t>0,6+0,6+0,35+0,6+3+2,2+6,35+6,4+0,9+0,9+0,9+0,9 "DN 160"</t>
  </si>
  <si>
    <t>5,64 "DN 200"</t>
  </si>
  <si>
    <t>28617043</t>
  </si>
  <si>
    <t>trubka kanalizační PP korugovaná DN 150x6000mm SN10</t>
  </si>
  <si>
    <t>1386150942</t>
  </si>
  <si>
    <t>23,7*1,15 'Přepočtené koeficientem množství</t>
  </si>
  <si>
    <t>28617044</t>
  </si>
  <si>
    <t>trubka kanalizační PP korugovaná DN 200x6000mm SN10</t>
  </si>
  <si>
    <t>-1738760226</t>
  </si>
  <si>
    <t>5,64*1,15 'Přepočtené koeficientem množství</t>
  </si>
  <si>
    <t>871360410</t>
  </si>
  <si>
    <t>Montáž kanalizačního potrubí z polypropylenu PP korugovaného nebo žebrovaného SN 10 DN 250</t>
  </si>
  <si>
    <t>-358601257</t>
  </si>
  <si>
    <t>https://podminky.urs.cz/item/CS_URS_2024_02/871360410</t>
  </si>
  <si>
    <t>20,88+303,81+6,27+80,08+3,9+134,65 "DN 250"</t>
  </si>
  <si>
    <t>28617045</t>
  </si>
  <si>
    <t>trubka kanalizační PP korugovaná DN 250x6000mm SN10</t>
  </si>
  <si>
    <t>-378395976</t>
  </si>
  <si>
    <t>Poznámka k položce:_x000d_
Část materiálu dodá stavebník ze svého skladu.</t>
  </si>
  <si>
    <t>F03-(45*6)</t>
  </si>
  <si>
    <t>279,59*1,03 'Přepočtené koeficientem množství</t>
  </si>
  <si>
    <t>877310410</t>
  </si>
  <si>
    <t>Montáž tvarovek na kanalizačním plastovém potrubí z PP nebo PVC-U korugovaného nebo žebrovaného kolen DN 150</t>
  </si>
  <si>
    <t>1175479379</t>
  </si>
  <si>
    <t>https://podminky.urs.cz/item/CS_URS_2024_02/877310410</t>
  </si>
  <si>
    <t>28654612</t>
  </si>
  <si>
    <t>koleno kanalizační PP DN 160x45°</t>
  </si>
  <si>
    <t>367873493</t>
  </si>
  <si>
    <t>877350410</t>
  </si>
  <si>
    <t>Montáž tvarovek na kanalizačním plastovém potrubí z PP nebo PVC-U korugovaného nebo žebrovaného kolen DN 200</t>
  </si>
  <si>
    <t>-1100496450</t>
  </si>
  <si>
    <t>https://podminky.urs.cz/item/CS_URS_2024_02/877350410</t>
  </si>
  <si>
    <t>28654613</t>
  </si>
  <si>
    <t>koleno kanalizační PP DN 200x45°</t>
  </si>
  <si>
    <t>-1826418233</t>
  </si>
  <si>
    <t>877350430</t>
  </si>
  <si>
    <t>Montáž tvarovek na kanalizačním plastovém potrubí z PP nebo PVC-U korugovaného nebo žebrovaného spojek nebo redukcí DN 200</t>
  </si>
  <si>
    <t>-1240168395</t>
  </si>
  <si>
    <t>https://podminky.urs.cz/item/CS_URS_2024_02/877350430</t>
  </si>
  <si>
    <t>28617245</t>
  </si>
  <si>
    <t>redukce kanalizační PP třívrstvá DN 200/150</t>
  </si>
  <si>
    <t>-1839580049</t>
  </si>
  <si>
    <t>877360420</t>
  </si>
  <si>
    <t>Montáž tvarovek na kanalizačním plastovém potrubí z PP nebo PVC-U korugovaného nebo žebrovaného odboček DN 250</t>
  </si>
  <si>
    <t>-1041390872</t>
  </si>
  <si>
    <t>https://podminky.urs.cz/item/CS_URS_2024_02/877360420</t>
  </si>
  <si>
    <t>28617382</t>
  </si>
  <si>
    <t>odbočka kanalizace PP korugované 45° DN 250/200</t>
  </si>
  <si>
    <t>-1696829414</t>
  </si>
  <si>
    <t>877360430</t>
  </si>
  <si>
    <t>Montáž tvarovek na kanalizačním plastovém potrubí z PP nebo PVC-U korugovaného nebo žebrovaného spojek nebo redukcí DN 250</t>
  </si>
  <si>
    <t>1632325838</t>
  </si>
  <si>
    <t>https://podminky.urs.cz/item/CS_URS_2024_02/877360430</t>
  </si>
  <si>
    <t>28617246</t>
  </si>
  <si>
    <t>redukce kanalizační PP třívrstvá DN 250/200</t>
  </si>
  <si>
    <t>-1497881250</t>
  </si>
  <si>
    <t>892351111</t>
  </si>
  <si>
    <t>Tlakové zkoušky vodou na potrubí DN 150 nebo 200</t>
  </si>
  <si>
    <t>-1232769423</t>
  </si>
  <si>
    <t>https://podminky.urs.cz/item/CS_URS_2024_02/892351111</t>
  </si>
  <si>
    <t>F01+F02</t>
  </si>
  <si>
    <t>892381111</t>
  </si>
  <si>
    <t>Tlakové zkoušky vodou na potrubí DN 250, 300 nebo 350</t>
  </si>
  <si>
    <t>1072796044</t>
  </si>
  <si>
    <t>https://podminky.urs.cz/item/CS_URS_2024_02/892381111</t>
  </si>
  <si>
    <t>894411121</t>
  </si>
  <si>
    <t>Zřízení šachet kanalizačních z betonových dílců výšky vstupu do 1,50 m s obložením dna betonem tř. C 25/30, na potrubí DN přes 200 do 300</t>
  </si>
  <si>
    <t>-1187915995</t>
  </si>
  <si>
    <t>https://podminky.urs.cz/item/CS_URS_2024_02/894411121</t>
  </si>
  <si>
    <t>894411151</t>
  </si>
  <si>
    <t>Zřízení šachet kanalizačních z betonových dílců výšky vstupu do 1,50 m s obložením dna betonem tř. C 25/30, na potrubí DN 600</t>
  </si>
  <si>
    <t>-238140603</t>
  </si>
  <si>
    <t>https://podminky.urs.cz/item/CS_URS_2024_02/894411151</t>
  </si>
  <si>
    <t>894138001</t>
  </si>
  <si>
    <t>Šachty kanalizační zděné Příplatek k cenám šachet na stokách kruhových a vejčitých za každých dalších 0,60 m výšky</t>
  </si>
  <si>
    <t>655475017</t>
  </si>
  <si>
    <t>https://podminky.urs.cz/item/CS_URS_2024_02/894138001</t>
  </si>
  <si>
    <t>59224167</t>
  </si>
  <si>
    <t>skruž betonová přechodová 62,5/100x60x12cm stupadla poplastovaná</t>
  </si>
  <si>
    <t>1815829348</t>
  </si>
  <si>
    <t>59224075</t>
  </si>
  <si>
    <t>deska betonová zákrytová k ukončení šachet 1000/625x200mm</t>
  </si>
  <si>
    <t>1825886515</t>
  </si>
  <si>
    <t>59224011</t>
  </si>
  <si>
    <t>prstenec šachtový vyrovnávací betonový 625x100x60mm</t>
  </si>
  <si>
    <t>517244534</t>
  </si>
  <si>
    <t>59224012</t>
  </si>
  <si>
    <t>prstenec šachtový vyrovnávací betonový 625x100x80mm</t>
  </si>
  <si>
    <t>72946002</t>
  </si>
  <si>
    <t>59224013</t>
  </si>
  <si>
    <t>prstenec šachtový vyrovnávací betonový 625x100x100mm</t>
  </si>
  <si>
    <t>-334366590</t>
  </si>
  <si>
    <t>59224014</t>
  </si>
  <si>
    <t>prstenec šachtový vyrovnávací betonový 625x100x120mm</t>
  </si>
  <si>
    <t>-294347342</t>
  </si>
  <si>
    <t>59224010</t>
  </si>
  <si>
    <t>prstenec šachtový vyrovnávací betonový 625x100x40mm</t>
  </si>
  <si>
    <t>551861287</t>
  </si>
  <si>
    <t>59224160</t>
  </si>
  <si>
    <t>skruž betonová kanalizační se stupadly 100x25x12cm</t>
  </si>
  <si>
    <t>688823068</t>
  </si>
  <si>
    <t>59224162</t>
  </si>
  <si>
    <t>skruž betonová kanalizační se stupadly 100x100x12cm</t>
  </si>
  <si>
    <t>-1053141738</t>
  </si>
  <si>
    <t>59224350</t>
  </si>
  <si>
    <t>dno betonové šachty kanalizační jednolité 100x53x15cm</t>
  </si>
  <si>
    <t>2089250134</t>
  </si>
  <si>
    <t>59224356</t>
  </si>
  <si>
    <t>dno betonové šachty kanalizační jednolité 100x98x60cm</t>
  </si>
  <si>
    <t>1526273738</t>
  </si>
  <si>
    <t>59224348</t>
  </si>
  <si>
    <t>těsnění elastomerové pro spojení šachetních dílů DN 1000</t>
  </si>
  <si>
    <t>163023387</t>
  </si>
  <si>
    <t>894812321</t>
  </si>
  <si>
    <t>Revizní a čistící šachta z polypropylenu PP pro hladké trouby DN 600 šachtové dno (DN šachty / DN trubního vedení) DN 600/250 průtočné</t>
  </si>
  <si>
    <t>1407436001</t>
  </si>
  <si>
    <t>https://podminky.urs.cz/item/CS_URS_2024_02/894812321</t>
  </si>
  <si>
    <t>894812331</t>
  </si>
  <si>
    <t>Revizní a čistící šachta z polypropylenu PP pro hladké trouby DN 600 roura šachtová korugovaná, světlé hloubky 1 000 mm</t>
  </si>
  <si>
    <t>311377171</t>
  </si>
  <si>
    <t>https://podminky.urs.cz/item/CS_URS_2024_02/894812331</t>
  </si>
  <si>
    <t>894812332</t>
  </si>
  <si>
    <t>Revizní a čistící šachta z polypropylenu PP pro hladké trouby DN 600 roura šachtová korugovaná, světlé hloubky 2 000 mm</t>
  </si>
  <si>
    <t>-264136906</t>
  </si>
  <si>
    <t>https://podminky.urs.cz/item/CS_URS_2024_02/894812332</t>
  </si>
  <si>
    <t>894812339</t>
  </si>
  <si>
    <t>Revizní a čistící šachta z polypropylenu PP pro hladké trouby DN 600 Příplatek k cenám 2331 - 2334 za uříznutí šachtové roury</t>
  </si>
  <si>
    <t>-1737900161</t>
  </si>
  <si>
    <t>https://podminky.urs.cz/item/CS_URS_2024_02/894812339</t>
  </si>
  <si>
    <t>894812357</t>
  </si>
  <si>
    <t>Revizní a čistící šachta z polypropylenu PP pro hladké trouby DN 600 poklop (mříž) litinový pro třídu zatížení B125 s teleskopickým adaptérem</t>
  </si>
  <si>
    <t>-875466407</t>
  </si>
  <si>
    <t>https://podminky.urs.cz/item/CS_URS_2024_02/894812357</t>
  </si>
  <si>
    <t>Poznámka k položce:_x000d_
Litinový poklop bude nahrazen betonovým adaptéerm pro UV 420x620 mm a litinovou vtokovou mříží 500x500 mm s kalovým košem na hrubé nečistoty - tento materiál je součástí této položky.</t>
  </si>
  <si>
    <t>899104112</t>
  </si>
  <si>
    <t>Osazení poklopů šachtových litinových, ocelových nebo železobetonových včetně rámů pro třídu zatížení D400, E600</t>
  </si>
  <si>
    <t>-50902221</t>
  </si>
  <si>
    <t>https://podminky.urs.cz/item/CS_URS_2024_02/899104112</t>
  </si>
  <si>
    <t>55241017</t>
  </si>
  <si>
    <t>poklop šachtový litinový kruhový DN 600 bez ventilace tř D400 pro běžný provoz</t>
  </si>
  <si>
    <t>-1697905360</t>
  </si>
  <si>
    <t>Ostatní konstrukce a práce, bourání</t>
  </si>
  <si>
    <t>919441211</t>
  </si>
  <si>
    <t>Čelo propustku včetně římsy ze zdiva z lomového kamene, pro propustek z trub DN 300 až 500 mm</t>
  </si>
  <si>
    <t>-1616282578</t>
  </si>
  <si>
    <t>https://podminky.urs.cz/item/CS_URS_2024_02/919441211</t>
  </si>
  <si>
    <t>4 "výústní objekty dešťové kanalizace"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</si>
  <si>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</si>
  <si>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</si>
  <si>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243250303</t>
  </si>
  <si>
    <t>https://podminky.urs.cz/item/CS_URS_2024_02/998276101</t>
  </si>
  <si>
    <t>998276127</t>
  </si>
  <si>
    <t>Přesun hmot pro trubní vedení hloubené z trub z plastických hmot nebo sklolaminátových Příplatek k cenám za zvětšený přesun přes vymezenou dopravní vzdálenost přes 2000 do 3000 m</t>
  </si>
  <si>
    <t>-397249995</t>
  </si>
  <si>
    <t>https://podminky.urs.cz/item/CS_URS_2024_02/998276127</t>
  </si>
  <si>
    <t>Poznámka k položce:_x000d_
Doprava části vlastního materiálu ze skladu stavebníka.</t>
  </si>
  <si>
    <t>demontáž svítidel</t>
  </si>
  <si>
    <t>demontáž kabelu</t>
  </si>
  <si>
    <t>206</t>
  </si>
  <si>
    <t>2,695</t>
  </si>
  <si>
    <t>bourání patek</t>
  </si>
  <si>
    <t>výkopek</t>
  </si>
  <si>
    <t>86,52</t>
  </si>
  <si>
    <t>2022-31-431 - SO 431 - Přeložka veřejného osvětlení</t>
  </si>
  <si>
    <t>144,2</t>
  </si>
  <si>
    <t>2022-31-431-SP - SO 431 - Soupis prací - Přeložka veřejného osvětlení</t>
  </si>
  <si>
    <t>22249</t>
  </si>
  <si>
    <t>CZ8304091807</t>
  </si>
  <si>
    <t xml:space="preserve">    21-M - Elektromontáže</t>
  </si>
  <si>
    <t>HZS - Hodinové zúčtovací sazby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</si>
  <si>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</si>
  <si>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</si>
  <si>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</si>
  <si>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</si>
  <si>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-649411738</t>
  </si>
  <si>
    <t>https://podminky.urs.cz/item/CS_URS_2024_02/210100001</t>
  </si>
  <si>
    <t>Poznámka k položce:_x000d_
budou použity smršťovací koncovky</t>
  </si>
  <si>
    <t>F01*6</t>
  </si>
  <si>
    <t>210100014</t>
  </si>
  <si>
    <t>Ukončení vodičů izolovaných s označením a zapojením v rozváděči nebo na přístroji průřezu žíly do 10 mm2</t>
  </si>
  <si>
    <t>2099548062</t>
  </si>
  <si>
    <t>https://podminky.urs.cz/item/CS_URS_2024_02/210100014</t>
  </si>
  <si>
    <t>F01*8</t>
  </si>
  <si>
    <t>210202013</t>
  </si>
  <si>
    <t>Montáž svítidel výbojkových se zapojením vodičů průmyslových nebo venkovních na výložník</t>
  </si>
  <si>
    <t>348154742</t>
  </si>
  <si>
    <t>https://podminky.urs.cz/item/CS_URS_2024_02/210202013</t>
  </si>
  <si>
    <t>Poznámka k položce:_x000d_
Budou zpětně osazena svítidla demontovaná v rámci stavby.</t>
  </si>
  <si>
    <t>210204011</t>
  </si>
  <si>
    <t>Montáž stožárů osvětlení samostatně stojících ocelových, délky do 12 m</t>
  </si>
  <si>
    <t>178767985</t>
  </si>
  <si>
    <t>https://podminky.urs.cz/item/CS_URS_2024_02/210204011</t>
  </si>
  <si>
    <t>Poznámka k položce:_x000d_
Budou zpětně osazeny stožáry demontovaná v rámci stavby.</t>
  </si>
  <si>
    <t>210204103</t>
  </si>
  <si>
    <t>Montáž výložníků osvětlení jednoramenných sloupových, hmotnosti do 35 kg</t>
  </si>
  <si>
    <t>-1904021659</t>
  </si>
  <si>
    <t>https://podminky.urs.cz/item/CS_URS_2024_02/210204103</t>
  </si>
  <si>
    <t>Poznámka k položce:_x000d_
Budou zpětně osazeny výložníky demontovaná v rámci stavby.</t>
  </si>
  <si>
    <t>210204201</t>
  </si>
  <si>
    <t>Montáž elektrovýzbroje stožárů osvětlení 1 okruh</t>
  </si>
  <si>
    <t>-1850341724</t>
  </si>
  <si>
    <t>https://podminky.urs.cz/item/CS_URS_2024_02/210204201</t>
  </si>
  <si>
    <t>Poznámka k položce:_x000d_
Budou zpětně osazeny elektrovýzbroje demontované v rámci stavby.</t>
  </si>
  <si>
    <t>210220002</t>
  </si>
  <si>
    <t>Montáž uzemňovacího vedení s upevněním, propojením a připojením pomocí svorek na povrchu vodičů FeZn drátem nebo lanem průměru do 10 mm</t>
  </si>
  <si>
    <t>788180972</t>
  </si>
  <si>
    <t>https://podminky.urs.cz/item/CS_URS_2024_02/210220002</t>
  </si>
  <si>
    <t>Poznámka k položce:_x000d_
Budou zpětně použity zemnící dráty demontované v rámci stavby.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</si>
  <si>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</si>
  <si>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</si>
  <si>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1512251551</t>
  </si>
  <si>
    <t>https://podminky.urs.cz/item/CS_URS_2024_02/210280002</t>
  </si>
  <si>
    <t>210280223</t>
  </si>
  <si>
    <t>Měření zemních odporů zemnicí sítě délky pásku přes 200 do 500 m</t>
  </si>
  <si>
    <t>1024524811</t>
  </si>
  <si>
    <t>https://podminky.urs.cz/item/CS_URS_2024_02/210280223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</si>
  <si>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</si>
  <si>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</si>
  <si>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-1905753708</t>
  </si>
  <si>
    <t>https://podminky.urs.cz/item/CS_URS_2024_02/210812011</t>
  </si>
  <si>
    <t>Poznámka k položce:_x000d_
Budou zpětně použit kabely demontované v rámci stavby.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</si>
  <si>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</si>
  <si>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</si>
  <si>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5605275</t>
  </si>
  <si>
    <t>https://podminky.urs.cz/item/CS_URS_2024_02/210812033</t>
  </si>
  <si>
    <t>Poznámka k položce:_x000d_
Budou zpětně použit kabely vč. navlečených ochranných trubek demontované v rámci stavby.</t>
  </si>
  <si>
    <t>ZV: délka</t>
  </si>
  <si>
    <t>218100001</t>
  </si>
  <si>
    <t>Odpojení vodičů izolovaných z rozváděče nebo přístroje průřezu žíly do 2,5 mm2</t>
  </si>
  <si>
    <t>-726405461</t>
  </si>
  <si>
    <t>https://podminky.urs.cz/item/CS_URS_2024_02/218100001</t>
  </si>
  <si>
    <t>218100014</t>
  </si>
  <si>
    <t>Odpojení vodičů izolovaných z rozváděče nebo přístroje průřezu žíly do 10 mm2</t>
  </si>
  <si>
    <t>-926398837</t>
  </si>
  <si>
    <t>https://podminky.urs.cz/item/CS_URS_2024_02/218100014</t>
  </si>
  <si>
    <t>218202013</t>
  </si>
  <si>
    <t>Demontáž svítidel výbojkových s odpojením vodičů průmyslových nebo venkovních z výložníku</t>
  </si>
  <si>
    <t>-405207354</t>
  </si>
  <si>
    <t>https://podminky.urs.cz/item/CS_URS_2024_02/218202013</t>
  </si>
  <si>
    <t>Poznámka k položce:_x000d_
Svítidla budou zpětně použita v rámci stavby.</t>
  </si>
  <si>
    <t>218204011</t>
  </si>
  <si>
    <t>Demontáž stožárů osvětlení ocelových samostatně stojících, délky do 12 m</t>
  </si>
  <si>
    <t>-1654347390</t>
  </si>
  <si>
    <t>https://podminky.urs.cz/item/CS_URS_2024_02/218204011</t>
  </si>
  <si>
    <t>Poznámka k položce:_x000d_
Stožáry budou zpětně použity v rámci stavby.</t>
  </si>
  <si>
    <t>218204103</t>
  </si>
  <si>
    <t>Demontáž výložníků osvětlení jednoramenných sloupových, hmotnosti do 35 kg</t>
  </si>
  <si>
    <t>833312361</t>
  </si>
  <si>
    <t>https://podminky.urs.cz/item/CS_URS_2024_02/218204103</t>
  </si>
  <si>
    <t>Poznámka k položce:_x000d_
Výložníky budou zpětně použity v rámci stavby.</t>
  </si>
  <si>
    <t>218204201</t>
  </si>
  <si>
    <t>Demontáž elektrovýzbroje stožárů osvětlení 1 okruh</t>
  </si>
  <si>
    <t>-656522533</t>
  </si>
  <si>
    <t>https://podminky.urs.cz/item/CS_URS_2024_02/218204201</t>
  </si>
  <si>
    <t>Poznámka k položce:_x000d_
Elektrovýzbroje budou zpětně použity v rámci stavby.</t>
  </si>
  <si>
    <t>218220002</t>
  </si>
  <si>
    <t>Demontáž uzemňovacího vedení připojeného pomocí svorek na povrchu vodičů FeZn drátem nebo lanem průměru do 10 mm</t>
  </si>
  <si>
    <t>448478390</t>
  </si>
  <si>
    <t>https://podminky.urs.cz/item/CS_URS_2024_02/218220002</t>
  </si>
  <si>
    <t>Poznámka k položce:_x000d_
Zemnící dráty budou zpětně použity v rámci stavby.</t>
  </si>
  <si>
    <t>218812011</t>
  </si>
  <si>
    <t>Demontáž izolovaných kabelů měděných do 1 kV bez odpojení vodičů plných nebo laněných kulatých (např. CYKY, CHKE-R) uložených volně nebo v liště počtu a průřezu žil 3x1,5 až 6 mm2</t>
  </si>
  <si>
    <t>1190592345</t>
  </si>
  <si>
    <t>https://podminky.urs.cz/item/CS_URS_2024_02/218812011</t>
  </si>
  <si>
    <t>Poznámka k položce:_x000d_
Kabely budou zpětně použity v rámci stavby.</t>
  </si>
  <si>
    <t>Způsob výpočtu: délka * počet</t>
  </si>
  <si>
    <t>12*F01</t>
  </si>
  <si>
    <t>218812033</t>
  </si>
  <si>
    <t>Demontáž izolovaných kabelů měděných do 1 kV bez odpojení vodičů plných nebo laněných kulatých (např. CYKY, CHKE-R) uložených volně nebo v liště počtu a průřezu žil 4x6 až 10 mm2</t>
  </si>
  <si>
    <t>1494221475</t>
  </si>
  <si>
    <t>https://podminky.urs.cz/item/CS_URS_2024_02/218812033</t>
  </si>
  <si>
    <t>Poznámka k položce:_x000d_
Kabely vč. ochranných trubek budou zpětně použity v rámci stavby.</t>
  </si>
  <si>
    <t>460010023</t>
  </si>
  <si>
    <t>Vytyčení trasy vedení kabelového (podzemního) ve volném terénu</t>
  </si>
  <si>
    <t>km</t>
  </si>
  <si>
    <t>252498459</t>
  </si>
  <si>
    <t>https://podminky.urs.cz/item/CS_URS_2024_02/460010023</t>
  </si>
  <si>
    <t>F03*0,001</t>
  </si>
  <si>
    <t>460080013</t>
  </si>
  <si>
    <t>Základové konstrukce základ bez bednění do rostlé zeminy z monolitického betonu tř. C 12/15</t>
  </si>
  <si>
    <t>836431400</t>
  </si>
  <si>
    <t>https://podminky.urs.cz/item/CS_URS_2024_02/460080013</t>
  </si>
  <si>
    <t>Způsob výpočtu: objem výkopu - (objem stožáru * počet stožárů)</t>
  </si>
  <si>
    <t>F05-(PI*0,0665*0,0665*1)*F01</t>
  </si>
  <si>
    <t>28619330</t>
  </si>
  <si>
    <t>trubka kanalizační PE-HD D 315mm</t>
  </si>
  <si>
    <t>256</t>
  </si>
  <si>
    <t>681226086</t>
  </si>
  <si>
    <t>Způsob: délka * počet kusů</t>
  </si>
  <si>
    <t>1*F01</t>
  </si>
  <si>
    <t>460080112</t>
  </si>
  <si>
    <t>Bourání základu betonového</t>
  </si>
  <si>
    <t>912178442</t>
  </si>
  <si>
    <t>https://podminky.urs.cz/item/CS_URS_2024_02/460080112</t>
  </si>
  <si>
    <t>Způsob výpočtu: objem patky x počet kusů</t>
  </si>
  <si>
    <t>0,7*0,7*1,1*F01</t>
  </si>
  <si>
    <t>460141112</t>
  </si>
  <si>
    <t>Hloubení jam strojně včetně urovnáním dna s přemístěním výkopku do vzdálenosti 3 m od okraje jámy nebo s naložením na dopravní prostředek v hornině třídy těžitelnosti I skupiny 3</t>
  </si>
  <si>
    <t>96487858</t>
  </si>
  <si>
    <t>https://podminky.urs.cz/item/CS_URS_2024_02/460141112</t>
  </si>
  <si>
    <t>Způsob výpočtu: šířka * délka * hloubka * počet kusů</t>
  </si>
  <si>
    <t>460161141</t>
  </si>
  <si>
    <t>Hloubení kabelových rýh ručně včetně urovnání dna s přemístěním výkopku do vzdálenosti 3 m od okraje jámy nebo s naložením na dopravní prostředek šířky 35 cm hloubky 50 cm v hornině třídy těžitelnosti I skupiny 1 a 2</t>
  </si>
  <si>
    <t>-879630994</t>
  </si>
  <si>
    <t>https://podminky.urs.cz/item/CS_URS_2024_02/460161141</t>
  </si>
  <si>
    <t>460171162</t>
  </si>
  <si>
    <t>Hloubení kabelových rýh strojně včetně urovnání dna s přemístěním výkopku do vzdálenosti 3 m od okraje jámy nebo s naložením na dopravní prostředek šířky 35 cm hloubky 70 cm v hornině třídy těžitelnosti I skupiny 3</t>
  </si>
  <si>
    <t>1295115474</t>
  </si>
  <si>
    <t>https://podminky.urs.cz/item/CS_URS_2024_02/460171162</t>
  </si>
  <si>
    <t>460341113</t>
  </si>
  <si>
    <t>Vodorovné přemístění (odvoz) horniny dopravními prostředky včetně složení, bez naložení a rozprostření jakékoliv třídy, na vzdálenost přes 500 do 1000 m</t>
  </si>
  <si>
    <t>137262939</t>
  </si>
  <si>
    <t>https://podminky.urs.cz/item/CS_URS_2024_02/460341113</t>
  </si>
  <si>
    <t>F03*0,35*0,7+F03*0,35*0,5 "doprava přebytečného nevhodného výkopku na skládku"</t>
  </si>
  <si>
    <t>F05 "doprava přebytečného nevhodného výkopku na skládku"</t>
  </si>
  <si>
    <t>(F03+F03)*0,35*0,5*2 "doprava nového zásypového materiálu"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</si>
  <si>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</si>
  <si>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</si>
  <si>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1862693902</t>
  </si>
  <si>
    <t>https://podminky.urs.cz/item/CS_URS_2024_02/460341121</t>
  </si>
  <si>
    <t>F07+F08+F09</t>
  </si>
  <si>
    <t>233,415*24 'Přepočtené koeficientem množství</t>
  </si>
  <si>
    <t>460361121</t>
  </si>
  <si>
    <t>Poplatek (skládkovné) za uložení zeminy na recyklační skládce zatříděné do Katalogu odpadů pod kódem 17 05 04</t>
  </si>
  <si>
    <t>-53475586</t>
  </si>
  <si>
    <t>https://podminky.urs.cz/item/CS_URS_2024_02/460361121</t>
  </si>
  <si>
    <t>(F07+F08)*1,8</t>
  </si>
  <si>
    <t>460411121</t>
  </si>
  <si>
    <t>Zásyp jam strojně s uložením výkopku ve vrstvách a urovnáním povrchu s přemístění sypaniny ze vzdálenosti do 10 m se zhutněním z horniny třídy těžitelnosti I skupiny 1 a 2</t>
  </si>
  <si>
    <t>-1131252543</t>
  </si>
  <si>
    <t>https://podminky.urs.cz/item/CS_URS_2024_02/460411121</t>
  </si>
  <si>
    <t>460451151</t>
  </si>
  <si>
    <t>Zásyp kabelových rýh strojně s přemístěním sypaniny ze vzdálenosti do 10 m, s uložením výkopku ve vrstvách včetně zhutnění a urovnání povrchu šířky 35 cm hloubky 50 cm z horniny třídy těžitelnosti I skupiny 1 a 2</t>
  </si>
  <si>
    <t>-528700343</t>
  </si>
  <si>
    <t>https://podminky.urs.cz/item/CS_URS_2024_02/460451151</t>
  </si>
  <si>
    <t>F03+F03</t>
  </si>
  <si>
    <t>101826085</t>
  </si>
  <si>
    <t>(F03+F03)*0,35*0,5*1,9</t>
  </si>
  <si>
    <t>F06*1,9</t>
  </si>
  <si>
    <t>460661111</t>
  </si>
  <si>
    <t>Kabelové lože z písku včetně podsypu, zhutnění a urovnání povrchu pro kabely nn bez zakrytí, šířky do 35 cm</t>
  </si>
  <si>
    <t>791750796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</si>
  <si>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</si>
  <si>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</si>
  <si>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</si>
  <si>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-963763161</t>
  </si>
  <si>
    <t>https://podminky.urs.cz/item/CS_URS_2024_02/460671112</t>
  </si>
  <si>
    <t>460751111</t>
  </si>
  <si>
    <t>Osazení kabelových kanálů včetně utěsnění, vyspárování a zakrytí víkem z prefabrikovaných betonových žlabů do rýhy, bez výkopových prací vnější šířky do 20 cm</t>
  </si>
  <si>
    <t>1997363158</t>
  </si>
  <si>
    <t>https://podminky.urs.cz/item/CS_URS_2024_02/460751111</t>
  </si>
  <si>
    <t>14+14+5</t>
  </si>
  <si>
    <t>59213009</t>
  </si>
  <si>
    <t>žlab kabelový betonový k ochraně zemního drátovodného vedení 100x17x14cm</t>
  </si>
  <si>
    <t>127972187</t>
  </si>
  <si>
    <t>59213344</t>
  </si>
  <si>
    <t>poklop kabelového žlabu betonový 500x160x35mm</t>
  </si>
  <si>
    <t>1411015974</t>
  </si>
  <si>
    <t>33*2 'Přepočtené koeficientem množství</t>
  </si>
  <si>
    <t>469972111</t>
  </si>
  <si>
    <t>Odvoz suti a vybouraných hmot odvoz suti a vybouraných hmot do 1 km</t>
  </si>
  <si>
    <t>-1351165996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</si>
  <si>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</si>
  <si>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</si>
  <si>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</si>
  <si>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43607385</t>
  </si>
  <si>
    <t>https://podminky.urs.cz/item/CS_URS_2024_02/469972121</t>
  </si>
  <si>
    <t>5,929*24 'Přepočtené koeficientem množství</t>
  </si>
  <si>
    <t>469973120</t>
  </si>
  <si>
    <t>Poplatek za uložení stavebního odpadu (skládkovné) na recyklační skládce z prostého betonu zatříděného do Katalogu odpadů pod kódem 17 01 01</t>
  </si>
  <si>
    <t>901613735</t>
  </si>
  <si>
    <t>https://podminky.urs.cz/item/CS_URS_2024_02/469973120</t>
  </si>
  <si>
    <t>5,929*1,8 'Přepočtené koeficientem množství</t>
  </si>
  <si>
    <t>1520798438</t>
  </si>
  <si>
    <t>HZS</t>
  </si>
  <si>
    <t>Hodinové zúčtovací sazby</t>
  </si>
  <si>
    <t>HZS2231</t>
  </si>
  <si>
    <t>Hodinové zúčtovací sazby profesí PSV provádění stavebních instalací elektrikář</t>
  </si>
  <si>
    <t>hod</t>
  </si>
  <si>
    <t>512</t>
  </si>
  <si>
    <t>-803022441</t>
  </si>
  <si>
    <t>https://podminky.urs.cz/item/CS_URS_2024_02/HZS2231</t>
  </si>
  <si>
    <t>Způsob výpočtu: počet hodin</t>
  </si>
  <si>
    <t>HZS2232</t>
  </si>
  <si>
    <t>Hodinové zúčtovací sazby profesí PSV provádění stavebních instalací elektrikář odborný</t>
  </si>
  <si>
    <t>-616156030</t>
  </si>
  <si>
    <t>https://podminky.urs.cz/item/CS_URS_2024_02/HZS2232</t>
  </si>
  <si>
    <t>2022-31-VON - VON - Vedlejší a ostatní náklady</t>
  </si>
  <si>
    <t>2022-31-VON-SP - VON - Soupis prací - Vedlejší a ostatní náklady</t>
  </si>
  <si>
    <t xml:space="preserve">Vedlejší a ostatní náklady 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 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 - Uvedení stavbou dotčených ploch a staveništní dopravou dotčených komunikací do původního nebo projektového stavu.  Péče o nepředané objekty a konstrukce stavby, jejich ošetřování. Likvidace přebytečného stavebního materiálu odpovídajícím způsobem. - Zajištění bezpečnosti při provádění stavby ve smyslu bezpečnosti práce a ochrany životního prostředí. - Nutný rozsah stavebního pojištění budoucího díla na předmětné stavbě a pojištění odpovědnosti za škodu způsobenou dodavatelem třetí osobě. Zajištění bankovních garancí. - Všechny další nutné náklady k řádnému a úplnému zhotovení předmětu díla zřejmé ze zadávací dokumentace nebo místních podmínek. 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 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 - Veškeré zkoušky, měření, revize, posudky a dozory dle příslušných TKP, norem a ostatních předpisů s výstavbou souvisejících.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</si>
  <si>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</si>
  <si>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</si>
  <si>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</si>
  <si>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</si>
  <si>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</si>
  <si>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</si>
  <si>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</si>
  <si>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</si>
  <si>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Přípravné zeměměřičské práce</t>
  </si>
  <si>
    <t>…</t>
  </si>
  <si>
    <t>1024</t>
  </si>
  <si>
    <t>-445951550</t>
  </si>
  <si>
    <t>https://podminky.urs.cz/item/CS_URS_2024_02/012103000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</si>
  <si>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</si>
  <si>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</si>
  <si>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Zeměměřičské práce před výstavbou</t>
  </si>
  <si>
    <t>1687436461</t>
  </si>
  <si>
    <t>https://podminky.urs.cz/item/CS_URS_2024_02/012203000</t>
  </si>
  <si>
    <t>Poznámka k položce:_x000d_
výšková měření, výpočet objemů, atd. které mají chrakter kontrolních a upřesňujících činností, ...</t>
  </si>
  <si>
    <t>012303000</t>
  </si>
  <si>
    <t>Zeměměřičské práce při provádění stavby</t>
  </si>
  <si>
    <t>-1211487297</t>
  </si>
  <si>
    <t>https://podminky.urs.cz/item/CS_URS_2024_02/012303000</t>
  </si>
  <si>
    <t>Poznámka k položce:_x000d_
zaměření skutečného provedení stavby, včetně komunikací a inženýrských sítí, kontrolní měření provedeného objektu, měření posunu a změn polohy novostavby v daném časovém intervalu, GEOMETRICKÝ PLÁN, ..._x000d_
Vyhotovení dokumentace a její předání objednateli v požadované formě a požadovaném počtu.</t>
  </si>
  <si>
    <t>013254000</t>
  </si>
  <si>
    <t>Dokumentace skutečného provedení stavby</t>
  </si>
  <si>
    <t>336865151</t>
  </si>
  <si>
    <t>https://podminky.urs.cz/item/CS_URS_2024_02/013254000</t>
  </si>
  <si>
    <t>Poznámka k položce:_x000d_
Vyhotovení dokumentace skutečného provedení stavby a její předání objednateli v požadované formě a požadovaném počtu._x000d_
Veškeré změny provedení stavby proti původnímu projektu musí být zapracovány do dokumentace v souladu s ustanovením odst. 6 § 125 zákona č. 183/2006 Sb., stavební zákon, ve znění pozdějších předpisů, a § 4 vyhlášky č. 499/2006 Sb., o dokumentaci staveb v platném znění,. Rozsah dokumentace určuje příloha č. 14 vyhlášky č. 499/2006 Sb.</t>
  </si>
  <si>
    <t>013274000</t>
  </si>
  <si>
    <t>Pasportizace objektu před započetím prací</t>
  </si>
  <si>
    <t>1629542351</t>
  </si>
  <si>
    <t>https://podminky.urs.cz/item/CS_URS_2024_02/013274000</t>
  </si>
  <si>
    <t>013284000</t>
  </si>
  <si>
    <t>Pasportizace objektu po provedení prací</t>
  </si>
  <si>
    <t>431851477</t>
  </si>
  <si>
    <t>https://podminky.urs.cz/item/CS_URS_2024_02/013284000</t>
  </si>
  <si>
    <t>IP 903</t>
  </si>
  <si>
    <t>Realizační dokumentace stavby (RDS)</t>
  </si>
  <si>
    <t>-1194424066</t>
  </si>
  <si>
    <t>Poznámka k položce:_x000d_
Vyhotovení realizační dokumentace stavby obsahující zejména dílenské a výrobní výkresy sloužící k realizaci stavby, objektu nebo zařízení.</t>
  </si>
  <si>
    <t>VRN3</t>
  </si>
  <si>
    <t>Zařízení staveniště</t>
  </si>
  <si>
    <t>030001000</t>
  </si>
  <si>
    <t>232503962</t>
  </si>
  <si>
    <t>https://podminky.urs.cz/item/CS_URS_2024_02/030001000</t>
  </si>
  <si>
    <t xml:space="preserve">Poznámka k položce:_x000d_
Veškeré náklady zhotovitele na zřízení, vybavení, provoz, údržbu, zabezpečení a odstranění staveniště, které mu vzniknou podle podmínek smlouvy, vč. nákladů na připojení na inženýrské sítě a nákladů na úpravu povrchů a úklid ploch, na kterých bylo zařízení staveniště provozováno. Zajištění vhodných prostor pro potřeby investora, TDS a AD. _x000d_
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řád)._x000d_
</t>
  </si>
  <si>
    <t>034303000</t>
  </si>
  <si>
    <t>Dopravní značení na staveništi</t>
  </si>
  <si>
    <t>1668521175</t>
  </si>
  <si>
    <t>https://podminky.urs.cz/item/CS_URS_2024_02/034303000</t>
  </si>
  <si>
    <t>Poznámka k položce:_x000d_
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prací._x000d_
S ohledem na stísněné podmínky tvořené stávající zástavbou, neznámé strojní vybavení a technologické postupy zhotovitele a harmonogram prací není DIO zpracováno předem. DIO bude stanoveno (na náklady zhotovitele) v dostatečném předstihu před zahájení stavby a odsouhlaseno příslušným DI Policie ČR až na základě jednání s vybraným zhotovitelem stavby.</t>
  </si>
  <si>
    <t>034503000</t>
  </si>
  <si>
    <t>Informační tabule na staveništi</t>
  </si>
  <si>
    <t>-566408131</t>
  </si>
  <si>
    <t>https://podminky.urs.cz/item/CS_URS_2024_02/034503000</t>
  </si>
  <si>
    <t>SEZNAM FIGUR</t>
  </si>
  <si>
    <t>Výměra</t>
  </si>
  <si>
    <t>2022-31-101/ 2022-31-101-SP</t>
  </si>
  <si>
    <t>Použití figury:</t>
  </si>
  <si>
    <t>Asfaltový beton vrstva obrusná ACO 11+ (ABS) tř. I tl 40 mm š do 3 m z nemodifikovaného asfaltu</t>
  </si>
  <si>
    <t>Úprava pláně pro silnice a dálnice v zářezech se zhutněním</t>
  </si>
  <si>
    <t>Podklad ze štěrkodrtě ŠD plochy přes 100 m2 tl 150 mm</t>
  </si>
  <si>
    <t>Asfaltový beton vrstva podkladní ACP 16 (obalované kamenivo OKS) tl 50 mm š do 1,5 m</t>
  </si>
  <si>
    <t>Postřik živičný infiltrační s posypem z asfaltu množství 2,5 kg/m2</t>
  </si>
  <si>
    <t>Postřik živičný spojovací z asfaltu v množství 0,30 kg/m2</t>
  </si>
  <si>
    <t>Asfaltový beton vrstva ložní ACL 16 (ABH) tl 60 mm š do 3 m z nemodifikovaného asfaltu</t>
  </si>
  <si>
    <t>Podklad z betonového recyklátu plochy přes 100 m2 tl 200 mm</t>
  </si>
  <si>
    <t>Asfaltový beton vrstva obrusná ACO 8 (ABJ) tl 40 mm š do 3 m z nemodifikovaného asfaltu</t>
  </si>
  <si>
    <t>Podklad ze štěrkodrtě ŠD plochy přes 100 m2 tl 250 mm</t>
  </si>
  <si>
    <t>Kladení zámkové dlažby pozemních komunikací ručně tl 80 mm skupiny A pl přes 100 do 300 m2</t>
  </si>
  <si>
    <t>Podklad ze štěrkodrtě ŠD plochy přes 100 m2 tl 120 mm</t>
  </si>
  <si>
    <t>Kladení zámkové dlažby komunikací pro pěší ručně tl 60 mm skupiny A pl do 50 m2</t>
  </si>
  <si>
    <t>Osazení bezbariérového betonového obrubníku do betonového lože tl 150 mm s boční opěrou</t>
  </si>
  <si>
    <t>Osazení silničního obrubníku betonového stojatého s boční opěrou do lože z betonu prostého</t>
  </si>
  <si>
    <t>Osazení chodníkového obrubníku betonového stojatého s boční opěrou do lože z betonu prostého</t>
  </si>
  <si>
    <t>Osazování betonových palisád do betonového základu v řadě výšky prvku přes 0,5 do 1 m</t>
  </si>
  <si>
    <t>Rozprostření ornice tl vrstvy do 200 mm pl přes 100 do 500 m2 v rovině nebo ve svahu do 1:5 strojně</t>
  </si>
  <si>
    <t>Vodorovné přemístění do 1000 m bez naložení výkopku ze zemin schopných zúrodnění</t>
  </si>
  <si>
    <t>Vodorovné přemístění do 6000 m bez naložení výkopku ze zemin schopných zúrodnění</t>
  </si>
  <si>
    <t>Nakládání výkopku ze zemin schopných zúrodnění</t>
  </si>
  <si>
    <t>Založení lučního trávníku výsevem pl do 1000 m2 v rovině a ve svahu do 1:5</t>
  </si>
  <si>
    <t>Zalití rostlin vodou plocha přes 20 m2</t>
  </si>
  <si>
    <t>Rozprostření ornice pl přes 100 do 500 m2 ve svahu přes 1:5 tl vrstvy do 200 mm strojně</t>
  </si>
  <si>
    <t>Založení lučního trávníku výsevem pl do 1000 m2 ve svahu přes 1:5 do 1:2</t>
  </si>
  <si>
    <t>Osazení příkopového žlabu do betonu tl 100 mm z betonových tvárnic š 800 mm</t>
  </si>
  <si>
    <t>meliorační deska</t>
  </si>
  <si>
    <t>Osazení příkopového žlabu do štěrkopísku tl 100 mm z betonových tvárnic š 800 mm</t>
  </si>
  <si>
    <t>Osazení vpusti uliční DN 450 z betonových dílců dno s kalištěm</t>
  </si>
  <si>
    <t>Osazení vpusti uliční DN 450 z betonových dílců skruž horní 570 mm</t>
  </si>
  <si>
    <t>Osazení vpusti uliční DN 450 z betonových dílců skruž průběžná s výtokem</t>
  </si>
  <si>
    <t>Hloubení jam nezapažených v hornině třídy těžitelnosti I skupiny 3 objem do 100 m3 strojně</t>
  </si>
  <si>
    <t>Osazení betonových prstenců nebo rámů v do 100 mm pod poklopy a mříže</t>
  </si>
  <si>
    <t>Příplatek za ztížení odkopávky nebo prokopávky v blízkosti inženýrských sítí</t>
  </si>
  <si>
    <t>Odkopávky a prokopávky nezapažené pro silnice a dálnice v hornině třídy těžitelnosti I objem do 1000 m3 strojně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</si>
  <si>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</si>
  <si>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</si>
  <si>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</si>
  <si>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Uložení sypaniny na skládky nebo meziskládky</t>
  </si>
  <si>
    <t>Podklad ze štěrkodrtě ŠD plochy přes 100 m2 tl 50 mm</t>
  </si>
  <si>
    <t>Podklad z betonového recyklátu plochy přes 100 m2 tl 250 mm</t>
  </si>
  <si>
    <t>Montáž přístřešku autobusové zastávky</t>
  </si>
  <si>
    <t>Odpadkový koš - ocelový svařenec z oceli tř. 11 zinkovaný- povrch prášková barva RAL 7016, v kombinaci s 6 masivními dřevěnými latěmi z finské borovice thermowood. Odpadkový koš je doplněn vnitřní nádobou z pozinkovaného plechu o tl. 0,8 mm a objemu 55 l.</t>
  </si>
  <si>
    <t>základový pas - autobusový přístřešek</t>
  </si>
  <si>
    <t>Zřízení bednění základových pasů rovného</t>
  </si>
  <si>
    <t>Odstranění bednění základových pasů rovného</t>
  </si>
  <si>
    <t>podsyp pod základový pas</t>
  </si>
  <si>
    <t>F37</t>
  </si>
  <si>
    <t>propustek</t>
  </si>
  <si>
    <t>Struktura výpočtu: změřeno v digitální verzi PD funkcí na měření délek</t>
  </si>
  <si>
    <t>Vodorovné dopravní značení dělící čáry souvislé š 125 mm bílý plast</t>
  </si>
  <si>
    <t>Předznačení vodorovného liniového značení</t>
  </si>
  <si>
    <t>Vodorovné dopravní značení dělící čáry přerušované š 125 mm bílý plast</t>
  </si>
  <si>
    <t>Montáž sloupku dopravních značek délky do 3,5 m s betonovým základem</t>
  </si>
  <si>
    <t>Montáž svislé dopravní značky do velikosti 1 m2 objímkami na sloupek nebo konzolu</t>
  </si>
  <si>
    <t>Uložení sypaniny z hornin nesoudržných a sypkých do násypů zhutněných v aktivní zóně silnic a dálnic</t>
  </si>
  <si>
    <t>Uložení sypaniny z hornin nesoudržných a sypkých do násypů zhutněných mimo aktivní zónu silnic a dálnic</t>
  </si>
  <si>
    <t>Odstranění podkladu živičného tl přes 100 do 150 mm strojně pl přes 200 m2</t>
  </si>
  <si>
    <t>Odstranění podkladu z kameniva drceného tl přes 100 do 200 mm strojně pl přes 200 m2</t>
  </si>
  <si>
    <t>F45</t>
  </si>
  <si>
    <t>F46</t>
  </si>
  <si>
    <t>bourání obrubníky</t>
  </si>
  <si>
    <t>Rozebrání vozovek ze silničních dílců se spárami vyplněnými kamenivem strojně pl do 50 m2</t>
  </si>
  <si>
    <t>Rozebrání dlažeb ze zámkových dlaždic komunikací pro pěší ručně</t>
  </si>
  <si>
    <t>Řezání stávajícího živičného krytu hl přes 100 do 150 mm</t>
  </si>
  <si>
    <t>Zarovnání styčné plochy podkladu nebo krytu živičného tl přes 100 do 200 mm</t>
  </si>
  <si>
    <t>Styčná spára napojení nového živičného povrchu na stávající za tepla š 15 mm hl 25 mm bez prořezání</t>
  </si>
  <si>
    <t>Řezání stávajícího živičného krytu hl do 50 mm</t>
  </si>
  <si>
    <t>Řezání stávajícího živičného krytu hl přes 50 do 100 mm</t>
  </si>
  <si>
    <t>Odkopávky a prokopávky nezapažené pro silnice a dálnice v hornině třídy těžitelnosti I objem do 500 m3 strojně</t>
  </si>
  <si>
    <t>Odstranění podkladu z betonu prostého tl přes 100 do 150 mm strojně pl do 50 m2</t>
  </si>
  <si>
    <t>Příplatek pro vodorovné přemístění bez naložení výkopku ze zemin schopných zúrodnění ZKD 1000 m</t>
  </si>
  <si>
    <t>Sejmutí ornice plochy přes 500 m2 tl vrstvy do 200 mm strojně</t>
  </si>
  <si>
    <t>Montáž trubek ochranných plastových uložených volně do rýhy tuhých D přes 90 do 110 mm</t>
  </si>
  <si>
    <t>Hloubení kabelových rýh ručně š 35 cm hl 40 cm v hornině tř I skupiny 1 a 2</t>
  </si>
  <si>
    <t>Zásyp kabelových rýh ručně se zhutněním š 35 cm hl 40 cm z horniny tř I skupiny 3</t>
  </si>
  <si>
    <t>Výstražná fólie pro krytí kabelů šířky přes 10 do 20 cm</t>
  </si>
  <si>
    <t>F55</t>
  </si>
  <si>
    <t>Směrové kácení stromů s rozřezáním a odvětvením D kmene přes 100 do 200 mm</t>
  </si>
  <si>
    <t>Odstranění pařezů D do 0,2 m v rovině a svahu do 1:5 s odklizením do 20 m a zasypáním jámy</t>
  </si>
  <si>
    <t>Směrové kácení stromů s rozřezáním a odvětvením D kmene přes 200 do 300 mm</t>
  </si>
  <si>
    <t>Odstranění pařezů D přes 0,2 do 0,3 m v rovině a svahu do 1:5 s odklizením do 20 m a zasypáním jámy</t>
  </si>
  <si>
    <t>Směrové kácení stromů s rozřezáním a odvětvením D kmene přes 300 do 400 mm</t>
  </si>
  <si>
    <t>Odstranění pařezů D přes 0,3 do 0,4 m v rovině a svahu do 1:5 s odklizením do 20 m a zasypáním jámy</t>
  </si>
  <si>
    <t>Odstranění nevhodných dřevin do 100 m2 v přes 1 m s odstraněním pařezů v rovině nebo svahu do 1:5</t>
  </si>
  <si>
    <t>Vodorovné přemístění křovin do 5 km D kmene do 100 mm</t>
  </si>
  <si>
    <t>Příplatek k vodorovnému přemístění křovin D kmene do 100 mm ZKD 1 km</t>
  </si>
  <si>
    <t>Vodorovné přemístění větví stromů listnatých do 1 km D kmene přes 100 do 300 mm</t>
  </si>
  <si>
    <t>Vodorovné přemístění kmenů stromů listnatých do 1 km D kmene přes 100 do 300 mm</t>
  </si>
  <si>
    <t>Vodorovné přemístění pařezů do 1 km D přes 100 do 300 mm</t>
  </si>
  <si>
    <t>Příplatek k vodorovnému přemístění větví stromů listnatých D kmene přes 100 do 300 mm ZKD 1 km</t>
  </si>
  <si>
    <t>Příplatek k vodorovnému přemístění kmenů stromů listnatých D kmene přes 100 do 300 mm ZKD 1 km</t>
  </si>
  <si>
    <t>Příplatek k vodorovnému přemístění pařezů D přes 100 do 300 mm ZKD 1 km</t>
  </si>
  <si>
    <t>Vodorovné přemístění větví stromů listnatých do 1 km D kmene přes 300 do 500 mm</t>
  </si>
  <si>
    <t>Vodorovné přemístění kmenů stromů listnatých do 1 km D kmene přes 300 do 500 mm</t>
  </si>
  <si>
    <t>Vodorovné přemístění pařezů do 1 km D přes 300 do 500 mm</t>
  </si>
  <si>
    <t>Příplatek k vodorovnému přemístění větví stromů listnatých D kmene přes 300 do 500 mm ZKD 1 km</t>
  </si>
  <si>
    <t>Příplatek k vodorovnému přemístění kmenů stromů listnatých D kmene přes 300 do 500 mm ZKD 1 km</t>
  </si>
  <si>
    <t>Příplatek k vodorovnému přemístění pařezů D přes 300 do 500 mm ZKD 1 km</t>
  </si>
  <si>
    <t>Vodorovné přemístění větví stromů jehličnatých do 1 km D kmene přes 100 do 300 mm</t>
  </si>
  <si>
    <t>Vodorovné přemístění kmenů stromů jehličnatých do 1 km D kmene přes 100 do 300 mm</t>
  </si>
  <si>
    <t>Příplatek k vodorovnému přemístění větví stromů jehličnatých D kmene přes 100 do 300 mm ZKD 1 km</t>
  </si>
  <si>
    <t>Příplatek k vodorovnému přemístění kmenů stromů jehličnatých D kmene přes 100 do 300 mm ZKD 1 km</t>
  </si>
  <si>
    <t>2022-31-301/ 2022-31-301-SP</t>
  </si>
  <si>
    <t>Montáž kanalizačního potrubí korugovaného SN 10 z polypropylenu DN 200</t>
  </si>
  <si>
    <t>Obsypání potrubí strojně sypaninou bez prohození, uloženou do 3 m</t>
  </si>
  <si>
    <t>Lože pod potrubí otevřený výkop z kameniva drobného těženého</t>
  </si>
  <si>
    <t>Tlaková zkouška vodou potrubí DN 150 nebo 200</t>
  </si>
  <si>
    <t>Montáž kanalizačního potrubí korugovaného SN 10 z polypropylenu DN 250</t>
  </si>
  <si>
    <t>Tlaková zkouška vodou potrubí DN 250, DN 300 nebo 350</t>
  </si>
  <si>
    <t>Montáž kolen na kanalizačním potrubí z PP trub korugovaných DN 150</t>
  </si>
  <si>
    <t>Montáž spojek na kanalizačním potrubí z PP trub korugovaných DN 250</t>
  </si>
  <si>
    <t>Montáž kolen na kanalizačním potrubí z PP trub korugovaných DN 200</t>
  </si>
  <si>
    <t>Osazení poklopů litinových, ocelových nebo železobetonových včetně rámů pro třídu zatížení D400, E600</t>
  </si>
  <si>
    <t>Montáž odboček na kanalizačním potrubí z PP trub korugovaných DN 250</t>
  </si>
  <si>
    <t>Montáž spojek na kanalizačním potrubí z PP trub korugovaných DN 200</t>
  </si>
  <si>
    <t>Revizní a čistící šachta z PP typ DN 600/250 šachtové dno průtočné</t>
  </si>
  <si>
    <t>Podklad nebo podsyp ze štěrkopísku ŠP plochy přes 100 m2 tl 100 mm</t>
  </si>
  <si>
    <t>Příplatek k rourám revizní a čistící šachty z PP DN 600 za uříznutí šachtové roury</t>
  </si>
  <si>
    <t>Revizní a čistící šachta z PP DN 600 poklop litinový pro třídu zatížení B125 s teleskopickým adaptérem</t>
  </si>
  <si>
    <t>Zřízení šachet kanalizačních z betonových dílců na potrubí DN 600 dno beton tř. C 25/30</t>
  </si>
  <si>
    <t>Zřízení šachet kanalizačních z betonových dílců na potrubí DN přes 200 do 300 dno beton tř. C 25/30</t>
  </si>
  <si>
    <t>Zásyp jam, šachet rýh nebo kolem objektů sypaninou se zhutněním</t>
  </si>
  <si>
    <t>Hloubení rýh nezapažených š do 800 mm v hornině třídy těžitelnosti I skupiny 3 objem do 100 m3 strojně</t>
  </si>
  <si>
    <t>2022-31-431/ 2022-31-431-SP</t>
  </si>
  <si>
    <t>Demontáž svítidla výbojkového průmyslového nebo venkovního z výložníku</t>
  </si>
  <si>
    <t>Ukončení vodičů v rozváděči nebo na přístroji včetně zapojení průřezu žíly do 2,5 mm2</t>
  </si>
  <si>
    <t>Ukončení vodičů v rozváděči nebo na přístroji včetně zapojení průřezu žíly do 10 mm2</t>
  </si>
  <si>
    <t>Montáž svítidlo výbojkové průmyslové nebo venkovní na výložník</t>
  </si>
  <si>
    <t>Montáž stožárů osvětlení ocelových samostatně stojících délky do 12 m</t>
  </si>
  <si>
    <t>Montáž výložníků osvětlení jednoramenných sloupových hmotnosti do 35 kg</t>
  </si>
  <si>
    <t>Odpojení vodičů z rozváděče nebo přístroje průřezu žíly do 2,5 mm2</t>
  </si>
  <si>
    <t>Odpojení vodičů z rozváděče nebo přístroje průřezu žíly do 10 mm2</t>
  </si>
  <si>
    <t>Demontáž stožárů osvětlení ocelových samostatně stojících délky do 12 m</t>
  </si>
  <si>
    <t>Demontáž výložníků osvětlení jednoramenných sloupových hmotnosti do 35 kg</t>
  </si>
  <si>
    <t>Demontáž kabelů Cu plných nebo laněných kulatých do 1 kV žíly 3x1,5 až 6 mm2 (např. CYKY) bez odpojení vodičů uložených volně nebo v liště</t>
  </si>
  <si>
    <t>Základové konstrukce při elektromontážích z monolitického betonu tř. C 12/15</t>
  </si>
  <si>
    <t>Bourání základu betonového při elektromontážích</t>
  </si>
  <si>
    <t>Hloubení nezapažených jam při elektromontážích strojně v hornině tř I skupiny 3</t>
  </si>
  <si>
    <t>Montáž kabelu Cu plného nebo laněného do 1 kV žíly 3x1,5 až 6 mm2 (např. CYKY) bez ukončení uloženého volně nebo v liště</t>
  </si>
  <si>
    <t>Demontáž kabelů Cu plných nebo laněných kulatých do 1 kV žíly 4x6 až 10 mm2 (např. CYKY) bez odpojení vodičů uložených volně nebo v liště</t>
  </si>
  <si>
    <t>Montáž uzemňovacích vedení vodičů FeZn pomocí svorek na povrchu drátem nebo lanem do průměru 10 mm</t>
  </si>
  <si>
    <t>Montáž kabelu Cu plného nebo laněného do 1 kV žíly 4x6 až 10 mm2 (např. CYKY) bez ukončení uloženého volně nebo v liště</t>
  </si>
  <si>
    <t>Demontáž uzemňovacích vedení vodičů FeZn upevněného na povrchu drátem nebo lanem do průměru 10 mm</t>
  </si>
  <si>
    <t>Vytyčení trasy vedení kabelového podzemního v terénu volném</t>
  </si>
  <si>
    <t>Hloubení kabelových rýh ručně š 35 cm hl 50 cm v hornině tř I skupiny 1 a 2</t>
  </si>
  <si>
    <t>Hloubení kabelových nezapažených rýh strojně š 35 cm hl 70 cm v hornině tř I skupiny 3</t>
  </si>
  <si>
    <t>Vodorovné přemístění horniny jakékoliv třídy dopravními prostředky při elektromontážích přes 500 do 1000 m</t>
  </si>
  <si>
    <t>Zásyp kabelových rýh strojně se zhutněním š 35 cm hl 50 cm z horniny tř I skupiny 1 a 2</t>
  </si>
  <si>
    <t>Kabelové lože z písku pro kabely nn bez zakrytí š lože do 35 cm</t>
  </si>
  <si>
    <t>Výstražná fólie pro krytí kabelů šířky přes 20 do 25 cm</t>
  </si>
  <si>
    <t>Osazení kabelových kanálů do rýhy z prefabrikovaných betonových žlabů vnější šířky do 20 cm</t>
  </si>
  <si>
    <t>Zásyp jam při elektromontážích strojně včetně zhutnění v hornině tř I skupiny 1 a 2</t>
  </si>
  <si>
    <t>Příplatek k vodorovnému přemístění horniny dopravními prostředky při elektromontážích za každých dalších i započatých 1000 m</t>
  </si>
  <si>
    <t>Poplatek za uložení zeminy na recyklační skládce (skládkovné) kód odpadu 17 05 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</si>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</sst>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62706111" TargetMode="External" /><Relationship Id="rId3" Type="http://schemas.openxmlformats.org/officeDocument/2006/relationships/hyperlink" Target="https://podminky.urs.cz/item/CS_URS_2024_02/162706119" TargetMode="External" /><Relationship Id="rId4" Type="http://schemas.openxmlformats.org/officeDocument/2006/relationships/hyperlink" Target="https://podminky.urs.cz/item/CS_URS_2024_02/131251103" TargetMode="External" /><Relationship Id="rId5" Type="http://schemas.openxmlformats.org/officeDocument/2006/relationships/hyperlink" Target="https://podminky.urs.cz/item/CS_URS_2024_02/122252204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152111" TargetMode="External" /><Relationship Id="rId9" Type="http://schemas.openxmlformats.org/officeDocument/2006/relationships/hyperlink" Target="https://podminky.urs.cz/item/CS_URS_2024_02/171152112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11212351" TargetMode="External" /><Relationship Id="rId15" Type="http://schemas.openxmlformats.org/officeDocument/2006/relationships/hyperlink" Target="https://podminky.urs.cz/item/CS_URS_2024_02/112151111" TargetMode="External" /><Relationship Id="rId16" Type="http://schemas.openxmlformats.org/officeDocument/2006/relationships/hyperlink" Target="https://podminky.urs.cz/item/CS_URS_2024_02/112151112" TargetMode="External" /><Relationship Id="rId17" Type="http://schemas.openxmlformats.org/officeDocument/2006/relationships/hyperlink" Target="https://podminky.urs.cz/item/CS_URS_2024_02/112151113" TargetMode="External" /><Relationship Id="rId18" Type="http://schemas.openxmlformats.org/officeDocument/2006/relationships/hyperlink" Target="https://podminky.urs.cz/item/CS_URS_2024_02/112201111" TargetMode="External" /><Relationship Id="rId19" Type="http://schemas.openxmlformats.org/officeDocument/2006/relationships/hyperlink" Target="https://podminky.urs.cz/item/CS_URS_2024_02/112201112" TargetMode="External" /><Relationship Id="rId20" Type="http://schemas.openxmlformats.org/officeDocument/2006/relationships/hyperlink" Target="https://podminky.urs.cz/item/CS_URS_2024_02/112201113" TargetMode="External" /><Relationship Id="rId21" Type="http://schemas.openxmlformats.org/officeDocument/2006/relationships/hyperlink" Target="https://podminky.urs.cz/item/CS_URS_2024_02/162201401" TargetMode="External" /><Relationship Id="rId22" Type="http://schemas.openxmlformats.org/officeDocument/2006/relationships/hyperlink" Target="https://podminky.urs.cz/item/CS_URS_2024_02/162201402" TargetMode="External" /><Relationship Id="rId23" Type="http://schemas.openxmlformats.org/officeDocument/2006/relationships/hyperlink" Target="https://podminky.urs.cz/item/CS_URS_2024_02/162201405" TargetMode="External" /><Relationship Id="rId24" Type="http://schemas.openxmlformats.org/officeDocument/2006/relationships/hyperlink" Target="https://podminky.urs.cz/item/CS_URS_2024_02/162201411" TargetMode="External" /><Relationship Id="rId25" Type="http://schemas.openxmlformats.org/officeDocument/2006/relationships/hyperlink" Target="https://podminky.urs.cz/item/CS_URS_2024_02/162201412" TargetMode="External" /><Relationship Id="rId26" Type="http://schemas.openxmlformats.org/officeDocument/2006/relationships/hyperlink" Target="https://podminky.urs.cz/item/CS_URS_2024_02/162201415" TargetMode="External" /><Relationship Id="rId27" Type="http://schemas.openxmlformats.org/officeDocument/2006/relationships/hyperlink" Target="https://podminky.urs.cz/item/CS_URS_2024_02/162201421" TargetMode="External" /><Relationship Id="rId28" Type="http://schemas.openxmlformats.org/officeDocument/2006/relationships/hyperlink" Target="https://podminky.urs.cz/item/CS_URS_2024_02/162201422" TargetMode="External" /><Relationship Id="rId29" Type="http://schemas.openxmlformats.org/officeDocument/2006/relationships/hyperlink" Target="https://podminky.urs.cz/item/CS_URS_2024_02/162301501" TargetMode="External" /><Relationship Id="rId30" Type="http://schemas.openxmlformats.org/officeDocument/2006/relationships/hyperlink" Target="https://podminky.urs.cz/item/CS_URS_2024_02/162301931" TargetMode="External" /><Relationship Id="rId31" Type="http://schemas.openxmlformats.org/officeDocument/2006/relationships/hyperlink" Target="https://podminky.urs.cz/item/CS_URS_2024_02/162301932" TargetMode="External" /><Relationship Id="rId32" Type="http://schemas.openxmlformats.org/officeDocument/2006/relationships/hyperlink" Target="https://podminky.urs.cz/item/CS_URS_2024_02/162301941" TargetMode="External" /><Relationship Id="rId33" Type="http://schemas.openxmlformats.org/officeDocument/2006/relationships/hyperlink" Target="https://podminky.urs.cz/item/CS_URS_2024_02/162301951" TargetMode="External" /><Relationship Id="rId34" Type="http://schemas.openxmlformats.org/officeDocument/2006/relationships/hyperlink" Target="https://podminky.urs.cz/item/CS_URS_2024_02/162301952" TargetMode="External" /><Relationship Id="rId35" Type="http://schemas.openxmlformats.org/officeDocument/2006/relationships/hyperlink" Target="https://podminky.urs.cz/item/CS_URS_2024_02/162301961" TargetMode="External" /><Relationship Id="rId36" Type="http://schemas.openxmlformats.org/officeDocument/2006/relationships/hyperlink" Target="https://podminky.urs.cz/item/CS_URS_2024_02/162301971" TargetMode="External" /><Relationship Id="rId37" Type="http://schemas.openxmlformats.org/officeDocument/2006/relationships/hyperlink" Target="https://podminky.urs.cz/item/CS_URS_2024_02/162301972" TargetMode="External" /><Relationship Id="rId38" Type="http://schemas.openxmlformats.org/officeDocument/2006/relationships/hyperlink" Target="https://podminky.urs.cz/item/CS_URS_2024_02/162301981" TargetMode="External" /><Relationship Id="rId39" Type="http://schemas.openxmlformats.org/officeDocument/2006/relationships/hyperlink" Target="https://podminky.urs.cz/item/CS_URS_2024_02/162306112" TargetMode="External" /><Relationship Id="rId40" Type="http://schemas.openxmlformats.org/officeDocument/2006/relationships/hyperlink" Target="https://podminky.urs.cz/item/CS_URS_2024_02/167103101" TargetMode="External" /><Relationship Id="rId41" Type="http://schemas.openxmlformats.org/officeDocument/2006/relationships/hyperlink" Target="https://podminky.urs.cz/item/CS_URS_2024_02/181351103" TargetMode="External" /><Relationship Id="rId42" Type="http://schemas.openxmlformats.org/officeDocument/2006/relationships/hyperlink" Target="https://podminky.urs.cz/item/CS_URS_2024_02/182351123" TargetMode="External" /><Relationship Id="rId43" Type="http://schemas.openxmlformats.org/officeDocument/2006/relationships/hyperlink" Target="https://podminky.urs.cz/item/CS_URS_2024_02/181411121" TargetMode="External" /><Relationship Id="rId44" Type="http://schemas.openxmlformats.org/officeDocument/2006/relationships/hyperlink" Target="https://podminky.urs.cz/item/CS_URS_2024_02/181411122" TargetMode="External" /><Relationship Id="rId45" Type="http://schemas.openxmlformats.org/officeDocument/2006/relationships/hyperlink" Target="https://podminky.urs.cz/item/CS_URS_2024_02/185804312" TargetMode="External" /><Relationship Id="rId46" Type="http://schemas.openxmlformats.org/officeDocument/2006/relationships/hyperlink" Target="https://podminky.urs.cz/item/CS_URS_2024_02/271572211" TargetMode="External" /><Relationship Id="rId47" Type="http://schemas.openxmlformats.org/officeDocument/2006/relationships/hyperlink" Target="https://podminky.urs.cz/item/CS_URS_2024_02/274313711" TargetMode="External" /><Relationship Id="rId48" Type="http://schemas.openxmlformats.org/officeDocument/2006/relationships/hyperlink" Target="https://podminky.urs.cz/item/CS_URS_2024_02/274351121" TargetMode="External" /><Relationship Id="rId49" Type="http://schemas.openxmlformats.org/officeDocument/2006/relationships/hyperlink" Target="https://podminky.urs.cz/item/CS_URS_2024_02/274351122" TargetMode="External" /><Relationship Id="rId50" Type="http://schemas.openxmlformats.org/officeDocument/2006/relationships/hyperlink" Target="https://podminky.urs.cz/item/CS_URS_2024_02/317361116" TargetMode="External" /><Relationship Id="rId51" Type="http://schemas.openxmlformats.org/officeDocument/2006/relationships/hyperlink" Target="https://podminky.urs.cz/item/CS_URS_2024_02/339921132" TargetMode="External" /><Relationship Id="rId52" Type="http://schemas.openxmlformats.org/officeDocument/2006/relationships/hyperlink" Target="https://podminky.urs.cz/item/CS_URS_2024_02/452112112" TargetMode="External" /><Relationship Id="rId53" Type="http://schemas.openxmlformats.org/officeDocument/2006/relationships/hyperlink" Target="https://podminky.urs.cz/item/CS_URS_2024_02/564841111" TargetMode="External" /><Relationship Id="rId54" Type="http://schemas.openxmlformats.org/officeDocument/2006/relationships/hyperlink" Target="https://podminky.urs.cz/item/CS_URS_2024_02/564851111" TargetMode="External" /><Relationship Id="rId55" Type="http://schemas.openxmlformats.org/officeDocument/2006/relationships/hyperlink" Target="https://podminky.urs.cz/item/CS_URS_2024_02/564871111" TargetMode="External" /><Relationship Id="rId56" Type="http://schemas.openxmlformats.org/officeDocument/2006/relationships/hyperlink" Target="https://podminky.urs.cz/item/CS_URS_2024_02/565135101" TargetMode="External" /><Relationship Id="rId57" Type="http://schemas.openxmlformats.org/officeDocument/2006/relationships/hyperlink" Target="https://podminky.urs.cz/item/CS_URS_2024_02/573111115" TargetMode="External" /><Relationship Id="rId58" Type="http://schemas.openxmlformats.org/officeDocument/2006/relationships/hyperlink" Target="https://podminky.urs.cz/item/CS_URS_2024_02/573211107" TargetMode="External" /><Relationship Id="rId59" Type="http://schemas.openxmlformats.org/officeDocument/2006/relationships/hyperlink" Target="https://podminky.urs.cz/item/CS_URS_2024_02/577133111" TargetMode="External" /><Relationship Id="rId60" Type="http://schemas.openxmlformats.org/officeDocument/2006/relationships/hyperlink" Target="https://podminky.urs.cz/item/CS_URS_2024_02/577134111" TargetMode="External" /><Relationship Id="rId61" Type="http://schemas.openxmlformats.org/officeDocument/2006/relationships/hyperlink" Target="https://podminky.urs.cz/item/CS_URS_2024_02/577155112" TargetMode="External" /><Relationship Id="rId62" Type="http://schemas.openxmlformats.org/officeDocument/2006/relationships/hyperlink" Target="https://podminky.urs.cz/item/CS_URS_2024_02/596211110" TargetMode="External" /><Relationship Id="rId63" Type="http://schemas.openxmlformats.org/officeDocument/2006/relationships/hyperlink" Target="https://podminky.urs.cz/item/CS_URS_2024_02/59621221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31" TargetMode="External" /><Relationship Id="rId67" Type="http://schemas.openxmlformats.org/officeDocument/2006/relationships/hyperlink" Target="https://podminky.urs.cz/item/CS_URS_2024_02/899204112" TargetMode="External" /><Relationship Id="rId68" Type="http://schemas.openxmlformats.org/officeDocument/2006/relationships/hyperlink" Target="https://podminky.urs.cz/item/CS_URS_2024_02/911331123" TargetMode="External" /><Relationship Id="rId69" Type="http://schemas.openxmlformats.org/officeDocument/2006/relationships/hyperlink" Target="https://podminky.urs.cz/item/CS_URS_2024_02/914111111" TargetMode="External" /><Relationship Id="rId70" Type="http://schemas.openxmlformats.org/officeDocument/2006/relationships/hyperlink" Target="https://podminky.urs.cz/item/CS_URS_2024_02/914511111" TargetMode="External" /><Relationship Id="rId71" Type="http://schemas.openxmlformats.org/officeDocument/2006/relationships/hyperlink" Target="https://podminky.urs.cz/item/CS_URS_2024_02/915211111" TargetMode="External" /><Relationship Id="rId72" Type="http://schemas.openxmlformats.org/officeDocument/2006/relationships/hyperlink" Target="https://podminky.urs.cz/item/CS_URS_2024_02/915211121" TargetMode="External" /><Relationship Id="rId73" Type="http://schemas.openxmlformats.org/officeDocument/2006/relationships/hyperlink" Target="https://podminky.urs.cz/item/CS_URS_2024_02/915231111" TargetMode="External" /><Relationship Id="rId74" Type="http://schemas.openxmlformats.org/officeDocument/2006/relationships/hyperlink" Target="https://podminky.urs.cz/item/CS_URS_2024_02/915611111" TargetMode="External" /><Relationship Id="rId75" Type="http://schemas.openxmlformats.org/officeDocument/2006/relationships/hyperlink" Target="https://podminky.urs.cz/item/CS_URS_2024_02/916131213" TargetMode="External" /><Relationship Id="rId76" Type="http://schemas.openxmlformats.org/officeDocument/2006/relationships/hyperlink" Target="https://podminky.urs.cz/item/CS_URS_2024_02/916231213" TargetMode="External" /><Relationship Id="rId77" Type="http://schemas.openxmlformats.org/officeDocument/2006/relationships/hyperlink" Target="https://podminky.urs.cz/item/CS_URS_2024_02/916431112" TargetMode="External" /><Relationship Id="rId78" Type="http://schemas.openxmlformats.org/officeDocument/2006/relationships/hyperlink" Target="https://podminky.urs.cz/item/CS_URS_2024_02/919411141" TargetMode="External" /><Relationship Id="rId79" Type="http://schemas.openxmlformats.org/officeDocument/2006/relationships/hyperlink" Target="https://podminky.urs.cz/item/CS_URS_2024_02/919732221" TargetMode="External" /><Relationship Id="rId80" Type="http://schemas.openxmlformats.org/officeDocument/2006/relationships/hyperlink" Target="https://podminky.urs.cz/item/CS_URS_2024_02/935111211" TargetMode="External" /><Relationship Id="rId81" Type="http://schemas.openxmlformats.org/officeDocument/2006/relationships/hyperlink" Target="https://podminky.urs.cz/item/CS_URS_2024_02/935112112" TargetMode="External" /><Relationship Id="rId82" Type="http://schemas.openxmlformats.org/officeDocument/2006/relationships/hyperlink" Target="https://podminky.urs.cz/item/CS_URS_2024_02/935112211" TargetMode="External" /><Relationship Id="rId83" Type="http://schemas.openxmlformats.org/officeDocument/2006/relationships/hyperlink" Target="https://podminky.urs.cz/item/CS_URS_2024_02/935114212" TargetMode="External" /><Relationship Id="rId84" Type="http://schemas.openxmlformats.org/officeDocument/2006/relationships/hyperlink" Target="https://podminky.urs.cz/item/CS_URS_2024_02/935932422" TargetMode="External" /><Relationship Id="rId85" Type="http://schemas.openxmlformats.org/officeDocument/2006/relationships/hyperlink" Target="https://podminky.urs.cz/item/CS_URS_2024_02/935932617" TargetMode="External" /><Relationship Id="rId86" Type="http://schemas.openxmlformats.org/officeDocument/2006/relationships/hyperlink" Target="https://podminky.urs.cz/item/CS_URS_2024_02/936104211" TargetMode="External" /><Relationship Id="rId87" Type="http://schemas.openxmlformats.org/officeDocument/2006/relationships/hyperlink" Target="https://podminky.urs.cz/item/CS_URS_2024_02/113105113" TargetMode="External" /><Relationship Id="rId88" Type="http://schemas.openxmlformats.org/officeDocument/2006/relationships/hyperlink" Target="https://podminky.urs.cz/item/CS_URS_2024_02/113106123" TargetMode="External" /><Relationship Id="rId89" Type="http://schemas.openxmlformats.org/officeDocument/2006/relationships/hyperlink" Target="https://podminky.urs.cz/item/CS_URS_2024_02/113106190" TargetMode="External" /><Relationship Id="rId90" Type="http://schemas.openxmlformats.org/officeDocument/2006/relationships/hyperlink" Target="https://podminky.urs.cz/item/CS_URS_2024_02/113107222" TargetMode="External" /><Relationship Id="rId91" Type="http://schemas.openxmlformats.org/officeDocument/2006/relationships/hyperlink" Target="https://podminky.urs.cz/item/CS_URS_2024_02/113107243" TargetMode="External" /><Relationship Id="rId92" Type="http://schemas.openxmlformats.org/officeDocument/2006/relationships/hyperlink" Target="https://podminky.urs.cz/item/CS_URS_2024_02/113107331" TargetMode="External" /><Relationship Id="rId93" Type="http://schemas.openxmlformats.org/officeDocument/2006/relationships/hyperlink" Target="https://podminky.urs.cz/item/CS_URS_2024_02/113201112" TargetMode="External" /><Relationship Id="rId94" Type="http://schemas.openxmlformats.org/officeDocument/2006/relationships/hyperlink" Target="https://podminky.urs.cz/item/CS_URS_2024_02/113202111" TargetMode="External" /><Relationship Id="rId95" Type="http://schemas.openxmlformats.org/officeDocument/2006/relationships/hyperlink" Target="https://podminky.urs.cz/item/CS_URS_2024_02/966001311" TargetMode="External" /><Relationship Id="rId96" Type="http://schemas.openxmlformats.org/officeDocument/2006/relationships/hyperlink" Target="https://podminky.urs.cz/item/CS_URS_2024_02/966005111" TargetMode="External" /><Relationship Id="rId97" Type="http://schemas.openxmlformats.org/officeDocument/2006/relationships/hyperlink" Target="https://podminky.urs.cz/item/CS_URS_2024_02/938902452" TargetMode="External" /><Relationship Id="rId98" Type="http://schemas.openxmlformats.org/officeDocument/2006/relationships/hyperlink" Target="https://podminky.urs.cz/item/CS_URS_2024_02/966008111" TargetMode="External" /><Relationship Id="rId99" Type="http://schemas.openxmlformats.org/officeDocument/2006/relationships/hyperlink" Target="https://podminky.urs.cz/item/CS_URS_2024_02/966008112" TargetMode="External" /><Relationship Id="rId100" Type="http://schemas.openxmlformats.org/officeDocument/2006/relationships/hyperlink" Target="https://podminky.urs.cz/item/CS_URS_2024_02/966008311" TargetMode="External" /><Relationship Id="rId101" Type="http://schemas.openxmlformats.org/officeDocument/2006/relationships/hyperlink" Target="https://podminky.urs.cz/item/CS_URS_2024_02/919731123" TargetMode="External" /><Relationship Id="rId102" Type="http://schemas.openxmlformats.org/officeDocument/2006/relationships/hyperlink" Target="https://podminky.urs.cz/item/CS_URS_2024_02/919735111" TargetMode="External" /><Relationship Id="rId103" Type="http://schemas.openxmlformats.org/officeDocument/2006/relationships/hyperlink" Target="https://podminky.urs.cz/item/CS_URS_2024_02/919735112" TargetMode="External" /><Relationship Id="rId104" Type="http://schemas.openxmlformats.org/officeDocument/2006/relationships/hyperlink" Target="https://podminky.urs.cz/item/CS_URS_2024_02/919735113" TargetMode="External" /><Relationship Id="rId105" Type="http://schemas.openxmlformats.org/officeDocument/2006/relationships/hyperlink" Target="https://podminky.urs.cz/item/CS_URS_2024_02/966006132" TargetMode="External" /><Relationship Id="rId106" Type="http://schemas.openxmlformats.org/officeDocument/2006/relationships/hyperlink" Target="https://podminky.urs.cz/item/CS_URS_2024_02/997221551" TargetMode="External" /><Relationship Id="rId107" Type="http://schemas.openxmlformats.org/officeDocument/2006/relationships/hyperlink" Target="https://podminky.urs.cz/item/CS_URS_2024_02/997221559" TargetMode="External" /><Relationship Id="rId108" Type="http://schemas.openxmlformats.org/officeDocument/2006/relationships/hyperlink" Target="https://podminky.urs.cz/item/CS_URS_2024_02/997221861" TargetMode="External" /><Relationship Id="rId109" Type="http://schemas.openxmlformats.org/officeDocument/2006/relationships/hyperlink" Target="https://podminky.urs.cz/item/CS_URS_2024_02/997221862" TargetMode="External" /><Relationship Id="rId110" Type="http://schemas.openxmlformats.org/officeDocument/2006/relationships/hyperlink" Target="https://podminky.urs.cz/item/CS_URS_2024_02/997221873" TargetMode="External" /><Relationship Id="rId111" Type="http://schemas.openxmlformats.org/officeDocument/2006/relationships/hyperlink" Target="https://podminky.urs.cz/item/CS_URS_2024_02/997221875" TargetMode="External" /><Relationship Id="rId112" Type="http://schemas.openxmlformats.org/officeDocument/2006/relationships/hyperlink" Target="https://podminky.urs.cz/item/CS_URS_2024_02/998225111" TargetMode="External" /><Relationship Id="rId113" Type="http://schemas.openxmlformats.org/officeDocument/2006/relationships/hyperlink" Target="https://podminky.urs.cz/item/CS_URS_2024_02/122252205" TargetMode="External" /><Relationship Id="rId114" Type="http://schemas.openxmlformats.org/officeDocument/2006/relationships/hyperlink" Target="https://podminky.urs.cz/item/CS_URS_2024_02/120001101" TargetMode="External" /><Relationship Id="rId115" Type="http://schemas.openxmlformats.org/officeDocument/2006/relationships/hyperlink" Target="https://podminky.urs.cz/item/CS_URS_2024_02/162751117" TargetMode="External" /><Relationship Id="rId116" Type="http://schemas.openxmlformats.org/officeDocument/2006/relationships/hyperlink" Target="https://podminky.urs.cz/item/CS_URS_2024_02/162751119" TargetMode="External" /><Relationship Id="rId117" Type="http://schemas.openxmlformats.org/officeDocument/2006/relationships/hyperlink" Target="https://podminky.urs.cz/item/CS_URS_2024_02/171201231" TargetMode="External" /><Relationship Id="rId118" Type="http://schemas.openxmlformats.org/officeDocument/2006/relationships/hyperlink" Target="https://podminky.urs.cz/item/CS_URS_2024_02/171251201" TargetMode="External" /><Relationship Id="rId119" Type="http://schemas.openxmlformats.org/officeDocument/2006/relationships/hyperlink" Target="https://podminky.urs.cz/item/CS_URS_2024_02/564811111" TargetMode="External" /><Relationship Id="rId120" Type="http://schemas.openxmlformats.org/officeDocument/2006/relationships/hyperlink" Target="https://podminky.urs.cz/item/CS_URS_2024_02/564961315" TargetMode="External" /><Relationship Id="rId121" Type="http://schemas.openxmlformats.org/officeDocument/2006/relationships/hyperlink" Target="https://podminky.urs.cz/item/CS_URS_2024_02/564971315" TargetMode="External" /><Relationship Id="rId122" Type="http://schemas.openxmlformats.org/officeDocument/2006/relationships/hyperlink" Target="https://podminky.urs.cz/item/CS_URS_2024_02/460161131" TargetMode="External" /><Relationship Id="rId123" Type="http://schemas.openxmlformats.org/officeDocument/2006/relationships/hyperlink" Target="https://podminky.urs.cz/item/CS_URS_2024_02/460431142" TargetMode="External" /><Relationship Id="rId124" Type="http://schemas.openxmlformats.org/officeDocument/2006/relationships/hyperlink" Target="https://podminky.urs.cz/item/CS_URS_2024_02/460671111" TargetMode="External" /><Relationship Id="rId125" Type="http://schemas.openxmlformats.org/officeDocument/2006/relationships/hyperlink" Target="https://podminky.urs.cz/item/CS_URS_2024_02/460791114" TargetMode="External" /><Relationship Id="rId126" Type="http://schemas.openxmlformats.org/officeDocument/2006/relationships/hyperlink" Target="https://podminky.urs.cz/item/CS_URS_2024_02/469981111" TargetMode="External" /><Relationship Id="rId1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3" TargetMode="External" /><Relationship Id="rId2" Type="http://schemas.openxmlformats.org/officeDocument/2006/relationships/hyperlink" Target="https://podminky.urs.cz/item/CS_URS_2024_02/1322511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564231111" TargetMode="External" /><Relationship Id="rId11" Type="http://schemas.openxmlformats.org/officeDocument/2006/relationships/hyperlink" Target="https://podminky.urs.cz/item/CS_URS_2024_02/871350410" TargetMode="External" /><Relationship Id="rId12" Type="http://schemas.openxmlformats.org/officeDocument/2006/relationships/hyperlink" Target="https://podminky.urs.cz/item/CS_URS_2024_02/871360410" TargetMode="External" /><Relationship Id="rId13" Type="http://schemas.openxmlformats.org/officeDocument/2006/relationships/hyperlink" Target="https://podminky.urs.cz/item/CS_URS_2024_02/877310410" TargetMode="External" /><Relationship Id="rId14" Type="http://schemas.openxmlformats.org/officeDocument/2006/relationships/hyperlink" Target="https://podminky.urs.cz/item/CS_URS_2024_02/877350410" TargetMode="External" /><Relationship Id="rId15" Type="http://schemas.openxmlformats.org/officeDocument/2006/relationships/hyperlink" Target="https://podminky.urs.cz/item/CS_URS_2024_02/877350430" TargetMode="External" /><Relationship Id="rId16" Type="http://schemas.openxmlformats.org/officeDocument/2006/relationships/hyperlink" Target="https://podminky.urs.cz/item/CS_URS_2024_02/877360420" TargetMode="External" /><Relationship Id="rId17" Type="http://schemas.openxmlformats.org/officeDocument/2006/relationships/hyperlink" Target="https://podminky.urs.cz/item/CS_URS_2024_02/877360430" TargetMode="External" /><Relationship Id="rId18" Type="http://schemas.openxmlformats.org/officeDocument/2006/relationships/hyperlink" Target="https://podminky.urs.cz/item/CS_URS_2024_02/892351111" TargetMode="External" /><Relationship Id="rId19" Type="http://schemas.openxmlformats.org/officeDocument/2006/relationships/hyperlink" Target="https://podminky.urs.cz/item/CS_URS_2024_02/892381111" TargetMode="External" /><Relationship Id="rId20" Type="http://schemas.openxmlformats.org/officeDocument/2006/relationships/hyperlink" Target="https://podminky.urs.cz/item/CS_URS_2024_02/894411121" TargetMode="External" /><Relationship Id="rId21" Type="http://schemas.openxmlformats.org/officeDocument/2006/relationships/hyperlink" Target="https://podminky.urs.cz/item/CS_URS_2024_02/894411151" TargetMode="External" /><Relationship Id="rId22" Type="http://schemas.openxmlformats.org/officeDocument/2006/relationships/hyperlink" Target="https://podminky.urs.cz/item/CS_URS_2024_02/894138001" TargetMode="External" /><Relationship Id="rId23" Type="http://schemas.openxmlformats.org/officeDocument/2006/relationships/hyperlink" Target="https://podminky.urs.cz/item/CS_URS_2024_02/894812321" TargetMode="External" /><Relationship Id="rId24" Type="http://schemas.openxmlformats.org/officeDocument/2006/relationships/hyperlink" Target="https://podminky.urs.cz/item/CS_URS_2024_02/894812331" TargetMode="External" /><Relationship Id="rId25" Type="http://schemas.openxmlformats.org/officeDocument/2006/relationships/hyperlink" Target="https://podminky.urs.cz/item/CS_URS_2024_02/894812332" TargetMode="External" /><Relationship Id="rId26" Type="http://schemas.openxmlformats.org/officeDocument/2006/relationships/hyperlink" Target="https://podminky.urs.cz/item/CS_URS_2024_02/894812339" TargetMode="External" /><Relationship Id="rId27" Type="http://schemas.openxmlformats.org/officeDocument/2006/relationships/hyperlink" Target="https://podminky.urs.cz/item/CS_URS_2024_02/894812357" TargetMode="External" /><Relationship Id="rId28" Type="http://schemas.openxmlformats.org/officeDocument/2006/relationships/hyperlink" Target="https://podminky.urs.cz/item/CS_URS_2024_02/899104112" TargetMode="External" /><Relationship Id="rId29" Type="http://schemas.openxmlformats.org/officeDocument/2006/relationships/hyperlink" Target="https://podminky.urs.cz/item/CS_URS_2024_02/919441211" TargetMode="External" /><Relationship Id="rId30" Type="http://schemas.openxmlformats.org/officeDocument/2006/relationships/hyperlink" Target="https://podminky.urs.cz/item/CS_URS_2024_02/998276101" TargetMode="External" /><Relationship Id="rId31" Type="http://schemas.openxmlformats.org/officeDocument/2006/relationships/hyperlink" Target="https://podminky.urs.cz/item/CS_URS_2024_02/998276127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100001" TargetMode="External" /><Relationship Id="rId2" Type="http://schemas.openxmlformats.org/officeDocument/2006/relationships/hyperlink" Target="https://podminky.urs.cz/item/CS_URS_2024_02/210100014" TargetMode="External" /><Relationship Id="rId3" Type="http://schemas.openxmlformats.org/officeDocument/2006/relationships/hyperlink" Target="https://podminky.urs.cz/item/CS_URS_2024_02/210202013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103" TargetMode="External" /><Relationship Id="rId6" Type="http://schemas.openxmlformats.org/officeDocument/2006/relationships/hyperlink" Target="https://podminky.urs.cz/item/CS_URS_2024_02/210204201" TargetMode="External" /><Relationship Id="rId7" Type="http://schemas.openxmlformats.org/officeDocument/2006/relationships/hyperlink" Target="https://podminky.urs.cz/item/CS_URS_2024_02/210220002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280223" TargetMode="External" /><Relationship Id="rId10" Type="http://schemas.openxmlformats.org/officeDocument/2006/relationships/hyperlink" Target="https://podminky.urs.cz/item/CS_URS_2024_02/210812011" TargetMode="External" /><Relationship Id="rId11" Type="http://schemas.openxmlformats.org/officeDocument/2006/relationships/hyperlink" Target="https://podminky.urs.cz/item/CS_URS_2024_02/210812033" TargetMode="External" /><Relationship Id="rId12" Type="http://schemas.openxmlformats.org/officeDocument/2006/relationships/hyperlink" Target="https://podminky.urs.cz/item/CS_URS_2024_02/218100001" TargetMode="External" /><Relationship Id="rId13" Type="http://schemas.openxmlformats.org/officeDocument/2006/relationships/hyperlink" Target="https://podminky.urs.cz/item/CS_URS_2024_02/218100014" TargetMode="External" /><Relationship Id="rId14" Type="http://schemas.openxmlformats.org/officeDocument/2006/relationships/hyperlink" Target="https://podminky.urs.cz/item/CS_URS_2024_02/218202013" TargetMode="External" /><Relationship Id="rId15" Type="http://schemas.openxmlformats.org/officeDocument/2006/relationships/hyperlink" Target="https://podminky.urs.cz/item/CS_URS_2024_02/218204011" TargetMode="External" /><Relationship Id="rId16" Type="http://schemas.openxmlformats.org/officeDocument/2006/relationships/hyperlink" Target="https://podminky.urs.cz/item/CS_URS_2024_02/218204103" TargetMode="External" /><Relationship Id="rId17" Type="http://schemas.openxmlformats.org/officeDocument/2006/relationships/hyperlink" Target="https://podminky.urs.cz/item/CS_URS_2024_02/218204201" TargetMode="External" /><Relationship Id="rId18" Type="http://schemas.openxmlformats.org/officeDocument/2006/relationships/hyperlink" Target="https://podminky.urs.cz/item/CS_URS_2024_02/218220002" TargetMode="External" /><Relationship Id="rId19" Type="http://schemas.openxmlformats.org/officeDocument/2006/relationships/hyperlink" Target="https://podminky.urs.cz/item/CS_URS_2024_02/218812011" TargetMode="External" /><Relationship Id="rId20" Type="http://schemas.openxmlformats.org/officeDocument/2006/relationships/hyperlink" Target="https://podminky.urs.cz/item/CS_URS_2024_02/218812033" TargetMode="External" /><Relationship Id="rId21" Type="http://schemas.openxmlformats.org/officeDocument/2006/relationships/hyperlink" Target="https://podminky.urs.cz/item/CS_URS_2024_02/460010023" TargetMode="External" /><Relationship Id="rId22" Type="http://schemas.openxmlformats.org/officeDocument/2006/relationships/hyperlink" Target="https://podminky.urs.cz/item/CS_URS_2024_02/460080013" TargetMode="External" /><Relationship Id="rId23" Type="http://schemas.openxmlformats.org/officeDocument/2006/relationships/hyperlink" Target="https://podminky.urs.cz/item/CS_URS_2024_02/460080112" TargetMode="External" /><Relationship Id="rId24" Type="http://schemas.openxmlformats.org/officeDocument/2006/relationships/hyperlink" Target="https://podminky.urs.cz/item/CS_URS_2024_02/460141112" TargetMode="External" /><Relationship Id="rId25" Type="http://schemas.openxmlformats.org/officeDocument/2006/relationships/hyperlink" Target="https://podminky.urs.cz/item/CS_URS_2024_02/460161141" TargetMode="External" /><Relationship Id="rId26" Type="http://schemas.openxmlformats.org/officeDocument/2006/relationships/hyperlink" Target="https://podminky.urs.cz/item/CS_URS_2024_02/460171162" TargetMode="External" /><Relationship Id="rId27" Type="http://schemas.openxmlformats.org/officeDocument/2006/relationships/hyperlink" Target="https://podminky.urs.cz/item/CS_URS_2024_02/460341113" TargetMode="External" /><Relationship Id="rId28" Type="http://schemas.openxmlformats.org/officeDocument/2006/relationships/hyperlink" Target="https://podminky.urs.cz/item/CS_URS_2024_02/460341121" TargetMode="External" /><Relationship Id="rId29" Type="http://schemas.openxmlformats.org/officeDocument/2006/relationships/hyperlink" Target="https://podminky.urs.cz/item/CS_URS_2024_02/460361121" TargetMode="External" /><Relationship Id="rId30" Type="http://schemas.openxmlformats.org/officeDocument/2006/relationships/hyperlink" Target="https://podminky.urs.cz/item/CS_URS_2024_02/460411121" TargetMode="External" /><Relationship Id="rId31" Type="http://schemas.openxmlformats.org/officeDocument/2006/relationships/hyperlink" Target="https://podminky.urs.cz/item/CS_URS_2024_02/460451151" TargetMode="External" /><Relationship Id="rId32" Type="http://schemas.openxmlformats.org/officeDocument/2006/relationships/hyperlink" Target="https://podminky.urs.cz/item/CS_URS_2024_02/460661111" TargetMode="External" /><Relationship Id="rId33" Type="http://schemas.openxmlformats.org/officeDocument/2006/relationships/hyperlink" Target="https://podminky.urs.cz/item/CS_URS_2024_02/460671112" TargetMode="External" /><Relationship Id="rId34" Type="http://schemas.openxmlformats.org/officeDocument/2006/relationships/hyperlink" Target="https://podminky.urs.cz/item/CS_URS_2024_02/460751111" TargetMode="External" /><Relationship Id="rId35" Type="http://schemas.openxmlformats.org/officeDocument/2006/relationships/hyperlink" Target="https://podminky.urs.cz/item/CS_URS_2024_02/469972111" TargetMode="External" /><Relationship Id="rId36" Type="http://schemas.openxmlformats.org/officeDocument/2006/relationships/hyperlink" Target="https://podminky.urs.cz/item/CS_URS_2024_02/469972121" TargetMode="External" /><Relationship Id="rId37" Type="http://schemas.openxmlformats.org/officeDocument/2006/relationships/hyperlink" Target="https://podminky.urs.cz/item/CS_URS_2024_02/469973120" TargetMode="External" /><Relationship Id="rId38" Type="http://schemas.openxmlformats.org/officeDocument/2006/relationships/hyperlink" Target="https://podminky.urs.cz/item/CS_URS_2024_02/469981111" TargetMode="External" /><Relationship Id="rId39" Type="http://schemas.openxmlformats.org/officeDocument/2006/relationships/hyperlink" Target="https://podminky.urs.cz/item/CS_URS_2024_02/HZS2231" TargetMode="External" /><Relationship Id="rId40" Type="http://schemas.openxmlformats.org/officeDocument/2006/relationships/hyperlink" Target="https://podminky.urs.cz/item/CS_URS_2024_02/HZS2232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54000" TargetMode="External" /><Relationship Id="rId5" Type="http://schemas.openxmlformats.org/officeDocument/2006/relationships/hyperlink" Target="https://podminky.urs.cz/item/CS_URS_2024_02/013274000" TargetMode="External" /><Relationship Id="rId6" Type="http://schemas.openxmlformats.org/officeDocument/2006/relationships/hyperlink" Target="https://podminky.urs.cz/item/CS_URS_2024_02/013284000" TargetMode="External" /><Relationship Id="rId7" Type="http://schemas.openxmlformats.org/officeDocument/2006/relationships/hyperlink" Target="https://podminky.urs.cz/item/CS_URS_2024_02/030001000" TargetMode="External" /><Relationship Id="rId8" Type="http://schemas.openxmlformats.org/officeDocument/2006/relationships/hyperlink" Target="https://podminky.urs.cz/item/CS_URS_2024_02/034303000" TargetMode="External" /><Relationship Id="rId9" Type="http://schemas.openxmlformats.org/officeDocument/2006/relationships/hyperlink" Target="https://podminky.urs.cz/item/CS_URS_2024_02/034503000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40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42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107.25" customHeight="1">
      <c r="B23" s="24"/>
      <c r="C23" s="25"/>
      <c r="D23" s="25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49</v>
      </c>
      <c r="E29" s="50"/>
      <c r="F29" s="35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2022-31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Chodník podél silnice III/21233, Habartov - Na Rovince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silnice III/21233, Habartov - Na Rovince, Karlovar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8. 1. 2023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Habartov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MH Projekt spol. s r.o.</v>
      </c>
      <c r="AN49" s="67"/>
      <c r="AO49" s="67"/>
      <c r="AP49" s="67"/>
      <c r="AQ49" s="43"/>
      <c r="AR49" s="47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Ing. Martin Haueisen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7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7" t="s">
        <v>76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ROUND(AG55+AG57+AG59+AG61,2)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42</v>
      </c>
      <c r="AR54" s="107"/>
      <c r="AS54" s="108">
        <f>ROUND(AS55+AS57+AS59+AS61,2)</f>
        <v>0</v>
      </c>
      <c r="AT54" s="109">
        <f>ROUND(SUM(AV54:AW54),2)</f>
        <v>0</v>
      </c>
      <c r="AU54" s="110">
        <f>ROUND(AU55+AU57+AU59+AU61,5)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ROUND(AZ55+AZ57+AZ59+AZ61,2)</f>
        <v>0</v>
      </c>
      <c r="BA54" s="109">
        <f>ROUND(BA55+BA57+BA59+BA61,2)</f>
        <v>0</v>
      </c>
      <c r="BB54" s="109">
        <f>ROUND(BB55+BB57+BB59+BB61,2)</f>
        <v>0</v>
      </c>
      <c r="BC54" s="109">
        <f>ROUND(BC55+BC57+BC59+BC61,2)</f>
        <v>0</v>
      </c>
      <c r="BD54" s="111">
        <f>ROUND(BD55+BD57+BD59+BD61,2)</f>
        <v>0</v>
      </c>
      <c r="BE54" s="6"/>
      <c r="BS54" s="112" t="s">
        <v>78</v>
      </c>
      <c r="BT54" s="112" t="s">
        <v>79</v>
      </c>
      <c r="BU54" s="113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24.75" customHeight="1">
      <c r="A55" s="7"/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85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78</v>
      </c>
      <c r="BT55" s="126" t="s">
        <v>86</v>
      </c>
      <c r="BU55" s="126" t="s">
        <v>80</v>
      </c>
      <c r="BV55" s="126" t="s">
        <v>81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4" customFormat="1" ht="23.25" customHeight="1">
      <c r="A56" s="127" t="s">
        <v>89</v>
      </c>
      <c r="B56" s="66"/>
      <c r="C56" s="128"/>
      <c r="D56" s="128"/>
      <c r="E56" s="129" t="s">
        <v>90</v>
      </c>
      <c r="F56" s="129"/>
      <c r="G56" s="129"/>
      <c r="H56" s="129"/>
      <c r="I56" s="129"/>
      <c r="J56" s="128"/>
      <c r="K56" s="129" t="s">
        <v>91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'2022-31-101-SP - SO 101 -...'!J32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92</v>
      </c>
      <c r="AR56" s="68"/>
      <c r="AS56" s="132">
        <v>0</v>
      </c>
      <c r="AT56" s="133">
        <f>ROUND(SUM(AV56:AW56),2)</f>
        <v>0</v>
      </c>
      <c r="AU56" s="134">
        <f>'2022-31-101-SP - SO 101 -...'!P102</f>
        <v>0</v>
      </c>
      <c r="AV56" s="133">
        <f>'2022-31-101-SP - SO 101 -...'!J35</f>
        <v>0</v>
      </c>
      <c r="AW56" s="133">
        <f>'2022-31-101-SP - SO 101 -...'!J36</f>
        <v>0</v>
      </c>
      <c r="AX56" s="133">
        <f>'2022-31-101-SP - SO 101 -...'!J37</f>
        <v>0</v>
      </c>
      <c r="AY56" s="133">
        <f>'2022-31-101-SP - SO 101 -...'!J38</f>
        <v>0</v>
      </c>
      <c r="AZ56" s="133">
        <f>'2022-31-101-SP - SO 101 -...'!F35</f>
        <v>0</v>
      </c>
      <c r="BA56" s="133">
        <f>'2022-31-101-SP - SO 101 -...'!F36</f>
        <v>0</v>
      </c>
      <c r="BB56" s="133">
        <f>'2022-31-101-SP - SO 101 -...'!F37</f>
        <v>0</v>
      </c>
      <c r="BC56" s="133">
        <f>'2022-31-101-SP - SO 101 -...'!F38</f>
        <v>0</v>
      </c>
      <c r="BD56" s="135">
        <f>'2022-31-101-SP - SO 101 -...'!F39</f>
        <v>0</v>
      </c>
      <c r="BE56" s="4"/>
      <c r="BT56" s="136" t="s">
        <v>88</v>
      </c>
      <c r="BV56" s="136" t="s">
        <v>81</v>
      </c>
      <c r="BW56" s="136" t="s">
        <v>93</v>
      </c>
      <c r="BX56" s="136" t="s">
        <v>87</v>
      </c>
      <c r="CL56" s="136" t="s">
        <v>19</v>
      </c>
    </row>
    <row r="57" s="7" customFormat="1" ht="24.75" customHeight="1">
      <c r="A57" s="7"/>
      <c r="B57" s="114"/>
      <c r="C57" s="115"/>
      <c r="D57" s="116" t="s">
        <v>94</v>
      </c>
      <c r="E57" s="116"/>
      <c r="F57" s="116"/>
      <c r="G57" s="116"/>
      <c r="H57" s="116"/>
      <c r="I57" s="117"/>
      <c r="J57" s="116" t="s">
        <v>95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85</v>
      </c>
      <c r="AR57" s="121"/>
      <c r="AS57" s="122">
        <f>ROUND(AS58,2)</f>
        <v>0</v>
      </c>
      <c r="AT57" s="123">
        <f>ROUND(SUM(AV57:AW57),2)</f>
        <v>0</v>
      </c>
      <c r="AU57" s="124">
        <f>ROUND(AU58,5)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ROUND(AZ58,2)</f>
        <v>0</v>
      </c>
      <c r="BA57" s="123">
        <f>ROUND(BA58,2)</f>
        <v>0</v>
      </c>
      <c r="BB57" s="123">
        <f>ROUND(BB58,2)</f>
        <v>0</v>
      </c>
      <c r="BC57" s="123">
        <f>ROUND(BC58,2)</f>
        <v>0</v>
      </c>
      <c r="BD57" s="125">
        <f>ROUND(BD58,2)</f>
        <v>0</v>
      </c>
      <c r="BE57" s="7"/>
      <c r="BS57" s="126" t="s">
        <v>78</v>
      </c>
      <c r="BT57" s="126" t="s">
        <v>86</v>
      </c>
      <c r="BU57" s="126" t="s">
        <v>80</v>
      </c>
      <c r="BV57" s="126" t="s">
        <v>81</v>
      </c>
      <c r="BW57" s="126" t="s">
        <v>96</v>
      </c>
      <c r="BX57" s="126" t="s">
        <v>5</v>
      </c>
      <c r="CL57" s="126" t="s">
        <v>97</v>
      </c>
      <c r="CM57" s="126" t="s">
        <v>88</v>
      </c>
    </row>
    <row r="58" s="4" customFormat="1" ht="23.25" customHeight="1">
      <c r="A58" s="127" t="s">
        <v>89</v>
      </c>
      <c r="B58" s="66"/>
      <c r="C58" s="128"/>
      <c r="D58" s="128"/>
      <c r="E58" s="129" t="s">
        <v>98</v>
      </c>
      <c r="F58" s="129"/>
      <c r="G58" s="129"/>
      <c r="H58" s="129"/>
      <c r="I58" s="129"/>
      <c r="J58" s="128"/>
      <c r="K58" s="129" t="s">
        <v>99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'2022-31-301-SP - SO 301 -...'!J32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'2022-31-301-SP - SO 301 -...'!P92</f>
        <v>0</v>
      </c>
      <c r="AV58" s="133">
        <f>'2022-31-301-SP - SO 301 -...'!J35</f>
        <v>0</v>
      </c>
      <c r="AW58" s="133">
        <f>'2022-31-301-SP - SO 301 -...'!J36</f>
        <v>0</v>
      </c>
      <c r="AX58" s="133">
        <f>'2022-31-301-SP - SO 301 -...'!J37</f>
        <v>0</v>
      </c>
      <c r="AY58" s="133">
        <f>'2022-31-301-SP - SO 301 -...'!J38</f>
        <v>0</v>
      </c>
      <c r="AZ58" s="133">
        <f>'2022-31-301-SP - SO 301 -...'!F35</f>
        <v>0</v>
      </c>
      <c r="BA58" s="133">
        <f>'2022-31-301-SP - SO 301 -...'!F36</f>
        <v>0</v>
      </c>
      <c r="BB58" s="133">
        <f>'2022-31-301-SP - SO 301 -...'!F37</f>
        <v>0</v>
      </c>
      <c r="BC58" s="133">
        <f>'2022-31-301-SP - SO 301 -...'!F38</f>
        <v>0</v>
      </c>
      <c r="BD58" s="135">
        <f>'2022-31-301-SP - SO 301 -...'!F39</f>
        <v>0</v>
      </c>
      <c r="BE58" s="4"/>
      <c r="BT58" s="136" t="s">
        <v>88</v>
      </c>
      <c r="BV58" s="136" t="s">
        <v>81</v>
      </c>
      <c r="BW58" s="136" t="s">
        <v>100</v>
      </c>
      <c r="BX58" s="136" t="s">
        <v>96</v>
      </c>
      <c r="CL58" s="136" t="s">
        <v>97</v>
      </c>
    </row>
    <row r="59" s="7" customFormat="1" ht="24.75" customHeight="1">
      <c r="A59" s="7"/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ROUND(AG60,2)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85</v>
      </c>
      <c r="AR59" s="121"/>
      <c r="AS59" s="122">
        <f>ROUND(AS60,2)</f>
        <v>0</v>
      </c>
      <c r="AT59" s="123">
        <f>ROUND(SUM(AV59:AW59),2)</f>
        <v>0</v>
      </c>
      <c r="AU59" s="124">
        <f>ROUND(AU60,5)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ROUND(AZ60,2)</f>
        <v>0</v>
      </c>
      <c r="BA59" s="123">
        <f>ROUND(BA60,2)</f>
        <v>0</v>
      </c>
      <c r="BB59" s="123">
        <f>ROUND(BB60,2)</f>
        <v>0</v>
      </c>
      <c r="BC59" s="123">
        <f>ROUND(BC60,2)</f>
        <v>0</v>
      </c>
      <c r="BD59" s="125">
        <f>ROUND(BD60,2)</f>
        <v>0</v>
      </c>
      <c r="BE59" s="7"/>
      <c r="BS59" s="126" t="s">
        <v>78</v>
      </c>
      <c r="BT59" s="126" t="s">
        <v>86</v>
      </c>
      <c r="BU59" s="126" t="s">
        <v>80</v>
      </c>
      <c r="BV59" s="126" t="s">
        <v>81</v>
      </c>
      <c r="BW59" s="126" t="s">
        <v>103</v>
      </c>
      <c r="BX59" s="126" t="s">
        <v>5</v>
      </c>
      <c r="CL59" s="126" t="s">
        <v>104</v>
      </c>
      <c r="CM59" s="126" t="s">
        <v>88</v>
      </c>
    </row>
    <row r="60" s="4" customFormat="1" ht="23.25" customHeight="1">
      <c r="A60" s="127" t="s">
        <v>89</v>
      </c>
      <c r="B60" s="66"/>
      <c r="C60" s="128"/>
      <c r="D60" s="128"/>
      <c r="E60" s="129" t="s">
        <v>105</v>
      </c>
      <c r="F60" s="129"/>
      <c r="G60" s="129"/>
      <c r="H60" s="129"/>
      <c r="I60" s="129"/>
      <c r="J60" s="128"/>
      <c r="K60" s="129" t="s">
        <v>106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'2022-31-431-SP - SO 431 -...'!J32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'2022-31-431-SP - SO 431 -...'!P89</f>
        <v>0</v>
      </c>
      <c r="AV60" s="133">
        <f>'2022-31-431-SP - SO 431 -...'!J35</f>
        <v>0</v>
      </c>
      <c r="AW60" s="133">
        <f>'2022-31-431-SP - SO 431 -...'!J36</f>
        <v>0</v>
      </c>
      <c r="AX60" s="133">
        <f>'2022-31-431-SP - SO 431 -...'!J37</f>
        <v>0</v>
      </c>
      <c r="AY60" s="133">
        <f>'2022-31-431-SP - SO 431 -...'!J38</f>
        <v>0</v>
      </c>
      <c r="AZ60" s="133">
        <f>'2022-31-431-SP - SO 431 -...'!F35</f>
        <v>0</v>
      </c>
      <c r="BA60" s="133">
        <f>'2022-31-431-SP - SO 431 -...'!F36</f>
        <v>0</v>
      </c>
      <c r="BB60" s="133">
        <f>'2022-31-431-SP - SO 431 -...'!F37</f>
        <v>0</v>
      </c>
      <c r="BC60" s="133">
        <f>'2022-31-431-SP - SO 431 -...'!F38</f>
        <v>0</v>
      </c>
      <c r="BD60" s="135">
        <f>'2022-31-431-SP - SO 431 -...'!F39</f>
        <v>0</v>
      </c>
      <c r="BE60" s="4"/>
      <c r="BT60" s="136" t="s">
        <v>88</v>
      </c>
      <c r="BV60" s="136" t="s">
        <v>81</v>
      </c>
      <c r="BW60" s="136" t="s">
        <v>107</v>
      </c>
      <c r="BX60" s="136" t="s">
        <v>103</v>
      </c>
      <c r="CL60" s="136" t="s">
        <v>104</v>
      </c>
    </row>
    <row r="61" s="7" customFormat="1" ht="24.75" customHeight="1">
      <c r="A61" s="7"/>
      <c r="B61" s="114"/>
      <c r="C61" s="115"/>
      <c r="D61" s="116" t="s">
        <v>108</v>
      </c>
      <c r="E61" s="116"/>
      <c r="F61" s="116"/>
      <c r="G61" s="116"/>
      <c r="H61" s="116"/>
      <c r="I61" s="117"/>
      <c r="J61" s="116" t="s">
        <v>109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ROUND(AG62,2)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85</v>
      </c>
      <c r="AR61" s="121"/>
      <c r="AS61" s="122">
        <f>ROUND(AS62,2)</f>
        <v>0</v>
      </c>
      <c r="AT61" s="123">
        <f>ROUND(SUM(AV61:AW61),2)</f>
        <v>0</v>
      </c>
      <c r="AU61" s="124">
        <f>ROUND(AU62,5)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ROUND(AZ62,2)</f>
        <v>0</v>
      </c>
      <c r="BA61" s="123">
        <f>ROUND(BA62,2)</f>
        <v>0</v>
      </c>
      <c r="BB61" s="123">
        <f>ROUND(BB62,2)</f>
        <v>0</v>
      </c>
      <c r="BC61" s="123">
        <f>ROUND(BC62,2)</f>
        <v>0</v>
      </c>
      <c r="BD61" s="125">
        <f>ROUND(BD62,2)</f>
        <v>0</v>
      </c>
      <c r="BE61" s="7"/>
      <c r="BS61" s="126" t="s">
        <v>78</v>
      </c>
      <c r="BT61" s="126" t="s">
        <v>86</v>
      </c>
      <c r="BU61" s="126" t="s">
        <v>80</v>
      </c>
      <c r="BV61" s="126" t="s">
        <v>81</v>
      </c>
      <c r="BW61" s="126" t="s">
        <v>110</v>
      </c>
      <c r="BX61" s="126" t="s">
        <v>5</v>
      </c>
      <c r="CL61" s="126" t="s">
        <v>42</v>
      </c>
      <c r="CM61" s="126" t="s">
        <v>88</v>
      </c>
    </row>
    <row r="62" s="4" customFormat="1" ht="23.25" customHeight="1">
      <c r="A62" s="127" t="s">
        <v>89</v>
      </c>
      <c r="B62" s="66"/>
      <c r="C62" s="128"/>
      <c r="D62" s="128"/>
      <c r="E62" s="129" t="s">
        <v>111</v>
      </c>
      <c r="F62" s="129"/>
      <c r="G62" s="129"/>
      <c r="H62" s="129"/>
      <c r="I62" s="129"/>
      <c r="J62" s="128"/>
      <c r="K62" s="129" t="s">
        <v>112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'2022-31-VON-SP - VON - So...'!J32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7">
        <v>0</v>
      </c>
      <c r="AT62" s="138">
        <f>ROUND(SUM(AV62:AW62),2)</f>
        <v>0</v>
      </c>
      <c r="AU62" s="139">
        <f>'2022-31-VON-SP - VON - So...'!P88</f>
        <v>0</v>
      </c>
      <c r="AV62" s="138">
        <f>'2022-31-VON-SP - VON - So...'!J35</f>
        <v>0</v>
      </c>
      <c r="AW62" s="138">
        <f>'2022-31-VON-SP - VON - So...'!J36</f>
        <v>0</v>
      </c>
      <c r="AX62" s="138">
        <f>'2022-31-VON-SP - VON - So...'!J37</f>
        <v>0</v>
      </c>
      <c r="AY62" s="138">
        <f>'2022-31-VON-SP - VON - So...'!J38</f>
        <v>0</v>
      </c>
      <c r="AZ62" s="138">
        <f>'2022-31-VON-SP - VON - So...'!F35</f>
        <v>0</v>
      </c>
      <c r="BA62" s="138">
        <f>'2022-31-VON-SP - VON - So...'!F36</f>
        <v>0</v>
      </c>
      <c r="BB62" s="138">
        <f>'2022-31-VON-SP - VON - So...'!F37</f>
        <v>0</v>
      </c>
      <c r="BC62" s="138">
        <f>'2022-31-VON-SP - VON - So...'!F38</f>
        <v>0</v>
      </c>
      <c r="BD62" s="140">
        <f>'2022-31-VON-SP - VON - So...'!F39</f>
        <v>0</v>
      </c>
      <c r="BE62" s="4"/>
      <c r="BT62" s="136" t="s">
        <v>88</v>
      </c>
      <c r="BV62" s="136" t="s">
        <v>81</v>
      </c>
      <c r="BW62" s="136" t="s">
        <v>113</v>
      </c>
      <c r="BX62" s="136" t="s">
        <v>110</v>
      </c>
      <c r="CL62" s="136" t="s">
        <v>42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jDW0TczLVU+ezA/7bOzxJGXb+MhdPTYsZkjp6h+XRDIlFzO7BbtvEbXMlSSDaq+wzrjUyeTuGJQtfRlNQJ254w==" hashValue="MM+ppO9KMKKn+UKaTnxL7Wz+0HP1r1gzcZw2cM0xTgx8X4qg4Kdeb9zgma/tE3CfjdswF9Omcku4Yo3+gAexm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2022-31-101-SP - SO 101 -...'!C2" display="/"/>
    <hyperlink ref="A58" location="'2022-31-301-SP - SO 301 -...'!C2" display="/"/>
    <hyperlink ref="A60" location="'2022-31-431-SP - SO 431 -...'!C2" display="/"/>
    <hyperlink ref="A62" location="'2022-31-VON-SP - VON - 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141" t="s">
        <v>114</v>
      </c>
      <c r="BA2" s="141" t="s">
        <v>115</v>
      </c>
      <c r="BB2" s="141" t="s">
        <v>116</v>
      </c>
      <c r="BC2" s="141" t="s">
        <v>117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115</v>
      </c>
      <c r="BB3" s="141" t="s">
        <v>116</v>
      </c>
      <c r="BC3" s="141" t="s">
        <v>119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115</v>
      </c>
      <c r="BB4" s="141" t="s">
        <v>116</v>
      </c>
      <c r="BC4" s="141" t="s">
        <v>122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115</v>
      </c>
      <c r="BB5" s="141" t="s">
        <v>116</v>
      </c>
      <c r="BC5" s="141" t="s">
        <v>124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125</v>
      </c>
      <c r="BA6" s="141" t="s">
        <v>126</v>
      </c>
      <c r="BB6" s="141" t="s">
        <v>116</v>
      </c>
      <c r="BC6" s="141" t="s">
        <v>127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128</v>
      </c>
      <c r="BA7" s="141" t="s">
        <v>126</v>
      </c>
      <c r="BB7" s="141" t="s">
        <v>116</v>
      </c>
      <c r="BC7" s="141" t="s">
        <v>129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131</v>
      </c>
      <c r="BA8" s="141" t="s">
        <v>126</v>
      </c>
      <c r="BB8" s="141" t="s">
        <v>116</v>
      </c>
      <c r="BC8" s="141" t="s">
        <v>132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134</v>
      </c>
      <c r="BA9" s="141" t="s">
        <v>135</v>
      </c>
      <c r="BB9" s="141" t="s">
        <v>116</v>
      </c>
      <c r="BC9" s="141" t="s">
        <v>136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138</v>
      </c>
      <c r="BA10" s="141" t="s">
        <v>126</v>
      </c>
      <c r="BB10" s="141" t="s">
        <v>116</v>
      </c>
      <c r="BC10" s="141" t="s">
        <v>139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141</v>
      </c>
      <c r="BA11" s="141" t="s">
        <v>126</v>
      </c>
      <c r="BB11" s="141" t="s">
        <v>116</v>
      </c>
      <c r="BC11" s="141" t="s">
        <v>142</v>
      </c>
      <c r="BD11" s="141" t="s">
        <v>88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143</v>
      </c>
      <c r="BA12" s="141" t="s">
        <v>126</v>
      </c>
      <c r="BB12" s="141" t="s">
        <v>116</v>
      </c>
      <c r="BC12" s="141" t="s">
        <v>144</v>
      </c>
      <c r="BD12" s="141" t="s">
        <v>88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21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145</v>
      </c>
      <c r="BA13" s="141" t="s">
        <v>146</v>
      </c>
      <c r="BB13" s="141" t="s">
        <v>147</v>
      </c>
      <c r="BC13" s="141" t="s">
        <v>148</v>
      </c>
      <c r="BD13" s="141" t="s">
        <v>88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149</v>
      </c>
      <c r="BA14" s="141" t="s">
        <v>146</v>
      </c>
      <c r="BB14" s="141" t="s">
        <v>147</v>
      </c>
      <c r="BC14" s="141" t="s">
        <v>150</v>
      </c>
      <c r="BD14" s="141" t="s">
        <v>88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151</v>
      </c>
      <c r="BA15" s="141" t="s">
        <v>146</v>
      </c>
      <c r="BB15" s="141" t="s">
        <v>147</v>
      </c>
      <c r="BC15" s="141" t="s">
        <v>152</v>
      </c>
      <c r="BD15" s="141" t="s">
        <v>88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153</v>
      </c>
      <c r="BA16" s="141" t="s">
        <v>146</v>
      </c>
      <c r="BB16" s="141" t="s">
        <v>147</v>
      </c>
      <c r="BC16" s="141" t="s">
        <v>154</v>
      </c>
      <c r="BD16" s="141" t="s">
        <v>88</v>
      </c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155</v>
      </c>
      <c r="BA17" s="141" t="s">
        <v>146</v>
      </c>
      <c r="BB17" s="141" t="s">
        <v>147</v>
      </c>
      <c r="BC17" s="141" t="s">
        <v>156</v>
      </c>
      <c r="BD17" s="141" t="s">
        <v>88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157</v>
      </c>
      <c r="BA18" s="141" t="s">
        <v>146</v>
      </c>
      <c r="BB18" s="141" t="s">
        <v>147</v>
      </c>
      <c r="BC18" s="141" t="s">
        <v>158</v>
      </c>
      <c r="BD18" s="141" t="s">
        <v>88</v>
      </c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159</v>
      </c>
      <c r="BA19" s="141" t="s">
        <v>146</v>
      </c>
      <c r="BB19" s="141" t="s">
        <v>147</v>
      </c>
      <c r="BC19" s="141" t="s">
        <v>160</v>
      </c>
      <c r="BD19" s="141" t="s">
        <v>88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161</v>
      </c>
      <c r="BA20" s="141" t="s">
        <v>162</v>
      </c>
      <c r="BB20" s="141" t="s">
        <v>147</v>
      </c>
      <c r="BC20" s="141" t="s">
        <v>163</v>
      </c>
      <c r="BD20" s="141" t="s">
        <v>88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1" t="s">
        <v>164</v>
      </c>
      <c r="BA21" s="141" t="s">
        <v>162</v>
      </c>
      <c r="BB21" s="141" t="s">
        <v>147</v>
      </c>
      <c r="BC21" s="141" t="s">
        <v>165</v>
      </c>
      <c r="BD21" s="141" t="s">
        <v>88</v>
      </c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1" t="s">
        <v>166</v>
      </c>
      <c r="BA22" s="141" t="s">
        <v>167</v>
      </c>
      <c r="BB22" s="141" t="s">
        <v>116</v>
      </c>
      <c r="BC22" s="141" t="s">
        <v>168</v>
      </c>
      <c r="BD22" s="141" t="s">
        <v>88</v>
      </c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37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1" t="s">
        <v>169</v>
      </c>
      <c r="BA23" s="141" t="s">
        <v>170</v>
      </c>
      <c r="BB23" s="141" t="s">
        <v>116</v>
      </c>
      <c r="BC23" s="141" t="s">
        <v>171</v>
      </c>
      <c r="BD23" s="141" t="s">
        <v>88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1" t="s">
        <v>172</v>
      </c>
      <c r="BA24" s="141" t="s">
        <v>173</v>
      </c>
      <c r="BB24" s="141" t="s">
        <v>147</v>
      </c>
      <c r="BC24" s="141" t="s">
        <v>174</v>
      </c>
      <c r="BD24" s="141" t="s">
        <v>88</v>
      </c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1" t="s">
        <v>175</v>
      </c>
      <c r="BA25" s="141" t="s">
        <v>173</v>
      </c>
      <c r="BB25" s="141" t="s">
        <v>147</v>
      </c>
      <c r="BC25" s="141" t="s">
        <v>176</v>
      </c>
      <c r="BD25" s="141" t="s">
        <v>88</v>
      </c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1" t="s">
        <v>177</v>
      </c>
      <c r="BA26" s="141" t="s">
        <v>173</v>
      </c>
      <c r="BB26" s="141" t="s">
        <v>147</v>
      </c>
      <c r="BC26" s="141" t="s">
        <v>178</v>
      </c>
      <c r="BD26" s="141" t="s">
        <v>88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1" t="s">
        <v>179</v>
      </c>
      <c r="BA27" s="141" t="s">
        <v>180</v>
      </c>
      <c r="BB27" s="141" t="s">
        <v>181</v>
      </c>
      <c r="BC27" s="141" t="s">
        <v>182</v>
      </c>
      <c r="BD27" s="141" t="s">
        <v>88</v>
      </c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1" t="s">
        <v>183</v>
      </c>
      <c r="BA28" s="141" t="s">
        <v>184</v>
      </c>
      <c r="BB28" s="141" t="s">
        <v>181</v>
      </c>
      <c r="BC28" s="141" t="s">
        <v>86</v>
      </c>
      <c r="BD28" s="141" t="s">
        <v>88</v>
      </c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Z29" s="155" t="s">
        <v>185</v>
      </c>
      <c r="BA29" s="155" t="s">
        <v>184</v>
      </c>
      <c r="BB29" s="155" t="s">
        <v>181</v>
      </c>
      <c r="BC29" s="155" t="s">
        <v>178</v>
      </c>
      <c r="BD29" s="155" t="s">
        <v>88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1" t="s">
        <v>186</v>
      </c>
      <c r="BA30" s="141" t="s">
        <v>187</v>
      </c>
      <c r="BB30" s="141" t="s">
        <v>181</v>
      </c>
      <c r="BC30" s="141" t="s">
        <v>188</v>
      </c>
      <c r="BD30" s="141" t="s">
        <v>88</v>
      </c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1" t="s">
        <v>189</v>
      </c>
      <c r="BA31" s="141" t="s">
        <v>190</v>
      </c>
      <c r="BB31" s="141" t="s">
        <v>116</v>
      </c>
      <c r="BC31" s="141" t="s">
        <v>191</v>
      </c>
      <c r="BD31" s="141" t="s">
        <v>88</v>
      </c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1" t="s">
        <v>192</v>
      </c>
      <c r="BA32" s="141" t="s">
        <v>193</v>
      </c>
      <c r="BB32" s="141" t="s">
        <v>181</v>
      </c>
      <c r="BC32" s="141" t="s">
        <v>88</v>
      </c>
      <c r="BD32" s="141" t="s">
        <v>88</v>
      </c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1" t="s">
        <v>194</v>
      </c>
      <c r="BA33" s="141" t="s">
        <v>195</v>
      </c>
      <c r="BB33" s="141" t="s">
        <v>181</v>
      </c>
      <c r="BC33" s="141" t="s">
        <v>88</v>
      </c>
      <c r="BD33" s="141" t="s">
        <v>88</v>
      </c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1" t="s">
        <v>196</v>
      </c>
      <c r="BA34" s="141" t="s">
        <v>197</v>
      </c>
      <c r="BB34" s="141" t="s">
        <v>116</v>
      </c>
      <c r="BC34" s="141" t="s">
        <v>198</v>
      </c>
      <c r="BD34" s="141" t="s">
        <v>88</v>
      </c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ROUND((SUM(BE102:BE865)),  2)</f>
        <v>0</v>
      </c>
      <c r="G35" s="41"/>
      <c r="H35" s="41"/>
      <c r="I35" s="162">
        <v>0.20999999999999999</v>
      </c>
      <c r="J35" s="161">
        <f>ROUND(((SUM(BE102:BE865))*I35),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1" t="s">
        <v>199</v>
      </c>
      <c r="BA35" s="141" t="s">
        <v>200</v>
      </c>
      <c r="BB35" s="141" t="s">
        <v>147</v>
      </c>
      <c r="BC35" s="141" t="s">
        <v>201</v>
      </c>
      <c r="BD35" s="141" t="s">
        <v>88</v>
      </c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ROUND((SUM(BF102:BF865)),  2)</f>
        <v>0</v>
      </c>
      <c r="G36" s="41"/>
      <c r="H36" s="41"/>
      <c r="I36" s="162">
        <v>0.12</v>
      </c>
      <c r="J36" s="161">
        <f>ROUND(((SUM(BF102:BF865))*I36),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1" t="s">
        <v>202</v>
      </c>
      <c r="BA36" s="141" t="s">
        <v>200</v>
      </c>
      <c r="BB36" s="141" t="s">
        <v>147</v>
      </c>
      <c r="BC36" s="141" t="s">
        <v>203</v>
      </c>
      <c r="BD36" s="141" t="s">
        <v>88</v>
      </c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ROUND((SUM(BG102:BG865)),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1" t="s">
        <v>204</v>
      </c>
      <c r="BA37" s="141" t="s">
        <v>205</v>
      </c>
      <c r="BB37" s="141" t="s">
        <v>181</v>
      </c>
      <c r="BC37" s="141" t="s">
        <v>206</v>
      </c>
      <c r="BD37" s="141" t="s">
        <v>88</v>
      </c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ROUND((SUM(BH102:BH865)),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1" t="s">
        <v>207</v>
      </c>
      <c r="BA38" s="141" t="s">
        <v>208</v>
      </c>
      <c r="BB38" s="141" t="s">
        <v>181</v>
      </c>
      <c r="BC38" s="141" t="s">
        <v>209</v>
      </c>
      <c r="BD38" s="141" t="s">
        <v>88</v>
      </c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ROUND((SUM(BI102:BI865)),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1" t="s">
        <v>210</v>
      </c>
      <c r="BA39" s="141" t="s">
        <v>211</v>
      </c>
      <c r="BB39" s="141" t="s">
        <v>212</v>
      </c>
      <c r="BC39" s="141" t="s">
        <v>213</v>
      </c>
      <c r="BD39" s="141" t="s">
        <v>88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1" t="s">
        <v>214</v>
      </c>
      <c r="BA40" s="141" t="s">
        <v>211</v>
      </c>
      <c r="BB40" s="141" t="s">
        <v>212</v>
      </c>
      <c r="BC40" s="141" t="s">
        <v>215</v>
      </c>
      <c r="BD40" s="141" t="s">
        <v>88</v>
      </c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1" t="s">
        <v>216</v>
      </c>
      <c r="BA41" s="141" t="s">
        <v>217</v>
      </c>
      <c r="BB41" s="141" t="s">
        <v>116</v>
      </c>
      <c r="BC41" s="141" t="s">
        <v>218</v>
      </c>
      <c r="BD41" s="141" t="s">
        <v>88</v>
      </c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1" t="s">
        <v>219</v>
      </c>
      <c r="BA42" s="141" t="s">
        <v>220</v>
      </c>
      <c r="BB42" s="141" t="s">
        <v>116</v>
      </c>
      <c r="BC42" s="141" t="s">
        <v>144</v>
      </c>
      <c r="BD42" s="141" t="s">
        <v>88</v>
      </c>
    </row>
    <row r="43">
      <c r="AZ43" s="141" t="s">
        <v>221</v>
      </c>
      <c r="BA43" s="141" t="s">
        <v>222</v>
      </c>
      <c r="BB43" s="141" t="s">
        <v>116</v>
      </c>
      <c r="BC43" s="141" t="s">
        <v>223</v>
      </c>
      <c r="BD43" s="141" t="s">
        <v>88</v>
      </c>
    </row>
    <row r="44">
      <c r="AZ44" s="141" t="s">
        <v>224</v>
      </c>
      <c r="BA44" s="141" t="s">
        <v>225</v>
      </c>
      <c r="BB44" s="141" t="s">
        <v>147</v>
      </c>
      <c r="BC44" s="141" t="s">
        <v>226</v>
      </c>
      <c r="BD44" s="141" t="s">
        <v>88</v>
      </c>
    </row>
    <row r="45">
      <c r="AZ45" s="141" t="s">
        <v>227</v>
      </c>
      <c r="BA45" s="141" t="s">
        <v>228</v>
      </c>
      <c r="BB45" s="141" t="s">
        <v>212</v>
      </c>
      <c r="BC45" s="141" t="s">
        <v>229</v>
      </c>
      <c r="BD45" s="141" t="s">
        <v>88</v>
      </c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41" t="s">
        <v>230</v>
      </c>
      <c r="BA46" s="141" t="s">
        <v>231</v>
      </c>
      <c r="BB46" s="141" t="s">
        <v>116</v>
      </c>
      <c r="BC46" s="141" t="s">
        <v>232</v>
      </c>
      <c r="BD46" s="141" t="s">
        <v>88</v>
      </c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41" t="s">
        <v>234</v>
      </c>
      <c r="BA47" s="141" t="s">
        <v>235</v>
      </c>
      <c r="BB47" s="141" t="s">
        <v>212</v>
      </c>
      <c r="BC47" s="141" t="s">
        <v>236</v>
      </c>
      <c r="BD47" s="141" t="s">
        <v>88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1" t="s">
        <v>237</v>
      </c>
      <c r="BA48" s="141" t="s">
        <v>238</v>
      </c>
      <c r="BB48" s="141" t="s">
        <v>116</v>
      </c>
      <c r="BC48" s="141" t="s">
        <v>239</v>
      </c>
      <c r="BD48" s="141" t="s">
        <v>88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1" t="s">
        <v>240</v>
      </c>
      <c r="BA49" s="141" t="s">
        <v>241</v>
      </c>
      <c r="BB49" s="141" t="s">
        <v>147</v>
      </c>
      <c r="BC49" s="141" t="s">
        <v>242</v>
      </c>
      <c r="BD49" s="141" t="s">
        <v>88</v>
      </c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1" t="s">
        <v>243</v>
      </c>
      <c r="BA50" s="141" t="s">
        <v>244</v>
      </c>
      <c r="BB50" s="141" t="s">
        <v>181</v>
      </c>
      <c r="BC50" s="141" t="s">
        <v>144</v>
      </c>
      <c r="BD50" s="141" t="s">
        <v>88</v>
      </c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  <c r="AZ51" s="141" t="s">
        <v>245</v>
      </c>
      <c r="BA51" s="141" t="s">
        <v>246</v>
      </c>
      <c r="BB51" s="141" t="s">
        <v>181</v>
      </c>
      <c r="BC51" s="141" t="s">
        <v>188</v>
      </c>
      <c r="BD51" s="141" t="s">
        <v>88</v>
      </c>
    </row>
    <row r="52" s="2" customFormat="1" ht="16.5" customHeight="1">
      <c r="A52" s="41"/>
      <c r="B52" s="42"/>
      <c r="C52" s="43"/>
      <c r="D52" s="43"/>
      <c r="E52" s="174" t="s">
        <v>133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1" t="s">
        <v>247</v>
      </c>
      <c r="BA52" s="141" t="s">
        <v>244</v>
      </c>
      <c r="BB52" s="141" t="s">
        <v>181</v>
      </c>
      <c r="BC52" s="141" t="s">
        <v>88</v>
      </c>
      <c r="BD52" s="141" t="s">
        <v>88</v>
      </c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41" t="s">
        <v>248</v>
      </c>
      <c r="BA53" s="141" t="s">
        <v>244</v>
      </c>
      <c r="BB53" s="141" t="s">
        <v>116</v>
      </c>
      <c r="BC53" s="141" t="s">
        <v>249</v>
      </c>
      <c r="BD53" s="141" t="s">
        <v>88</v>
      </c>
    </row>
    <row r="54" s="2" customFormat="1" ht="16.5" customHeight="1">
      <c r="A54" s="41"/>
      <c r="B54" s="42"/>
      <c r="C54" s="43"/>
      <c r="D54" s="43"/>
      <c r="E54" s="72" t="str">
        <f>E11</f>
        <v>2022-31-101-SP - SO 101 - Soupis prací - Dopravní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41" t="s">
        <v>250</v>
      </c>
      <c r="BA54" s="141" t="s">
        <v>251</v>
      </c>
      <c r="BB54" s="141" t="s">
        <v>212</v>
      </c>
      <c r="BC54" s="141" t="s">
        <v>252</v>
      </c>
      <c r="BD54" s="141" t="s">
        <v>88</v>
      </c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41" t="s">
        <v>253</v>
      </c>
      <c r="BA55" s="141" t="s">
        <v>244</v>
      </c>
      <c r="BB55" s="141" t="s">
        <v>181</v>
      </c>
      <c r="BC55" s="141" t="s">
        <v>182</v>
      </c>
      <c r="BD55" s="141" t="s">
        <v>88</v>
      </c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1" t="s">
        <v>254</v>
      </c>
      <c r="BA56" s="141" t="s">
        <v>244</v>
      </c>
      <c r="BB56" s="141" t="s">
        <v>181</v>
      </c>
      <c r="BC56" s="141" t="s">
        <v>88</v>
      </c>
      <c r="BD56" s="141" t="s">
        <v>88</v>
      </c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1" t="s">
        <v>255</v>
      </c>
      <c r="BA57" s="141" t="s">
        <v>244</v>
      </c>
      <c r="BB57" s="141" t="s">
        <v>181</v>
      </c>
      <c r="BC57" s="141" t="s">
        <v>256</v>
      </c>
      <c r="BD57" s="141" t="s">
        <v>88</v>
      </c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MH Projekt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260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261</v>
      </c>
      <c r="E65" s="187"/>
      <c r="F65" s="187"/>
      <c r="G65" s="187"/>
      <c r="H65" s="187"/>
      <c r="I65" s="187"/>
      <c r="J65" s="188">
        <f>J104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28"/>
      <c r="D66" s="186" t="s">
        <v>262</v>
      </c>
      <c r="E66" s="187"/>
      <c r="F66" s="187"/>
      <c r="G66" s="187"/>
      <c r="H66" s="187"/>
      <c r="I66" s="187"/>
      <c r="J66" s="188">
        <f>J172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28"/>
      <c r="D67" s="186" t="s">
        <v>263</v>
      </c>
      <c r="E67" s="187"/>
      <c r="F67" s="187"/>
      <c r="G67" s="187"/>
      <c r="H67" s="187"/>
      <c r="I67" s="187"/>
      <c r="J67" s="188">
        <f>J289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264</v>
      </c>
      <c r="E68" s="187"/>
      <c r="F68" s="187"/>
      <c r="G68" s="187"/>
      <c r="H68" s="187"/>
      <c r="I68" s="187"/>
      <c r="J68" s="188">
        <f>J326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265</v>
      </c>
      <c r="E69" s="187"/>
      <c r="F69" s="187"/>
      <c r="G69" s="187"/>
      <c r="H69" s="187"/>
      <c r="I69" s="187"/>
      <c r="J69" s="188">
        <f>J347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266</v>
      </c>
      <c r="E70" s="187"/>
      <c r="F70" s="187"/>
      <c r="G70" s="187"/>
      <c r="H70" s="187"/>
      <c r="I70" s="187"/>
      <c r="J70" s="188">
        <f>J365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267</v>
      </c>
      <c r="E71" s="187"/>
      <c r="F71" s="187"/>
      <c r="G71" s="187"/>
      <c r="H71" s="187"/>
      <c r="I71" s="187"/>
      <c r="J71" s="188">
        <f>J373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268</v>
      </c>
      <c r="E72" s="187"/>
      <c r="F72" s="187"/>
      <c r="G72" s="187"/>
      <c r="H72" s="187"/>
      <c r="I72" s="187"/>
      <c r="J72" s="188">
        <f>J457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269</v>
      </c>
      <c r="E73" s="187"/>
      <c r="F73" s="187"/>
      <c r="G73" s="187"/>
      <c r="H73" s="187"/>
      <c r="I73" s="187"/>
      <c r="J73" s="188">
        <f>J504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28"/>
      <c r="D74" s="186" t="s">
        <v>270</v>
      </c>
      <c r="E74" s="187"/>
      <c r="F74" s="187"/>
      <c r="G74" s="187"/>
      <c r="H74" s="187"/>
      <c r="I74" s="187"/>
      <c r="J74" s="188">
        <f>J659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28"/>
      <c r="D75" s="186" t="s">
        <v>271</v>
      </c>
      <c r="E75" s="187"/>
      <c r="F75" s="187"/>
      <c r="G75" s="187"/>
      <c r="H75" s="187"/>
      <c r="I75" s="187"/>
      <c r="J75" s="188">
        <f>J677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8"/>
      <c r="D76" s="186" t="s">
        <v>272</v>
      </c>
      <c r="E76" s="187"/>
      <c r="F76" s="187"/>
      <c r="G76" s="187"/>
      <c r="H76" s="187"/>
      <c r="I76" s="187"/>
      <c r="J76" s="188">
        <f>J777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8"/>
      <c r="D77" s="186" t="s">
        <v>273</v>
      </c>
      <c r="E77" s="187"/>
      <c r="F77" s="187"/>
      <c r="G77" s="187"/>
      <c r="H77" s="187"/>
      <c r="I77" s="187"/>
      <c r="J77" s="188">
        <f>J791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8"/>
      <c r="D78" s="186" t="s">
        <v>274</v>
      </c>
      <c r="E78" s="187"/>
      <c r="F78" s="187"/>
      <c r="G78" s="187"/>
      <c r="H78" s="187"/>
      <c r="I78" s="187"/>
      <c r="J78" s="188">
        <f>J794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275</v>
      </c>
      <c r="E79" s="182"/>
      <c r="F79" s="182"/>
      <c r="G79" s="182"/>
      <c r="H79" s="182"/>
      <c r="I79" s="182"/>
      <c r="J79" s="183">
        <f>J837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5"/>
      <c r="C80" s="128"/>
      <c r="D80" s="186" t="s">
        <v>276</v>
      </c>
      <c r="E80" s="187"/>
      <c r="F80" s="187"/>
      <c r="G80" s="187"/>
      <c r="H80" s="187"/>
      <c r="I80" s="187"/>
      <c r="J80" s="188">
        <f>J838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277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4" t="str">
        <f>E7</f>
        <v>Chodník podél silnice III/21233, Habartov - Na Rovince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130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4" t="s">
        <v>133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137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2022-31-101-SP - SO 101 - Soupis prací - Dopravní řešení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22</v>
      </c>
      <c r="D96" s="43"/>
      <c r="E96" s="43"/>
      <c r="F96" s="30" t="str">
        <f>F14</f>
        <v>silnice III/21233, Habartov - Na Rovince, Karlovar</v>
      </c>
      <c r="G96" s="43"/>
      <c r="H96" s="43"/>
      <c r="I96" s="35" t="s">
        <v>24</v>
      </c>
      <c r="J96" s="75" t="str">
        <f>IF(J14="","",J14)</f>
        <v>8. 1. 2023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5.65" customHeight="1">
      <c r="A98" s="41"/>
      <c r="B98" s="42"/>
      <c r="C98" s="35" t="s">
        <v>26</v>
      </c>
      <c r="D98" s="43"/>
      <c r="E98" s="43"/>
      <c r="F98" s="30" t="str">
        <f>E17</f>
        <v>Město Habartov</v>
      </c>
      <c r="G98" s="43"/>
      <c r="H98" s="43"/>
      <c r="I98" s="35" t="s">
        <v>34</v>
      </c>
      <c r="J98" s="39" t="str">
        <f>E23</f>
        <v>MH Projekt spol. s 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32</v>
      </c>
      <c r="D99" s="43"/>
      <c r="E99" s="43"/>
      <c r="F99" s="30" t="str">
        <f>IF(E20="","",E20)</f>
        <v>Vyplň údaj</v>
      </c>
      <c r="G99" s="43"/>
      <c r="H99" s="43"/>
      <c r="I99" s="35" t="s">
        <v>39</v>
      </c>
      <c r="J99" s="39" t="str">
        <f>E26</f>
        <v>Ing. Martin Haueisen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0"/>
      <c r="B101" s="191"/>
      <c r="C101" s="192" t="s">
        <v>278</v>
      </c>
      <c r="D101" s="193" t="s">
        <v>64</v>
      </c>
      <c r="E101" s="193" t="s">
        <v>60</v>
      </c>
      <c r="F101" s="193" t="s">
        <v>61</v>
      </c>
      <c r="G101" s="193" t="s">
        <v>279</v>
      </c>
      <c r="H101" s="193" t="s">
        <v>280</v>
      </c>
      <c r="I101" s="193" t="s">
        <v>281</v>
      </c>
      <c r="J101" s="193" t="s">
        <v>258</v>
      </c>
      <c r="K101" s="194" t="s">
        <v>282</v>
      </c>
      <c r="L101" s="195"/>
      <c r="M101" s="95" t="s">
        <v>42</v>
      </c>
      <c r="N101" s="96" t="s">
        <v>49</v>
      </c>
      <c r="O101" s="96" t="s">
        <v>283</v>
      </c>
      <c r="P101" s="96" t="s">
        <v>284</v>
      </c>
      <c r="Q101" s="96" t="s">
        <v>285</v>
      </c>
      <c r="R101" s="96" t="s">
        <v>286</v>
      </c>
      <c r="S101" s="96" t="s">
        <v>287</v>
      </c>
      <c r="T101" s="97" t="s">
        <v>288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1"/>
      <c r="B102" s="42"/>
      <c r="C102" s="102" t="s">
        <v>289</v>
      </c>
      <c r="D102" s="43"/>
      <c r="E102" s="43"/>
      <c r="F102" s="43"/>
      <c r="G102" s="43"/>
      <c r="H102" s="43"/>
      <c r="I102" s="43"/>
      <c r="J102" s="196">
        <f>BK102</f>
        <v>0</v>
      </c>
      <c r="K102" s="43"/>
      <c r="L102" s="47"/>
      <c r="M102" s="98"/>
      <c r="N102" s="197"/>
      <c r="O102" s="99"/>
      <c r="P102" s="198">
        <f>P103+P837</f>
        <v>0</v>
      </c>
      <c r="Q102" s="99"/>
      <c r="R102" s="198">
        <f>R103+R837</f>
        <v>850.74936708999996</v>
      </c>
      <c r="S102" s="99"/>
      <c r="T102" s="199">
        <f>T103+T837</f>
        <v>884.12239999999997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78</v>
      </c>
      <c r="AU102" s="20" t="s">
        <v>259</v>
      </c>
      <c r="BK102" s="200">
        <f>BK103+BK837</f>
        <v>0</v>
      </c>
    </row>
    <row r="103" s="12" customFormat="1" ht="25.92" customHeight="1">
      <c r="A103" s="12"/>
      <c r="B103" s="201"/>
      <c r="C103" s="202"/>
      <c r="D103" s="203" t="s">
        <v>78</v>
      </c>
      <c r="E103" s="204" t="s">
        <v>290</v>
      </c>
      <c r="F103" s="204" t="s">
        <v>291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P104+P326+P347+P365+P373+P457+P504+P777+P791+P794</f>
        <v>0</v>
      </c>
      <c r="Q103" s="209"/>
      <c r="R103" s="210">
        <f>R104+R326+R347+R365+R373+R457+R504+R777+R791+R794</f>
        <v>843.37836708999998</v>
      </c>
      <c r="S103" s="209"/>
      <c r="T103" s="211">
        <f>T104+T326+T347+T365+T373+T457+T504+T777+T791+T794</f>
        <v>884.12239999999997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86</v>
      </c>
      <c r="AT103" s="213" t="s">
        <v>78</v>
      </c>
      <c r="AU103" s="213" t="s">
        <v>79</v>
      </c>
      <c r="AY103" s="212" t="s">
        <v>292</v>
      </c>
      <c r="BK103" s="214">
        <f>BK104+BK326+BK347+BK365+BK373+BK457+BK504+BK777+BK791+BK794</f>
        <v>0</v>
      </c>
    </row>
    <row r="104" s="12" customFormat="1" ht="22.8" customHeight="1">
      <c r="A104" s="12"/>
      <c r="B104" s="201"/>
      <c r="C104" s="202"/>
      <c r="D104" s="203" t="s">
        <v>78</v>
      </c>
      <c r="E104" s="215" t="s">
        <v>86</v>
      </c>
      <c r="F104" s="215" t="s">
        <v>293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P105+SUM(P106:P172)+P289</f>
        <v>0</v>
      </c>
      <c r="Q104" s="209"/>
      <c r="R104" s="210">
        <f>R105+SUM(R106:R172)+R289</f>
        <v>0.040289999999999999</v>
      </c>
      <c r="S104" s="209"/>
      <c r="T104" s="211">
        <f>T105+SUM(T106:T172)+T289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86</v>
      </c>
      <c r="AT104" s="213" t="s">
        <v>78</v>
      </c>
      <c r="AU104" s="213" t="s">
        <v>86</v>
      </c>
      <c r="AY104" s="212" t="s">
        <v>292</v>
      </c>
      <c r="BK104" s="214">
        <f>BK105+SUM(BK106:BK172)+BK289</f>
        <v>0</v>
      </c>
    </row>
    <row r="105" s="2" customFormat="1" ht="16.5" customHeight="1">
      <c r="A105" s="41"/>
      <c r="B105" s="42"/>
      <c r="C105" s="217" t="s">
        <v>86</v>
      </c>
      <c r="D105" s="217" t="s">
        <v>294</v>
      </c>
      <c r="E105" s="218" t="s">
        <v>295</v>
      </c>
      <c r="F105" s="219" t="s">
        <v>296</v>
      </c>
      <c r="G105" s="220" t="s">
        <v>116</v>
      </c>
      <c r="H105" s="221">
        <v>4263</v>
      </c>
      <c r="I105" s="222"/>
      <c r="J105" s="223">
        <f>ROUND(I105*H105,2)</f>
        <v>0</v>
      </c>
      <c r="K105" s="219" t="s">
        <v>297</v>
      </c>
      <c r="L105" s="47"/>
      <c r="M105" s="224" t="s">
        <v>42</v>
      </c>
      <c r="N105" s="225" t="s">
        <v>50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150</v>
      </c>
      <c r="AT105" s="228" t="s">
        <v>294</v>
      </c>
      <c r="AU105" s="228" t="s">
        <v>88</v>
      </c>
      <c r="AY105" s="20" t="s">
        <v>292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86</v>
      </c>
      <c r="BK105" s="229">
        <f>ROUND(I105*H105,2)</f>
        <v>0</v>
      </c>
      <c r="BL105" s="20" t="s">
        <v>150</v>
      </c>
      <c r="BM105" s="228" t="s">
        <v>298</v>
      </c>
    </row>
    <row r="106" s="2" customFormat="1">
      <c r="A106" s="41"/>
      <c r="B106" s="42"/>
      <c r="C106" s="43"/>
      <c r="D106" s="230" t="s">
        <v>299</v>
      </c>
      <c r="E106" s="43"/>
      <c r="F106" s="231" t="s">
        <v>300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299</v>
      </c>
      <c r="AU106" s="20" t="s">
        <v>88</v>
      </c>
    </row>
    <row r="107" s="13" customFormat="1">
      <c r="A107" s="13"/>
      <c r="B107" s="235"/>
      <c r="C107" s="236"/>
      <c r="D107" s="237" t="s">
        <v>301</v>
      </c>
      <c r="E107" s="238" t="s">
        <v>42</v>
      </c>
      <c r="F107" s="239" t="s">
        <v>302</v>
      </c>
      <c r="G107" s="236"/>
      <c r="H107" s="238" t="s">
        <v>42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301</v>
      </c>
      <c r="AU107" s="245" t="s">
        <v>88</v>
      </c>
      <c r="AV107" s="13" t="s">
        <v>86</v>
      </c>
      <c r="AW107" s="13" t="s">
        <v>38</v>
      </c>
      <c r="AX107" s="13" t="s">
        <v>79</v>
      </c>
      <c r="AY107" s="245" t="s">
        <v>292</v>
      </c>
    </row>
    <row r="108" s="14" customFormat="1">
      <c r="A108" s="14"/>
      <c r="B108" s="246"/>
      <c r="C108" s="247"/>
      <c r="D108" s="237" t="s">
        <v>301</v>
      </c>
      <c r="E108" s="248" t="s">
        <v>237</v>
      </c>
      <c r="F108" s="249" t="s">
        <v>239</v>
      </c>
      <c r="G108" s="247"/>
      <c r="H108" s="250">
        <v>4263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301</v>
      </c>
      <c r="AU108" s="256" t="s">
        <v>88</v>
      </c>
      <c r="AV108" s="14" t="s">
        <v>88</v>
      </c>
      <c r="AW108" s="14" t="s">
        <v>38</v>
      </c>
      <c r="AX108" s="14" t="s">
        <v>79</v>
      </c>
      <c r="AY108" s="256" t="s">
        <v>292</v>
      </c>
    </row>
    <row r="109" s="15" customFormat="1">
      <c r="A109" s="15"/>
      <c r="B109" s="257"/>
      <c r="C109" s="258"/>
      <c r="D109" s="237" t="s">
        <v>301</v>
      </c>
      <c r="E109" s="259" t="s">
        <v>42</v>
      </c>
      <c r="F109" s="260" t="s">
        <v>303</v>
      </c>
      <c r="G109" s="258"/>
      <c r="H109" s="261">
        <v>4263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301</v>
      </c>
      <c r="AU109" s="267" t="s">
        <v>88</v>
      </c>
      <c r="AV109" s="15" t="s">
        <v>150</v>
      </c>
      <c r="AW109" s="15" t="s">
        <v>38</v>
      </c>
      <c r="AX109" s="15" t="s">
        <v>86</v>
      </c>
      <c r="AY109" s="267" t="s">
        <v>292</v>
      </c>
    </row>
    <row r="110" s="2" customFormat="1" ht="24.15" customHeight="1">
      <c r="A110" s="41"/>
      <c r="B110" s="42"/>
      <c r="C110" s="217" t="s">
        <v>88</v>
      </c>
      <c r="D110" s="217" t="s">
        <v>294</v>
      </c>
      <c r="E110" s="218" t="s">
        <v>304</v>
      </c>
      <c r="F110" s="219" t="s">
        <v>305</v>
      </c>
      <c r="G110" s="220" t="s">
        <v>212</v>
      </c>
      <c r="H110" s="221">
        <v>157.69999999999999</v>
      </c>
      <c r="I110" s="222"/>
      <c r="J110" s="223">
        <f>ROUND(I110*H110,2)</f>
        <v>0</v>
      </c>
      <c r="K110" s="219" t="s">
        <v>297</v>
      </c>
      <c r="L110" s="47"/>
      <c r="M110" s="224" t="s">
        <v>42</v>
      </c>
      <c r="N110" s="225" t="s">
        <v>50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150</v>
      </c>
      <c r="AT110" s="228" t="s">
        <v>294</v>
      </c>
      <c r="AU110" s="228" t="s">
        <v>88</v>
      </c>
      <c r="AY110" s="20" t="s">
        <v>292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86</v>
      </c>
      <c r="BK110" s="229">
        <f>ROUND(I110*H110,2)</f>
        <v>0</v>
      </c>
      <c r="BL110" s="20" t="s">
        <v>150</v>
      </c>
      <c r="BM110" s="228" t="s">
        <v>306</v>
      </c>
    </row>
    <row r="111" s="2" customFormat="1">
      <c r="A111" s="41"/>
      <c r="B111" s="42"/>
      <c r="C111" s="43"/>
      <c r="D111" s="230" t="s">
        <v>299</v>
      </c>
      <c r="E111" s="43"/>
      <c r="F111" s="231" t="s">
        <v>307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299</v>
      </c>
      <c r="AU111" s="20" t="s">
        <v>88</v>
      </c>
    </row>
    <row r="112" s="14" customFormat="1">
      <c r="A112" s="14"/>
      <c r="B112" s="246"/>
      <c r="C112" s="247"/>
      <c r="D112" s="237" t="s">
        <v>301</v>
      </c>
      <c r="E112" s="248" t="s">
        <v>234</v>
      </c>
      <c r="F112" s="249" t="s">
        <v>308</v>
      </c>
      <c r="G112" s="247"/>
      <c r="H112" s="250">
        <v>157.69999999999999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301</v>
      </c>
      <c r="AU112" s="256" t="s">
        <v>88</v>
      </c>
      <c r="AV112" s="14" t="s">
        <v>88</v>
      </c>
      <c r="AW112" s="14" t="s">
        <v>38</v>
      </c>
      <c r="AX112" s="14" t="s">
        <v>79</v>
      </c>
      <c r="AY112" s="256" t="s">
        <v>292</v>
      </c>
    </row>
    <row r="113" s="15" customFormat="1">
      <c r="A113" s="15"/>
      <c r="B113" s="257"/>
      <c r="C113" s="258"/>
      <c r="D113" s="237" t="s">
        <v>301</v>
      </c>
      <c r="E113" s="259" t="s">
        <v>42</v>
      </c>
      <c r="F113" s="260" t="s">
        <v>303</v>
      </c>
      <c r="G113" s="258"/>
      <c r="H113" s="261">
        <v>157.69999999999999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301</v>
      </c>
      <c r="AU113" s="267" t="s">
        <v>88</v>
      </c>
      <c r="AV113" s="15" t="s">
        <v>150</v>
      </c>
      <c r="AW113" s="15" t="s">
        <v>38</v>
      </c>
      <c r="AX113" s="15" t="s">
        <v>86</v>
      </c>
      <c r="AY113" s="267" t="s">
        <v>292</v>
      </c>
    </row>
    <row r="114" s="2" customFormat="1" ht="24.15" customHeight="1">
      <c r="A114" s="41"/>
      <c r="B114" s="42"/>
      <c r="C114" s="217" t="s">
        <v>188</v>
      </c>
      <c r="D114" s="217" t="s">
        <v>294</v>
      </c>
      <c r="E114" s="218" t="s">
        <v>309</v>
      </c>
      <c r="F114" s="219" t="s">
        <v>310</v>
      </c>
      <c r="G114" s="220" t="s">
        <v>212</v>
      </c>
      <c r="H114" s="221">
        <v>1419.3</v>
      </c>
      <c r="I114" s="222"/>
      <c r="J114" s="223">
        <f>ROUND(I114*H114,2)</f>
        <v>0</v>
      </c>
      <c r="K114" s="219" t="s">
        <v>297</v>
      </c>
      <c r="L114" s="47"/>
      <c r="M114" s="224" t="s">
        <v>42</v>
      </c>
      <c r="N114" s="225" t="s">
        <v>50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150</v>
      </c>
      <c r="AT114" s="228" t="s">
        <v>294</v>
      </c>
      <c r="AU114" s="228" t="s">
        <v>88</v>
      </c>
      <c r="AY114" s="20" t="s">
        <v>292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86</v>
      </c>
      <c r="BK114" s="229">
        <f>ROUND(I114*H114,2)</f>
        <v>0</v>
      </c>
      <c r="BL114" s="20" t="s">
        <v>150</v>
      </c>
      <c r="BM114" s="228" t="s">
        <v>311</v>
      </c>
    </row>
    <row r="115" s="2" customFormat="1">
      <c r="A115" s="41"/>
      <c r="B115" s="42"/>
      <c r="C115" s="43"/>
      <c r="D115" s="230" t="s">
        <v>299</v>
      </c>
      <c r="E115" s="43"/>
      <c r="F115" s="231" t="s">
        <v>312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299</v>
      </c>
      <c r="AU115" s="20" t="s">
        <v>88</v>
      </c>
    </row>
    <row r="116" s="14" customFormat="1">
      <c r="A116" s="14"/>
      <c r="B116" s="246"/>
      <c r="C116" s="247"/>
      <c r="D116" s="237" t="s">
        <v>301</v>
      </c>
      <c r="E116" s="248" t="s">
        <v>42</v>
      </c>
      <c r="F116" s="249" t="s">
        <v>234</v>
      </c>
      <c r="G116" s="247"/>
      <c r="H116" s="250">
        <v>157.69999999999999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301</v>
      </c>
      <c r="AU116" s="256" t="s">
        <v>88</v>
      </c>
      <c r="AV116" s="14" t="s">
        <v>88</v>
      </c>
      <c r="AW116" s="14" t="s">
        <v>38</v>
      </c>
      <c r="AX116" s="14" t="s">
        <v>79</v>
      </c>
      <c r="AY116" s="256" t="s">
        <v>292</v>
      </c>
    </row>
    <row r="117" s="15" customFormat="1">
      <c r="A117" s="15"/>
      <c r="B117" s="257"/>
      <c r="C117" s="258"/>
      <c r="D117" s="237" t="s">
        <v>301</v>
      </c>
      <c r="E117" s="259" t="s">
        <v>42</v>
      </c>
      <c r="F117" s="260" t="s">
        <v>303</v>
      </c>
      <c r="G117" s="258"/>
      <c r="H117" s="261">
        <v>157.69999999999999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301</v>
      </c>
      <c r="AU117" s="267" t="s">
        <v>88</v>
      </c>
      <c r="AV117" s="15" t="s">
        <v>150</v>
      </c>
      <c r="AW117" s="15" t="s">
        <v>38</v>
      </c>
      <c r="AX117" s="15" t="s">
        <v>86</v>
      </c>
      <c r="AY117" s="267" t="s">
        <v>292</v>
      </c>
    </row>
    <row r="118" s="14" customFormat="1">
      <c r="A118" s="14"/>
      <c r="B118" s="246"/>
      <c r="C118" s="247"/>
      <c r="D118" s="237" t="s">
        <v>301</v>
      </c>
      <c r="E118" s="247"/>
      <c r="F118" s="249" t="s">
        <v>313</v>
      </c>
      <c r="G118" s="247"/>
      <c r="H118" s="250">
        <v>1419.3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301</v>
      </c>
      <c r="AU118" s="256" t="s">
        <v>88</v>
      </c>
      <c r="AV118" s="14" t="s">
        <v>88</v>
      </c>
      <c r="AW118" s="14" t="s">
        <v>4</v>
      </c>
      <c r="AX118" s="14" t="s">
        <v>86</v>
      </c>
      <c r="AY118" s="256" t="s">
        <v>292</v>
      </c>
    </row>
    <row r="119" s="2" customFormat="1" ht="24.15" customHeight="1">
      <c r="A119" s="41"/>
      <c r="B119" s="42"/>
      <c r="C119" s="217" t="s">
        <v>150</v>
      </c>
      <c r="D119" s="217" t="s">
        <v>294</v>
      </c>
      <c r="E119" s="218" t="s">
        <v>314</v>
      </c>
      <c r="F119" s="219" t="s">
        <v>315</v>
      </c>
      <c r="G119" s="220" t="s">
        <v>212</v>
      </c>
      <c r="H119" s="221">
        <v>18.899999999999999</v>
      </c>
      <c r="I119" s="222"/>
      <c r="J119" s="223">
        <f>ROUND(I119*H119,2)</f>
        <v>0</v>
      </c>
      <c r="K119" s="219" t="s">
        <v>297</v>
      </c>
      <c r="L119" s="47"/>
      <c r="M119" s="224" t="s">
        <v>42</v>
      </c>
      <c r="N119" s="225" t="s">
        <v>50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150</v>
      </c>
      <c r="AT119" s="228" t="s">
        <v>294</v>
      </c>
      <c r="AU119" s="228" t="s">
        <v>88</v>
      </c>
      <c r="AY119" s="20" t="s">
        <v>292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86</v>
      </c>
      <c r="BK119" s="229">
        <f>ROUND(I119*H119,2)</f>
        <v>0</v>
      </c>
      <c r="BL119" s="20" t="s">
        <v>150</v>
      </c>
      <c r="BM119" s="228" t="s">
        <v>316</v>
      </c>
    </row>
    <row r="120" s="2" customFormat="1">
      <c r="A120" s="41"/>
      <c r="B120" s="42"/>
      <c r="C120" s="43"/>
      <c r="D120" s="230" t="s">
        <v>299</v>
      </c>
      <c r="E120" s="43"/>
      <c r="F120" s="231" t="s">
        <v>317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299</v>
      </c>
      <c r="AU120" s="20" t="s">
        <v>88</v>
      </c>
    </row>
    <row r="121" s="13" customFormat="1">
      <c r="A121" s="13"/>
      <c r="B121" s="235"/>
      <c r="C121" s="236"/>
      <c r="D121" s="237" t="s">
        <v>301</v>
      </c>
      <c r="E121" s="238" t="s">
        <v>42</v>
      </c>
      <c r="F121" s="239" t="s">
        <v>318</v>
      </c>
      <c r="G121" s="236"/>
      <c r="H121" s="238" t="s">
        <v>42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301</v>
      </c>
      <c r="AU121" s="245" t="s">
        <v>88</v>
      </c>
      <c r="AV121" s="13" t="s">
        <v>86</v>
      </c>
      <c r="AW121" s="13" t="s">
        <v>38</v>
      </c>
      <c r="AX121" s="13" t="s">
        <v>79</v>
      </c>
      <c r="AY121" s="245" t="s">
        <v>292</v>
      </c>
    </row>
    <row r="122" s="14" customFormat="1">
      <c r="A122" s="14"/>
      <c r="B122" s="246"/>
      <c r="C122" s="247"/>
      <c r="D122" s="237" t="s">
        <v>301</v>
      </c>
      <c r="E122" s="248" t="s">
        <v>250</v>
      </c>
      <c r="F122" s="249" t="s">
        <v>319</v>
      </c>
      <c r="G122" s="247"/>
      <c r="H122" s="250">
        <v>18.899999999999999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301</v>
      </c>
      <c r="AU122" s="256" t="s">
        <v>88</v>
      </c>
      <c r="AV122" s="14" t="s">
        <v>88</v>
      </c>
      <c r="AW122" s="14" t="s">
        <v>38</v>
      </c>
      <c r="AX122" s="14" t="s">
        <v>79</v>
      </c>
      <c r="AY122" s="256" t="s">
        <v>292</v>
      </c>
    </row>
    <row r="123" s="15" customFormat="1">
      <c r="A123" s="15"/>
      <c r="B123" s="257"/>
      <c r="C123" s="258"/>
      <c r="D123" s="237" t="s">
        <v>301</v>
      </c>
      <c r="E123" s="259" t="s">
        <v>42</v>
      </c>
      <c r="F123" s="260" t="s">
        <v>303</v>
      </c>
      <c r="G123" s="258"/>
      <c r="H123" s="261">
        <v>18.899999999999999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301</v>
      </c>
      <c r="AU123" s="267" t="s">
        <v>88</v>
      </c>
      <c r="AV123" s="15" t="s">
        <v>150</v>
      </c>
      <c r="AW123" s="15" t="s">
        <v>38</v>
      </c>
      <c r="AX123" s="15" t="s">
        <v>86</v>
      </c>
      <c r="AY123" s="267" t="s">
        <v>292</v>
      </c>
    </row>
    <row r="124" s="2" customFormat="1" ht="24.15" customHeight="1">
      <c r="A124" s="41"/>
      <c r="B124" s="42"/>
      <c r="C124" s="217" t="s">
        <v>256</v>
      </c>
      <c r="D124" s="217" t="s">
        <v>294</v>
      </c>
      <c r="E124" s="218" t="s">
        <v>320</v>
      </c>
      <c r="F124" s="219" t="s">
        <v>321</v>
      </c>
      <c r="G124" s="220" t="s">
        <v>212</v>
      </c>
      <c r="H124" s="221">
        <v>345</v>
      </c>
      <c r="I124" s="222"/>
      <c r="J124" s="223">
        <f>ROUND(I124*H124,2)</f>
        <v>0</v>
      </c>
      <c r="K124" s="219" t="s">
        <v>297</v>
      </c>
      <c r="L124" s="47"/>
      <c r="M124" s="224" t="s">
        <v>42</v>
      </c>
      <c r="N124" s="225" t="s">
        <v>50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150</v>
      </c>
      <c r="AT124" s="228" t="s">
        <v>294</v>
      </c>
      <c r="AU124" s="228" t="s">
        <v>88</v>
      </c>
      <c r="AY124" s="20" t="s">
        <v>292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86</v>
      </c>
      <c r="BK124" s="229">
        <f>ROUND(I124*H124,2)</f>
        <v>0</v>
      </c>
      <c r="BL124" s="20" t="s">
        <v>150</v>
      </c>
      <c r="BM124" s="228" t="s">
        <v>322</v>
      </c>
    </row>
    <row r="125" s="2" customFormat="1">
      <c r="A125" s="41"/>
      <c r="B125" s="42"/>
      <c r="C125" s="43"/>
      <c r="D125" s="230" t="s">
        <v>299</v>
      </c>
      <c r="E125" s="43"/>
      <c r="F125" s="231" t="s">
        <v>323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299</v>
      </c>
      <c r="AU125" s="20" t="s">
        <v>88</v>
      </c>
    </row>
    <row r="126" s="2" customFormat="1">
      <c r="A126" s="41"/>
      <c r="B126" s="42"/>
      <c r="C126" s="43"/>
      <c r="D126" s="237" t="s">
        <v>324</v>
      </c>
      <c r="E126" s="43"/>
      <c r="F126" s="268" t="s">
        <v>325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324</v>
      </c>
      <c r="AU126" s="20" t="s">
        <v>88</v>
      </c>
    </row>
    <row r="127" s="13" customFormat="1">
      <c r="A127" s="13"/>
      <c r="B127" s="235"/>
      <c r="C127" s="236"/>
      <c r="D127" s="237" t="s">
        <v>301</v>
      </c>
      <c r="E127" s="238" t="s">
        <v>42</v>
      </c>
      <c r="F127" s="239" t="s">
        <v>326</v>
      </c>
      <c r="G127" s="236"/>
      <c r="H127" s="238" t="s">
        <v>42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301</v>
      </c>
      <c r="AU127" s="245" t="s">
        <v>88</v>
      </c>
      <c r="AV127" s="13" t="s">
        <v>86</v>
      </c>
      <c r="AW127" s="13" t="s">
        <v>38</v>
      </c>
      <c r="AX127" s="13" t="s">
        <v>79</v>
      </c>
      <c r="AY127" s="245" t="s">
        <v>292</v>
      </c>
    </row>
    <row r="128" s="14" customFormat="1">
      <c r="A128" s="14"/>
      <c r="B128" s="246"/>
      <c r="C128" s="247"/>
      <c r="D128" s="237" t="s">
        <v>301</v>
      </c>
      <c r="E128" s="248" t="s">
        <v>227</v>
      </c>
      <c r="F128" s="249" t="s">
        <v>229</v>
      </c>
      <c r="G128" s="247"/>
      <c r="H128" s="250">
        <v>345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301</v>
      </c>
      <c r="AU128" s="256" t="s">
        <v>88</v>
      </c>
      <c r="AV128" s="14" t="s">
        <v>88</v>
      </c>
      <c r="AW128" s="14" t="s">
        <v>38</v>
      </c>
      <c r="AX128" s="14" t="s">
        <v>79</v>
      </c>
      <c r="AY128" s="256" t="s">
        <v>292</v>
      </c>
    </row>
    <row r="129" s="15" customFormat="1">
      <c r="A129" s="15"/>
      <c r="B129" s="257"/>
      <c r="C129" s="258"/>
      <c r="D129" s="237" t="s">
        <v>301</v>
      </c>
      <c r="E129" s="259" t="s">
        <v>42</v>
      </c>
      <c r="F129" s="260" t="s">
        <v>303</v>
      </c>
      <c r="G129" s="258"/>
      <c r="H129" s="261">
        <v>345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301</v>
      </c>
      <c r="AU129" s="267" t="s">
        <v>88</v>
      </c>
      <c r="AV129" s="15" t="s">
        <v>150</v>
      </c>
      <c r="AW129" s="15" t="s">
        <v>38</v>
      </c>
      <c r="AX129" s="15" t="s">
        <v>86</v>
      </c>
      <c r="AY129" s="267" t="s">
        <v>292</v>
      </c>
    </row>
    <row r="130" s="2" customFormat="1" ht="37.8" customHeight="1">
      <c r="A130" s="41"/>
      <c r="B130" s="42"/>
      <c r="C130" s="217" t="s">
        <v>178</v>
      </c>
      <c r="D130" s="217" t="s">
        <v>294</v>
      </c>
      <c r="E130" s="218" t="s">
        <v>327</v>
      </c>
      <c r="F130" s="219" t="s">
        <v>328</v>
      </c>
      <c r="G130" s="220" t="s">
        <v>212</v>
      </c>
      <c r="H130" s="221">
        <v>1403.9000000000001</v>
      </c>
      <c r="I130" s="222"/>
      <c r="J130" s="223">
        <f>ROUND(I130*H130,2)</f>
        <v>0</v>
      </c>
      <c r="K130" s="219" t="s">
        <v>297</v>
      </c>
      <c r="L130" s="47"/>
      <c r="M130" s="224" t="s">
        <v>42</v>
      </c>
      <c r="N130" s="225" t="s">
        <v>50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150</v>
      </c>
      <c r="AT130" s="228" t="s">
        <v>294</v>
      </c>
      <c r="AU130" s="228" t="s">
        <v>88</v>
      </c>
      <c r="AY130" s="20" t="s">
        <v>292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86</v>
      </c>
      <c r="BK130" s="229">
        <f>ROUND(I130*H130,2)</f>
        <v>0</v>
      </c>
      <c r="BL130" s="20" t="s">
        <v>150</v>
      </c>
      <c r="BM130" s="228" t="s">
        <v>329</v>
      </c>
    </row>
    <row r="131" s="2" customFormat="1">
      <c r="A131" s="41"/>
      <c r="B131" s="42"/>
      <c r="C131" s="43"/>
      <c r="D131" s="230" t="s">
        <v>299</v>
      </c>
      <c r="E131" s="43"/>
      <c r="F131" s="231" t="s">
        <v>330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299</v>
      </c>
      <c r="AU131" s="20" t="s">
        <v>88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331</v>
      </c>
      <c r="G132" s="247"/>
      <c r="H132" s="250">
        <v>363.89999999999998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4" customFormat="1">
      <c r="A133" s="14"/>
      <c r="B133" s="246"/>
      <c r="C133" s="247"/>
      <c r="D133" s="237" t="s">
        <v>301</v>
      </c>
      <c r="E133" s="248" t="s">
        <v>42</v>
      </c>
      <c r="F133" s="249" t="s">
        <v>332</v>
      </c>
      <c r="G133" s="247"/>
      <c r="H133" s="250">
        <v>1040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301</v>
      </c>
      <c r="AU133" s="256" t="s">
        <v>88</v>
      </c>
      <c r="AV133" s="14" t="s">
        <v>88</v>
      </c>
      <c r="AW133" s="14" t="s">
        <v>38</v>
      </c>
      <c r="AX133" s="14" t="s">
        <v>79</v>
      </c>
      <c r="AY133" s="256" t="s">
        <v>292</v>
      </c>
    </row>
    <row r="134" s="15" customFormat="1">
      <c r="A134" s="15"/>
      <c r="B134" s="257"/>
      <c r="C134" s="258"/>
      <c r="D134" s="237" t="s">
        <v>301</v>
      </c>
      <c r="E134" s="259" t="s">
        <v>42</v>
      </c>
      <c r="F134" s="260" t="s">
        <v>303</v>
      </c>
      <c r="G134" s="258"/>
      <c r="H134" s="261">
        <v>1403.9000000000001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301</v>
      </c>
      <c r="AU134" s="267" t="s">
        <v>88</v>
      </c>
      <c r="AV134" s="15" t="s">
        <v>150</v>
      </c>
      <c r="AW134" s="15" t="s">
        <v>38</v>
      </c>
      <c r="AX134" s="15" t="s">
        <v>86</v>
      </c>
      <c r="AY134" s="267" t="s">
        <v>292</v>
      </c>
    </row>
    <row r="135" s="2" customFormat="1" ht="37.8" customHeight="1">
      <c r="A135" s="41"/>
      <c r="B135" s="42"/>
      <c r="C135" s="217" t="s">
        <v>182</v>
      </c>
      <c r="D135" s="217" t="s">
        <v>294</v>
      </c>
      <c r="E135" s="218" t="s">
        <v>333</v>
      </c>
      <c r="F135" s="219" t="s">
        <v>334</v>
      </c>
      <c r="G135" s="220" t="s">
        <v>212</v>
      </c>
      <c r="H135" s="221">
        <v>7019.5</v>
      </c>
      <c r="I135" s="222"/>
      <c r="J135" s="223">
        <f>ROUND(I135*H135,2)</f>
        <v>0</v>
      </c>
      <c r="K135" s="219" t="s">
        <v>297</v>
      </c>
      <c r="L135" s="47"/>
      <c r="M135" s="224" t="s">
        <v>42</v>
      </c>
      <c r="N135" s="225" t="s">
        <v>50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150</v>
      </c>
      <c r="AT135" s="228" t="s">
        <v>294</v>
      </c>
      <c r="AU135" s="228" t="s">
        <v>88</v>
      </c>
      <c r="AY135" s="20" t="s">
        <v>292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86</v>
      </c>
      <c r="BK135" s="229">
        <f>ROUND(I135*H135,2)</f>
        <v>0</v>
      </c>
      <c r="BL135" s="20" t="s">
        <v>150</v>
      </c>
      <c r="BM135" s="228" t="s">
        <v>335</v>
      </c>
    </row>
    <row r="136" s="2" customFormat="1">
      <c r="A136" s="41"/>
      <c r="B136" s="42"/>
      <c r="C136" s="43"/>
      <c r="D136" s="230" t="s">
        <v>299</v>
      </c>
      <c r="E136" s="43"/>
      <c r="F136" s="231" t="s">
        <v>336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299</v>
      </c>
      <c r="AU136" s="20" t="s">
        <v>88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337</v>
      </c>
      <c r="G137" s="247"/>
      <c r="H137" s="250">
        <v>363.89999999999998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4" customFormat="1">
      <c r="A138" s="14"/>
      <c r="B138" s="246"/>
      <c r="C138" s="247"/>
      <c r="D138" s="237" t="s">
        <v>301</v>
      </c>
      <c r="E138" s="248" t="s">
        <v>42</v>
      </c>
      <c r="F138" s="249" t="s">
        <v>338</v>
      </c>
      <c r="G138" s="247"/>
      <c r="H138" s="250">
        <v>1040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301</v>
      </c>
      <c r="AU138" s="256" t="s">
        <v>88</v>
      </c>
      <c r="AV138" s="14" t="s">
        <v>88</v>
      </c>
      <c r="AW138" s="14" t="s">
        <v>38</v>
      </c>
      <c r="AX138" s="14" t="s">
        <v>79</v>
      </c>
      <c r="AY138" s="256" t="s">
        <v>292</v>
      </c>
    </row>
    <row r="139" s="15" customFormat="1">
      <c r="A139" s="15"/>
      <c r="B139" s="257"/>
      <c r="C139" s="258"/>
      <c r="D139" s="237" t="s">
        <v>301</v>
      </c>
      <c r="E139" s="259" t="s">
        <v>42</v>
      </c>
      <c r="F139" s="260" t="s">
        <v>303</v>
      </c>
      <c r="G139" s="258"/>
      <c r="H139" s="261">
        <v>1403.9000000000001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301</v>
      </c>
      <c r="AU139" s="267" t="s">
        <v>88</v>
      </c>
      <c r="AV139" s="15" t="s">
        <v>150</v>
      </c>
      <c r="AW139" s="15" t="s">
        <v>38</v>
      </c>
      <c r="AX139" s="15" t="s">
        <v>86</v>
      </c>
      <c r="AY139" s="267" t="s">
        <v>292</v>
      </c>
    </row>
    <row r="140" s="14" customFormat="1">
      <c r="A140" s="14"/>
      <c r="B140" s="246"/>
      <c r="C140" s="247"/>
      <c r="D140" s="237" t="s">
        <v>301</v>
      </c>
      <c r="E140" s="247"/>
      <c r="F140" s="249" t="s">
        <v>339</v>
      </c>
      <c r="G140" s="247"/>
      <c r="H140" s="250">
        <v>7019.5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301</v>
      </c>
      <c r="AU140" s="256" t="s">
        <v>88</v>
      </c>
      <c r="AV140" s="14" t="s">
        <v>88</v>
      </c>
      <c r="AW140" s="14" t="s">
        <v>4</v>
      </c>
      <c r="AX140" s="14" t="s">
        <v>86</v>
      </c>
      <c r="AY140" s="256" t="s">
        <v>292</v>
      </c>
    </row>
    <row r="141" s="2" customFormat="1" ht="33" customHeight="1">
      <c r="A141" s="41"/>
      <c r="B141" s="42"/>
      <c r="C141" s="217" t="s">
        <v>340</v>
      </c>
      <c r="D141" s="217" t="s">
        <v>294</v>
      </c>
      <c r="E141" s="218" t="s">
        <v>341</v>
      </c>
      <c r="F141" s="219" t="s">
        <v>342</v>
      </c>
      <c r="G141" s="220" t="s">
        <v>212</v>
      </c>
      <c r="H141" s="221">
        <v>315</v>
      </c>
      <c r="I141" s="222"/>
      <c r="J141" s="223">
        <f>ROUND(I141*H141,2)</f>
        <v>0</v>
      </c>
      <c r="K141" s="219" t="s">
        <v>297</v>
      </c>
      <c r="L141" s="47"/>
      <c r="M141" s="224" t="s">
        <v>42</v>
      </c>
      <c r="N141" s="225" t="s">
        <v>50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150</v>
      </c>
      <c r="AT141" s="228" t="s">
        <v>294</v>
      </c>
      <c r="AU141" s="228" t="s">
        <v>88</v>
      </c>
      <c r="AY141" s="20" t="s">
        <v>292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86</v>
      </c>
      <c r="BK141" s="229">
        <f>ROUND(I141*H141,2)</f>
        <v>0</v>
      </c>
      <c r="BL141" s="20" t="s">
        <v>150</v>
      </c>
      <c r="BM141" s="228" t="s">
        <v>343</v>
      </c>
    </row>
    <row r="142" s="2" customFormat="1">
      <c r="A142" s="41"/>
      <c r="B142" s="42"/>
      <c r="C142" s="43"/>
      <c r="D142" s="230" t="s">
        <v>299</v>
      </c>
      <c r="E142" s="43"/>
      <c r="F142" s="231" t="s">
        <v>344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299</v>
      </c>
      <c r="AU142" s="20" t="s">
        <v>88</v>
      </c>
    </row>
    <row r="143" s="13" customFormat="1">
      <c r="A143" s="13"/>
      <c r="B143" s="235"/>
      <c r="C143" s="236"/>
      <c r="D143" s="237" t="s">
        <v>301</v>
      </c>
      <c r="E143" s="238" t="s">
        <v>42</v>
      </c>
      <c r="F143" s="239" t="s">
        <v>326</v>
      </c>
      <c r="G143" s="236"/>
      <c r="H143" s="238" t="s">
        <v>42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301</v>
      </c>
      <c r="AU143" s="245" t="s">
        <v>88</v>
      </c>
      <c r="AV143" s="13" t="s">
        <v>86</v>
      </c>
      <c r="AW143" s="13" t="s">
        <v>38</v>
      </c>
      <c r="AX143" s="13" t="s">
        <v>79</v>
      </c>
      <c r="AY143" s="245" t="s">
        <v>292</v>
      </c>
    </row>
    <row r="144" s="14" customFormat="1">
      <c r="A144" s="14"/>
      <c r="B144" s="246"/>
      <c r="C144" s="247"/>
      <c r="D144" s="237" t="s">
        <v>301</v>
      </c>
      <c r="E144" s="248" t="s">
        <v>210</v>
      </c>
      <c r="F144" s="249" t="s">
        <v>213</v>
      </c>
      <c r="G144" s="247"/>
      <c r="H144" s="250">
        <v>315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301</v>
      </c>
      <c r="AU144" s="256" t="s">
        <v>88</v>
      </c>
      <c r="AV144" s="14" t="s">
        <v>88</v>
      </c>
      <c r="AW144" s="14" t="s">
        <v>38</v>
      </c>
      <c r="AX144" s="14" t="s">
        <v>79</v>
      </c>
      <c r="AY144" s="256" t="s">
        <v>292</v>
      </c>
    </row>
    <row r="145" s="15" customFormat="1">
      <c r="A145" s="15"/>
      <c r="B145" s="257"/>
      <c r="C145" s="258"/>
      <c r="D145" s="237" t="s">
        <v>301</v>
      </c>
      <c r="E145" s="259" t="s">
        <v>42</v>
      </c>
      <c r="F145" s="260" t="s">
        <v>303</v>
      </c>
      <c r="G145" s="258"/>
      <c r="H145" s="261">
        <v>315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301</v>
      </c>
      <c r="AU145" s="267" t="s">
        <v>88</v>
      </c>
      <c r="AV145" s="15" t="s">
        <v>150</v>
      </c>
      <c r="AW145" s="15" t="s">
        <v>38</v>
      </c>
      <c r="AX145" s="15" t="s">
        <v>86</v>
      </c>
      <c r="AY145" s="267" t="s">
        <v>292</v>
      </c>
    </row>
    <row r="146" s="2" customFormat="1" ht="33" customHeight="1">
      <c r="A146" s="41"/>
      <c r="B146" s="42"/>
      <c r="C146" s="217" t="s">
        <v>144</v>
      </c>
      <c r="D146" s="217" t="s">
        <v>294</v>
      </c>
      <c r="E146" s="218" t="s">
        <v>345</v>
      </c>
      <c r="F146" s="219" t="s">
        <v>346</v>
      </c>
      <c r="G146" s="220" t="s">
        <v>212</v>
      </c>
      <c r="H146" s="221">
        <v>725</v>
      </c>
      <c r="I146" s="222"/>
      <c r="J146" s="223">
        <f>ROUND(I146*H146,2)</f>
        <v>0</v>
      </c>
      <c r="K146" s="219" t="s">
        <v>297</v>
      </c>
      <c r="L146" s="47"/>
      <c r="M146" s="224" t="s">
        <v>42</v>
      </c>
      <c r="N146" s="225" t="s">
        <v>50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150</v>
      </c>
      <c r="AT146" s="228" t="s">
        <v>294</v>
      </c>
      <c r="AU146" s="228" t="s">
        <v>88</v>
      </c>
      <c r="AY146" s="20" t="s">
        <v>292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86</v>
      </c>
      <c r="BK146" s="229">
        <f>ROUND(I146*H146,2)</f>
        <v>0</v>
      </c>
      <c r="BL146" s="20" t="s">
        <v>150</v>
      </c>
      <c r="BM146" s="228" t="s">
        <v>347</v>
      </c>
    </row>
    <row r="147" s="2" customFormat="1">
      <c r="A147" s="41"/>
      <c r="B147" s="42"/>
      <c r="C147" s="43"/>
      <c r="D147" s="230" t="s">
        <v>299</v>
      </c>
      <c r="E147" s="43"/>
      <c r="F147" s="231" t="s">
        <v>348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299</v>
      </c>
      <c r="AU147" s="20" t="s">
        <v>88</v>
      </c>
    </row>
    <row r="148" s="13" customFormat="1">
      <c r="A148" s="13"/>
      <c r="B148" s="235"/>
      <c r="C148" s="236"/>
      <c r="D148" s="237" t="s">
        <v>301</v>
      </c>
      <c r="E148" s="238" t="s">
        <v>42</v>
      </c>
      <c r="F148" s="239" t="s">
        <v>326</v>
      </c>
      <c r="G148" s="236"/>
      <c r="H148" s="238" t="s">
        <v>42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301</v>
      </c>
      <c r="AU148" s="245" t="s">
        <v>88</v>
      </c>
      <c r="AV148" s="13" t="s">
        <v>86</v>
      </c>
      <c r="AW148" s="13" t="s">
        <v>38</v>
      </c>
      <c r="AX148" s="13" t="s">
        <v>79</v>
      </c>
      <c r="AY148" s="245" t="s">
        <v>292</v>
      </c>
    </row>
    <row r="149" s="14" customFormat="1">
      <c r="A149" s="14"/>
      <c r="B149" s="246"/>
      <c r="C149" s="247"/>
      <c r="D149" s="237" t="s">
        <v>301</v>
      </c>
      <c r="E149" s="248" t="s">
        <v>214</v>
      </c>
      <c r="F149" s="249" t="s">
        <v>215</v>
      </c>
      <c r="G149" s="247"/>
      <c r="H149" s="250">
        <v>725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301</v>
      </c>
      <c r="AU149" s="256" t="s">
        <v>88</v>
      </c>
      <c r="AV149" s="14" t="s">
        <v>88</v>
      </c>
      <c r="AW149" s="14" t="s">
        <v>38</v>
      </c>
      <c r="AX149" s="14" t="s">
        <v>79</v>
      </c>
      <c r="AY149" s="256" t="s">
        <v>292</v>
      </c>
    </row>
    <row r="150" s="15" customFormat="1">
      <c r="A150" s="15"/>
      <c r="B150" s="257"/>
      <c r="C150" s="258"/>
      <c r="D150" s="237" t="s">
        <v>301</v>
      </c>
      <c r="E150" s="259" t="s">
        <v>42</v>
      </c>
      <c r="F150" s="260" t="s">
        <v>303</v>
      </c>
      <c r="G150" s="258"/>
      <c r="H150" s="261">
        <v>725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301</v>
      </c>
      <c r="AU150" s="267" t="s">
        <v>88</v>
      </c>
      <c r="AV150" s="15" t="s">
        <v>150</v>
      </c>
      <c r="AW150" s="15" t="s">
        <v>38</v>
      </c>
      <c r="AX150" s="15" t="s">
        <v>86</v>
      </c>
      <c r="AY150" s="267" t="s">
        <v>292</v>
      </c>
    </row>
    <row r="151" s="2" customFormat="1" ht="16.5" customHeight="1">
      <c r="A151" s="41"/>
      <c r="B151" s="42"/>
      <c r="C151" s="269" t="s">
        <v>349</v>
      </c>
      <c r="D151" s="269" t="s">
        <v>350</v>
      </c>
      <c r="E151" s="270" t="s">
        <v>351</v>
      </c>
      <c r="F151" s="271" t="s">
        <v>352</v>
      </c>
      <c r="G151" s="272" t="s">
        <v>353</v>
      </c>
      <c r="H151" s="273">
        <v>1976</v>
      </c>
      <c r="I151" s="274"/>
      <c r="J151" s="275">
        <f>ROUND(I151*H151,2)</f>
        <v>0</v>
      </c>
      <c r="K151" s="271" t="s">
        <v>297</v>
      </c>
      <c r="L151" s="276"/>
      <c r="M151" s="277" t="s">
        <v>42</v>
      </c>
      <c r="N151" s="278" t="s">
        <v>50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354</v>
      </c>
      <c r="AT151" s="228" t="s">
        <v>350</v>
      </c>
      <c r="AU151" s="228" t="s">
        <v>88</v>
      </c>
      <c r="AY151" s="20" t="s">
        <v>292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86</v>
      </c>
      <c r="BK151" s="229">
        <f>ROUND(I151*H151,2)</f>
        <v>0</v>
      </c>
      <c r="BL151" s="20" t="s">
        <v>354</v>
      </c>
      <c r="BM151" s="228" t="s">
        <v>355</v>
      </c>
    </row>
    <row r="152" s="13" customFormat="1">
      <c r="A152" s="13"/>
      <c r="B152" s="235"/>
      <c r="C152" s="236"/>
      <c r="D152" s="237" t="s">
        <v>301</v>
      </c>
      <c r="E152" s="238" t="s">
        <v>42</v>
      </c>
      <c r="F152" s="239" t="s">
        <v>356</v>
      </c>
      <c r="G152" s="236"/>
      <c r="H152" s="238" t="s">
        <v>42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301</v>
      </c>
      <c r="AU152" s="245" t="s">
        <v>88</v>
      </c>
      <c r="AV152" s="13" t="s">
        <v>86</v>
      </c>
      <c r="AW152" s="13" t="s">
        <v>38</v>
      </c>
      <c r="AX152" s="13" t="s">
        <v>79</v>
      </c>
      <c r="AY152" s="245" t="s">
        <v>292</v>
      </c>
    </row>
    <row r="153" s="14" customFormat="1">
      <c r="A153" s="14"/>
      <c r="B153" s="246"/>
      <c r="C153" s="247"/>
      <c r="D153" s="237" t="s">
        <v>301</v>
      </c>
      <c r="E153" s="248" t="s">
        <v>42</v>
      </c>
      <c r="F153" s="249" t="s">
        <v>357</v>
      </c>
      <c r="G153" s="247"/>
      <c r="H153" s="250">
        <v>1976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301</v>
      </c>
      <c r="AU153" s="256" t="s">
        <v>88</v>
      </c>
      <c r="AV153" s="14" t="s">
        <v>88</v>
      </c>
      <c r="AW153" s="14" t="s">
        <v>38</v>
      </c>
      <c r="AX153" s="14" t="s">
        <v>79</v>
      </c>
      <c r="AY153" s="256" t="s">
        <v>292</v>
      </c>
    </row>
    <row r="154" s="15" customFormat="1">
      <c r="A154" s="15"/>
      <c r="B154" s="257"/>
      <c r="C154" s="258"/>
      <c r="D154" s="237" t="s">
        <v>301</v>
      </c>
      <c r="E154" s="259" t="s">
        <v>42</v>
      </c>
      <c r="F154" s="260" t="s">
        <v>303</v>
      </c>
      <c r="G154" s="258"/>
      <c r="H154" s="261">
        <v>1976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301</v>
      </c>
      <c r="AU154" s="267" t="s">
        <v>88</v>
      </c>
      <c r="AV154" s="15" t="s">
        <v>150</v>
      </c>
      <c r="AW154" s="15" t="s">
        <v>38</v>
      </c>
      <c r="AX154" s="15" t="s">
        <v>86</v>
      </c>
      <c r="AY154" s="267" t="s">
        <v>292</v>
      </c>
    </row>
    <row r="155" s="2" customFormat="1" ht="24.15" customHeight="1">
      <c r="A155" s="41"/>
      <c r="B155" s="42"/>
      <c r="C155" s="217" t="s">
        <v>358</v>
      </c>
      <c r="D155" s="217" t="s">
        <v>294</v>
      </c>
      <c r="E155" s="218" t="s">
        <v>359</v>
      </c>
      <c r="F155" s="219" t="s">
        <v>360</v>
      </c>
      <c r="G155" s="220" t="s">
        <v>212</v>
      </c>
      <c r="H155" s="221">
        <v>521.60000000000002</v>
      </c>
      <c r="I155" s="222"/>
      <c r="J155" s="223">
        <f>ROUND(I155*H155,2)</f>
        <v>0</v>
      </c>
      <c r="K155" s="219" t="s">
        <v>297</v>
      </c>
      <c r="L155" s="47"/>
      <c r="M155" s="224" t="s">
        <v>42</v>
      </c>
      <c r="N155" s="225" t="s">
        <v>50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150</v>
      </c>
      <c r="AT155" s="228" t="s">
        <v>294</v>
      </c>
      <c r="AU155" s="228" t="s">
        <v>88</v>
      </c>
      <c r="AY155" s="20" t="s">
        <v>292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86</v>
      </c>
      <c r="BK155" s="229">
        <f>ROUND(I155*H155,2)</f>
        <v>0</v>
      </c>
      <c r="BL155" s="20" t="s">
        <v>150</v>
      </c>
      <c r="BM155" s="228" t="s">
        <v>361</v>
      </c>
    </row>
    <row r="156" s="2" customFormat="1">
      <c r="A156" s="41"/>
      <c r="B156" s="42"/>
      <c r="C156" s="43"/>
      <c r="D156" s="230" t="s">
        <v>299</v>
      </c>
      <c r="E156" s="43"/>
      <c r="F156" s="231" t="s">
        <v>362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299</v>
      </c>
      <c r="AU156" s="20" t="s">
        <v>88</v>
      </c>
    </row>
    <row r="157" s="14" customFormat="1">
      <c r="A157" s="14"/>
      <c r="B157" s="246"/>
      <c r="C157" s="247"/>
      <c r="D157" s="237" t="s">
        <v>301</v>
      </c>
      <c r="E157" s="248" t="s">
        <v>42</v>
      </c>
      <c r="F157" s="249" t="s">
        <v>363</v>
      </c>
      <c r="G157" s="247"/>
      <c r="H157" s="250">
        <v>521.60000000000002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301</v>
      </c>
      <c r="AU157" s="256" t="s">
        <v>88</v>
      </c>
      <c r="AV157" s="14" t="s">
        <v>88</v>
      </c>
      <c r="AW157" s="14" t="s">
        <v>38</v>
      </c>
      <c r="AX157" s="14" t="s">
        <v>79</v>
      </c>
      <c r="AY157" s="256" t="s">
        <v>292</v>
      </c>
    </row>
    <row r="158" s="15" customFormat="1">
      <c r="A158" s="15"/>
      <c r="B158" s="257"/>
      <c r="C158" s="258"/>
      <c r="D158" s="237" t="s">
        <v>301</v>
      </c>
      <c r="E158" s="259" t="s">
        <v>42</v>
      </c>
      <c r="F158" s="260" t="s">
        <v>303</v>
      </c>
      <c r="G158" s="258"/>
      <c r="H158" s="261">
        <v>521.60000000000002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301</v>
      </c>
      <c r="AU158" s="267" t="s">
        <v>88</v>
      </c>
      <c r="AV158" s="15" t="s">
        <v>150</v>
      </c>
      <c r="AW158" s="15" t="s">
        <v>38</v>
      </c>
      <c r="AX158" s="15" t="s">
        <v>86</v>
      </c>
      <c r="AY158" s="267" t="s">
        <v>292</v>
      </c>
    </row>
    <row r="159" s="2" customFormat="1" ht="24.15" customHeight="1">
      <c r="A159" s="41"/>
      <c r="B159" s="42"/>
      <c r="C159" s="217" t="s">
        <v>8</v>
      </c>
      <c r="D159" s="217" t="s">
        <v>294</v>
      </c>
      <c r="E159" s="218" t="s">
        <v>364</v>
      </c>
      <c r="F159" s="219" t="s">
        <v>365</v>
      </c>
      <c r="G159" s="220" t="s">
        <v>353</v>
      </c>
      <c r="H159" s="221">
        <v>938.88</v>
      </c>
      <c r="I159" s="222"/>
      <c r="J159" s="223">
        <f>ROUND(I159*H159,2)</f>
        <v>0</v>
      </c>
      <c r="K159" s="219" t="s">
        <v>297</v>
      </c>
      <c r="L159" s="47"/>
      <c r="M159" s="224" t="s">
        <v>42</v>
      </c>
      <c r="N159" s="225" t="s">
        <v>50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150</v>
      </c>
      <c r="AT159" s="228" t="s">
        <v>294</v>
      </c>
      <c r="AU159" s="228" t="s">
        <v>88</v>
      </c>
      <c r="AY159" s="20" t="s">
        <v>292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86</v>
      </c>
      <c r="BK159" s="229">
        <f>ROUND(I159*H159,2)</f>
        <v>0</v>
      </c>
      <c r="BL159" s="20" t="s">
        <v>150</v>
      </c>
      <c r="BM159" s="228" t="s">
        <v>366</v>
      </c>
    </row>
    <row r="160" s="2" customFormat="1">
      <c r="A160" s="41"/>
      <c r="B160" s="42"/>
      <c r="C160" s="43"/>
      <c r="D160" s="230" t="s">
        <v>299</v>
      </c>
      <c r="E160" s="43"/>
      <c r="F160" s="231" t="s">
        <v>367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299</v>
      </c>
      <c r="AU160" s="20" t="s">
        <v>88</v>
      </c>
    </row>
    <row r="161" s="14" customFormat="1">
      <c r="A161" s="14"/>
      <c r="B161" s="246"/>
      <c r="C161" s="247"/>
      <c r="D161" s="237" t="s">
        <v>301</v>
      </c>
      <c r="E161" s="248" t="s">
        <v>42</v>
      </c>
      <c r="F161" s="249" t="s">
        <v>368</v>
      </c>
      <c r="G161" s="247"/>
      <c r="H161" s="250">
        <v>938.88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301</v>
      </c>
      <c r="AU161" s="256" t="s">
        <v>88</v>
      </c>
      <c r="AV161" s="14" t="s">
        <v>88</v>
      </c>
      <c r="AW161" s="14" t="s">
        <v>38</v>
      </c>
      <c r="AX161" s="14" t="s">
        <v>79</v>
      </c>
      <c r="AY161" s="256" t="s">
        <v>292</v>
      </c>
    </row>
    <row r="162" s="15" customFormat="1">
      <c r="A162" s="15"/>
      <c r="B162" s="257"/>
      <c r="C162" s="258"/>
      <c r="D162" s="237" t="s">
        <v>301</v>
      </c>
      <c r="E162" s="259" t="s">
        <v>42</v>
      </c>
      <c r="F162" s="260" t="s">
        <v>303</v>
      </c>
      <c r="G162" s="258"/>
      <c r="H162" s="261">
        <v>938.88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301</v>
      </c>
      <c r="AU162" s="267" t="s">
        <v>88</v>
      </c>
      <c r="AV162" s="15" t="s">
        <v>150</v>
      </c>
      <c r="AW162" s="15" t="s">
        <v>38</v>
      </c>
      <c r="AX162" s="15" t="s">
        <v>86</v>
      </c>
      <c r="AY162" s="267" t="s">
        <v>292</v>
      </c>
    </row>
    <row r="163" s="2" customFormat="1" ht="16.5" customHeight="1">
      <c r="A163" s="41"/>
      <c r="B163" s="42"/>
      <c r="C163" s="217" t="s">
        <v>369</v>
      </c>
      <c r="D163" s="217" t="s">
        <v>294</v>
      </c>
      <c r="E163" s="218" t="s">
        <v>370</v>
      </c>
      <c r="F163" s="219" t="s">
        <v>371</v>
      </c>
      <c r="G163" s="220" t="s">
        <v>116</v>
      </c>
      <c r="H163" s="221">
        <v>2795.4949999999999</v>
      </c>
      <c r="I163" s="222"/>
      <c r="J163" s="223">
        <f>ROUND(I163*H163,2)</f>
        <v>0</v>
      </c>
      <c r="K163" s="219" t="s">
        <v>297</v>
      </c>
      <c r="L163" s="47"/>
      <c r="M163" s="224" t="s">
        <v>42</v>
      </c>
      <c r="N163" s="225" t="s">
        <v>50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150</v>
      </c>
      <c r="AT163" s="228" t="s">
        <v>294</v>
      </c>
      <c r="AU163" s="228" t="s">
        <v>88</v>
      </c>
      <c r="AY163" s="20" t="s">
        <v>292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86</v>
      </c>
      <c r="BK163" s="229">
        <f>ROUND(I163*H163,2)</f>
        <v>0</v>
      </c>
      <c r="BL163" s="20" t="s">
        <v>150</v>
      </c>
      <c r="BM163" s="228" t="s">
        <v>372</v>
      </c>
    </row>
    <row r="164" s="2" customFormat="1">
      <c r="A164" s="41"/>
      <c r="B164" s="42"/>
      <c r="C164" s="43"/>
      <c r="D164" s="230" t="s">
        <v>299</v>
      </c>
      <c r="E164" s="43"/>
      <c r="F164" s="231" t="s">
        <v>373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299</v>
      </c>
      <c r="AU164" s="20" t="s">
        <v>88</v>
      </c>
    </row>
    <row r="165" s="14" customFormat="1">
      <c r="A165" s="14"/>
      <c r="B165" s="246"/>
      <c r="C165" s="247"/>
      <c r="D165" s="237" t="s">
        <v>301</v>
      </c>
      <c r="E165" s="248" t="s">
        <v>42</v>
      </c>
      <c r="F165" s="249" t="s">
        <v>374</v>
      </c>
      <c r="G165" s="247"/>
      <c r="H165" s="250">
        <v>2795.4949999999999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301</v>
      </c>
      <c r="AU165" s="256" t="s">
        <v>88</v>
      </c>
      <c r="AV165" s="14" t="s">
        <v>88</v>
      </c>
      <c r="AW165" s="14" t="s">
        <v>38</v>
      </c>
      <c r="AX165" s="14" t="s">
        <v>79</v>
      </c>
      <c r="AY165" s="256" t="s">
        <v>292</v>
      </c>
    </row>
    <row r="166" s="15" customFormat="1">
      <c r="A166" s="15"/>
      <c r="B166" s="257"/>
      <c r="C166" s="258"/>
      <c r="D166" s="237" t="s">
        <v>301</v>
      </c>
      <c r="E166" s="259" t="s">
        <v>42</v>
      </c>
      <c r="F166" s="260" t="s">
        <v>303</v>
      </c>
      <c r="G166" s="258"/>
      <c r="H166" s="261">
        <v>2795.4949999999999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301</v>
      </c>
      <c r="AU166" s="267" t="s">
        <v>88</v>
      </c>
      <c r="AV166" s="15" t="s">
        <v>150</v>
      </c>
      <c r="AW166" s="15" t="s">
        <v>38</v>
      </c>
      <c r="AX166" s="15" t="s">
        <v>86</v>
      </c>
      <c r="AY166" s="267" t="s">
        <v>292</v>
      </c>
    </row>
    <row r="167" s="2" customFormat="1" ht="24.15" customHeight="1">
      <c r="A167" s="41"/>
      <c r="B167" s="42"/>
      <c r="C167" s="217" t="s">
        <v>206</v>
      </c>
      <c r="D167" s="217" t="s">
        <v>294</v>
      </c>
      <c r="E167" s="218" t="s">
        <v>375</v>
      </c>
      <c r="F167" s="219" t="s">
        <v>376</v>
      </c>
      <c r="G167" s="220" t="s">
        <v>116</v>
      </c>
      <c r="H167" s="221">
        <v>1352</v>
      </c>
      <c r="I167" s="222"/>
      <c r="J167" s="223">
        <f>ROUND(I167*H167,2)</f>
        <v>0</v>
      </c>
      <c r="K167" s="219" t="s">
        <v>297</v>
      </c>
      <c r="L167" s="47"/>
      <c r="M167" s="224" t="s">
        <v>42</v>
      </c>
      <c r="N167" s="225" t="s">
        <v>50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150</v>
      </c>
      <c r="AT167" s="228" t="s">
        <v>294</v>
      </c>
      <c r="AU167" s="228" t="s">
        <v>88</v>
      </c>
      <c r="AY167" s="20" t="s">
        <v>292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86</v>
      </c>
      <c r="BK167" s="229">
        <f>ROUND(I167*H167,2)</f>
        <v>0</v>
      </c>
      <c r="BL167" s="20" t="s">
        <v>150</v>
      </c>
      <c r="BM167" s="228" t="s">
        <v>377</v>
      </c>
    </row>
    <row r="168" s="2" customFormat="1">
      <c r="A168" s="41"/>
      <c r="B168" s="42"/>
      <c r="C168" s="43"/>
      <c r="D168" s="230" t="s">
        <v>299</v>
      </c>
      <c r="E168" s="43"/>
      <c r="F168" s="231" t="s">
        <v>378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299</v>
      </c>
      <c r="AU168" s="20" t="s">
        <v>88</v>
      </c>
    </row>
    <row r="169" s="13" customFormat="1">
      <c r="A169" s="13"/>
      <c r="B169" s="235"/>
      <c r="C169" s="236"/>
      <c r="D169" s="237" t="s">
        <v>301</v>
      </c>
      <c r="E169" s="238" t="s">
        <v>42</v>
      </c>
      <c r="F169" s="239" t="s">
        <v>302</v>
      </c>
      <c r="G169" s="236"/>
      <c r="H169" s="238" t="s">
        <v>42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301</v>
      </c>
      <c r="AU169" s="245" t="s">
        <v>88</v>
      </c>
      <c r="AV169" s="13" t="s">
        <v>86</v>
      </c>
      <c r="AW169" s="13" t="s">
        <v>38</v>
      </c>
      <c r="AX169" s="13" t="s">
        <v>79</v>
      </c>
      <c r="AY169" s="245" t="s">
        <v>292</v>
      </c>
    </row>
    <row r="170" s="14" customFormat="1">
      <c r="A170" s="14"/>
      <c r="B170" s="246"/>
      <c r="C170" s="247"/>
      <c r="D170" s="237" t="s">
        <v>301</v>
      </c>
      <c r="E170" s="248" t="s">
        <v>42</v>
      </c>
      <c r="F170" s="249" t="s">
        <v>379</v>
      </c>
      <c r="G170" s="247"/>
      <c r="H170" s="250">
        <v>1352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301</v>
      </c>
      <c r="AU170" s="256" t="s">
        <v>88</v>
      </c>
      <c r="AV170" s="14" t="s">
        <v>88</v>
      </c>
      <c r="AW170" s="14" t="s">
        <v>38</v>
      </c>
      <c r="AX170" s="14" t="s">
        <v>79</v>
      </c>
      <c r="AY170" s="256" t="s">
        <v>292</v>
      </c>
    </row>
    <row r="171" s="15" customFormat="1">
      <c r="A171" s="15"/>
      <c r="B171" s="257"/>
      <c r="C171" s="258"/>
      <c r="D171" s="237" t="s">
        <v>301</v>
      </c>
      <c r="E171" s="259" t="s">
        <v>42</v>
      </c>
      <c r="F171" s="260" t="s">
        <v>303</v>
      </c>
      <c r="G171" s="258"/>
      <c r="H171" s="261">
        <v>1352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301</v>
      </c>
      <c r="AU171" s="267" t="s">
        <v>88</v>
      </c>
      <c r="AV171" s="15" t="s">
        <v>150</v>
      </c>
      <c r="AW171" s="15" t="s">
        <v>38</v>
      </c>
      <c r="AX171" s="15" t="s">
        <v>86</v>
      </c>
      <c r="AY171" s="267" t="s">
        <v>292</v>
      </c>
    </row>
    <row r="172" s="12" customFormat="1" ht="20.88" customHeight="1">
      <c r="A172" s="12"/>
      <c r="B172" s="201"/>
      <c r="C172" s="202"/>
      <c r="D172" s="203" t="s">
        <v>78</v>
      </c>
      <c r="E172" s="215" t="s">
        <v>358</v>
      </c>
      <c r="F172" s="215" t="s">
        <v>380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SUM(P173:P288)</f>
        <v>0</v>
      </c>
      <c r="Q172" s="209"/>
      <c r="R172" s="210">
        <f>SUM(R173:R288)</f>
        <v>0</v>
      </c>
      <c r="S172" s="209"/>
      <c r="T172" s="211">
        <f>SUM(T173:T288)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86</v>
      </c>
      <c r="AT172" s="213" t="s">
        <v>78</v>
      </c>
      <c r="AU172" s="213" t="s">
        <v>88</v>
      </c>
      <c r="AY172" s="212" t="s">
        <v>292</v>
      </c>
      <c r="BK172" s="214">
        <f>SUM(BK173:BK288)</f>
        <v>0</v>
      </c>
    </row>
    <row r="173" s="2" customFormat="1" ht="24.15" customHeight="1">
      <c r="A173" s="41"/>
      <c r="B173" s="42"/>
      <c r="C173" s="217" t="s">
        <v>381</v>
      </c>
      <c r="D173" s="217" t="s">
        <v>294</v>
      </c>
      <c r="E173" s="218" t="s">
        <v>382</v>
      </c>
      <c r="F173" s="219" t="s">
        <v>383</v>
      </c>
      <c r="G173" s="220" t="s">
        <v>116</v>
      </c>
      <c r="H173" s="221">
        <v>85</v>
      </c>
      <c r="I173" s="222"/>
      <c r="J173" s="223">
        <f>ROUND(I173*H173,2)</f>
        <v>0</v>
      </c>
      <c r="K173" s="219" t="s">
        <v>297</v>
      </c>
      <c r="L173" s="47"/>
      <c r="M173" s="224" t="s">
        <v>42</v>
      </c>
      <c r="N173" s="225" t="s">
        <v>50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150</v>
      </c>
      <c r="AT173" s="228" t="s">
        <v>294</v>
      </c>
      <c r="AU173" s="228" t="s">
        <v>188</v>
      </c>
      <c r="AY173" s="20" t="s">
        <v>292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86</v>
      </c>
      <c r="BK173" s="229">
        <f>ROUND(I173*H173,2)</f>
        <v>0</v>
      </c>
      <c r="BL173" s="20" t="s">
        <v>150</v>
      </c>
      <c r="BM173" s="228" t="s">
        <v>384</v>
      </c>
    </row>
    <row r="174" s="2" customFormat="1">
      <c r="A174" s="41"/>
      <c r="B174" s="42"/>
      <c r="C174" s="43"/>
      <c r="D174" s="230" t="s">
        <v>299</v>
      </c>
      <c r="E174" s="43"/>
      <c r="F174" s="231" t="s">
        <v>385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299</v>
      </c>
      <c r="AU174" s="20" t="s">
        <v>188</v>
      </c>
    </row>
    <row r="175" s="13" customFormat="1">
      <c r="A175" s="13"/>
      <c r="B175" s="235"/>
      <c r="C175" s="236"/>
      <c r="D175" s="237" t="s">
        <v>301</v>
      </c>
      <c r="E175" s="238" t="s">
        <v>42</v>
      </c>
      <c r="F175" s="239" t="s">
        <v>386</v>
      </c>
      <c r="G175" s="236"/>
      <c r="H175" s="238" t="s">
        <v>42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301</v>
      </c>
      <c r="AU175" s="245" t="s">
        <v>188</v>
      </c>
      <c r="AV175" s="13" t="s">
        <v>86</v>
      </c>
      <c r="AW175" s="13" t="s">
        <v>38</v>
      </c>
      <c r="AX175" s="13" t="s">
        <v>79</v>
      </c>
      <c r="AY175" s="245" t="s">
        <v>292</v>
      </c>
    </row>
    <row r="176" s="14" customFormat="1">
      <c r="A176" s="14"/>
      <c r="B176" s="246"/>
      <c r="C176" s="247"/>
      <c r="D176" s="237" t="s">
        <v>301</v>
      </c>
      <c r="E176" s="248" t="s">
        <v>248</v>
      </c>
      <c r="F176" s="249" t="s">
        <v>387</v>
      </c>
      <c r="G176" s="247"/>
      <c r="H176" s="250">
        <v>85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301</v>
      </c>
      <c r="AU176" s="256" t="s">
        <v>188</v>
      </c>
      <c r="AV176" s="14" t="s">
        <v>88</v>
      </c>
      <c r="AW176" s="14" t="s">
        <v>38</v>
      </c>
      <c r="AX176" s="14" t="s">
        <v>79</v>
      </c>
      <c r="AY176" s="256" t="s">
        <v>292</v>
      </c>
    </row>
    <row r="177" s="15" customFormat="1">
      <c r="A177" s="15"/>
      <c r="B177" s="257"/>
      <c r="C177" s="258"/>
      <c r="D177" s="237" t="s">
        <v>301</v>
      </c>
      <c r="E177" s="259" t="s">
        <v>42</v>
      </c>
      <c r="F177" s="260" t="s">
        <v>303</v>
      </c>
      <c r="G177" s="258"/>
      <c r="H177" s="261">
        <v>85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301</v>
      </c>
      <c r="AU177" s="267" t="s">
        <v>188</v>
      </c>
      <c r="AV177" s="15" t="s">
        <v>150</v>
      </c>
      <c r="AW177" s="15" t="s">
        <v>38</v>
      </c>
      <c r="AX177" s="15" t="s">
        <v>86</v>
      </c>
      <c r="AY177" s="267" t="s">
        <v>292</v>
      </c>
    </row>
    <row r="178" s="2" customFormat="1" ht="21.75" customHeight="1">
      <c r="A178" s="41"/>
      <c r="B178" s="42"/>
      <c r="C178" s="217" t="s">
        <v>388</v>
      </c>
      <c r="D178" s="217" t="s">
        <v>294</v>
      </c>
      <c r="E178" s="218" t="s">
        <v>389</v>
      </c>
      <c r="F178" s="219" t="s">
        <v>390</v>
      </c>
      <c r="G178" s="220" t="s">
        <v>181</v>
      </c>
      <c r="H178" s="221">
        <v>9</v>
      </c>
      <c r="I178" s="222"/>
      <c r="J178" s="223">
        <f>ROUND(I178*H178,2)</f>
        <v>0</v>
      </c>
      <c r="K178" s="219" t="s">
        <v>297</v>
      </c>
      <c r="L178" s="47"/>
      <c r="M178" s="224" t="s">
        <v>42</v>
      </c>
      <c r="N178" s="225" t="s">
        <v>50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150</v>
      </c>
      <c r="AT178" s="228" t="s">
        <v>294</v>
      </c>
      <c r="AU178" s="228" t="s">
        <v>188</v>
      </c>
      <c r="AY178" s="20" t="s">
        <v>292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86</v>
      </c>
      <c r="BK178" s="229">
        <f>ROUND(I178*H178,2)</f>
        <v>0</v>
      </c>
      <c r="BL178" s="20" t="s">
        <v>150</v>
      </c>
      <c r="BM178" s="228" t="s">
        <v>391</v>
      </c>
    </row>
    <row r="179" s="2" customFormat="1">
      <c r="A179" s="41"/>
      <c r="B179" s="42"/>
      <c r="C179" s="43"/>
      <c r="D179" s="230" t="s">
        <v>299</v>
      </c>
      <c r="E179" s="43"/>
      <c r="F179" s="231" t="s">
        <v>392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299</v>
      </c>
      <c r="AU179" s="20" t="s">
        <v>188</v>
      </c>
    </row>
    <row r="180" s="13" customFormat="1">
      <c r="A180" s="13"/>
      <c r="B180" s="235"/>
      <c r="C180" s="236"/>
      <c r="D180" s="237" t="s">
        <v>301</v>
      </c>
      <c r="E180" s="238" t="s">
        <v>42</v>
      </c>
      <c r="F180" s="239" t="s">
        <v>393</v>
      </c>
      <c r="G180" s="236"/>
      <c r="H180" s="238" t="s">
        <v>42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301</v>
      </c>
      <c r="AU180" s="245" t="s">
        <v>188</v>
      </c>
      <c r="AV180" s="13" t="s">
        <v>86</v>
      </c>
      <c r="AW180" s="13" t="s">
        <v>38</v>
      </c>
      <c r="AX180" s="13" t="s">
        <v>79</v>
      </c>
      <c r="AY180" s="245" t="s">
        <v>292</v>
      </c>
    </row>
    <row r="181" s="14" customFormat="1">
      <c r="A181" s="14"/>
      <c r="B181" s="246"/>
      <c r="C181" s="247"/>
      <c r="D181" s="237" t="s">
        <v>301</v>
      </c>
      <c r="E181" s="248" t="s">
        <v>243</v>
      </c>
      <c r="F181" s="249" t="s">
        <v>144</v>
      </c>
      <c r="G181" s="247"/>
      <c r="H181" s="250">
        <v>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301</v>
      </c>
      <c r="AU181" s="256" t="s">
        <v>188</v>
      </c>
      <c r="AV181" s="14" t="s">
        <v>88</v>
      </c>
      <c r="AW181" s="14" t="s">
        <v>38</v>
      </c>
      <c r="AX181" s="14" t="s">
        <v>79</v>
      </c>
      <c r="AY181" s="256" t="s">
        <v>292</v>
      </c>
    </row>
    <row r="182" s="15" customFormat="1">
      <c r="A182" s="15"/>
      <c r="B182" s="257"/>
      <c r="C182" s="258"/>
      <c r="D182" s="237" t="s">
        <v>301</v>
      </c>
      <c r="E182" s="259" t="s">
        <v>42</v>
      </c>
      <c r="F182" s="260" t="s">
        <v>303</v>
      </c>
      <c r="G182" s="258"/>
      <c r="H182" s="261">
        <v>9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301</v>
      </c>
      <c r="AU182" s="267" t="s">
        <v>188</v>
      </c>
      <c r="AV182" s="15" t="s">
        <v>150</v>
      </c>
      <c r="AW182" s="15" t="s">
        <v>38</v>
      </c>
      <c r="AX182" s="15" t="s">
        <v>86</v>
      </c>
      <c r="AY182" s="267" t="s">
        <v>292</v>
      </c>
    </row>
    <row r="183" s="2" customFormat="1" ht="21.75" customHeight="1">
      <c r="A183" s="41"/>
      <c r="B183" s="42"/>
      <c r="C183" s="217" t="s">
        <v>209</v>
      </c>
      <c r="D183" s="217" t="s">
        <v>294</v>
      </c>
      <c r="E183" s="218" t="s">
        <v>394</v>
      </c>
      <c r="F183" s="219" t="s">
        <v>395</v>
      </c>
      <c r="G183" s="220" t="s">
        <v>181</v>
      </c>
      <c r="H183" s="221">
        <v>3</v>
      </c>
      <c r="I183" s="222"/>
      <c r="J183" s="223">
        <f>ROUND(I183*H183,2)</f>
        <v>0</v>
      </c>
      <c r="K183" s="219" t="s">
        <v>297</v>
      </c>
      <c r="L183" s="47"/>
      <c r="M183" s="224" t="s">
        <v>42</v>
      </c>
      <c r="N183" s="225" t="s">
        <v>50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150</v>
      </c>
      <c r="AT183" s="228" t="s">
        <v>294</v>
      </c>
      <c r="AU183" s="228" t="s">
        <v>188</v>
      </c>
      <c r="AY183" s="20" t="s">
        <v>292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86</v>
      </c>
      <c r="BK183" s="229">
        <f>ROUND(I183*H183,2)</f>
        <v>0</v>
      </c>
      <c r="BL183" s="20" t="s">
        <v>150</v>
      </c>
      <c r="BM183" s="228" t="s">
        <v>396</v>
      </c>
    </row>
    <row r="184" s="2" customFormat="1">
      <c r="A184" s="41"/>
      <c r="B184" s="42"/>
      <c r="C184" s="43"/>
      <c r="D184" s="230" t="s">
        <v>299</v>
      </c>
      <c r="E184" s="43"/>
      <c r="F184" s="231" t="s">
        <v>397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299</v>
      </c>
      <c r="AU184" s="20" t="s">
        <v>188</v>
      </c>
    </row>
    <row r="185" s="13" customFormat="1">
      <c r="A185" s="13"/>
      <c r="B185" s="235"/>
      <c r="C185" s="236"/>
      <c r="D185" s="237" t="s">
        <v>301</v>
      </c>
      <c r="E185" s="238" t="s">
        <v>42</v>
      </c>
      <c r="F185" s="239" t="s">
        <v>393</v>
      </c>
      <c r="G185" s="236"/>
      <c r="H185" s="238" t="s">
        <v>42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301</v>
      </c>
      <c r="AU185" s="245" t="s">
        <v>188</v>
      </c>
      <c r="AV185" s="13" t="s">
        <v>86</v>
      </c>
      <c r="AW185" s="13" t="s">
        <v>38</v>
      </c>
      <c r="AX185" s="13" t="s">
        <v>79</v>
      </c>
      <c r="AY185" s="245" t="s">
        <v>292</v>
      </c>
    </row>
    <row r="186" s="14" customFormat="1">
      <c r="A186" s="14"/>
      <c r="B186" s="246"/>
      <c r="C186" s="247"/>
      <c r="D186" s="237" t="s">
        <v>301</v>
      </c>
      <c r="E186" s="248" t="s">
        <v>245</v>
      </c>
      <c r="F186" s="249" t="s">
        <v>188</v>
      </c>
      <c r="G186" s="247"/>
      <c r="H186" s="250">
        <v>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301</v>
      </c>
      <c r="AU186" s="256" t="s">
        <v>188</v>
      </c>
      <c r="AV186" s="14" t="s">
        <v>88</v>
      </c>
      <c r="AW186" s="14" t="s">
        <v>38</v>
      </c>
      <c r="AX186" s="14" t="s">
        <v>79</v>
      </c>
      <c r="AY186" s="256" t="s">
        <v>292</v>
      </c>
    </row>
    <row r="187" s="15" customFormat="1">
      <c r="A187" s="15"/>
      <c r="B187" s="257"/>
      <c r="C187" s="258"/>
      <c r="D187" s="237" t="s">
        <v>301</v>
      </c>
      <c r="E187" s="259" t="s">
        <v>42</v>
      </c>
      <c r="F187" s="260" t="s">
        <v>303</v>
      </c>
      <c r="G187" s="258"/>
      <c r="H187" s="261">
        <v>3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301</v>
      </c>
      <c r="AU187" s="267" t="s">
        <v>188</v>
      </c>
      <c r="AV187" s="15" t="s">
        <v>150</v>
      </c>
      <c r="AW187" s="15" t="s">
        <v>38</v>
      </c>
      <c r="AX187" s="15" t="s">
        <v>86</v>
      </c>
      <c r="AY187" s="267" t="s">
        <v>292</v>
      </c>
    </row>
    <row r="188" s="2" customFormat="1" ht="21.75" customHeight="1">
      <c r="A188" s="41"/>
      <c r="B188" s="42"/>
      <c r="C188" s="217" t="s">
        <v>398</v>
      </c>
      <c r="D188" s="217" t="s">
        <v>294</v>
      </c>
      <c r="E188" s="218" t="s">
        <v>399</v>
      </c>
      <c r="F188" s="219" t="s">
        <v>400</v>
      </c>
      <c r="G188" s="220" t="s">
        <v>181</v>
      </c>
      <c r="H188" s="221">
        <v>2</v>
      </c>
      <c r="I188" s="222"/>
      <c r="J188" s="223">
        <f>ROUND(I188*H188,2)</f>
        <v>0</v>
      </c>
      <c r="K188" s="219" t="s">
        <v>297</v>
      </c>
      <c r="L188" s="47"/>
      <c r="M188" s="224" t="s">
        <v>42</v>
      </c>
      <c r="N188" s="225" t="s">
        <v>50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150</v>
      </c>
      <c r="AT188" s="228" t="s">
        <v>294</v>
      </c>
      <c r="AU188" s="228" t="s">
        <v>188</v>
      </c>
      <c r="AY188" s="20" t="s">
        <v>292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86</v>
      </c>
      <c r="BK188" s="229">
        <f>ROUND(I188*H188,2)</f>
        <v>0</v>
      </c>
      <c r="BL188" s="20" t="s">
        <v>150</v>
      </c>
      <c r="BM188" s="228" t="s">
        <v>401</v>
      </c>
    </row>
    <row r="189" s="2" customFormat="1">
      <c r="A189" s="41"/>
      <c r="B189" s="42"/>
      <c r="C189" s="43"/>
      <c r="D189" s="230" t="s">
        <v>299</v>
      </c>
      <c r="E189" s="43"/>
      <c r="F189" s="231" t="s">
        <v>402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299</v>
      </c>
      <c r="AU189" s="20" t="s">
        <v>188</v>
      </c>
    </row>
    <row r="190" s="13" customFormat="1">
      <c r="A190" s="13"/>
      <c r="B190" s="235"/>
      <c r="C190" s="236"/>
      <c r="D190" s="237" t="s">
        <v>301</v>
      </c>
      <c r="E190" s="238" t="s">
        <v>42</v>
      </c>
      <c r="F190" s="239" t="s">
        <v>393</v>
      </c>
      <c r="G190" s="236"/>
      <c r="H190" s="238" t="s">
        <v>42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301</v>
      </c>
      <c r="AU190" s="245" t="s">
        <v>188</v>
      </c>
      <c r="AV190" s="13" t="s">
        <v>86</v>
      </c>
      <c r="AW190" s="13" t="s">
        <v>38</v>
      </c>
      <c r="AX190" s="13" t="s">
        <v>79</v>
      </c>
      <c r="AY190" s="245" t="s">
        <v>292</v>
      </c>
    </row>
    <row r="191" s="14" customFormat="1">
      <c r="A191" s="14"/>
      <c r="B191" s="246"/>
      <c r="C191" s="247"/>
      <c r="D191" s="237" t="s">
        <v>301</v>
      </c>
      <c r="E191" s="248" t="s">
        <v>247</v>
      </c>
      <c r="F191" s="249" t="s">
        <v>88</v>
      </c>
      <c r="G191" s="247"/>
      <c r="H191" s="250">
        <v>2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301</v>
      </c>
      <c r="AU191" s="256" t="s">
        <v>188</v>
      </c>
      <c r="AV191" s="14" t="s">
        <v>88</v>
      </c>
      <c r="AW191" s="14" t="s">
        <v>38</v>
      </c>
      <c r="AX191" s="14" t="s">
        <v>79</v>
      </c>
      <c r="AY191" s="256" t="s">
        <v>292</v>
      </c>
    </row>
    <row r="192" s="15" customFormat="1">
      <c r="A192" s="15"/>
      <c r="B192" s="257"/>
      <c r="C192" s="258"/>
      <c r="D192" s="237" t="s">
        <v>301</v>
      </c>
      <c r="E192" s="259" t="s">
        <v>42</v>
      </c>
      <c r="F192" s="260" t="s">
        <v>303</v>
      </c>
      <c r="G192" s="258"/>
      <c r="H192" s="261">
        <v>2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301</v>
      </c>
      <c r="AU192" s="267" t="s">
        <v>188</v>
      </c>
      <c r="AV192" s="15" t="s">
        <v>150</v>
      </c>
      <c r="AW192" s="15" t="s">
        <v>38</v>
      </c>
      <c r="AX192" s="15" t="s">
        <v>86</v>
      </c>
      <c r="AY192" s="267" t="s">
        <v>292</v>
      </c>
    </row>
    <row r="193" s="2" customFormat="1" ht="21.75" customHeight="1">
      <c r="A193" s="41"/>
      <c r="B193" s="42"/>
      <c r="C193" s="217" t="s">
        <v>403</v>
      </c>
      <c r="D193" s="217" t="s">
        <v>294</v>
      </c>
      <c r="E193" s="218" t="s">
        <v>404</v>
      </c>
      <c r="F193" s="219" t="s">
        <v>405</v>
      </c>
      <c r="G193" s="220" t="s">
        <v>181</v>
      </c>
      <c r="H193" s="221">
        <v>9</v>
      </c>
      <c r="I193" s="222"/>
      <c r="J193" s="223">
        <f>ROUND(I193*H193,2)</f>
        <v>0</v>
      </c>
      <c r="K193" s="219" t="s">
        <v>297</v>
      </c>
      <c r="L193" s="47"/>
      <c r="M193" s="224" t="s">
        <v>42</v>
      </c>
      <c r="N193" s="225" t="s">
        <v>50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150</v>
      </c>
      <c r="AT193" s="228" t="s">
        <v>294</v>
      </c>
      <c r="AU193" s="228" t="s">
        <v>188</v>
      </c>
      <c r="AY193" s="20" t="s">
        <v>292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86</v>
      </c>
      <c r="BK193" s="229">
        <f>ROUND(I193*H193,2)</f>
        <v>0</v>
      </c>
      <c r="BL193" s="20" t="s">
        <v>150</v>
      </c>
      <c r="BM193" s="228" t="s">
        <v>406</v>
      </c>
    </row>
    <row r="194" s="2" customFormat="1">
      <c r="A194" s="41"/>
      <c r="B194" s="42"/>
      <c r="C194" s="43"/>
      <c r="D194" s="230" t="s">
        <v>299</v>
      </c>
      <c r="E194" s="43"/>
      <c r="F194" s="231" t="s">
        <v>407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299</v>
      </c>
      <c r="AU194" s="20" t="s">
        <v>188</v>
      </c>
    </row>
    <row r="195" s="14" customFormat="1">
      <c r="A195" s="14"/>
      <c r="B195" s="246"/>
      <c r="C195" s="247"/>
      <c r="D195" s="237" t="s">
        <v>301</v>
      </c>
      <c r="E195" s="248" t="s">
        <v>42</v>
      </c>
      <c r="F195" s="249" t="s">
        <v>243</v>
      </c>
      <c r="G195" s="247"/>
      <c r="H195" s="250">
        <v>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301</v>
      </c>
      <c r="AU195" s="256" t="s">
        <v>188</v>
      </c>
      <c r="AV195" s="14" t="s">
        <v>88</v>
      </c>
      <c r="AW195" s="14" t="s">
        <v>38</v>
      </c>
      <c r="AX195" s="14" t="s">
        <v>79</v>
      </c>
      <c r="AY195" s="256" t="s">
        <v>292</v>
      </c>
    </row>
    <row r="196" s="15" customFormat="1">
      <c r="A196" s="15"/>
      <c r="B196" s="257"/>
      <c r="C196" s="258"/>
      <c r="D196" s="237" t="s">
        <v>301</v>
      </c>
      <c r="E196" s="259" t="s">
        <v>42</v>
      </c>
      <c r="F196" s="260" t="s">
        <v>303</v>
      </c>
      <c r="G196" s="258"/>
      <c r="H196" s="261">
        <v>9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301</v>
      </c>
      <c r="AU196" s="267" t="s">
        <v>188</v>
      </c>
      <c r="AV196" s="15" t="s">
        <v>150</v>
      </c>
      <c r="AW196" s="15" t="s">
        <v>38</v>
      </c>
      <c r="AX196" s="15" t="s">
        <v>86</v>
      </c>
      <c r="AY196" s="267" t="s">
        <v>292</v>
      </c>
    </row>
    <row r="197" s="2" customFormat="1" ht="21.75" customHeight="1">
      <c r="A197" s="41"/>
      <c r="B197" s="42"/>
      <c r="C197" s="217" t="s">
        <v>408</v>
      </c>
      <c r="D197" s="217" t="s">
        <v>294</v>
      </c>
      <c r="E197" s="218" t="s">
        <v>409</v>
      </c>
      <c r="F197" s="219" t="s">
        <v>410</v>
      </c>
      <c r="G197" s="220" t="s">
        <v>181</v>
      </c>
      <c r="H197" s="221">
        <v>3</v>
      </c>
      <c r="I197" s="222"/>
      <c r="J197" s="223">
        <f>ROUND(I197*H197,2)</f>
        <v>0</v>
      </c>
      <c r="K197" s="219" t="s">
        <v>297</v>
      </c>
      <c r="L197" s="47"/>
      <c r="M197" s="224" t="s">
        <v>42</v>
      </c>
      <c r="N197" s="225" t="s">
        <v>50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150</v>
      </c>
      <c r="AT197" s="228" t="s">
        <v>294</v>
      </c>
      <c r="AU197" s="228" t="s">
        <v>188</v>
      </c>
      <c r="AY197" s="20" t="s">
        <v>292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86</v>
      </c>
      <c r="BK197" s="229">
        <f>ROUND(I197*H197,2)</f>
        <v>0</v>
      </c>
      <c r="BL197" s="20" t="s">
        <v>150</v>
      </c>
      <c r="BM197" s="228" t="s">
        <v>411</v>
      </c>
    </row>
    <row r="198" s="2" customFormat="1">
      <c r="A198" s="41"/>
      <c r="B198" s="42"/>
      <c r="C198" s="43"/>
      <c r="D198" s="230" t="s">
        <v>299</v>
      </c>
      <c r="E198" s="43"/>
      <c r="F198" s="231" t="s">
        <v>412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299</v>
      </c>
      <c r="AU198" s="20" t="s">
        <v>188</v>
      </c>
    </row>
    <row r="199" s="14" customFormat="1">
      <c r="A199" s="14"/>
      <c r="B199" s="246"/>
      <c r="C199" s="247"/>
      <c r="D199" s="237" t="s">
        <v>301</v>
      </c>
      <c r="E199" s="248" t="s">
        <v>42</v>
      </c>
      <c r="F199" s="249" t="s">
        <v>245</v>
      </c>
      <c r="G199" s="247"/>
      <c r="H199" s="250">
        <v>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301</v>
      </c>
      <c r="AU199" s="256" t="s">
        <v>188</v>
      </c>
      <c r="AV199" s="14" t="s">
        <v>88</v>
      </c>
      <c r="AW199" s="14" t="s">
        <v>38</v>
      </c>
      <c r="AX199" s="14" t="s">
        <v>79</v>
      </c>
      <c r="AY199" s="256" t="s">
        <v>292</v>
      </c>
    </row>
    <row r="200" s="15" customFormat="1">
      <c r="A200" s="15"/>
      <c r="B200" s="257"/>
      <c r="C200" s="258"/>
      <c r="D200" s="237" t="s">
        <v>301</v>
      </c>
      <c r="E200" s="259" t="s">
        <v>42</v>
      </c>
      <c r="F200" s="260" t="s">
        <v>303</v>
      </c>
      <c r="G200" s="258"/>
      <c r="H200" s="261">
        <v>3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301</v>
      </c>
      <c r="AU200" s="267" t="s">
        <v>188</v>
      </c>
      <c r="AV200" s="15" t="s">
        <v>150</v>
      </c>
      <c r="AW200" s="15" t="s">
        <v>38</v>
      </c>
      <c r="AX200" s="15" t="s">
        <v>86</v>
      </c>
      <c r="AY200" s="267" t="s">
        <v>292</v>
      </c>
    </row>
    <row r="201" s="2" customFormat="1" ht="21.75" customHeight="1">
      <c r="A201" s="41"/>
      <c r="B201" s="42"/>
      <c r="C201" s="217" t="s">
        <v>7</v>
      </c>
      <c r="D201" s="217" t="s">
        <v>294</v>
      </c>
      <c r="E201" s="218" t="s">
        <v>413</v>
      </c>
      <c r="F201" s="219" t="s">
        <v>414</v>
      </c>
      <c r="G201" s="220" t="s">
        <v>181</v>
      </c>
      <c r="H201" s="221">
        <v>2</v>
      </c>
      <c r="I201" s="222"/>
      <c r="J201" s="223">
        <f>ROUND(I201*H201,2)</f>
        <v>0</v>
      </c>
      <c r="K201" s="219" t="s">
        <v>297</v>
      </c>
      <c r="L201" s="47"/>
      <c r="M201" s="224" t="s">
        <v>42</v>
      </c>
      <c r="N201" s="225" t="s">
        <v>50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150</v>
      </c>
      <c r="AT201" s="228" t="s">
        <v>294</v>
      </c>
      <c r="AU201" s="228" t="s">
        <v>188</v>
      </c>
      <c r="AY201" s="20" t="s">
        <v>292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86</v>
      </c>
      <c r="BK201" s="229">
        <f>ROUND(I201*H201,2)</f>
        <v>0</v>
      </c>
      <c r="BL201" s="20" t="s">
        <v>150</v>
      </c>
      <c r="BM201" s="228" t="s">
        <v>415</v>
      </c>
    </row>
    <row r="202" s="2" customFormat="1">
      <c r="A202" s="41"/>
      <c r="B202" s="42"/>
      <c r="C202" s="43"/>
      <c r="D202" s="230" t="s">
        <v>299</v>
      </c>
      <c r="E202" s="43"/>
      <c r="F202" s="231" t="s">
        <v>416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299</v>
      </c>
      <c r="AU202" s="20" t="s">
        <v>188</v>
      </c>
    </row>
    <row r="203" s="14" customFormat="1">
      <c r="A203" s="14"/>
      <c r="B203" s="246"/>
      <c r="C203" s="247"/>
      <c r="D203" s="237" t="s">
        <v>301</v>
      </c>
      <c r="E203" s="248" t="s">
        <v>42</v>
      </c>
      <c r="F203" s="249" t="s">
        <v>247</v>
      </c>
      <c r="G203" s="247"/>
      <c r="H203" s="250">
        <v>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301</v>
      </c>
      <c r="AU203" s="256" t="s">
        <v>188</v>
      </c>
      <c r="AV203" s="14" t="s">
        <v>88</v>
      </c>
      <c r="AW203" s="14" t="s">
        <v>38</v>
      </c>
      <c r="AX203" s="14" t="s">
        <v>79</v>
      </c>
      <c r="AY203" s="256" t="s">
        <v>292</v>
      </c>
    </row>
    <row r="204" s="15" customFormat="1">
      <c r="A204" s="15"/>
      <c r="B204" s="257"/>
      <c r="C204" s="258"/>
      <c r="D204" s="237" t="s">
        <v>301</v>
      </c>
      <c r="E204" s="259" t="s">
        <v>42</v>
      </c>
      <c r="F204" s="260" t="s">
        <v>303</v>
      </c>
      <c r="G204" s="258"/>
      <c r="H204" s="261">
        <v>2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301</v>
      </c>
      <c r="AU204" s="267" t="s">
        <v>188</v>
      </c>
      <c r="AV204" s="15" t="s">
        <v>150</v>
      </c>
      <c r="AW204" s="15" t="s">
        <v>38</v>
      </c>
      <c r="AX204" s="15" t="s">
        <v>86</v>
      </c>
      <c r="AY204" s="267" t="s">
        <v>292</v>
      </c>
    </row>
    <row r="205" s="2" customFormat="1" ht="24.15" customHeight="1">
      <c r="A205" s="41"/>
      <c r="B205" s="42"/>
      <c r="C205" s="217" t="s">
        <v>417</v>
      </c>
      <c r="D205" s="217" t="s">
        <v>294</v>
      </c>
      <c r="E205" s="218" t="s">
        <v>418</v>
      </c>
      <c r="F205" s="219" t="s">
        <v>419</v>
      </c>
      <c r="G205" s="220" t="s">
        <v>181</v>
      </c>
      <c r="H205" s="221">
        <v>7</v>
      </c>
      <c r="I205" s="222"/>
      <c r="J205" s="223">
        <f>ROUND(I205*H205,2)</f>
        <v>0</v>
      </c>
      <c r="K205" s="219" t="s">
        <v>297</v>
      </c>
      <c r="L205" s="47"/>
      <c r="M205" s="224" t="s">
        <v>42</v>
      </c>
      <c r="N205" s="225" t="s">
        <v>50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150</v>
      </c>
      <c r="AT205" s="228" t="s">
        <v>294</v>
      </c>
      <c r="AU205" s="228" t="s">
        <v>188</v>
      </c>
      <c r="AY205" s="20" t="s">
        <v>292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86</v>
      </c>
      <c r="BK205" s="229">
        <f>ROUND(I205*H205,2)</f>
        <v>0</v>
      </c>
      <c r="BL205" s="20" t="s">
        <v>150</v>
      </c>
      <c r="BM205" s="228" t="s">
        <v>420</v>
      </c>
    </row>
    <row r="206" s="2" customFormat="1">
      <c r="A206" s="41"/>
      <c r="B206" s="42"/>
      <c r="C206" s="43"/>
      <c r="D206" s="230" t="s">
        <v>299</v>
      </c>
      <c r="E206" s="43"/>
      <c r="F206" s="231" t="s">
        <v>421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299</v>
      </c>
      <c r="AU206" s="20" t="s">
        <v>188</v>
      </c>
    </row>
    <row r="207" s="13" customFormat="1">
      <c r="A207" s="13"/>
      <c r="B207" s="235"/>
      <c r="C207" s="236"/>
      <c r="D207" s="237" t="s">
        <v>301</v>
      </c>
      <c r="E207" s="238" t="s">
        <v>42</v>
      </c>
      <c r="F207" s="239" t="s">
        <v>393</v>
      </c>
      <c r="G207" s="236"/>
      <c r="H207" s="238" t="s">
        <v>42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301</v>
      </c>
      <c r="AU207" s="245" t="s">
        <v>188</v>
      </c>
      <c r="AV207" s="13" t="s">
        <v>86</v>
      </c>
      <c r="AW207" s="13" t="s">
        <v>38</v>
      </c>
      <c r="AX207" s="13" t="s">
        <v>79</v>
      </c>
      <c r="AY207" s="245" t="s">
        <v>292</v>
      </c>
    </row>
    <row r="208" s="14" customFormat="1">
      <c r="A208" s="14"/>
      <c r="B208" s="246"/>
      <c r="C208" s="247"/>
      <c r="D208" s="237" t="s">
        <v>301</v>
      </c>
      <c r="E208" s="248" t="s">
        <v>253</v>
      </c>
      <c r="F208" s="249" t="s">
        <v>182</v>
      </c>
      <c r="G208" s="247"/>
      <c r="H208" s="250">
        <v>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301</v>
      </c>
      <c r="AU208" s="256" t="s">
        <v>188</v>
      </c>
      <c r="AV208" s="14" t="s">
        <v>88</v>
      </c>
      <c r="AW208" s="14" t="s">
        <v>38</v>
      </c>
      <c r="AX208" s="14" t="s">
        <v>79</v>
      </c>
      <c r="AY208" s="256" t="s">
        <v>292</v>
      </c>
    </row>
    <row r="209" s="15" customFormat="1">
      <c r="A209" s="15"/>
      <c r="B209" s="257"/>
      <c r="C209" s="258"/>
      <c r="D209" s="237" t="s">
        <v>301</v>
      </c>
      <c r="E209" s="259" t="s">
        <v>42</v>
      </c>
      <c r="F209" s="260" t="s">
        <v>303</v>
      </c>
      <c r="G209" s="258"/>
      <c r="H209" s="261">
        <v>7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301</v>
      </c>
      <c r="AU209" s="267" t="s">
        <v>188</v>
      </c>
      <c r="AV209" s="15" t="s">
        <v>150</v>
      </c>
      <c r="AW209" s="15" t="s">
        <v>38</v>
      </c>
      <c r="AX209" s="15" t="s">
        <v>86</v>
      </c>
      <c r="AY209" s="267" t="s">
        <v>292</v>
      </c>
    </row>
    <row r="210" s="2" customFormat="1" ht="24.15" customHeight="1">
      <c r="A210" s="41"/>
      <c r="B210" s="42"/>
      <c r="C210" s="217" t="s">
        <v>422</v>
      </c>
      <c r="D210" s="217" t="s">
        <v>294</v>
      </c>
      <c r="E210" s="218" t="s">
        <v>423</v>
      </c>
      <c r="F210" s="219" t="s">
        <v>424</v>
      </c>
      <c r="G210" s="220" t="s">
        <v>181</v>
      </c>
      <c r="H210" s="221">
        <v>2</v>
      </c>
      <c r="I210" s="222"/>
      <c r="J210" s="223">
        <f>ROUND(I210*H210,2)</f>
        <v>0</v>
      </c>
      <c r="K210" s="219" t="s">
        <v>297</v>
      </c>
      <c r="L210" s="47"/>
      <c r="M210" s="224" t="s">
        <v>42</v>
      </c>
      <c r="N210" s="225" t="s">
        <v>50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150</v>
      </c>
      <c r="AT210" s="228" t="s">
        <v>294</v>
      </c>
      <c r="AU210" s="228" t="s">
        <v>188</v>
      </c>
      <c r="AY210" s="20" t="s">
        <v>292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86</v>
      </c>
      <c r="BK210" s="229">
        <f>ROUND(I210*H210,2)</f>
        <v>0</v>
      </c>
      <c r="BL210" s="20" t="s">
        <v>150</v>
      </c>
      <c r="BM210" s="228" t="s">
        <v>425</v>
      </c>
    </row>
    <row r="211" s="2" customFormat="1">
      <c r="A211" s="41"/>
      <c r="B211" s="42"/>
      <c r="C211" s="43"/>
      <c r="D211" s="230" t="s">
        <v>299</v>
      </c>
      <c r="E211" s="43"/>
      <c r="F211" s="231" t="s">
        <v>426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299</v>
      </c>
      <c r="AU211" s="20" t="s">
        <v>188</v>
      </c>
    </row>
    <row r="212" s="13" customFormat="1">
      <c r="A212" s="13"/>
      <c r="B212" s="235"/>
      <c r="C212" s="236"/>
      <c r="D212" s="237" t="s">
        <v>301</v>
      </c>
      <c r="E212" s="238" t="s">
        <v>42</v>
      </c>
      <c r="F212" s="239" t="s">
        <v>393</v>
      </c>
      <c r="G212" s="236"/>
      <c r="H212" s="238" t="s">
        <v>42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301</v>
      </c>
      <c r="AU212" s="245" t="s">
        <v>188</v>
      </c>
      <c r="AV212" s="13" t="s">
        <v>86</v>
      </c>
      <c r="AW212" s="13" t="s">
        <v>38</v>
      </c>
      <c r="AX212" s="13" t="s">
        <v>79</v>
      </c>
      <c r="AY212" s="245" t="s">
        <v>292</v>
      </c>
    </row>
    <row r="213" s="14" customFormat="1">
      <c r="A213" s="14"/>
      <c r="B213" s="246"/>
      <c r="C213" s="247"/>
      <c r="D213" s="237" t="s">
        <v>301</v>
      </c>
      <c r="E213" s="248" t="s">
        <v>254</v>
      </c>
      <c r="F213" s="249" t="s">
        <v>88</v>
      </c>
      <c r="G213" s="247"/>
      <c r="H213" s="250">
        <v>2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301</v>
      </c>
      <c r="AU213" s="256" t="s">
        <v>188</v>
      </c>
      <c r="AV213" s="14" t="s">
        <v>88</v>
      </c>
      <c r="AW213" s="14" t="s">
        <v>38</v>
      </c>
      <c r="AX213" s="14" t="s">
        <v>79</v>
      </c>
      <c r="AY213" s="256" t="s">
        <v>292</v>
      </c>
    </row>
    <row r="214" s="15" customFormat="1">
      <c r="A214" s="15"/>
      <c r="B214" s="257"/>
      <c r="C214" s="258"/>
      <c r="D214" s="237" t="s">
        <v>301</v>
      </c>
      <c r="E214" s="259" t="s">
        <v>42</v>
      </c>
      <c r="F214" s="260" t="s">
        <v>303</v>
      </c>
      <c r="G214" s="258"/>
      <c r="H214" s="261">
        <v>2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301</v>
      </c>
      <c r="AU214" s="267" t="s">
        <v>188</v>
      </c>
      <c r="AV214" s="15" t="s">
        <v>150</v>
      </c>
      <c r="AW214" s="15" t="s">
        <v>38</v>
      </c>
      <c r="AX214" s="15" t="s">
        <v>86</v>
      </c>
      <c r="AY214" s="267" t="s">
        <v>292</v>
      </c>
    </row>
    <row r="215" s="2" customFormat="1" ht="24.15" customHeight="1">
      <c r="A215" s="41"/>
      <c r="B215" s="42"/>
      <c r="C215" s="217" t="s">
        <v>148</v>
      </c>
      <c r="D215" s="217" t="s">
        <v>294</v>
      </c>
      <c r="E215" s="218" t="s">
        <v>427</v>
      </c>
      <c r="F215" s="219" t="s">
        <v>428</v>
      </c>
      <c r="G215" s="220" t="s">
        <v>181</v>
      </c>
      <c r="H215" s="221">
        <v>5</v>
      </c>
      <c r="I215" s="222"/>
      <c r="J215" s="223">
        <f>ROUND(I215*H215,2)</f>
        <v>0</v>
      </c>
      <c r="K215" s="219" t="s">
        <v>297</v>
      </c>
      <c r="L215" s="47"/>
      <c r="M215" s="224" t="s">
        <v>42</v>
      </c>
      <c r="N215" s="225" t="s">
        <v>50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150</v>
      </c>
      <c r="AT215" s="228" t="s">
        <v>294</v>
      </c>
      <c r="AU215" s="228" t="s">
        <v>188</v>
      </c>
      <c r="AY215" s="20" t="s">
        <v>292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86</v>
      </c>
      <c r="BK215" s="229">
        <f>ROUND(I215*H215,2)</f>
        <v>0</v>
      </c>
      <c r="BL215" s="20" t="s">
        <v>150</v>
      </c>
      <c r="BM215" s="228" t="s">
        <v>429</v>
      </c>
    </row>
    <row r="216" s="2" customFormat="1">
      <c r="A216" s="41"/>
      <c r="B216" s="42"/>
      <c r="C216" s="43"/>
      <c r="D216" s="230" t="s">
        <v>299</v>
      </c>
      <c r="E216" s="43"/>
      <c r="F216" s="231" t="s">
        <v>430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299</v>
      </c>
      <c r="AU216" s="20" t="s">
        <v>188</v>
      </c>
    </row>
    <row r="217" s="13" customFormat="1">
      <c r="A217" s="13"/>
      <c r="B217" s="235"/>
      <c r="C217" s="236"/>
      <c r="D217" s="237" t="s">
        <v>301</v>
      </c>
      <c r="E217" s="238" t="s">
        <v>42</v>
      </c>
      <c r="F217" s="239" t="s">
        <v>393</v>
      </c>
      <c r="G217" s="236"/>
      <c r="H217" s="238" t="s">
        <v>42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301</v>
      </c>
      <c r="AU217" s="245" t="s">
        <v>188</v>
      </c>
      <c r="AV217" s="13" t="s">
        <v>86</v>
      </c>
      <c r="AW217" s="13" t="s">
        <v>38</v>
      </c>
      <c r="AX217" s="13" t="s">
        <v>79</v>
      </c>
      <c r="AY217" s="245" t="s">
        <v>292</v>
      </c>
    </row>
    <row r="218" s="14" customFormat="1">
      <c r="A218" s="14"/>
      <c r="B218" s="246"/>
      <c r="C218" s="247"/>
      <c r="D218" s="237" t="s">
        <v>301</v>
      </c>
      <c r="E218" s="248" t="s">
        <v>255</v>
      </c>
      <c r="F218" s="249" t="s">
        <v>256</v>
      </c>
      <c r="G218" s="247"/>
      <c r="H218" s="250">
        <v>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301</v>
      </c>
      <c r="AU218" s="256" t="s">
        <v>188</v>
      </c>
      <c r="AV218" s="14" t="s">
        <v>88</v>
      </c>
      <c r="AW218" s="14" t="s">
        <v>38</v>
      </c>
      <c r="AX218" s="14" t="s">
        <v>79</v>
      </c>
      <c r="AY218" s="256" t="s">
        <v>292</v>
      </c>
    </row>
    <row r="219" s="15" customFormat="1">
      <c r="A219" s="15"/>
      <c r="B219" s="257"/>
      <c r="C219" s="258"/>
      <c r="D219" s="237" t="s">
        <v>301</v>
      </c>
      <c r="E219" s="259" t="s">
        <v>42</v>
      </c>
      <c r="F219" s="260" t="s">
        <v>303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301</v>
      </c>
      <c r="AU219" s="267" t="s">
        <v>188</v>
      </c>
      <c r="AV219" s="15" t="s">
        <v>150</v>
      </c>
      <c r="AW219" s="15" t="s">
        <v>38</v>
      </c>
      <c r="AX219" s="15" t="s">
        <v>86</v>
      </c>
      <c r="AY219" s="267" t="s">
        <v>292</v>
      </c>
    </row>
    <row r="220" s="2" customFormat="1" ht="24.15" customHeight="1">
      <c r="A220" s="41"/>
      <c r="B220" s="42"/>
      <c r="C220" s="217" t="s">
        <v>242</v>
      </c>
      <c r="D220" s="217" t="s">
        <v>294</v>
      </c>
      <c r="E220" s="218" t="s">
        <v>431</v>
      </c>
      <c r="F220" s="219" t="s">
        <v>432</v>
      </c>
      <c r="G220" s="220" t="s">
        <v>181</v>
      </c>
      <c r="H220" s="221">
        <v>7</v>
      </c>
      <c r="I220" s="222"/>
      <c r="J220" s="223">
        <f>ROUND(I220*H220,2)</f>
        <v>0</v>
      </c>
      <c r="K220" s="219" t="s">
        <v>297</v>
      </c>
      <c r="L220" s="47"/>
      <c r="M220" s="224" t="s">
        <v>42</v>
      </c>
      <c r="N220" s="225" t="s">
        <v>50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150</v>
      </c>
      <c r="AT220" s="228" t="s">
        <v>294</v>
      </c>
      <c r="AU220" s="228" t="s">
        <v>188</v>
      </c>
      <c r="AY220" s="20" t="s">
        <v>292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86</v>
      </c>
      <c r="BK220" s="229">
        <f>ROUND(I220*H220,2)</f>
        <v>0</v>
      </c>
      <c r="BL220" s="20" t="s">
        <v>150</v>
      </c>
      <c r="BM220" s="228" t="s">
        <v>433</v>
      </c>
    </row>
    <row r="221" s="2" customFormat="1">
      <c r="A221" s="41"/>
      <c r="B221" s="42"/>
      <c r="C221" s="43"/>
      <c r="D221" s="230" t="s">
        <v>299</v>
      </c>
      <c r="E221" s="43"/>
      <c r="F221" s="231" t="s">
        <v>434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299</v>
      </c>
      <c r="AU221" s="20" t="s">
        <v>188</v>
      </c>
    </row>
    <row r="222" s="14" customFormat="1">
      <c r="A222" s="14"/>
      <c r="B222" s="246"/>
      <c r="C222" s="247"/>
      <c r="D222" s="237" t="s">
        <v>301</v>
      </c>
      <c r="E222" s="248" t="s">
        <v>42</v>
      </c>
      <c r="F222" s="249" t="s">
        <v>253</v>
      </c>
      <c r="G222" s="247"/>
      <c r="H222" s="250">
        <v>7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301</v>
      </c>
      <c r="AU222" s="256" t="s">
        <v>188</v>
      </c>
      <c r="AV222" s="14" t="s">
        <v>88</v>
      </c>
      <c r="AW222" s="14" t="s">
        <v>38</v>
      </c>
      <c r="AX222" s="14" t="s">
        <v>79</v>
      </c>
      <c r="AY222" s="256" t="s">
        <v>292</v>
      </c>
    </row>
    <row r="223" s="15" customFormat="1">
      <c r="A223" s="15"/>
      <c r="B223" s="257"/>
      <c r="C223" s="258"/>
      <c r="D223" s="237" t="s">
        <v>301</v>
      </c>
      <c r="E223" s="259" t="s">
        <v>42</v>
      </c>
      <c r="F223" s="260" t="s">
        <v>303</v>
      </c>
      <c r="G223" s="258"/>
      <c r="H223" s="261">
        <v>7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301</v>
      </c>
      <c r="AU223" s="267" t="s">
        <v>188</v>
      </c>
      <c r="AV223" s="15" t="s">
        <v>150</v>
      </c>
      <c r="AW223" s="15" t="s">
        <v>38</v>
      </c>
      <c r="AX223" s="15" t="s">
        <v>86</v>
      </c>
      <c r="AY223" s="267" t="s">
        <v>292</v>
      </c>
    </row>
    <row r="224" s="2" customFormat="1" ht="24.15" customHeight="1">
      <c r="A224" s="41"/>
      <c r="B224" s="42"/>
      <c r="C224" s="217" t="s">
        <v>435</v>
      </c>
      <c r="D224" s="217" t="s">
        <v>294</v>
      </c>
      <c r="E224" s="218" t="s">
        <v>436</v>
      </c>
      <c r="F224" s="219" t="s">
        <v>437</v>
      </c>
      <c r="G224" s="220" t="s">
        <v>181</v>
      </c>
      <c r="H224" s="221">
        <v>2</v>
      </c>
      <c r="I224" s="222"/>
      <c r="J224" s="223">
        <f>ROUND(I224*H224,2)</f>
        <v>0</v>
      </c>
      <c r="K224" s="219" t="s">
        <v>297</v>
      </c>
      <c r="L224" s="47"/>
      <c r="M224" s="224" t="s">
        <v>42</v>
      </c>
      <c r="N224" s="225" t="s">
        <v>50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150</v>
      </c>
      <c r="AT224" s="228" t="s">
        <v>294</v>
      </c>
      <c r="AU224" s="228" t="s">
        <v>188</v>
      </c>
      <c r="AY224" s="20" t="s">
        <v>292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86</v>
      </c>
      <c r="BK224" s="229">
        <f>ROUND(I224*H224,2)</f>
        <v>0</v>
      </c>
      <c r="BL224" s="20" t="s">
        <v>150</v>
      </c>
      <c r="BM224" s="228" t="s">
        <v>438</v>
      </c>
    </row>
    <row r="225" s="2" customFormat="1">
      <c r="A225" s="41"/>
      <c r="B225" s="42"/>
      <c r="C225" s="43"/>
      <c r="D225" s="230" t="s">
        <v>299</v>
      </c>
      <c r="E225" s="43"/>
      <c r="F225" s="231" t="s">
        <v>439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299</v>
      </c>
      <c r="AU225" s="20" t="s">
        <v>188</v>
      </c>
    </row>
    <row r="226" s="14" customFormat="1">
      <c r="A226" s="14"/>
      <c r="B226" s="246"/>
      <c r="C226" s="247"/>
      <c r="D226" s="237" t="s">
        <v>301</v>
      </c>
      <c r="E226" s="248" t="s">
        <v>42</v>
      </c>
      <c r="F226" s="249" t="s">
        <v>254</v>
      </c>
      <c r="G226" s="247"/>
      <c r="H226" s="250">
        <v>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301</v>
      </c>
      <c r="AU226" s="256" t="s">
        <v>188</v>
      </c>
      <c r="AV226" s="14" t="s">
        <v>88</v>
      </c>
      <c r="AW226" s="14" t="s">
        <v>38</v>
      </c>
      <c r="AX226" s="14" t="s">
        <v>79</v>
      </c>
      <c r="AY226" s="256" t="s">
        <v>292</v>
      </c>
    </row>
    <row r="227" s="15" customFormat="1">
      <c r="A227" s="15"/>
      <c r="B227" s="257"/>
      <c r="C227" s="258"/>
      <c r="D227" s="237" t="s">
        <v>301</v>
      </c>
      <c r="E227" s="259" t="s">
        <v>42</v>
      </c>
      <c r="F227" s="260" t="s">
        <v>303</v>
      </c>
      <c r="G227" s="258"/>
      <c r="H227" s="261">
        <v>2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301</v>
      </c>
      <c r="AU227" s="267" t="s">
        <v>188</v>
      </c>
      <c r="AV227" s="15" t="s">
        <v>150</v>
      </c>
      <c r="AW227" s="15" t="s">
        <v>38</v>
      </c>
      <c r="AX227" s="15" t="s">
        <v>86</v>
      </c>
      <c r="AY227" s="267" t="s">
        <v>292</v>
      </c>
    </row>
    <row r="228" s="2" customFormat="1" ht="24.15" customHeight="1">
      <c r="A228" s="41"/>
      <c r="B228" s="42"/>
      <c r="C228" s="217" t="s">
        <v>440</v>
      </c>
      <c r="D228" s="217" t="s">
        <v>294</v>
      </c>
      <c r="E228" s="218" t="s">
        <v>441</v>
      </c>
      <c r="F228" s="219" t="s">
        <v>442</v>
      </c>
      <c r="G228" s="220" t="s">
        <v>181</v>
      </c>
      <c r="H228" s="221">
        <v>5</v>
      </c>
      <c r="I228" s="222"/>
      <c r="J228" s="223">
        <f>ROUND(I228*H228,2)</f>
        <v>0</v>
      </c>
      <c r="K228" s="219" t="s">
        <v>297</v>
      </c>
      <c r="L228" s="47"/>
      <c r="M228" s="224" t="s">
        <v>42</v>
      </c>
      <c r="N228" s="225" t="s">
        <v>50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150</v>
      </c>
      <c r="AT228" s="228" t="s">
        <v>294</v>
      </c>
      <c r="AU228" s="228" t="s">
        <v>188</v>
      </c>
      <c r="AY228" s="20" t="s">
        <v>292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86</v>
      </c>
      <c r="BK228" s="229">
        <f>ROUND(I228*H228,2)</f>
        <v>0</v>
      </c>
      <c r="BL228" s="20" t="s">
        <v>150</v>
      </c>
      <c r="BM228" s="228" t="s">
        <v>443</v>
      </c>
    </row>
    <row r="229" s="2" customFormat="1">
      <c r="A229" s="41"/>
      <c r="B229" s="42"/>
      <c r="C229" s="43"/>
      <c r="D229" s="230" t="s">
        <v>299</v>
      </c>
      <c r="E229" s="43"/>
      <c r="F229" s="231" t="s">
        <v>444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299</v>
      </c>
      <c r="AU229" s="20" t="s">
        <v>188</v>
      </c>
    </row>
    <row r="230" s="14" customFormat="1">
      <c r="A230" s="14"/>
      <c r="B230" s="246"/>
      <c r="C230" s="247"/>
      <c r="D230" s="237" t="s">
        <v>301</v>
      </c>
      <c r="E230" s="248" t="s">
        <v>42</v>
      </c>
      <c r="F230" s="249" t="s">
        <v>255</v>
      </c>
      <c r="G230" s="247"/>
      <c r="H230" s="250">
        <v>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301</v>
      </c>
      <c r="AU230" s="256" t="s">
        <v>188</v>
      </c>
      <c r="AV230" s="14" t="s">
        <v>88</v>
      </c>
      <c r="AW230" s="14" t="s">
        <v>38</v>
      </c>
      <c r="AX230" s="14" t="s">
        <v>79</v>
      </c>
      <c r="AY230" s="256" t="s">
        <v>292</v>
      </c>
    </row>
    <row r="231" s="15" customFormat="1">
      <c r="A231" s="15"/>
      <c r="B231" s="257"/>
      <c r="C231" s="258"/>
      <c r="D231" s="237" t="s">
        <v>301</v>
      </c>
      <c r="E231" s="259" t="s">
        <v>42</v>
      </c>
      <c r="F231" s="260" t="s">
        <v>303</v>
      </c>
      <c r="G231" s="258"/>
      <c r="H231" s="261">
        <v>5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301</v>
      </c>
      <c r="AU231" s="267" t="s">
        <v>188</v>
      </c>
      <c r="AV231" s="15" t="s">
        <v>150</v>
      </c>
      <c r="AW231" s="15" t="s">
        <v>38</v>
      </c>
      <c r="AX231" s="15" t="s">
        <v>86</v>
      </c>
      <c r="AY231" s="267" t="s">
        <v>292</v>
      </c>
    </row>
    <row r="232" s="2" customFormat="1" ht="24.15" customHeight="1">
      <c r="A232" s="41"/>
      <c r="B232" s="42"/>
      <c r="C232" s="217" t="s">
        <v>445</v>
      </c>
      <c r="D232" s="217" t="s">
        <v>294</v>
      </c>
      <c r="E232" s="218" t="s">
        <v>446</v>
      </c>
      <c r="F232" s="219" t="s">
        <v>447</v>
      </c>
      <c r="G232" s="220" t="s">
        <v>181</v>
      </c>
      <c r="H232" s="221">
        <v>12</v>
      </c>
      <c r="I232" s="222"/>
      <c r="J232" s="223">
        <f>ROUND(I232*H232,2)</f>
        <v>0</v>
      </c>
      <c r="K232" s="219" t="s">
        <v>297</v>
      </c>
      <c r="L232" s="47"/>
      <c r="M232" s="224" t="s">
        <v>42</v>
      </c>
      <c r="N232" s="225" t="s">
        <v>50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150</v>
      </c>
      <c r="AT232" s="228" t="s">
        <v>294</v>
      </c>
      <c r="AU232" s="228" t="s">
        <v>188</v>
      </c>
      <c r="AY232" s="20" t="s">
        <v>292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86</v>
      </c>
      <c r="BK232" s="229">
        <f>ROUND(I232*H232,2)</f>
        <v>0</v>
      </c>
      <c r="BL232" s="20" t="s">
        <v>150</v>
      </c>
      <c r="BM232" s="228" t="s">
        <v>448</v>
      </c>
    </row>
    <row r="233" s="2" customFormat="1">
      <c r="A233" s="41"/>
      <c r="B233" s="42"/>
      <c r="C233" s="43"/>
      <c r="D233" s="230" t="s">
        <v>299</v>
      </c>
      <c r="E233" s="43"/>
      <c r="F233" s="231" t="s">
        <v>449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299</v>
      </c>
      <c r="AU233" s="20" t="s">
        <v>188</v>
      </c>
    </row>
    <row r="234" s="14" customFormat="1">
      <c r="A234" s="14"/>
      <c r="B234" s="246"/>
      <c r="C234" s="247"/>
      <c r="D234" s="237" t="s">
        <v>301</v>
      </c>
      <c r="E234" s="248" t="s">
        <v>42</v>
      </c>
      <c r="F234" s="249" t="s">
        <v>450</v>
      </c>
      <c r="G234" s="247"/>
      <c r="H234" s="250">
        <v>12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301</v>
      </c>
      <c r="AU234" s="256" t="s">
        <v>188</v>
      </c>
      <c r="AV234" s="14" t="s">
        <v>88</v>
      </c>
      <c r="AW234" s="14" t="s">
        <v>38</v>
      </c>
      <c r="AX234" s="14" t="s">
        <v>79</v>
      </c>
      <c r="AY234" s="256" t="s">
        <v>292</v>
      </c>
    </row>
    <row r="235" s="15" customFormat="1">
      <c r="A235" s="15"/>
      <c r="B235" s="257"/>
      <c r="C235" s="258"/>
      <c r="D235" s="237" t="s">
        <v>301</v>
      </c>
      <c r="E235" s="259" t="s">
        <v>42</v>
      </c>
      <c r="F235" s="260" t="s">
        <v>303</v>
      </c>
      <c r="G235" s="258"/>
      <c r="H235" s="261">
        <v>12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301</v>
      </c>
      <c r="AU235" s="267" t="s">
        <v>188</v>
      </c>
      <c r="AV235" s="15" t="s">
        <v>150</v>
      </c>
      <c r="AW235" s="15" t="s">
        <v>38</v>
      </c>
      <c r="AX235" s="15" t="s">
        <v>86</v>
      </c>
      <c r="AY235" s="267" t="s">
        <v>292</v>
      </c>
    </row>
    <row r="236" s="2" customFormat="1" ht="24.15" customHeight="1">
      <c r="A236" s="41"/>
      <c r="B236" s="42"/>
      <c r="C236" s="217" t="s">
        <v>451</v>
      </c>
      <c r="D236" s="217" t="s">
        <v>294</v>
      </c>
      <c r="E236" s="218" t="s">
        <v>452</v>
      </c>
      <c r="F236" s="219" t="s">
        <v>453</v>
      </c>
      <c r="G236" s="220" t="s">
        <v>181</v>
      </c>
      <c r="H236" s="221">
        <v>2</v>
      </c>
      <c r="I236" s="222"/>
      <c r="J236" s="223">
        <f>ROUND(I236*H236,2)</f>
        <v>0</v>
      </c>
      <c r="K236" s="219" t="s">
        <v>297</v>
      </c>
      <c r="L236" s="47"/>
      <c r="M236" s="224" t="s">
        <v>42</v>
      </c>
      <c r="N236" s="225" t="s">
        <v>50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150</v>
      </c>
      <c r="AT236" s="228" t="s">
        <v>294</v>
      </c>
      <c r="AU236" s="228" t="s">
        <v>188</v>
      </c>
      <c r="AY236" s="20" t="s">
        <v>292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86</v>
      </c>
      <c r="BK236" s="229">
        <f>ROUND(I236*H236,2)</f>
        <v>0</v>
      </c>
      <c r="BL236" s="20" t="s">
        <v>150</v>
      </c>
      <c r="BM236" s="228" t="s">
        <v>454</v>
      </c>
    </row>
    <row r="237" s="2" customFormat="1">
      <c r="A237" s="41"/>
      <c r="B237" s="42"/>
      <c r="C237" s="43"/>
      <c r="D237" s="230" t="s">
        <v>299</v>
      </c>
      <c r="E237" s="43"/>
      <c r="F237" s="231" t="s">
        <v>455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299</v>
      </c>
      <c r="AU237" s="20" t="s">
        <v>188</v>
      </c>
    </row>
    <row r="238" s="14" customFormat="1">
      <c r="A238" s="14"/>
      <c r="B238" s="246"/>
      <c r="C238" s="247"/>
      <c r="D238" s="237" t="s">
        <v>301</v>
      </c>
      <c r="E238" s="248" t="s">
        <v>42</v>
      </c>
      <c r="F238" s="249" t="s">
        <v>254</v>
      </c>
      <c r="G238" s="247"/>
      <c r="H238" s="250">
        <v>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301</v>
      </c>
      <c r="AU238" s="256" t="s">
        <v>188</v>
      </c>
      <c r="AV238" s="14" t="s">
        <v>88</v>
      </c>
      <c r="AW238" s="14" t="s">
        <v>38</v>
      </c>
      <c r="AX238" s="14" t="s">
        <v>79</v>
      </c>
      <c r="AY238" s="256" t="s">
        <v>292</v>
      </c>
    </row>
    <row r="239" s="15" customFormat="1">
      <c r="A239" s="15"/>
      <c r="B239" s="257"/>
      <c r="C239" s="258"/>
      <c r="D239" s="237" t="s">
        <v>301</v>
      </c>
      <c r="E239" s="259" t="s">
        <v>42</v>
      </c>
      <c r="F239" s="260" t="s">
        <v>303</v>
      </c>
      <c r="G239" s="258"/>
      <c r="H239" s="261">
        <v>2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301</v>
      </c>
      <c r="AU239" s="267" t="s">
        <v>188</v>
      </c>
      <c r="AV239" s="15" t="s">
        <v>150</v>
      </c>
      <c r="AW239" s="15" t="s">
        <v>38</v>
      </c>
      <c r="AX239" s="15" t="s">
        <v>86</v>
      </c>
      <c r="AY239" s="267" t="s">
        <v>292</v>
      </c>
    </row>
    <row r="240" s="2" customFormat="1" ht="21.75" customHeight="1">
      <c r="A240" s="41"/>
      <c r="B240" s="42"/>
      <c r="C240" s="217" t="s">
        <v>456</v>
      </c>
      <c r="D240" s="217" t="s">
        <v>294</v>
      </c>
      <c r="E240" s="218" t="s">
        <v>457</v>
      </c>
      <c r="F240" s="219" t="s">
        <v>458</v>
      </c>
      <c r="G240" s="220" t="s">
        <v>116</v>
      </c>
      <c r="H240" s="221">
        <v>85</v>
      </c>
      <c r="I240" s="222"/>
      <c r="J240" s="223">
        <f>ROUND(I240*H240,2)</f>
        <v>0</v>
      </c>
      <c r="K240" s="219" t="s">
        <v>297</v>
      </c>
      <c r="L240" s="47"/>
      <c r="M240" s="224" t="s">
        <v>42</v>
      </c>
      <c r="N240" s="225" t="s">
        <v>50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150</v>
      </c>
      <c r="AT240" s="228" t="s">
        <v>294</v>
      </c>
      <c r="AU240" s="228" t="s">
        <v>188</v>
      </c>
      <c r="AY240" s="20" t="s">
        <v>292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86</v>
      </c>
      <c r="BK240" s="229">
        <f>ROUND(I240*H240,2)</f>
        <v>0</v>
      </c>
      <c r="BL240" s="20" t="s">
        <v>150</v>
      </c>
      <c r="BM240" s="228" t="s">
        <v>459</v>
      </c>
    </row>
    <row r="241" s="2" customFormat="1">
      <c r="A241" s="41"/>
      <c r="B241" s="42"/>
      <c r="C241" s="43"/>
      <c r="D241" s="230" t="s">
        <v>299</v>
      </c>
      <c r="E241" s="43"/>
      <c r="F241" s="231" t="s">
        <v>460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299</v>
      </c>
      <c r="AU241" s="20" t="s">
        <v>188</v>
      </c>
    </row>
    <row r="242" s="14" customFormat="1">
      <c r="A242" s="14"/>
      <c r="B242" s="246"/>
      <c r="C242" s="247"/>
      <c r="D242" s="237" t="s">
        <v>301</v>
      </c>
      <c r="E242" s="248" t="s">
        <v>42</v>
      </c>
      <c r="F242" s="249" t="s">
        <v>248</v>
      </c>
      <c r="G242" s="247"/>
      <c r="H242" s="250">
        <v>85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301</v>
      </c>
      <c r="AU242" s="256" t="s">
        <v>188</v>
      </c>
      <c r="AV242" s="14" t="s">
        <v>88</v>
      </c>
      <c r="AW242" s="14" t="s">
        <v>38</v>
      </c>
      <c r="AX242" s="14" t="s">
        <v>79</v>
      </c>
      <c r="AY242" s="256" t="s">
        <v>292</v>
      </c>
    </row>
    <row r="243" s="15" customFormat="1">
      <c r="A243" s="15"/>
      <c r="B243" s="257"/>
      <c r="C243" s="258"/>
      <c r="D243" s="237" t="s">
        <v>301</v>
      </c>
      <c r="E243" s="259" t="s">
        <v>42</v>
      </c>
      <c r="F243" s="260" t="s">
        <v>303</v>
      </c>
      <c r="G243" s="258"/>
      <c r="H243" s="261">
        <v>85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301</v>
      </c>
      <c r="AU243" s="267" t="s">
        <v>188</v>
      </c>
      <c r="AV243" s="15" t="s">
        <v>150</v>
      </c>
      <c r="AW243" s="15" t="s">
        <v>38</v>
      </c>
      <c r="AX243" s="15" t="s">
        <v>86</v>
      </c>
      <c r="AY243" s="267" t="s">
        <v>292</v>
      </c>
    </row>
    <row r="244" s="2" customFormat="1" ht="37.8" customHeight="1">
      <c r="A244" s="41"/>
      <c r="B244" s="42"/>
      <c r="C244" s="217" t="s">
        <v>461</v>
      </c>
      <c r="D244" s="217" t="s">
        <v>294</v>
      </c>
      <c r="E244" s="218" t="s">
        <v>462</v>
      </c>
      <c r="F244" s="219" t="s">
        <v>463</v>
      </c>
      <c r="G244" s="220" t="s">
        <v>181</v>
      </c>
      <c r="H244" s="221">
        <v>63</v>
      </c>
      <c r="I244" s="222"/>
      <c r="J244" s="223">
        <f>ROUND(I244*H244,2)</f>
        <v>0</v>
      </c>
      <c r="K244" s="219" t="s">
        <v>297</v>
      </c>
      <c r="L244" s="47"/>
      <c r="M244" s="224" t="s">
        <v>42</v>
      </c>
      <c r="N244" s="225" t="s">
        <v>50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150</v>
      </c>
      <c r="AT244" s="228" t="s">
        <v>294</v>
      </c>
      <c r="AU244" s="228" t="s">
        <v>188</v>
      </c>
      <c r="AY244" s="20" t="s">
        <v>292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86</v>
      </c>
      <c r="BK244" s="229">
        <f>ROUND(I244*H244,2)</f>
        <v>0</v>
      </c>
      <c r="BL244" s="20" t="s">
        <v>150</v>
      </c>
      <c r="BM244" s="228" t="s">
        <v>464</v>
      </c>
    </row>
    <row r="245" s="2" customFormat="1">
      <c r="A245" s="41"/>
      <c r="B245" s="42"/>
      <c r="C245" s="43"/>
      <c r="D245" s="230" t="s">
        <v>299</v>
      </c>
      <c r="E245" s="43"/>
      <c r="F245" s="231" t="s">
        <v>465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299</v>
      </c>
      <c r="AU245" s="20" t="s">
        <v>188</v>
      </c>
    </row>
    <row r="246" s="14" customFormat="1">
      <c r="A246" s="14"/>
      <c r="B246" s="246"/>
      <c r="C246" s="247"/>
      <c r="D246" s="237" t="s">
        <v>301</v>
      </c>
      <c r="E246" s="248" t="s">
        <v>42</v>
      </c>
      <c r="F246" s="249" t="s">
        <v>253</v>
      </c>
      <c r="G246" s="247"/>
      <c r="H246" s="250">
        <v>7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301</v>
      </c>
      <c r="AU246" s="256" t="s">
        <v>188</v>
      </c>
      <c r="AV246" s="14" t="s">
        <v>88</v>
      </c>
      <c r="AW246" s="14" t="s">
        <v>38</v>
      </c>
      <c r="AX246" s="14" t="s">
        <v>79</v>
      </c>
      <c r="AY246" s="256" t="s">
        <v>292</v>
      </c>
    </row>
    <row r="247" s="15" customFormat="1">
      <c r="A247" s="15"/>
      <c r="B247" s="257"/>
      <c r="C247" s="258"/>
      <c r="D247" s="237" t="s">
        <v>301</v>
      </c>
      <c r="E247" s="259" t="s">
        <v>42</v>
      </c>
      <c r="F247" s="260" t="s">
        <v>303</v>
      </c>
      <c r="G247" s="258"/>
      <c r="H247" s="261">
        <v>7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301</v>
      </c>
      <c r="AU247" s="267" t="s">
        <v>188</v>
      </c>
      <c r="AV247" s="15" t="s">
        <v>150</v>
      </c>
      <c r="AW247" s="15" t="s">
        <v>38</v>
      </c>
      <c r="AX247" s="15" t="s">
        <v>86</v>
      </c>
      <c r="AY247" s="267" t="s">
        <v>292</v>
      </c>
    </row>
    <row r="248" s="14" customFormat="1">
      <c r="A248" s="14"/>
      <c r="B248" s="246"/>
      <c r="C248" s="247"/>
      <c r="D248" s="237" t="s">
        <v>301</v>
      </c>
      <c r="E248" s="247"/>
      <c r="F248" s="249" t="s">
        <v>466</v>
      </c>
      <c r="G248" s="247"/>
      <c r="H248" s="250">
        <v>63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301</v>
      </c>
      <c r="AU248" s="256" t="s">
        <v>188</v>
      </c>
      <c r="AV248" s="14" t="s">
        <v>88</v>
      </c>
      <c r="AW248" s="14" t="s">
        <v>4</v>
      </c>
      <c r="AX248" s="14" t="s">
        <v>86</v>
      </c>
      <c r="AY248" s="256" t="s">
        <v>292</v>
      </c>
    </row>
    <row r="249" s="2" customFormat="1" ht="37.8" customHeight="1">
      <c r="A249" s="41"/>
      <c r="B249" s="42"/>
      <c r="C249" s="217" t="s">
        <v>467</v>
      </c>
      <c r="D249" s="217" t="s">
        <v>294</v>
      </c>
      <c r="E249" s="218" t="s">
        <v>468</v>
      </c>
      <c r="F249" s="219" t="s">
        <v>469</v>
      </c>
      <c r="G249" s="220" t="s">
        <v>181</v>
      </c>
      <c r="H249" s="221">
        <v>18</v>
      </c>
      <c r="I249" s="222"/>
      <c r="J249" s="223">
        <f>ROUND(I249*H249,2)</f>
        <v>0</v>
      </c>
      <c r="K249" s="219" t="s">
        <v>297</v>
      </c>
      <c r="L249" s="47"/>
      <c r="M249" s="224" t="s">
        <v>42</v>
      </c>
      <c r="N249" s="225" t="s">
        <v>50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150</v>
      </c>
      <c r="AT249" s="228" t="s">
        <v>294</v>
      </c>
      <c r="AU249" s="228" t="s">
        <v>188</v>
      </c>
      <c r="AY249" s="20" t="s">
        <v>292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86</v>
      </c>
      <c r="BK249" s="229">
        <f>ROUND(I249*H249,2)</f>
        <v>0</v>
      </c>
      <c r="BL249" s="20" t="s">
        <v>150</v>
      </c>
      <c r="BM249" s="228" t="s">
        <v>470</v>
      </c>
    </row>
    <row r="250" s="2" customFormat="1">
      <c r="A250" s="41"/>
      <c r="B250" s="42"/>
      <c r="C250" s="43"/>
      <c r="D250" s="230" t="s">
        <v>299</v>
      </c>
      <c r="E250" s="43"/>
      <c r="F250" s="231" t="s">
        <v>471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299</v>
      </c>
      <c r="AU250" s="20" t="s">
        <v>188</v>
      </c>
    </row>
    <row r="251" s="14" customFormat="1">
      <c r="A251" s="14"/>
      <c r="B251" s="246"/>
      <c r="C251" s="247"/>
      <c r="D251" s="237" t="s">
        <v>301</v>
      </c>
      <c r="E251" s="248" t="s">
        <v>42</v>
      </c>
      <c r="F251" s="249" t="s">
        <v>254</v>
      </c>
      <c r="G251" s="247"/>
      <c r="H251" s="250">
        <v>2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301</v>
      </c>
      <c r="AU251" s="256" t="s">
        <v>188</v>
      </c>
      <c r="AV251" s="14" t="s">
        <v>88</v>
      </c>
      <c r="AW251" s="14" t="s">
        <v>38</v>
      </c>
      <c r="AX251" s="14" t="s">
        <v>79</v>
      </c>
      <c r="AY251" s="256" t="s">
        <v>292</v>
      </c>
    </row>
    <row r="252" s="15" customFormat="1">
      <c r="A252" s="15"/>
      <c r="B252" s="257"/>
      <c r="C252" s="258"/>
      <c r="D252" s="237" t="s">
        <v>301</v>
      </c>
      <c r="E252" s="259" t="s">
        <v>42</v>
      </c>
      <c r="F252" s="260" t="s">
        <v>303</v>
      </c>
      <c r="G252" s="258"/>
      <c r="H252" s="261">
        <v>2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301</v>
      </c>
      <c r="AU252" s="267" t="s">
        <v>188</v>
      </c>
      <c r="AV252" s="15" t="s">
        <v>150</v>
      </c>
      <c r="AW252" s="15" t="s">
        <v>38</v>
      </c>
      <c r="AX252" s="15" t="s">
        <v>86</v>
      </c>
      <c r="AY252" s="267" t="s">
        <v>292</v>
      </c>
    </row>
    <row r="253" s="14" customFormat="1">
      <c r="A253" s="14"/>
      <c r="B253" s="246"/>
      <c r="C253" s="247"/>
      <c r="D253" s="237" t="s">
        <v>301</v>
      </c>
      <c r="E253" s="247"/>
      <c r="F253" s="249" t="s">
        <v>472</v>
      </c>
      <c r="G253" s="247"/>
      <c r="H253" s="250">
        <v>18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301</v>
      </c>
      <c r="AU253" s="256" t="s">
        <v>188</v>
      </c>
      <c r="AV253" s="14" t="s">
        <v>88</v>
      </c>
      <c r="AW253" s="14" t="s">
        <v>4</v>
      </c>
      <c r="AX253" s="14" t="s">
        <v>86</v>
      </c>
      <c r="AY253" s="256" t="s">
        <v>292</v>
      </c>
    </row>
    <row r="254" s="2" customFormat="1" ht="37.8" customHeight="1">
      <c r="A254" s="41"/>
      <c r="B254" s="42"/>
      <c r="C254" s="217" t="s">
        <v>473</v>
      </c>
      <c r="D254" s="217" t="s">
        <v>294</v>
      </c>
      <c r="E254" s="218" t="s">
        <v>474</v>
      </c>
      <c r="F254" s="219" t="s">
        <v>475</v>
      </c>
      <c r="G254" s="220" t="s">
        <v>181</v>
      </c>
      <c r="H254" s="221">
        <v>45</v>
      </c>
      <c r="I254" s="222"/>
      <c r="J254" s="223">
        <f>ROUND(I254*H254,2)</f>
        <v>0</v>
      </c>
      <c r="K254" s="219" t="s">
        <v>297</v>
      </c>
      <c r="L254" s="47"/>
      <c r="M254" s="224" t="s">
        <v>42</v>
      </c>
      <c r="N254" s="225" t="s">
        <v>50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150</v>
      </c>
      <c r="AT254" s="228" t="s">
        <v>294</v>
      </c>
      <c r="AU254" s="228" t="s">
        <v>188</v>
      </c>
      <c r="AY254" s="20" t="s">
        <v>292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86</v>
      </c>
      <c r="BK254" s="229">
        <f>ROUND(I254*H254,2)</f>
        <v>0</v>
      </c>
      <c r="BL254" s="20" t="s">
        <v>150</v>
      </c>
      <c r="BM254" s="228" t="s">
        <v>476</v>
      </c>
    </row>
    <row r="255" s="2" customFormat="1">
      <c r="A255" s="41"/>
      <c r="B255" s="42"/>
      <c r="C255" s="43"/>
      <c r="D255" s="230" t="s">
        <v>299</v>
      </c>
      <c r="E255" s="43"/>
      <c r="F255" s="231" t="s">
        <v>477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299</v>
      </c>
      <c r="AU255" s="20" t="s">
        <v>188</v>
      </c>
    </row>
    <row r="256" s="14" customFormat="1">
      <c r="A256" s="14"/>
      <c r="B256" s="246"/>
      <c r="C256" s="247"/>
      <c r="D256" s="237" t="s">
        <v>301</v>
      </c>
      <c r="E256" s="248" t="s">
        <v>42</v>
      </c>
      <c r="F256" s="249" t="s">
        <v>255</v>
      </c>
      <c r="G256" s="247"/>
      <c r="H256" s="250">
        <v>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301</v>
      </c>
      <c r="AU256" s="256" t="s">
        <v>188</v>
      </c>
      <c r="AV256" s="14" t="s">
        <v>88</v>
      </c>
      <c r="AW256" s="14" t="s">
        <v>38</v>
      </c>
      <c r="AX256" s="14" t="s">
        <v>79</v>
      </c>
      <c r="AY256" s="256" t="s">
        <v>292</v>
      </c>
    </row>
    <row r="257" s="15" customFormat="1">
      <c r="A257" s="15"/>
      <c r="B257" s="257"/>
      <c r="C257" s="258"/>
      <c r="D257" s="237" t="s">
        <v>301</v>
      </c>
      <c r="E257" s="259" t="s">
        <v>42</v>
      </c>
      <c r="F257" s="260" t="s">
        <v>303</v>
      </c>
      <c r="G257" s="258"/>
      <c r="H257" s="261">
        <v>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301</v>
      </c>
      <c r="AU257" s="267" t="s">
        <v>188</v>
      </c>
      <c r="AV257" s="15" t="s">
        <v>150</v>
      </c>
      <c r="AW257" s="15" t="s">
        <v>38</v>
      </c>
      <c r="AX257" s="15" t="s">
        <v>86</v>
      </c>
      <c r="AY257" s="267" t="s">
        <v>292</v>
      </c>
    </row>
    <row r="258" s="14" customFormat="1">
      <c r="A258" s="14"/>
      <c r="B258" s="246"/>
      <c r="C258" s="247"/>
      <c r="D258" s="237" t="s">
        <v>301</v>
      </c>
      <c r="E258" s="247"/>
      <c r="F258" s="249" t="s">
        <v>478</v>
      </c>
      <c r="G258" s="247"/>
      <c r="H258" s="250">
        <v>45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301</v>
      </c>
      <c r="AU258" s="256" t="s">
        <v>188</v>
      </c>
      <c r="AV258" s="14" t="s">
        <v>88</v>
      </c>
      <c r="AW258" s="14" t="s">
        <v>4</v>
      </c>
      <c r="AX258" s="14" t="s">
        <v>86</v>
      </c>
      <c r="AY258" s="256" t="s">
        <v>292</v>
      </c>
    </row>
    <row r="259" s="2" customFormat="1" ht="33" customHeight="1">
      <c r="A259" s="41"/>
      <c r="B259" s="42"/>
      <c r="C259" s="217" t="s">
        <v>479</v>
      </c>
      <c r="D259" s="217" t="s">
        <v>294</v>
      </c>
      <c r="E259" s="218" t="s">
        <v>480</v>
      </c>
      <c r="F259" s="219" t="s">
        <v>481</v>
      </c>
      <c r="G259" s="220" t="s">
        <v>181</v>
      </c>
      <c r="H259" s="221">
        <v>63</v>
      </c>
      <c r="I259" s="222"/>
      <c r="J259" s="223">
        <f>ROUND(I259*H259,2)</f>
        <v>0</v>
      </c>
      <c r="K259" s="219" t="s">
        <v>297</v>
      </c>
      <c r="L259" s="47"/>
      <c r="M259" s="224" t="s">
        <v>42</v>
      </c>
      <c r="N259" s="225" t="s">
        <v>50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150</v>
      </c>
      <c r="AT259" s="228" t="s">
        <v>294</v>
      </c>
      <c r="AU259" s="228" t="s">
        <v>188</v>
      </c>
      <c r="AY259" s="20" t="s">
        <v>292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86</v>
      </c>
      <c r="BK259" s="229">
        <f>ROUND(I259*H259,2)</f>
        <v>0</v>
      </c>
      <c r="BL259" s="20" t="s">
        <v>150</v>
      </c>
      <c r="BM259" s="228" t="s">
        <v>482</v>
      </c>
    </row>
    <row r="260" s="2" customFormat="1">
      <c r="A260" s="41"/>
      <c r="B260" s="42"/>
      <c r="C260" s="43"/>
      <c r="D260" s="230" t="s">
        <v>299</v>
      </c>
      <c r="E260" s="43"/>
      <c r="F260" s="231" t="s">
        <v>483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299</v>
      </c>
      <c r="AU260" s="20" t="s">
        <v>188</v>
      </c>
    </row>
    <row r="261" s="14" customFormat="1">
      <c r="A261" s="14"/>
      <c r="B261" s="246"/>
      <c r="C261" s="247"/>
      <c r="D261" s="237" t="s">
        <v>301</v>
      </c>
      <c r="E261" s="248" t="s">
        <v>42</v>
      </c>
      <c r="F261" s="249" t="s">
        <v>253</v>
      </c>
      <c r="G261" s="247"/>
      <c r="H261" s="250">
        <v>7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301</v>
      </c>
      <c r="AU261" s="256" t="s">
        <v>188</v>
      </c>
      <c r="AV261" s="14" t="s">
        <v>88</v>
      </c>
      <c r="AW261" s="14" t="s">
        <v>38</v>
      </c>
      <c r="AX261" s="14" t="s">
        <v>79</v>
      </c>
      <c r="AY261" s="256" t="s">
        <v>292</v>
      </c>
    </row>
    <row r="262" s="15" customFormat="1">
      <c r="A262" s="15"/>
      <c r="B262" s="257"/>
      <c r="C262" s="258"/>
      <c r="D262" s="237" t="s">
        <v>301</v>
      </c>
      <c r="E262" s="259" t="s">
        <v>42</v>
      </c>
      <c r="F262" s="260" t="s">
        <v>303</v>
      </c>
      <c r="G262" s="258"/>
      <c r="H262" s="261">
        <v>7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301</v>
      </c>
      <c r="AU262" s="267" t="s">
        <v>188</v>
      </c>
      <c r="AV262" s="15" t="s">
        <v>150</v>
      </c>
      <c r="AW262" s="15" t="s">
        <v>38</v>
      </c>
      <c r="AX262" s="15" t="s">
        <v>86</v>
      </c>
      <c r="AY262" s="267" t="s">
        <v>292</v>
      </c>
    </row>
    <row r="263" s="14" customFormat="1">
      <c r="A263" s="14"/>
      <c r="B263" s="246"/>
      <c r="C263" s="247"/>
      <c r="D263" s="237" t="s">
        <v>301</v>
      </c>
      <c r="E263" s="247"/>
      <c r="F263" s="249" t="s">
        <v>466</v>
      </c>
      <c r="G263" s="247"/>
      <c r="H263" s="250">
        <v>63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301</v>
      </c>
      <c r="AU263" s="256" t="s">
        <v>188</v>
      </c>
      <c r="AV263" s="14" t="s">
        <v>88</v>
      </c>
      <c r="AW263" s="14" t="s">
        <v>4</v>
      </c>
      <c r="AX263" s="14" t="s">
        <v>86</v>
      </c>
      <c r="AY263" s="256" t="s">
        <v>292</v>
      </c>
    </row>
    <row r="264" s="2" customFormat="1" ht="33" customHeight="1">
      <c r="A264" s="41"/>
      <c r="B264" s="42"/>
      <c r="C264" s="217" t="s">
        <v>484</v>
      </c>
      <c r="D264" s="217" t="s">
        <v>294</v>
      </c>
      <c r="E264" s="218" t="s">
        <v>485</v>
      </c>
      <c r="F264" s="219" t="s">
        <v>486</v>
      </c>
      <c r="G264" s="220" t="s">
        <v>181</v>
      </c>
      <c r="H264" s="221">
        <v>18</v>
      </c>
      <c r="I264" s="222"/>
      <c r="J264" s="223">
        <f>ROUND(I264*H264,2)</f>
        <v>0</v>
      </c>
      <c r="K264" s="219" t="s">
        <v>297</v>
      </c>
      <c r="L264" s="47"/>
      <c r="M264" s="224" t="s">
        <v>42</v>
      </c>
      <c r="N264" s="225" t="s">
        <v>50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150</v>
      </c>
      <c r="AT264" s="228" t="s">
        <v>294</v>
      </c>
      <c r="AU264" s="228" t="s">
        <v>188</v>
      </c>
      <c r="AY264" s="20" t="s">
        <v>292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86</v>
      </c>
      <c r="BK264" s="229">
        <f>ROUND(I264*H264,2)</f>
        <v>0</v>
      </c>
      <c r="BL264" s="20" t="s">
        <v>150</v>
      </c>
      <c r="BM264" s="228" t="s">
        <v>487</v>
      </c>
    </row>
    <row r="265" s="2" customFormat="1">
      <c r="A265" s="41"/>
      <c r="B265" s="42"/>
      <c r="C265" s="43"/>
      <c r="D265" s="230" t="s">
        <v>299</v>
      </c>
      <c r="E265" s="43"/>
      <c r="F265" s="231" t="s">
        <v>488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299</v>
      </c>
      <c r="AU265" s="20" t="s">
        <v>188</v>
      </c>
    </row>
    <row r="266" s="14" customFormat="1">
      <c r="A266" s="14"/>
      <c r="B266" s="246"/>
      <c r="C266" s="247"/>
      <c r="D266" s="237" t="s">
        <v>301</v>
      </c>
      <c r="E266" s="248" t="s">
        <v>42</v>
      </c>
      <c r="F266" s="249" t="s">
        <v>254</v>
      </c>
      <c r="G266" s="247"/>
      <c r="H266" s="250">
        <v>2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301</v>
      </c>
      <c r="AU266" s="256" t="s">
        <v>188</v>
      </c>
      <c r="AV266" s="14" t="s">
        <v>88</v>
      </c>
      <c r="AW266" s="14" t="s">
        <v>38</v>
      </c>
      <c r="AX266" s="14" t="s">
        <v>79</v>
      </c>
      <c r="AY266" s="256" t="s">
        <v>292</v>
      </c>
    </row>
    <row r="267" s="15" customFormat="1">
      <c r="A267" s="15"/>
      <c r="B267" s="257"/>
      <c r="C267" s="258"/>
      <c r="D267" s="237" t="s">
        <v>301</v>
      </c>
      <c r="E267" s="259" t="s">
        <v>42</v>
      </c>
      <c r="F267" s="260" t="s">
        <v>303</v>
      </c>
      <c r="G267" s="258"/>
      <c r="H267" s="261">
        <v>2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301</v>
      </c>
      <c r="AU267" s="267" t="s">
        <v>188</v>
      </c>
      <c r="AV267" s="15" t="s">
        <v>150</v>
      </c>
      <c r="AW267" s="15" t="s">
        <v>38</v>
      </c>
      <c r="AX267" s="15" t="s">
        <v>86</v>
      </c>
      <c r="AY267" s="267" t="s">
        <v>292</v>
      </c>
    </row>
    <row r="268" s="14" customFormat="1">
      <c r="A268" s="14"/>
      <c r="B268" s="246"/>
      <c r="C268" s="247"/>
      <c r="D268" s="237" t="s">
        <v>301</v>
      </c>
      <c r="E268" s="247"/>
      <c r="F268" s="249" t="s">
        <v>472</v>
      </c>
      <c r="G268" s="247"/>
      <c r="H268" s="250">
        <v>18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301</v>
      </c>
      <c r="AU268" s="256" t="s">
        <v>188</v>
      </c>
      <c r="AV268" s="14" t="s">
        <v>88</v>
      </c>
      <c r="AW268" s="14" t="s">
        <v>4</v>
      </c>
      <c r="AX268" s="14" t="s">
        <v>86</v>
      </c>
      <c r="AY268" s="256" t="s">
        <v>292</v>
      </c>
    </row>
    <row r="269" s="2" customFormat="1" ht="33" customHeight="1">
      <c r="A269" s="41"/>
      <c r="B269" s="42"/>
      <c r="C269" s="217" t="s">
        <v>489</v>
      </c>
      <c r="D269" s="217" t="s">
        <v>294</v>
      </c>
      <c r="E269" s="218" t="s">
        <v>490</v>
      </c>
      <c r="F269" s="219" t="s">
        <v>491</v>
      </c>
      <c r="G269" s="220" t="s">
        <v>181</v>
      </c>
      <c r="H269" s="221">
        <v>45</v>
      </c>
      <c r="I269" s="222"/>
      <c r="J269" s="223">
        <f>ROUND(I269*H269,2)</f>
        <v>0</v>
      </c>
      <c r="K269" s="219" t="s">
        <v>297</v>
      </c>
      <c r="L269" s="47"/>
      <c r="M269" s="224" t="s">
        <v>42</v>
      </c>
      <c r="N269" s="225" t="s">
        <v>50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150</v>
      </c>
      <c r="AT269" s="228" t="s">
        <v>294</v>
      </c>
      <c r="AU269" s="228" t="s">
        <v>188</v>
      </c>
      <c r="AY269" s="20" t="s">
        <v>292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86</v>
      </c>
      <c r="BK269" s="229">
        <f>ROUND(I269*H269,2)</f>
        <v>0</v>
      </c>
      <c r="BL269" s="20" t="s">
        <v>150</v>
      </c>
      <c r="BM269" s="228" t="s">
        <v>492</v>
      </c>
    </row>
    <row r="270" s="2" customFormat="1">
      <c r="A270" s="41"/>
      <c r="B270" s="42"/>
      <c r="C270" s="43"/>
      <c r="D270" s="230" t="s">
        <v>299</v>
      </c>
      <c r="E270" s="43"/>
      <c r="F270" s="231" t="s">
        <v>493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299</v>
      </c>
      <c r="AU270" s="20" t="s">
        <v>188</v>
      </c>
    </row>
    <row r="271" s="14" customFormat="1">
      <c r="A271" s="14"/>
      <c r="B271" s="246"/>
      <c r="C271" s="247"/>
      <c r="D271" s="237" t="s">
        <v>301</v>
      </c>
      <c r="E271" s="248" t="s">
        <v>42</v>
      </c>
      <c r="F271" s="249" t="s">
        <v>255</v>
      </c>
      <c r="G271" s="247"/>
      <c r="H271" s="250">
        <v>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301</v>
      </c>
      <c r="AU271" s="256" t="s">
        <v>188</v>
      </c>
      <c r="AV271" s="14" t="s">
        <v>88</v>
      </c>
      <c r="AW271" s="14" t="s">
        <v>38</v>
      </c>
      <c r="AX271" s="14" t="s">
        <v>79</v>
      </c>
      <c r="AY271" s="256" t="s">
        <v>292</v>
      </c>
    </row>
    <row r="272" s="15" customFormat="1">
      <c r="A272" s="15"/>
      <c r="B272" s="257"/>
      <c r="C272" s="258"/>
      <c r="D272" s="237" t="s">
        <v>301</v>
      </c>
      <c r="E272" s="259" t="s">
        <v>42</v>
      </c>
      <c r="F272" s="260" t="s">
        <v>303</v>
      </c>
      <c r="G272" s="258"/>
      <c r="H272" s="261">
        <v>5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301</v>
      </c>
      <c r="AU272" s="267" t="s">
        <v>188</v>
      </c>
      <c r="AV272" s="15" t="s">
        <v>150</v>
      </c>
      <c r="AW272" s="15" t="s">
        <v>38</v>
      </c>
      <c r="AX272" s="15" t="s">
        <v>86</v>
      </c>
      <c r="AY272" s="267" t="s">
        <v>292</v>
      </c>
    </row>
    <row r="273" s="14" customFormat="1">
      <c r="A273" s="14"/>
      <c r="B273" s="246"/>
      <c r="C273" s="247"/>
      <c r="D273" s="237" t="s">
        <v>301</v>
      </c>
      <c r="E273" s="247"/>
      <c r="F273" s="249" t="s">
        <v>478</v>
      </c>
      <c r="G273" s="247"/>
      <c r="H273" s="250">
        <v>45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301</v>
      </c>
      <c r="AU273" s="256" t="s">
        <v>188</v>
      </c>
      <c r="AV273" s="14" t="s">
        <v>88</v>
      </c>
      <c r="AW273" s="14" t="s">
        <v>4</v>
      </c>
      <c r="AX273" s="14" t="s">
        <v>86</v>
      </c>
      <c r="AY273" s="256" t="s">
        <v>292</v>
      </c>
    </row>
    <row r="274" s="2" customFormat="1" ht="33" customHeight="1">
      <c r="A274" s="41"/>
      <c r="B274" s="42"/>
      <c r="C274" s="217" t="s">
        <v>494</v>
      </c>
      <c r="D274" s="217" t="s">
        <v>294</v>
      </c>
      <c r="E274" s="218" t="s">
        <v>495</v>
      </c>
      <c r="F274" s="219" t="s">
        <v>496</v>
      </c>
      <c r="G274" s="220" t="s">
        <v>181</v>
      </c>
      <c r="H274" s="221">
        <v>108</v>
      </c>
      <c r="I274" s="222"/>
      <c r="J274" s="223">
        <f>ROUND(I274*H274,2)</f>
        <v>0</v>
      </c>
      <c r="K274" s="219" t="s">
        <v>297</v>
      </c>
      <c r="L274" s="47"/>
      <c r="M274" s="224" t="s">
        <v>42</v>
      </c>
      <c r="N274" s="225" t="s">
        <v>50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150</v>
      </c>
      <c r="AT274" s="228" t="s">
        <v>294</v>
      </c>
      <c r="AU274" s="228" t="s">
        <v>188</v>
      </c>
      <c r="AY274" s="20" t="s">
        <v>292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86</v>
      </c>
      <c r="BK274" s="229">
        <f>ROUND(I274*H274,2)</f>
        <v>0</v>
      </c>
      <c r="BL274" s="20" t="s">
        <v>150</v>
      </c>
      <c r="BM274" s="228" t="s">
        <v>497</v>
      </c>
    </row>
    <row r="275" s="2" customFormat="1">
      <c r="A275" s="41"/>
      <c r="B275" s="42"/>
      <c r="C275" s="43"/>
      <c r="D275" s="230" t="s">
        <v>299</v>
      </c>
      <c r="E275" s="43"/>
      <c r="F275" s="231" t="s">
        <v>498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299</v>
      </c>
      <c r="AU275" s="20" t="s">
        <v>188</v>
      </c>
    </row>
    <row r="276" s="14" customFormat="1">
      <c r="A276" s="14"/>
      <c r="B276" s="246"/>
      <c r="C276" s="247"/>
      <c r="D276" s="237" t="s">
        <v>301</v>
      </c>
      <c r="E276" s="248" t="s">
        <v>42</v>
      </c>
      <c r="F276" s="249" t="s">
        <v>450</v>
      </c>
      <c r="G276" s="247"/>
      <c r="H276" s="250">
        <v>12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301</v>
      </c>
      <c r="AU276" s="256" t="s">
        <v>188</v>
      </c>
      <c r="AV276" s="14" t="s">
        <v>88</v>
      </c>
      <c r="AW276" s="14" t="s">
        <v>38</v>
      </c>
      <c r="AX276" s="14" t="s">
        <v>79</v>
      </c>
      <c r="AY276" s="256" t="s">
        <v>292</v>
      </c>
    </row>
    <row r="277" s="15" customFormat="1">
      <c r="A277" s="15"/>
      <c r="B277" s="257"/>
      <c r="C277" s="258"/>
      <c r="D277" s="237" t="s">
        <v>301</v>
      </c>
      <c r="E277" s="259" t="s">
        <v>42</v>
      </c>
      <c r="F277" s="260" t="s">
        <v>303</v>
      </c>
      <c r="G277" s="258"/>
      <c r="H277" s="261">
        <v>12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301</v>
      </c>
      <c r="AU277" s="267" t="s">
        <v>188</v>
      </c>
      <c r="AV277" s="15" t="s">
        <v>150</v>
      </c>
      <c r="AW277" s="15" t="s">
        <v>38</v>
      </c>
      <c r="AX277" s="15" t="s">
        <v>86</v>
      </c>
      <c r="AY277" s="267" t="s">
        <v>292</v>
      </c>
    </row>
    <row r="278" s="14" customFormat="1">
      <c r="A278" s="14"/>
      <c r="B278" s="246"/>
      <c r="C278" s="247"/>
      <c r="D278" s="237" t="s">
        <v>301</v>
      </c>
      <c r="E278" s="247"/>
      <c r="F278" s="249" t="s">
        <v>499</v>
      </c>
      <c r="G278" s="247"/>
      <c r="H278" s="250">
        <v>108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301</v>
      </c>
      <c r="AU278" s="256" t="s">
        <v>188</v>
      </c>
      <c r="AV278" s="14" t="s">
        <v>88</v>
      </c>
      <c r="AW278" s="14" t="s">
        <v>4</v>
      </c>
      <c r="AX278" s="14" t="s">
        <v>86</v>
      </c>
      <c r="AY278" s="256" t="s">
        <v>292</v>
      </c>
    </row>
    <row r="279" s="2" customFormat="1" ht="33" customHeight="1">
      <c r="A279" s="41"/>
      <c r="B279" s="42"/>
      <c r="C279" s="217" t="s">
        <v>500</v>
      </c>
      <c r="D279" s="217" t="s">
        <v>294</v>
      </c>
      <c r="E279" s="218" t="s">
        <v>501</v>
      </c>
      <c r="F279" s="219" t="s">
        <v>502</v>
      </c>
      <c r="G279" s="220" t="s">
        <v>181</v>
      </c>
      <c r="H279" s="221">
        <v>18</v>
      </c>
      <c r="I279" s="222"/>
      <c r="J279" s="223">
        <f>ROUND(I279*H279,2)</f>
        <v>0</v>
      </c>
      <c r="K279" s="219" t="s">
        <v>297</v>
      </c>
      <c r="L279" s="47"/>
      <c r="M279" s="224" t="s">
        <v>42</v>
      </c>
      <c r="N279" s="225" t="s">
        <v>50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150</v>
      </c>
      <c r="AT279" s="228" t="s">
        <v>294</v>
      </c>
      <c r="AU279" s="228" t="s">
        <v>188</v>
      </c>
      <c r="AY279" s="20" t="s">
        <v>292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86</v>
      </c>
      <c r="BK279" s="229">
        <f>ROUND(I279*H279,2)</f>
        <v>0</v>
      </c>
      <c r="BL279" s="20" t="s">
        <v>150</v>
      </c>
      <c r="BM279" s="228" t="s">
        <v>503</v>
      </c>
    </row>
    <row r="280" s="2" customFormat="1">
      <c r="A280" s="41"/>
      <c r="B280" s="42"/>
      <c r="C280" s="43"/>
      <c r="D280" s="230" t="s">
        <v>299</v>
      </c>
      <c r="E280" s="43"/>
      <c r="F280" s="231" t="s">
        <v>504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299</v>
      </c>
      <c r="AU280" s="20" t="s">
        <v>188</v>
      </c>
    </row>
    <row r="281" s="14" customFormat="1">
      <c r="A281" s="14"/>
      <c r="B281" s="246"/>
      <c r="C281" s="247"/>
      <c r="D281" s="237" t="s">
        <v>301</v>
      </c>
      <c r="E281" s="248" t="s">
        <v>42</v>
      </c>
      <c r="F281" s="249" t="s">
        <v>254</v>
      </c>
      <c r="G281" s="247"/>
      <c r="H281" s="250">
        <v>2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301</v>
      </c>
      <c r="AU281" s="256" t="s">
        <v>188</v>
      </c>
      <c r="AV281" s="14" t="s">
        <v>88</v>
      </c>
      <c r="AW281" s="14" t="s">
        <v>38</v>
      </c>
      <c r="AX281" s="14" t="s">
        <v>79</v>
      </c>
      <c r="AY281" s="256" t="s">
        <v>292</v>
      </c>
    </row>
    <row r="282" s="15" customFormat="1">
      <c r="A282" s="15"/>
      <c r="B282" s="257"/>
      <c r="C282" s="258"/>
      <c r="D282" s="237" t="s">
        <v>301</v>
      </c>
      <c r="E282" s="259" t="s">
        <v>42</v>
      </c>
      <c r="F282" s="260" t="s">
        <v>303</v>
      </c>
      <c r="G282" s="258"/>
      <c r="H282" s="261">
        <v>2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301</v>
      </c>
      <c r="AU282" s="267" t="s">
        <v>188</v>
      </c>
      <c r="AV282" s="15" t="s">
        <v>150</v>
      </c>
      <c r="AW282" s="15" t="s">
        <v>38</v>
      </c>
      <c r="AX282" s="15" t="s">
        <v>86</v>
      </c>
      <c r="AY282" s="267" t="s">
        <v>292</v>
      </c>
    </row>
    <row r="283" s="14" customFormat="1">
      <c r="A283" s="14"/>
      <c r="B283" s="246"/>
      <c r="C283" s="247"/>
      <c r="D283" s="237" t="s">
        <v>301</v>
      </c>
      <c r="E283" s="247"/>
      <c r="F283" s="249" t="s">
        <v>472</v>
      </c>
      <c r="G283" s="247"/>
      <c r="H283" s="250">
        <v>18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301</v>
      </c>
      <c r="AU283" s="256" t="s">
        <v>188</v>
      </c>
      <c r="AV283" s="14" t="s">
        <v>88</v>
      </c>
      <c r="AW283" s="14" t="s">
        <v>4</v>
      </c>
      <c r="AX283" s="14" t="s">
        <v>86</v>
      </c>
      <c r="AY283" s="256" t="s">
        <v>292</v>
      </c>
    </row>
    <row r="284" s="2" customFormat="1" ht="21.75" customHeight="1">
      <c r="A284" s="41"/>
      <c r="B284" s="42"/>
      <c r="C284" s="217" t="s">
        <v>505</v>
      </c>
      <c r="D284" s="217" t="s">
        <v>294</v>
      </c>
      <c r="E284" s="218" t="s">
        <v>506</v>
      </c>
      <c r="F284" s="219" t="s">
        <v>507</v>
      </c>
      <c r="G284" s="220" t="s">
        <v>116</v>
      </c>
      <c r="H284" s="221">
        <v>170</v>
      </c>
      <c r="I284" s="222"/>
      <c r="J284" s="223">
        <f>ROUND(I284*H284,2)</f>
        <v>0</v>
      </c>
      <c r="K284" s="219" t="s">
        <v>297</v>
      </c>
      <c r="L284" s="47"/>
      <c r="M284" s="224" t="s">
        <v>42</v>
      </c>
      <c r="N284" s="225" t="s">
        <v>50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150</v>
      </c>
      <c r="AT284" s="228" t="s">
        <v>294</v>
      </c>
      <c r="AU284" s="228" t="s">
        <v>188</v>
      </c>
      <c r="AY284" s="20" t="s">
        <v>292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86</v>
      </c>
      <c r="BK284" s="229">
        <f>ROUND(I284*H284,2)</f>
        <v>0</v>
      </c>
      <c r="BL284" s="20" t="s">
        <v>150</v>
      </c>
      <c r="BM284" s="228" t="s">
        <v>508</v>
      </c>
    </row>
    <row r="285" s="2" customFormat="1">
      <c r="A285" s="41"/>
      <c r="B285" s="42"/>
      <c r="C285" s="43"/>
      <c r="D285" s="230" t="s">
        <v>299</v>
      </c>
      <c r="E285" s="43"/>
      <c r="F285" s="231" t="s">
        <v>509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299</v>
      </c>
      <c r="AU285" s="20" t="s">
        <v>188</v>
      </c>
    </row>
    <row r="286" s="14" customFormat="1">
      <c r="A286" s="14"/>
      <c r="B286" s="246"/>
      <c r="C286" s="247"/>
      <c r="D286" s="237" t="s">
        <v>301</v>
      </c>
      <c r="E286" s="248" t="s">
        <v>42</v>
      </c>
      <c r="F286" s="249" t="s">
        <v>248</v>
      </c>
      <c r="G286" s="247"/>
      <c r="H286" s="250">
        <v>85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301</v>
      </c>
      <c r="AU286" s="256" t="s">
        <v>188</v>
      </c>
      <c r="AV286" s="14" t="s">
        <v>88</v>
      </c>
      <c r="AW286" s="14" t="s">
        <v>38</v>
      </c>
      <c r="AX286" s="14" t="s">
        <v>79</v>
      </c>
      <c r="AY286" s="256" t="s">
        <v>292</v>
      </c>
    </row>
    <row r="287" s="15" customFormat="1">
      <c r="A287" s="15"/>
      <c r="B287" s="257"/>
      <c r="C287" s="258"/>
      <c r="D287" s="237" t="s">
        <v>301</v>
      </c>
      <c r="E287" s="259" t="s">
        <v>42</v>
      </c>
      <c r="F287" s="260" t="s">
        <v>303</v>
      </c>
      <c r="G287" s="258"/>
      <c r="H287" s="261">
        <v>85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301</v>
      </c>
      <c r="AU287" s="267" t="s">
        <v>188</v>
      </c>
      <c r="AV287" s="15" t="s">
        <v>150</v>
      </c>
      <c r="AW287" s="15" t="s">
        <v>38</v>
      </c>
      <c r="AX287" s="15" t="s">
        <v>86</v>
      </c>
      <c r="AY287" s="267" t="s">
        <v>292</v>
      </c>
    </row>
    <row r="288" s="14" customFormat="1">
      <c r="A288" s="14"/>
      <c r="B288" s="246"/>
      <c r="C288" s="247"/>
      <c r="D288" s="237" t="s">
        <v>301</v>
      </c>
      <c r="E288" s="247"/>
      <c r="F288" s="249" t="s">
        <v>510</v>
      </c>
      <c r="G288" s="247"/>
      <c r="H288" s="250">
        <v>170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301</v>
      </c>
      <c r="AU288" s="256" t="s">
        <v>188</v>
      </c>
      <c r="AV288" s="14" t="s">
        <v>88</v>
      </c>
      <c r="AW288" s="14" t="s">
        <v>4</v>
      </c>
      <c r="AX288" s="14" t="s">
        <v>86</v>
      </c>
      <c r="AY288" s="256" t="s">
        <v>292</v>
      </c>
    </row>
    <row r="289" s="12" customFormat="1" ht="20.88" customHeight="1">
      <c r="A289" s="12"/>
      <c r="B289" s="201"/>
      <c r="C289" s="202"/>
      <c r="D289" s="203" t="s">
        <v>78</v>
      </c>
      <c r="E289" s="215" t="s">
        <v>398</v>
      </c>
      <c r="F289" s="215" t="s">
        <v>511</v>
      </c>
      <c r="G289" s="202"/>
      <c r="H289" s="202"/>
      <c r="I289" s="205"/>
      <c r="J289" s="216">
        <f>BK289</f>
        <v>0</v>
      </c>
      <c r="K289" s="202"/>
      <c r="L289" s="207"/>
      <c r="M289" s="208"/>
      <c r="N289" s="209"/>
      <c r="O289" s="209"/>
      <c r="P289" s="210">
        <f>SUM(P290:P325)</f>
        <v>0</v>
      </c>
      <c r="Q289" s="209"/>
      <c r="R289" s="210">
        <f>SUM(R290:R325)</f>
        <v>0.040289999999999999</v>
      </c>
      <c r="S289" s="209"/>
      <c r="T289" s="211">
        <f>SUM(T290:T325)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2" t="s">
        <v>86</v>
      </c>
      <c r="AT289" s="213" t="s">
        <v>78</v>
      </c>
      <c r="AU289" s="213" t="s">
        <v>88</v>
      </c>
      <c r="AY289" s="212" t="s">
        <v>292</v>
      </c>
      <c r="BK289" s="214">
        <f>SUM(BK290:BK325)</f>
        <v>0</v>
      </c>
    </row>
    <row r="290" s="2" customFormat="1" ht="24.15" customHeight="1">
      <c r="A290" s="41"/>
      <c r="B290" s="42"/>
      <c r="C290" s="217" t="s">
        <v>154</v>
      </c>
      <c r="D290" s="217" t="s">
        <v>294</v>
      </c>
      <c r="E290" s="218" t="s">
        <v>512</v>
      </c>
      <c r="F290" s="219" t="s">
        <v>513</v>
      </c>
      <c r="G290" s="220" t="s">
        <v>212</v>
      </c>
      <c r="H290" s="221">
        <v>537.20000000000005</v>
      </c>
      <c r="I290" s="222"/>
      <c r="J290" s="223">
        <f>ROUND(I290*H290,2)</f>
        <v>0</v>
      </c>
      <c r="K290" s="219" t="s">
        <v>297</v>
      </c>
      <c r="L290" s="47"/>
      <c r="M290" s="224" t="s">
        <v>42</v>
      </c>
      <c r="N290" s="225" t="s">
        <v>50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150</v>
      </c>
      <c r="AT290" s="228" t="s">
        <v>294</v>
      </c>
      <c r="AU290" s="228" t="s">
        <v>188</v>
      </c>
      <c r="AY290" s="20" t="s">
        <v>292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86</v>
      </c>
      <c r="BK290" s="229">
        <f>ROUND(I290*H290,2)</f>
        <v>0</v>
      </c>
      <c r="BL290" s="20" t="s">
        <v>150</v>
      </c>
      <c r="BM290" s="228" t="s">
        <v>514</v>
      </c>
    </row>
    <row r="291" s="2" customFormat="1">
      <c r="A291" s="41"/>
      <c r="B291" s="42"/>
      <c r="C291" s="43"/>
      <c r="D291" s="230" t="s">
        <v>299</v>
      </c>
      <c r="E291" s="43"/>
      <c r="F291" s="231" t="s">
        <v>515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299</v>
      </c>
      <c r="AU291" s="20" t="s">
        <v>188</v>
      </c>
    </row>
    <row r="292" s="14" customFormat="1">
      <c r="A292" s="14"/>
      <c r="B292" s="246"/>
      <c r="C292" s="247"/>
      <c r="D292" s="237" t="s">
        <v>301</v>
      </c>
      <c r="E292" s="248" t="s">
        <v>42</v>
      </c>
      <c r="F292" s="249" t="s">
        <v>516</v>
      </c>
      <c r="G292" s="247"/>
      <c r="H292" s="250">
        <v>537.20000000000005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301</v>
      </c>
      <c r="AU292" s="256" t="s">
        <v>188</v>
      </c>
      <c r="AV292" s="14" t="s">
        <v>88</v>
      </c>
      <c r="AW292" s="14" t="s">
        <v>38</v>
      </c>
      <c r="AX292" s="14" t="s">
        <v>79</v>
      </c>
      <c r="AY292" s="256" t="s">
        <v>292</v>
      </c>
    </row>
    <row r="293" s="15" customFormat="1">
      <c r="A293" s="15"/>
      <c r="B293" s="257"/>
      <c r="C293" s="258"/>
      <c r="D293" s="237" t="s">
        <v>301</v>
      </c>
      <c r="E293" s="259" t="s">
        <v>42</v>
      </c>
      <c r="F293" s="260" t="s">
        <v>303</v>
      </c>
      <c r="G293" s="258"/>
      <c r="H293" s="261">
        <v>537.20000000000005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301</v>
      </c>
      <c r="AU293" s="267" t="s">
        <v>188</v>
      </c>
      <c r="AV293" s="15" t="s">
        <v>150</v>
      </c>
      <c r="AW293" s="15" t="s">
        <v>38</v>
      </c>
      <c r="AX293" s="15" t="s">
        <v>86</v>
      </c>
      <c r="AY293" s="267" t="s">
        <v>292</v>
      </c>
    </row>
    <row r="294" s="2" customFormat="1" ht="16.5" customHeight="1">
      <c r="A294" s="41"/>
      <c r="B294" s="42"/>
      <c r="C294" s="217" t="s">
        <v>517</v>
      </c>
      <c r="D294" s="217" t="s">
        <v>294</v>
      </c>
      <c r="E294" s="218" t="s">
        <v>518</v>
      </c>
      <c r="F294" s="219" t="s">
        <v>519</v>
      </c>
      <c r="G294" s="220" t="s">
        <v>212</v>
      </c>
      <c r="H294" s="221">
        <v>268.60000000000002</v>
      </c>
      <c r="I294" s="222"/>
      <c r="J294" s="223">
        <f>ROUND(I294*H294,2)</f>
        <v>0</v>
      </c>
      <c r="K294" s="219" t="s">
        <v>297</v>
      </c>
      <c r="L294" s="47"/>
      <c r="M294" s="224" t="s">
        <v>42</v>
      </c>
      <c r="N294" s="225" t="s">
        <v>50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150</v>
      </c>
      <c r="AT294" s="228" t="s">
        <v>294</v>
      </c>
      <c r="AU294" s="228" t="s">
        <v>188</v>
      </c>
      <c r="AY294" s="20" t="s">
        <v>292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86</v>
      </c>
      <c r="BK294" s="229">
        <f>ROUND(I294*H294,2)</f>
        <v>0</v>
      </c>
      <c r="BL294" s="20" t="s">
        <v>150</v>
      </c>
      <c r="BM294" s="228" t="s">
        <v>520</v>
      </c>
    </row>
    <row r="295" s="2" customFormat="1">
      <c r="A295" s="41"/>
      <c r="B295" s="42"/>
      <c r="C295" s="43"/>
      <c r="D295" s="230" t="s">
        <v>299</v>
      </c>
      <c r="E295" s="43"/>
      <c r="F295" s="231" t="s">
        <v>521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299</v>
      </c>
      <c r="AU295" s="20" t="s">
        <v>188</v>
      </c>
    </row>
    <row r="296" s="14" customFormat="1">
      <c r="A296" s="14"/>
      <c r="B296" s="246"/>
      <c r="C296" s="247"/>
      <c r="D296" s="237" t="s">
        <v>301</v>
      </c>
      <c r="E296" s="248" t="s">
        <v>42</v>
      </c>
      <c r="F296" s="249" t="s">
        <v>522</v>
      </c>
      <c r="G296" s="247"/>
      <c r="H296" s="250">
        <v>268.60000000000002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301</v>
      </c>
      <c r="AU296" s="256" t="s">
        <v>188</v>
      </c>
      <c r="AV296" s="14" t="s">
        <v>88</v>
      </c>
      <c r="AW296" s="14" t="s">
        <v>38</v>
      </c>
      <c r="AX296" s="14" t="s">
        <v>79</v>
      </c>
      <c r="AY296" s="256" t="s">
        <v>292</v>
      </c>
    </row>
    <row r="297" s="15" customFormat="1">
      <c r="A297" s="15"/>
      <c r="B297" s="257"/>
      <c r="C297" s="258"/>
      <c r="D297" s="237" t="s">
        <v>301</v>
      </c>
      <c r="E297" s="259" t="s">
        <v>42</v>
      </c>
      <c r="F297" s="260" t="s">
        <v>303</v>
      </c>
      <c r="G297" s="258"/>
      <c r="H297" s="261">
        <v>268.60000000000002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301</v>
      </c>
      <c r="AU297" s="267" t="s">
        <v>188</v>
      </c>
      <c r="AV297" s="15" t="s">
        <v>150</v>
      </c>
      <c r="AW297" s="15" t="s">
        <v>38</v>
      </c>
      <c r="AX297" s="15" t="s">
        <v>86</v>
      </c>
      <c r="AY297" s="267" t="s">
        <v>292</v>
      </c>
    </row>
    <row r="298" s="2" customFormat="1" ht="24.15" customHeight="1">
      <c r="A298" s="41"/>
      <c r="B298" s="42"/>
      <c r="C298" s="217" t="s">
        <v>523</v>
      </c>
      <c r="D298" s="217" t="s">
        <v>294</v>
      </c>
      <c r="E298" s="218" t="s">
        <v>524</v>
      </c>
      <c r="F298" s="219" t="s">
        <v>525</v>
      </c>
      <c r="G298" s="220" t="s">
        <v>116</v>
      </c>
      <c r="H298" s="221">
        <v>1263</v>
      </c>
      <c r="I298" s="222"/>
      <c r="J298" s="223">
        <f>ROUND(I298*H298,2)</f>
        <v>0</v>
      </c>
      <c r="K298" s="219" t="s">
        <v>297</v>
      </c>
      <c r="L298" s="47"/>
      <c r="M298" s="224" t="s">
        <v>42</v>
      </c>
      <c r="N298" s="225" t="s">
        <v>50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150</v>
      </c>
      <c r="AT298" s="228" t="s">
        <v>294</v>
      </c>
      <c r="AU298" s="228" t="s">
        <v>188</v>
      </c>
      <c r="AY298" s="20" t="s">
        <v>292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86</v>
      </c>
      <c r="BK298" s="229">
        <f>ROUND(I298*H298,2)</f>
        <v>0</v>
      </c>
      <c r="BL298" s="20" t="s">
        <v>150</v>
      </c>
      <c r="BM298" s="228" t="s">
        <v>526</v>
      </c>
    </row>
    <row r="299" s="2" customFormat="1">
      <c r="A299" s="41"/>
      <c r="B299" s="42"/>
      <c r="C299" s="43"/>
      <c r="D299" s="230" t="s">
        <v>299</v>
      </c>
      <c r="E299" s="43"/>
      <c r="F299" s="231" t="s">
        <v>527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299</v>
      </c>
      <c r="AU299" s="20" t="s">
        <v>188</v>
      </c>
    </row>
    <row r="300" s="13" customFormat="1">
      <c r="A300" s="13"/>
      <c r="B300" s="235"/>
      <c r="C300" s="236"/>
      <c r="D300" s="237" t="s">
        <v>301</v>
      </c>
      <c r="E300" s="238" t="s">
        <v>42</v>
      </c>
      <c r="F300" s="239" t="s">
        <v>302</v>
      </c>
      <c r="G300" s="236"/>
      <c r="H300" s="238" t="s">
        <v>42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301</v>
      </c>
      <c r="AU300" s="245" t="s">
        <v>188</v>
      </c>
      <c r="AV300" s="13" t="s">
        <v>86</v>
      </c>
      <c r="AW300" s="13" t="s">
        <v>38</v>
      </c>
      <c r="AX300" s="13" t="s">
        <v>79</v>
      </c>
      <c r="AY300" s="245" t="s">
        <v>292</v>
      </c>
    </row>
    <row r="301" s="14" customFormat="1">
      <c r="A301" s="14"/>
      <c r="B301" s="246"/>
      <c r="C301" s="247"/>
      <c r="D301" s="237" t="s">
        <v>301</v>
      </c>
      <c r="E301" s="248" t="s">
        <v>166</v>
      </c>
      <c r="F301" s="249" t="s">
        <v>168</v>
      </c>
      <c r="G301" s="247"/>
      <c r="H301" s="250">
        <v>1263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301</v>
      </c>
      <c r="AU301" s="256" t="s">
        <v>188</v>
      </c>
      <c r="AV301" s="14" t="s">
        <v>88</v>
      </c>
      <c r="AW301" s="14" t="s">
        <v>38</v>
      </c>
      <c r="AX301" s="14" t="s">
        <v>79</v>
      </c>
      <c r="AY301" s="256" t="s">
        <v>292</v>
      </c>
    </row>
    <row r="302" s="15" customFormat="1">
      <c r="A302" s="15"/>
      <c r="B302" s="257"/>
      <c r="C302" s="258"/>
      <c r="D302" s="237" t="s">
        <v>301</v>
      </c>
      <c r="E302" s="259" t="s">
        <v>42</v>
      </c>
      <c r="F302" s="260" t="s">
        <v>303</v>
      </c>
      <c r="G302" s="258"/>
      <c r="H302" s="261">
        <v>1263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301</v>
      </c>
      <c r="AU302" s="267" t="s">
        <v>188</v>
      </c>
      <c r="AV302" s="15" t="s">
        <v>150</v>
      </c>
      <c r="AW302" s="15" t="s">
        <v>38</v>
      </c>
      <c r="AX302" s="15" t="s">
        <v>86</v>
      </c>
      <c r="AY302" s="267" t="s">
        <v>292</v>
      </c>
    </row>
    <row r="303" s="2" customFormat="1" ht="24.15" customHeight="1">
      <c r="A303" s="41"/>
      <c r="B303" s="42"/>
      <c r="C303" s="217" t="s">
        <v>528</v>
      </c>
      <c r="D303" s="217" t="s">
        <v>294</v>
      </c>
      <c r="E303" s="218" t="s">
        <v>529</v>
      </c>
      <c r="F303" s="219" t="s">
        <v>530</v>
      </c>
      <c r="G303" s="220" t="s">
        <v>116</v>
      </c>
      <c r="H303" s="221">
        <v>1423</v>
      </c>
      <c r="I303" s="222"/>
      <c r="J303" s="223">
        <f>ROUND(I303*H303,2)</f>
        <v>0</v>
      </c>
      <c r="K303" s="219" t="s">
        <v>297</v>
      </c>
      <c r="L303" s="47"/>
      <c r="M303" s="224" t="s">
        <v>42</v>
      </c>
      <c r="N303" s="225" t="s">
        <v>50</v>
      </c>
      <c r="O303" s="8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8" t="s">
        <v>150</v>
      </c>
      <c r="AT303" s="228" t="s">
        <v>294</v>
      </c>
      <c r="AU303" s="228" t="s">
        <v>188</v>
      </c>
      <c r="AY303" s="20" t="s">
        <v>292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0" t="s">
        <v>86</v>
      </c>
      <c r="BK303" s="229">
        <f>ROUND(I303*H303,2)</f>
        <v>0</v>
      </c>
      <c r="BL303" s="20" t="s">
        <v>150</v>
      </c>
      <c r="BM303" s="228" t="s">
        <v>531</v>
      </c>
    </row>
    <row r="304" s="2" customFormat="1">
      <c r="A304" s="41"/>
      <c r="B304" s="42"/>
      <c r="C304" s="43"/>
      <c r="D304" s="230" t="s">
        <v>299</v>
      </c>
      <c r="E304" s="43"/>
      <c r="F304" s="231" t="s">
        <v>532</v>
      </c>
      <c r="G304" s="43"/>
      <c r="H304" s="43"/>
      <c r="I304" s="232"/>
      <c r="J304" s="43"/>
      <c r="K304" s="43"/>
      <c r="L304" s="47"/>
      <c r="M304" s="233"/>
      <c r="N304" s="23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299</v>
      </c>
      <c r="AU304" s="20" t="s">
        <v>188</v>
      </c>
    </row>
    <row r="305" s="13" customFormat="1">
      <c r="A305" s="13"/>
      <c r="B305" s="235"/>
      <c r="C305" s="236"/>
      <c r="D305" s="237" t="s">
        <v>301</v>
      </c>
      <c r="E305" s="238" t="s">
        <v>42</v>
      </c>
      <c r="F305" s="239" t="s">
        <v>302</v>
      </c>
      <c r="G305" s="236"/>
      <c r="H305" s="238" t="s">
        <v>42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301</v>
      </c>
      <c r="AU305" s="245" t="s">
        <v>188</v>
      </c>
      <c r="AV305" s="13" t="s">
        <v>86</v>
      </c>
      <c r="AW305" s="13" t="s">
        <v>38</v>
      </c>
      <c r="AX305" s="13" t="s">
        <v>79</v>
      </c>
      <c r="AY305" s="245" t="s">
        <v>292</v>
      </c>
    </row>
    <row r="306" s="14" customFormat="1">
      <c r="A306" s="14"/>
      <c r="B306" s="246"/>
      <c r="C306" s="247"/>
      <c r="D306" s="237" t="s">
        <v>301</v>
      </c>
      <c r="E306" s="248" t="s">
        <v>169</v>
      </c>
      <c r="F306" s="249" t="s">
        <v>171</v>
      </c>
      <c r="G306" s="247"/>
      <c r="H306" s="250">
        <v>1423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301</v>
      </c>
      <c r="AU306" s="256" t="s">
        <v>188</v>
      </c>
      <c r="AV306" s="14" t="s">
        <v>88</v>
      </c>
      <c r="AW306" s="14" t="s">
        <v>38</v>
      </c>
      <c r="AX306" s="14" t="s">
        <v>79</v>
      </c>
      <c r="AY306" s="256" t="s">
        <v>292</v>
      </c>
    </row>
    <row r="307" s="15" customFormat="1">
      <c r="A307" s="15"/>
      <c r="B307" s="257"/>
      <c r="C307" s="258"/>
      <c r="D307" s="237" t="s">
        <v>301</v>
      </c>
      <c r="E307" s="259" t="s">
        <v>42</v>
      </c>
      <c r="F307" s="260" t="s">
        <v>303</v>
      </c>
      <c r="G307" s="258"/>
      <c r="H307" s="261">
        <v>1423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301</v>
      </c>
      <c r="AU307" s="267" t="s">
        <v>188</v>
      </c>
      <c r="AV307" s="15" t="s">
        <v>150</v>
      </c>
      <c r="AW307" s="15" t="s">
        <v>38</v>
      </c>
      <c r="AX307" s="15" t="s">
        <v>86</v>
      </c>
      <c r="AY307" s="267" t="s">
        <v>292</v>
      </c>
    </row>
    <row r="308" s="2" customFormat="1" ht="24.15" customHeight="1">
      <c r="A308" s="41"/>
      <c r="B308" s="42"/>
      <c r="C308" s="217" t="s">
        <v>533</v>
      </c>
      <c r="D308" s="217" t="s">
        <v>294</v>
      </c>
      <c r="E308" s="218" t="s">
        <v>534</v>
      </c>
      <c r="F308" s="219" t="s">
        <v>535</v>
      </c>
      <c r="G308" s="220" t="s">
        <v>116</v>
      </c>
      <c r="H308" s="221">
        <v>1263</v>
      </c>
      <c r="I308" s="222"/>
      <c r="J308" s="223">
        <f>ROUND(I308*H308,2)</f>
        <v>0</v>
      </c>
      <c r="K308" s="219" t="s">
        <v>297</v>
      </c>
      <c r="L308" s="47"/>
      <c r="M308" s="224" t="s">
        <v>42</v>
      </c>
      <c r="N308" s="225" t="s">
        <v>50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150</v>
      </c>
      <c r="AT308" s="228" t="s">
        <v>294</v>
      </c>
      <c r="AU308" s="228" t="s">
        <v>188</v>
      </c>
      <c r="AY308" s="20" t="s">
        <v>292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86</v>
      </c>
      <c r="BK308" s="229">
        <f>ROUND(I308*H308,2)</f>
        <v>0</v>
      </c>
      <c r="BL308" s="20" t="s">
        <v>150</v>
      </c>
      <c r="BM308" s="228" t="s">
        <v>536</v>
      </c>
    </row>
    <row r="309" s="2" customFormat="1">
      <c r="A309" s="41"/>
      <c r="B309" s="42"/>
      <c r="C309" s="43"/>
      <c r="D309" s="230" t="s">
        <v>299</v>
      </c>
      <c r="E309" s="43"/>
      <c r="F309" s="231" t="s">
        <v>537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299</v>
      </c>
      <c r="AU309" s="20" t="s">
        <v>188</v>
      </c>
    </row>
    <row r="310" s="14" customFormat="1">
      <c r="A310" s="14"/>
      <c r="B310" s="246"/>
      <c r="C310" s="247"/>
      <c r="D310" s="237" t="s">
        <v>301</v>
      </c>
      <c r="E310" s="248" t="s">
        <v>42</v>
      </c>
      <c r="F310" s="249" t="s">
        <v>166</v>
      </c>
      <c r="G310" s="247"/>
      <c r="H310" s="250">
        <v>1263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301</v>
      </c>
      <c r="AU310" s="256" t="s">
        <v>188</v>
      </c>
      <c r="AV310" s="14" t="s">
        <v>88</v>
      </c>
      <c r="AW310" s="14" t="s">
        <v>38</v>
      </c>
      <c r="AX310" s="14" t="s">
        <v>79</v>
      </c>
      <c r="AY310" s="256" t="s">
        <v>292</v>
      </c>
    </row>
    <row r="311" s="15" customFormat="1">
      <c r="A311" s="15"/>
      <c r="B311" s="257"/>
      <c r="C311" s="258"/>
      <c r="D311" s="237" t="s">
        <v>301</v>
      </c>
      <c r="E311" s="259" t="s">
        <v>42</v>
      </c>
      <c r="F311" s="260" t="s">
        <v>303</v>
      </c>
      <c r="G311" s="258"/>
      <c r="H311" s="261">
        <v>1263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301</v>
      </c>
      <c r="AU311" s="267" t="s">
        <v>188</v>
      </c>
      <c r="AV311" s="15" t="s">
        <v>150</v>
      </c>
      <c r="AW311" s="15" t="s">
        <v>38</v>
      </c>
      <c r="AX311" s="15" t="s">
        <v>86</v>
      </c>
      <c r="AY311" s="267" t="s">
        <v>292</v>
      </c>
    </row>
    <row r="312" s="2" customFormat="1" ht="24.15" customHeight="1">
      <c r="A312" s="41"/>
      <c r="B312" s="42"/>
      <c r="C312" s="217" t="s">
        <v>538</v>
      </c>
      <c r="D312" s="217" t="s">
        <v>294</v>
      </c>
      <c r="E312" s="218" t="s">
        <v>539</v>
      </c>
      <c r="F312" s="219" t="s">
        <v>540</v>
      </c>
      <c r="G312" s="220" t="s">
        <v>116</v>
      </c>
      <c r="H312" s="221">
        <v>1423</v>
      </c>
      <c r="I312" s="222"/>
      <c r="J312" s="223">
        <f>ROUND(I312*H312,2)</f>
        <v>0</v>
      </c>
      <c r="K312" s="219" t="s">
        <v>297</v>
      </c>
      <c r="L312" s="47"/>
      <c r="M312" s="224" t="s">
        <v>42</v>
      </c>
      <c r="N312" s="225" t="s">
        <v>50</v>
      </c>
      <c r="O312" s="87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150</v>
      </c>
      <c r="AT312" s="228" t="s">
        <v>294</v>
      </c>
      <c r="AU312" s="228" t="s">
        <v>188</v>
      </c>
      <c r="AY312" s="20" t="s">
        <v>292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86</v>
      </c>
      <c r="BK312" s="229">
        <f>ROUND(I312*H312,2)</f>
        <v>0</v>
      </c>
      <c r="BL312" s="20" t="s">
        <v>150</v>
      </c>
      <c r="BM312" s="228" t="s">
        <v>541</v>
      </c>
    </row>
    <row r="313" s="2" customFormat="1">
      <c r="A313" s="41"/>
      <c r="B313" s="42"/>
      <c r="C313" s="43"/>
      <c r="D313" s="230" t="s">
        <v>299</v>
      </c>
      <c r="E313" s="43"/>
      <c r="F313" s="231" t="s">
        <v>542</v>
      </c>
      <c r="G313" s="43"/>
      <c r="H313" s="43"/>
      <c r="I313" s="232"/>
      <c r="J313" s="43"/>
      <c r="K313" s="43"/>
      <c r="L313" s="47"/>
      <c r="M313" s="233"/>
      <c r="N313" s="23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299</v>
      </c>
      <c r="AU313" s="20" t="s">
        <v>188</v>
      </c>
    </row>
    <row r="314" s="14" customFormat="1">
      <c r="A314" s="14"/>
      <c r="B314" s="246"/>
      <c r="C314" s="247"/>
      <c r="D314" s="237" t="s">
        <v>301</v>
      </c>
      <c r="E314" s="248" t="s">
        <v>42</v>
      </c>
      <c r="F314" s="249" t="s">
        <v>169</v>
      </c>
      <c r="G314" s="247"/>
      <c r="H314" s="250">
        <v>1423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301</v>
      </c>
      <c r="AU314" s="256" t="s">
        <v>188</v>
      </c>
      <c r="AV314" s="14" t="s">
        <v>88</v>
      </c>
      <c r="AW314" s="14" t="s">
        <v>38</v>
      </c>
      <c r="AX314" s="14" t="s">
        <v>79</v>
      </c>
      <c r="AY314" s="256" t="s">
        <v>292</v>
      </c>
    </row>
    <row r="315" s="15" customFormat="1">
      <c r="A315" s="15"/>
      <c r="B315" s="257"/>
      <c r="C315" s="258"/>
      <c r="D315" s="237" t="s">
        <v>301</v>
      </c>
      <c r="E315" s="259" t="s">
        <v>42</v>
      </c>
      <c r="F315" s="260" t="s">
        <v>303</v>
      </c>
      <c r="G315" s="258"/>
      <c r="H315" s="261">
        <v>1423</v>
      </c>
      <c r="I315" s="262"/>
      <c r="J315" s="258"/>
      <c r="K315" s="258"/>
      <c r="L315" s="263"/>
      <c r="M315" s="264"/>
      <c r="N315" s="265"/>
      <c r="O315" s="265"/>
      <c r="P315" s="265"/>
      <c r="Q315" s="265"/>
      <c r="R315" s="265"/>
      <c r="S315" s="265"/>
      <c r="T315" s="26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7" t="s">
        <v>301</v>
      </c>
      <c r="AU315" s="267" t="s">
        <v>188</v>
      </c>
      <c r="AV315" s="15" t="s">
        <v>150</v>
      </c>
      <c r="AW315" s="15" t="s">
        <v>38</v>
      </c>
      <c r="AX315" s="15" t="s">
        <v>86</v>
      </c>
      <c r="AY315" s="267" t="s">
        <v>292</v>
      </c>
    </row>
    <row r="316" s="2" customFormat="1" ht="16.5" customHeight="1">
      <c r="A316" s="41"/>
      <c r="B316" s="42"/>
      <c r="C316" s="269" t="s">
        <v>543</v>
      </c>
      <c r="D316" s="269" t="s">
        <v>350</v>
      </c>
      <c r="E316" s="270" t="s">
        <v>544</v>
      </c>
      <c r="F316" s="271" t="s">
        <v>545</v>
      </c>
      <c r="G316" s="272" t="s">
        <v>546</v>
      </c>
      <c r="H316" s="273">
        <v>40.289999999999999</v>
      </c>
      <c r="I316" s="274"/>
      <c r="J316" s="275">
        <f>ROUND(I316*H316,2)</f>
        <v>0</v>
      </c>
      <c r="K316" s="271" t="s">
        <v>297</v>
      </c>
      <c r="L316" s="276"/>
      <c r="M316" s="277" t="s">
        <v>42</v>
      </c>
      <c r="N316" s="278" t="s">
        <v>50</v>
      </c>
      <c r="O316" s="87"/>
      <c r="P316" s="226">
        <f>O316*H316</f>
        <v>0</v>
      </c>
      <c r="Q316" s="226">
        <v>0.001</v>
      </c>
      <c r="R316" s="226">
        <f>Q316*H316</f>
        <v>0.040289999999999999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340</v>
      </c>
      <c r="AT316" s="228" t="s">
        <v>350</v>
      </c>
      <c r="AU316" s="228" t="s">
        <v>188</v>
      </c>
      <c r="AY316" s="20" t="s">
        <v>292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86</v>
      </c>
      <c r="BK316" s="229">
        <f>ROUND(I316*H316,2)</f>
        <v>0</v>
      </c>
      <c r="BL316" s="20" t="s">
        <v>150</v>
      </c>
      <c r="BM316" s="228" t="s">
        <v>547</v>
      </c>
    </row>
    <row r="317" s="14" customFormat="1">
      <c r="A317" s="14"/>
      <c r="B317" s="246"/>
      <c r="C317" s="247"/>
      <c r="D317" s="237" t="s">
        <v>301</v>
      </c>
      <c r="E317" s="248" t="s">
        <v>42</v>
      </c>
      <c r="F317" s="249" t="s">
        <v>548</v>
      </c>
      <c r="G317" s="247"/>
      <c r="H317" s="250">
        <v>2686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301</v>
      </c>
      <c r="AU317" s="256" t="s">
        <v>188</v>
      </c>
      <c r="AV317" s="14" t="s">
        <v>88</v>
      </c>
      <c r="AW317" s="14" t="s">
        <v>38</v>
      </c>
      <c r="AX317" s="14" t="s">
        <v>79</v>
      </c>
      <c r="AY317" s="256" t="s">
        <v>292</v>
      </c>
    </row>
    <row r="318" s="15" customFormat="1">
      <c r="A318" s="15"/>
      <c r="B318" s="257"/>
      <c r="C318" s="258"/>
      <c r="D318" s="237" t="s">
        <v>301</v>
      </c>
      <c r="E318" s="259" t="s">
        <v>42</v>
      </c>
      <c r="F318" s="260" t="s">
        <v>303</v>
      </c>
      <c r="G318" s="258"/>
      <c r="H318" s="261">
        <v>2686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301</v>
      </c>
      <c r="AU318" s="267" t="s">
        <v>188</v>
      </c>
      <c r="AV318" s="15" t="s">
        <v>150</v>
      </c>
      <c r="AW318" s="15" t="s">
        <v>38</v>
      </c>
      <c r="AX318" s="15" t="s">
        <v>86</v>
      </c>
      <c r="AY318" s="267" t="s">
        <v>292</v>
      </c>
    </row>
    <row r="319" s="14" customFormat="1">
      <c r="A319" s="14"/>
      <c r="B319" s="246"/>
      <c r="C319" s="247"/>
      <c r="D319" s="237" t="s">
        <v>301</v>
      </c>
      <c r="E319" s="247"/>
      <c r="F319" s="249" t="s">
        <v>549</v>
      </c>
      <c r="G319" s="247"/>
      <c r="H319" s="250">
        <v>40.289999999999999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301</v>
      </c>
      <c r="AU319" s="256" t="s">
        <v>188</v>
      </c>
      <c r="AV319" s="14" t="s">
        <v>88</v>
      </c>
      <c r="AW319" s="14" t="s">
        <v>4</v>
      </c>
      <c r="AX319" s="14" t="s">
        <v>86</v>
      </c>
      <c r="AY319" s="256" t="s">
        <v>292</v>
      </c>
    </row>
    <row r="320" s="2" customFormat="1" ht="16.5" customHeight="1">
      <c r="A320" s="41"/>
      <c r="B320" s="42"/>
      <c r="C320" s="217" t="s">
        <v>550</v>
      </c>
      <c r="D320" s="217" t="s">
        <v>294</v>
      </c>
      <c r="E320" s="218" t="s">
        <v>551</v>
      </c>
      <c r="F320" s="219" t="s">
        <v>552</v>
      </c>
      <c r="G320" s="220" t="s">
        <v>212</v>
      </c>
      <c r="H320" s="221">
        <v>134.30000000000001</v>
      </c>
      <c r="I320" s="222"/>
      <c r="J320" s="223">
        <f>ROUND(I320*H320,2)</f>
        <v>0</v>
      </c>
      <c r="K320" s="219" t="s">
        <v>297</v>
      </c>
      <c r="L320" s="47"/>
      <c r="M320" s="224" t="s">
        <v>42</v>
      </c>
      <c r="N320" s="225" t="s">
        <v>50</v>
      </c>
      <c r="O320" s="87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150</v>
      </c>
      <c r="AT320" s="228" t="s">
        <v>294</v>
      </c>
      <c r="AU320" s="228" t="s">
        <v>188</v>
      </c>
      <c r="AY320" s="20" t="s">
        <v>292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86</v>
      </c>
      <c r="BK320" s="229">
        <f>ROUND(I320*H320,2)</f>
        <v>0</v>
      </c>
      <c r="BL320" s="20" t="s">
        <v>150</v>
      </c>
      <c r="BM320" s="228" t="s">
        <v>553</v>
      </c>
    </row>
    <row r="321" s="2" customFormat="1">
      <c r="A321" s="41"/>
      <c r="B321" s="42"/>
      <c r="C321" s="43"/>
      <c r="D321" s="230" t="s">
        <v>299</v>
      </c>
      <c r="E321" s="43"/>
      <c r="F321" s="231" t="s">
        <v>554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299</v>
      </c>
      <c r="AU321" s="20" t="s">
        <v>188</v>
      </c>
    </row>
    <row r="322" s="2" customFormat="1">
      <c r="A322" s="41"/>
      <c r="B322" s="42"/>
      <c r="C322" s="43"/>
      <c r="D322" s="237" t="s">
        <v>324</v>
      </c>
      <c r="E322" s="43"/>
      <c r="F322" s="268" t="s">
        <v>555</v>
      </c>
      <c r="G322" s="43"/>
      <c r="H322" s="43"/>
      <c r="I322" s="232"/>
      <c r="J322" s="43"/>
      <c r="K322" s="43"/>
      <c r="L322" s="47"/>
      <c r="M322" s="233"/>
      <c r="N322" s="23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324</v>
      </c>
      <c r="AU322" s="20" t="s">
        <v>188</v>
      </c>
    </row>
    <row r="323" s="13" customFormat="1">
      <c r="A323" s="13"/>
      <c r="B323" s="235"/>
      <c r="C323" s="236"/>
      <c r="D323" s="237" t="s">
        <v>301</v>
      </c>
      <c r="E323" s="238" t="s">
        <v>42</v>
      </c>
      <c r="F323" s="239" t="s">
        <v>556</v>
      </c>
      <c r="G323" s="236"/>
      <c r="H323" s="238" t="s">
        <v>42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301</v>
      </c>
      <c r="AU323" s="245" t="s">
        <v>188</v>
      </c>
      <c r="AV323" s="13" t="s">
        <v>86</v>
      </c>
      <c r="AW323" s="13" t="s">
        <v>38</v>
      </c>
      <c r="AX323" s="13" t="s">
        <v>79</v>
      </c>
      <c r="AY323" s="245" t="s">
        <v>292</v>
      </c>
    </row>
    <row r="324" s="14" customFormat="1">
      <c r="A324" s="14"/>
      <c r="B324" s="246"/>
      <c r="C324" s="247"/>
      <c r="D324" s="237" t="s">
        <v>301</v>
      </c>
      <c r="E324" s="248" t="s">
        <v>42</v>
      </c>
      <c r="F324" s="249" t="s">
        <v>557</v>
      </c>
      <c r="G324" s="247"/>
      <c r="H324" s="250">
        <v>134.30000000000001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301</v>
      </c>
      <c r="AU324" s="256" t="s">
        <v>188</v>
      </c>
      <c r="AV324" s="14" t="s">
        <v>88</v>
      </c>
      <c r="AW324" s="14" t="s">
        <v>38</v>
      </c>
      <c r="AX324" s="14" t="s">
        <v>79</v>
      </c>
      <c r="AY324" s="256" t="s">
        <v>292</v>
      </c>
    </row>
    <row r="325" s="15" customFormat="1">
      <c r="A325" s="15"/>
      <c r="B325" s="257"/>
      <c r="C325" s="258"/>
      <c r="D325" s="237" t="s">
        <v>301</v>
      </c>
      <c r="E325" s="259" t="s">
        <v>42</v>
      </c>
      <c r="F325" s="260" t="s">
        <v>303</v>
      </c>
      <c r="G325" s="258"/>
      <c r="H325" s="261">
        <v>134.30000000000001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301</v>
      </c>
      <c r="AU325" s="267" t="s">
        <v>188</v>
      </c>
      <c r="AV325" s="15" t="s">
        <v>150</v>
      </c>
      <c r="AW325" s="15" t="s">
        <v>38</v>
      </c>
      <c r="AX325" s="15" t="s">
        <v>86</v>
      </c>
      <c r="AY325" s="267" t="s">
        <v>292</v>
      </c>
    </row>
    <row r="326" s="12" customFormat="1" ht="22.8" customHeight="1">
      <c r="A326" s="12"/>
      <c r="B326" s="201"/>
      <c r="C326" s="202"/>
      <c r="D326" s="203" t="s">
        <v>78</v>
      </c>
      <c r="E326" s="215" t="s">
        <v>88</v>
      </c>
      <c r="F326" s="215" t="s">
        <v>558</v>
      </c>
      <c r="G326" s="202"/>
      <c r="H326" s="202"/>
      <c r="I326" s="205"/>
      <c r="J326" s="216">
        <f>BK326</f>
        <v>0</v>
      </c>
      <c r="K326" s="202"/>
      <c r="L326" s="207"/>
      <c r="M326" s="208"/>
      <c r="N326" s="209"/>
      <c r="O326" s="209"/>
      <c r="P326" s="210">
        <f>SUM(P327:P346)</f>
        <v>0</v>
      </c>
      <c r="Q326" s="209"/>
      <c r="R326" s="210">
        <f>SUM(R327:R346)</f>
        <v>13.859430889999999</v>
      </c>
      <c r="S326" s="209"/>
      <c r="T326" s="211">
        <f>SUM(T327:T346)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2" t="s">
        <v>86</v>
      </c>
      <c r="AT326" s="213" t="s">
        <v>78</v>
      </c>
      <c r="AU326" s="213" t="s">
        <v>86</v>
      </c>
      <c r="AY326" s="212" t="s">
        <v>292</v>
      </c>
      <c r="BK326" s="214">
        <f>SUM(BK327:BK346)</f>
        <v>0</v>
      </c>
    </row>
    <row r="327" s="2" customFormat="1" ht="16.5" customHeight="1">
      <c r="A327" s="41"/>
      <c r="B327" s="42"/>
      <c r="C327" s="217" t="s">
        <v>559</v>
      </c>
      <c r="D327" s="217" t="s">
        <v>294</v>
      </c>
      <c r="E327" s="218" t="s">
        <v>560</v>
      </c>
      <c r="F327" s="219" t="s">
        <v>561</v>
      </c>
      <c r="G327" s="220" t="s">
        <v>212</v>
      </c>
      <c r="H327" s="221">
        <v>1.014</v>
      </c>
      <c r="I327" s="222"/>
      <c r="J327" s="223">
        <f>ROUND(I327*H327,2)</f>
        <v>0</v>
      </c>
      <c r="K327" s="219" t="s">
        <v>297</v>
      </c>
      <c r="L327" s="47"/>
      <c r="M327" s="224" t="s">
        <v>42</v>
      </c>
      <c r="N327" s="225" t="s">
        <v>50</v>
      </c>
      <c r="O327" s="87"/>
      <c r="P327" s="226">
        <f>O327*H327</f>
        <v>0</v>
      </c>
      <c r="Q327" s="226">
        <v>1.98</v>
      </c>
      <c r="R327" s="226">
        <f>Q327*H327</f>
        <v>2.0077199999999999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150</v>
      </c>
      <c r="AT327" s="228" t="s">
        <v>294</v>
      </c>
      <c r="AU327" s="228" t="s">
        <v>88</v>
      </c>
      <c r="AY327" s="20" t="s">
        <v>292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86</v>
      </c>
      <c r="BK327" s="229">
        <f>ROUND(I327*H327,2)</f>
        <v>0</v>
      </c>
      <c r="BL327" s="20" t="s">
        <v>150</v>
      </c>
      <c r="BM327" s="228" t="s">
        <v>562</v>
      </c>
    </row>
    <row r="328" s="2" customFormat="1">
      <c r="A328" s="41"/>
      <c r="B328" s="42"/>
      <c r="C328" s="43"/>
      <c r="D328" s="230" t="s">
        <v>299</v>
      </c>
      <c r="E328" s="43"/>
      <c r="F328" s="231" t="s">
        <v>563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299</v>
      </c>
      <c r="AU328" s="20" t="s">
        <v>88</v>
      </c>
    </row>
    <row r="329" s="13" customFormat="1">
      <c r="A329" s="13"/>
      <c r="B329" s="235"/>
      <c r="C329" s="236"/>
      <c r="D329" s="237" t="s">
        <v>301</v>
      </c>
      <c r="E329" s="238" t="s">
        <v>42</v>
      </c>
      <c r="F329" s="239" t="s">
        <v>564</v>
      </c>
      <c r="G329" s="236"/>
      <c r="H329" s="238" t="s">
        <v>42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301</v>
      </c>
      <c r="AU329" s="245" t="s">
        <v>88</v>
      </c>
      <c r="AV329" s="13" t="s">
        <v>86</v>
      </c>
      <c r="AW329" s="13" t="s">
        <v>38</v>
      </c>
      <c r="AX329" s="13" t="s">
        <v>79</v>
      </c>
      <c r="AY329" s="245" t="s">
        <v>292</v>
      </c>
    </row>
    <row r="330" s="14" customFormat="1">
      <c r="A330" s="14"/>
      <c r="B330" s="246"/>
      <c r="C330" s="247"/>
      <c r="D330" s="237" t="s">
        <v>301</v>
      </c>
      <c r="E330" s="248" t="s">
        <v>42</v>
      </c>
      <c r="F330" s="249" t="s">
        <v>565</v>
      </c>
      <c r="G330" s="247"/>
      <c r="H330" s="250">
        <v>1.014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301</v>
      </c>
      <c r="AU330" s="256" t="s">
        <v>88</v>
      </c>
      <c r="AV330" s="14" t="s">
        <v>88</v>
      </c>
      <c r="AW330" s="14" t="s">
        <v>38</v>
      </c>
      <c r="AX330" s="14" t="s">
        <v>79</v>
      </c>
      <c r="AY330" s="256" t="s">
        <v>292</v>
      </c>
    </row>
    <row r="331" s="15" customFormat="1">
      <c r="A331" s="15"/>
      <c r="B331" s="257"/>
      <c r="C331" s="258"/>
      <c r="D331" s="237" t="s">
        <v>301</v>
      </c>
      <c r="E331" s="259" t="s">
        <v>566</v>
      </c>
      <c r="F331" s="260" t="s">
        <v>303</v>
      </c>
      <c r="G331" s="258"/>
      <c r="H331" s="261">
        <v>1.014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301</v>
      </c>
      <c r="AU331" s="267" t="s">
        <v>88</v>
      </c>
      <c r="AV331" s="15" t="s">
        <v>150</v>
      </c>
      <c r="AW331" s="15" t="s">
        <v>38</v>
      </c>
      <c r="AX331" s="15" t="s">
        <v>86</v>
      </c>
      <c r="AY331" s="267" t="s">
        <v>292</v>
      </c>
    </row>
    <row r="332" s="2" customFormat="1" ht="16.5" customHeight="1">
      <c r="A332" s="41"/>
      <c r="B332" s="42"/>
      <c r="C332" s="217" t="s">
        <v>567</v>
      </c>
      <c r="D332" s="217" t="s">
        <v>294</v>
      </c>
      <c r="E332" s="218" t="s">
        <v>568</v>
      </c>
      <c r="F332" s="219" t="s">
        <v>569</v>
      </c>
      <c r="G332" s="220" t="s">
        <v>212</v>
      </c>
      <c r="H332" s="221">
        <v>4.7229999999999999</v>
      </c>
      <c r="I332" s="222"/>
      <c r="J332" s="223">
        <f>ROUND(I332*H332,2)</f>
        <v>0</v>
      </c>
      <c r="K332" s="219" t="s">
        <v>297</v>
      </c>
      <c r="L332" s="47"/>
      <c r="M332" s="224" t="s">
        <v>42</v>
      </c>
      <c r="N332" s="225" t="s">
        <v>50</v>
      </c>
      <c r="O332" s="87"/>
      <c r="P332" s="226">
        <f>O332*H332</f>
        <v>0</v>
      </c>
      <c r="Q332" s="226">
        <v>2.5018699999999998</v>
      </c>
      <c r="R332" s="226">
        <f>Q332*H332</f>
        <v>11.816332009999998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150</v>
      </c>
      <c r="AT332" s="228" t="s">
        <v>294</v>
      </c>
      <c r="AU332" s="228" t="s">
        <v>88</v>
      </c>
      <c r="AY332" s="20" t="s">
        <v>292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86</v>
      </c>
      <c r="BK332" s="229">
        <f>ROUND(I332*H332,2)</f>
        <v>0</v>
      </c>
      <c r="BL332" s="20" t="s">
        <v>150</v>
      </c>
      <c r="BM332" s="228" t="s">
        <v>570</v>
      </c>
    </row>
    <row r="333" s="2" customFormat="1">
      <c r="A333" s="41"/>
      <c r="B333" s="42"/>
      <c r="C333" s="43"/>
      <c r="D333" s="230" t="s">
        <v>299</v>
      </c>
      <c r="E333" s="43"/>
      <c r="F333" s="231" t="s">
        <v>571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299</v>
      </c>
      <c r="AU333" s="20" t="s">
        <v>88</v>
      </c>
    </row>
    <row r="334" s="13" customFormat="1">
      <c r="A334" s="13"/>
      <c r="B334" s="235"/>
      <c r="C334" s="236"/>
      <c r="D334" s="237" t="s">
        <v>301</v>
      </c>
      <c r="E334" s="238" t="s">
        <v>42</v>
      </c>
      <c r="F334" s="239" t="s">
        <v>572</v>
      </c>
      <c r="G334" s="236"/>
      <c r="H334" s="238" t="s">
        <v>42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301</v>
      </c>
      <c r="AU334" s="245" t="s">
        <v>88</v>
      </c>
      <c r="AV334" s="13" t="s">
        <v>86</v>
      </c>
      <c r="AW334" s="13" t="s">
        <v>38</v>
      </c>
      <c r="AX334" s="13" t="s">
        <v>79</v>
      </c>
      <c r="AY334" s="245" t="s">
        <v>292</v>
      </c>
    </row>
    <row r="335" s="14" customFormat="1">
      <c r="A335" s="14"/>
      <c r="B335" s="246"/>
      <c r="C335" s="247"/>
      <c r="D335" s="237" t="s">
        <v>301</v>
      </c>
      <c r="E335" s="248" t="s">
        <v>42</v>
      </c>
      <c r="F335" s="249" t="s">
        <v>573</v>
      </c>
      <c r="G335" s="247"/>
      <c r="H335" s="250">
        <v>4.7229999999999999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301</v>
      </c>
      <c r="AU335" s="256" t="s">
        <v>88</v>
      </c>
      <c r="AV335" s="14" t="s">
        <v>88</v>
      </c>
      <c r="AW335" s="14" t="s">
        <v>38</v>
      </c>
      <c r="AX335" s="14" t="s">
        <v>79</v>
      </c>
      <c r="AY335" s="256" t="s">
        <v>292</v>
      </c>
    </row>
    <row r="336" s="15" customFormat="1">
      <c r="A336" s="15"/>
      <c r="B336" s="257"/>
      <c r="C336" s="258"/>
      <c r="D336" s="237" t="s">
        <v>301</v>
      </c>
      <c r="E336" s="259" t="s">
        <v>574</v>
      </c>
      <c r="F336" s="260" t="s">
        <v>303</v>
      </c>
      <c r="G336" s="258"/>
      <c r="H336" s="261">
        <v>4.7229999999999999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301</v>
      </c>
      <c r="AU336" s="267" t="s">
        <v>88</v>
      </c>
      <c r="AV336" s="15" t="s">
        <v>150</v>
      </c>
      <c r="AW336" s="15" t="s">
        <v>38</v>
      </c>
      <c r="AX336" s="15" t="s">
        <v>86</v>
      </c>
      <c r="AY336" s="267" t="s">
        <v>292</v>
      </c>
    </row>
    <row r="337" s="2" customFormat="1" ht="16.5" customHeight="1">
      <c r="A337" s="41"/>
      <c r="B337" s="42"/>
      <c r="C337" s="217" t="s">
        <v>575</v>
      </c>
      <c r="D337" s="217" t="s">
        <v>294</v>
      </c>
      <c r="E337" s="218" t="s">
        <v>576</v>
      </c>
      <c r="F337" s="219" t="s">
        <v>577</v>
      </c>
      <c r="G337" s="220" t="s">
        <v>116</v>
      </c>
      <c r="H337" s="221">
        <v>13.151999999999999</v>
      </c>
      <c r="I337" s="222"/>
      <c r="J337" s="223">
        <f>ROUND(I337*H337,2)</f>
        <v>0</v>
      </c>
      <c r="K337" s="219" t="s">
        <v>297</v>
      </c>
      <c r="L337" s="47"/>
      <c r="M337" s="224" t="s">
        <v>42</v>
      </c>
      <c r="N337" s="225" t="s">
        <v>50</v>
      </c>
      <c r="O337" s="87"/>
      <c r="P337" s="226">
        <f>O337*H337</f>
        <v>0</v>
      </c>
      <c r="Q337" s="226">
        <v>0.0026900000000000001</v>
      </c>
      <c r="R337" s="226">
        <f>Q337*H337</f>
        <v>0.035378880000000001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150</v>
      </c>
      <c r="AT337" s="228" t="s">
        <v>294</v>
      </c>
      <c r="AU337" s="228" t="s">
        <v>88</v>
      </c>
      <c r="AY337" s="20" t="s">
        <v>292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86</v>
      </c>
      <c r="BK337" s="229">
        <f>ROUND(I337*H337,2)</f>
        <v>0</v>
      </c>
      <c r="BL337" s="20" t="s">
        <v>150</v>
      </c>
      <c r="BM337" s="228" t="s">
        <v>578</v>
      </c>
    </row>
    <row r="338" s="2" customFormat="1">
      <c r="A338" s="41"/>
      <c r="B338" s="42"/>
      <c r="C338" s="43"/>
      <c r="D338" s="230" t="s">
        <v>299</v>
      </c>
      <c r="E338" s="43"/>
      <c r="F338" s="231" t="s">
        <v>579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299</v>
      </c>
      <c r="AU338" s="20" t="s">
        <v>88</v>
      </c>
    </row>
    <row r="339" s="13" customFormat="1">
      <c r="A339" s="13"/>
      <c r="B339" s="235"/>
      <c r="C339" s="236"/>
      <c r="D339" s="237" t="s">
        <v>301</v>
      </c>
      <c r="E339" s="238" t="s">
        <v>42</v>
      </c>
      <c r="F339" s="239" t="s">
        <v>580</v>
      </c>
      <c r="G339" s="236"/>
      <c r="H339" s="238" t="s">
        <v>42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301</v>
      </c>
      <c r="AU339" s="245" t="s">
        <v>88</v>
      </c>
      <c r="AV339" s="13" t="s">
        <v>86</v>
      </c>
      <c r="AW339" s="13" t="s">
        <v>38</v>
      </c>
      <c r="AX339" s="13" t="s">
        <v>79</v>
      </c>
      <c r="AY339" s="245" t="s">
        <v>292</v>
      </c>
    </row>
    <row r="340" s="14" customFormat="1">
      <c r="A340" s="14"/>
      <c r="B340" s="246"/>
      <c r="C340" s="247"/>
      <c r="D340" s="237" t="s">
        <v>301</v>
      </c>
      <c r="E340" s="248" t="s">
        <v>42</v>
      </c>
      <c r="F340" s="249" t="s">
        <v>581</v>
      </c>
      <c r="G340" s="247"/>
      <c r="H340" s="250">
        <v>11.112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301</v>
      </c>
      <c r="AU340" s="256" t="s">
        <v>88</v>
      </c>
      <c r="AV340" s="14" t="s">
        <v>88</v>
      </c>
      <c r="AW340" s="14" t="s">
        <v>38</v>
      </c>
      <c r="AX340" s="14" t="s">
        <v>79</v>
      </c>
      <c r="AY340" s="256" t="s">
        <v>292</v>
      </c>
    </row>
    <row r="341" s="14" customFormat="1">
      <c r="A341" s="14"/>
      <c r="B341" s="246"/>
      <c r="C341" s="247"/>
      <c r="D341" s="237" t="s">
        <v>301</v>
      </c>
      <c r="E341" s="248" t="s">
        <v>42</v>
      </c>
      <c r="F341" s="249" t="s">
        <v>582</v>
      </c>
      <c r="G341" s="247"/>
      <c r="H341" s="250">
        <v>2.04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301</v>
      </c>
      <c r="AU341" s="256" t="s">
        <v>88</v>
      </c>
      <c r="AV341" s="14" t="s">
        <v>88</v>
      </c>
      <c r="AW341" s="14" t="s">
        <v>38</v>
      </c>
      <c r="AX341" s="14" t="s">
        <v>79</v>
      </c>
      <c r="AY341" s="256" t="s">
        <v>292</v>
      </c>
    </row>
    <row r="342" s="15" customFormat="1">
      <c r="A342" s="15"/>
      <c r="B342" s="257"/>
      <c r="C342" s="258"/>
      <c r="D342" s="237" t="s">
        <v>301</v>
      </c>
      <c r="E342" s="259" t="s">
        <v>196</v>
      </c>
      <c r="F342" s="260" t="s">
        <v>303</v>
      </c>
      <c r="G342" s="258"/>
      <c r="H342" s="261">
        <v>13.151999999999999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301</v>
      </c>
      <c r="AU342" s="267" t="s">
        <v>88</v>
      </c>
      <c r="AV342" s="15" t="s">
        <v>150</v>
      </c>
      <c r="AW342" s="15" t="s">
        <v>38</v>
      </c>
      <c r="AX342" s="15" t="s">
        <v>86</v>
      </c>
      <c r="AY342" s="267" t="s">
        <v>292</v>
      </c>
    </row>
    <row r="343" s="2" customFormat="1" ht="16.5" customHeight="1">
      <c r="A343" s="41"/>
      <c r="B343" s="42"/>
      <c r="C343" s="217" t="s">
        <v>583</v>
      </c>
      <c r="D343" s="217" t="s">
        <v>294</v>
      </c>
      <c r="E343" s="218" t="s">
        <v>584</v>
      </c>
      <c r="F343" s="219" t="s">
        <v>585</v>
      </c>
      <c r="G343" s="220" t="s">
        <v>116</v>
      </c>
      <c r="H343" s="221">
        <v>13.151999999999999</v>
      </c>
      <c r="I343" s="222"/>
      <c r="J343" s="223">
        <f>ROUND(I343*H343,2)</f>
        <v>0</v>
      </c>
      <c r="K343" s="219" t="s">
        <v>297</v>
      </c>
      <c r="L343" s="47"/>
      <c r="M343" s="224" t="s">
        <v>42</v>
      </c>
      <c r="N343" s="225" t="s">
        <v>50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150</v>
      </c>
      <c r="AT343" s="228" t="s">
        <v>294</v>
      </c>
      <c r="AU343" s="228" t="s">
        <v>88</v>
      </c>
      <c r="AY343" s="20" t="s">
        <v>292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86</v>
      </c>
      <c r="BK343" s="229">
        <f>ROUND(I343*H343,2)</f>
        <v>0</v>
      </c>
      <c r="BL343" s="20" t="s">
        <v>150</v>
      </c>
      <c r="BM343" s="228" t="s">
        <v>586</v>
      </c>
    </row>
    <row r="344" s="2" customFormat="1">
      <c r="A344" s="41"/>
      <c r="B344" s="42"/>
      <c r="C344" s="43"/>
      <c r="D344" s="230" t="s">
        <v>299</v>
      </c>
      <c r="E344" s="43"/>
      <c r="F344" s="231" t="s">
        <v>587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299</v>
      </c>
      <c r="AU344" s="20" t="s">
        <v>88</v>
      </c>
    </row>
    <row r="345" s="14" customFormat="1">
      <c r="A345" s="14"/>
      <c r="B345" s="246"/>
      <c r="C345" s="247"/>
      <c r="D345" s="237" t="s">
        <v>301</v>
      </c>
      <c r="E345" s="248" t="s">
        <v>42</v>
      </c>
      <c r="F345" s="249" t="s">
        <v>196</v>
      </c>
      <c r="G345" s="247"/>
      <c r="H345" s="250">
        <v>13.151999999999999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301</v>
      </c>
      <c r="AU345" s="256" t="s">
        <v>88</v>
      </c>
      <c r="AV345" s="14" t="s">
        <v>88</v>
      </c>
      <c r="AW345" s="14" t="s">
        <v>38</v>
      </c>
      <c r="AX345" s="14" t="s">
        <v>79</v>
      </c>
      <c r="AY345" s="256" t="s">
        <v>292</v>
      </c>
    </row>
    <row r="346" s="15" customFormat="1">
      <c r="A346" s="15"/>
      <c r="B346" s="257"/>
      <c r="C346" s="258"/>
      <c r="D346" s="237" t="s">
        <v>301</v>
      </c>
      <c r="E346" s="259" t="s">
        <v>42</v>
      </c>
      <c r="F346" s="260" t="s">
        <v>303</v>
      </c>
      <c r="G346" s="258"/>
      <c r="H346" s="261">
        <v>13.151999999999999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301</v>
      </c>
      <c r="AU346" s="267" t="s">
        <v>88</v>
      </c>
      <c r="AV346" s="15" t="s">
        <v>150</v>
      </c>
      <c r="AW346" s="15" t="s">
        <v>38</v>
      </c>
      <c r="AX346" s="15" t="s">
        <v>86</v>
      </c>
      <c r="AY346" s="267" t="s">
        <v>292</v>
      </c>
    </row>
    <row r="347" s="12" customFormat="1" ht="22.8" customHeight="1">
      <c r="A347" s="12"/>
      <c r="B347" s="201"/>
      <c r="C347" s="202"/>
      <c r="D347" s="203" t="s">
        <v>78</v>
      </c>
      <c r="E347" s="215" t="s">
        <v>188</v>
      </c>
      <c r="F347" s="215" t="s">
        <v>588</v>
      </c>
      <c r="G347" s="202"/>
      <c r="H347" s="202"/>
      <c r="I347" s="205"/>
      <c r="J347" s="216">
        <f>BK347</f>
        <v>0</v>
      </c>
      <c r="K347" s="202"/>
      <c r="L347" s="207"/>
      <c r="M347" s="208"/>
      <c r="N347" s="209"/>
      <c r="O347" s="209"/>
      <c r="P347" s="210">
        <f>SUM(P348:P364)</f>
        <v>0</v>
      </c>
      <c r="Q347" s="209"/>
      <c r="R347" s="210">
        <f>SUM(R348:R364)</f>
        <v>9.7706423999999998</v>
      </c>
      <c r="S347" s="209"/>
      <c r="T347" s="211">
        <f>SUM(T348:T364)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2" t="s">
        <v>86</v>
      </c>
      <c r="AT347" s="213" t="s">
        <v>78</v>
      </c>
      <c r="AU347" s="213" t="s">
        <v>86</v>
      </c>
      <c r="AY347" s="212" t="s">
        <v>292</v>
      </c>
      <c r="BK347" s="214">
        <f>SUM(BK348:BK364)</f>
        <v>0</v>
      </c>
    </row>
    <row r="348" s="2" customFormat="1" ht="16.5" customHeight="1">
      <c r="A348" s="41"/>
      <c r="B348" s="42"/>
      <c r="C348" s="217" t="s">
        <v>589</v>
      </c>
      <c r="D348" s="217" t="s">
        <v>294</v>
      </c>
      <c r="E348" s="218" t="s">
        <v>590</v>
      </c>
      <c r="F348" s="219" t="s">
        <v>591</v>
      </c>
      <c r="G348" s="220" t="s">
        <v>353</v>
      </c>
      <c r="H348" s="221">
        <v>0.10000000000000001</v>
      </c>
      <c r="I348" s="222"/>
      <c r="J348" s="223">
        <f>ROUND(I348*H348,2)</f>
        <v>0</v>
      </c>
      <c r="K348" s="219" t="s">
        <v>297</v>
      </c>
      <c r="L348" s="47"/>
      <c r="M348" s="224" t="s">
        <v>42</v>
      </c>
      <c r="N348" s="225" t="s">
        <v>50</v>
      </c>
      <c r="O348" s="87"/>
      <c r="P348" s="226">
        <f>O348*H348</f>
        <v>0</v>
      </c>
      <c r="Q348" s="226">
        <v>1.04877</v>
      </c>
      <c r="R348" s="226">
        <f>Q348*H348</f>
        <v>0.104877</v>
      </c>
      <c r="S348" s="226">
        <v>0</v>
      </c>
      <c r="T348" s="22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8" t="s">
        <v>150</v>
      </c>
      <c r="AT348" s="228" t="s">
        <v>294</v>
      </c>
      <c r="AU348" s="228" t="s">
        <v>88</v>
      </c>
      <c r="AY348" s="20" t="s">
        <v>292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0" t="s">
        <v>86</v>
      </c>
      <c r="BK348" s="229">
        <f>ROUND(I348*H348,2)</f>
        <v>0</v>
      </c>
      <c r="BL348" s="20" t="s">
        <v>150</v>
      </c>
      <c r="BM348" s="228" t="s">
        <v>592</v>
      </c>
    </row>
    <row r="349" s="2" customFormat="1">
      <c r="A349" s="41"/>
      <c r="B349" s="42"/>
      <c r="C349" s="43"/>
      <c r="D349" s="230" t="s">
        <v>299</v>
      </c>
      <c r="E349" s="43"/>
      <c r="F349" s="231" t="s">
        <v>593</v>
      </c>
      <c r="G349" s="43"/>
      <c r="H349" s="43"/>
      <c r="I349" s="232"/>
      <c r="J349" s="43"/>
      <c r="K349" s="43"/>
      <c r="L349" s="47"/>
      <c r="M349" s="233"/>
      <c r="N349" s="23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299</v>
      </c>
      <c r="AU349" s="20" t="s">
        <v>88</v>
      </c>
    </row>
    <row r="350" s="13" customFormat="1">
      <c r="A350" s="13"/>
      <c r="B350" s="235"/>
      <c r="C350" s="236"/>
      <c r="D350" s="237" t="s">
        <v>301</v>
      </c>
      <c r="E350" s="238" t="s">
        <v>42</v>
      </c>
      <c r="F350" s="239" t="s">
        <v>594</v>
      </c>
      <c r="G350" s="236"/>
      <c r="H350" s="238" t="s">
        <v>42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301</v>
      </c>
      <c r="AU350" s="245" t="s">
        <v>88</v>
      </c>
      <c r="AV350" s="13" t="s">
        <v>86</v>
      </c>
      <c r="AW350" s="13" t="s">
        <v>38</v>
      </c>
      <c r="AX350" s="13" t="s">
        <v>79</v>
      </c>
      <c r="AY350" s="245" t="s">
        <v>292</v>
      </c>
    </row>
    <row r="351" s="14" customFormat="1">
      <c r="A351" s="14"/>
      <c r="B351" s="246"/>
      <c r="C351" s="247"/>
      <c r="D351" s="237" t="s">
        <v>301</v>
      </c>
      <c r="E351" s="248" t="s">
        <v>42</v>
      </c>
      <c r="F351" s="249" t="s">
        <v>595</v>
      </c>
      <c r="G351" s="247"/>
      <c r="H351" s="250">
        <v>0.10000000000000001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301</v>
      </c>
      <c r="AU351" s="256" t="s">
        <v>88</v>
      </c>
      <c r="AV351" s="14" t="s">
        <v>88</v>
      </c>
      <c r="AW351" s="14" t="s">
        <v>38</v>
      </c>
      <c r="AX351" s="14" t="s">
        <v>79</v>
      </c>
      <c r="AY351" s="256" t="s">
        <v>292</v>
      </c>
    </row>
    <row r="352" s="15" customFormat="1">
      <c r="A352" s="15"/>
      <c r="B352" s="257"/>
      <c r="C352" s="258"/>
      <c r="D352" s="237" t="s">
        <v>301</v>
      </c>
      <c r="E352" s="259" t="s">
        <v>42</v>
      </c>
      <c r="F352" s="260" t="s">
        <v>303</v>
      </c>
      <c r="G352" s="258"/>
      <c r="H352" s="261">
        <v>0.10000000000000001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301</v>
      </c>
      <c r="AU352" s="267" t="s">
        <v>88</v>
      </c>
      <c r="AV352" s="15" t="s">
        <v>150</v>
      </c>
      <c r="AW352" s="15" t="s">
        <v>38</v>
      </c>
      <c r="AX352" s="15" t="s">
        <v>86</v>
      </c>
      <c r="AY352" s="267" t="s">
        <v>292</v>
      </c>
    </row>
    <row r="353" s="2" customFormat="1" ht="16.5" customHeight="1">
      <c r="A353" s="41"/>
      <c r="B353" s="42"/>
      <c r="C353" s="217" t="s">
        <v>596</v>
      </c>
      <c r="D353" s="217" t="s">
        <v>294</v>
      </c>
      <c r="E353" s="218" t="s">
        <v>597</v>
      </c>
      <c r="F353" s="219" t="s">
        <v>598</v>
      </c>
      <c r="G353" s="220" t="s">
        <v>147</v>
      </c>
      <c r="H353" s="221">
        <v>22.02</v>
      </c>
      <c r="I353" s="222"/>
      <c r="J353" s="223">
        <f>ROUND(I353*H353,2)</f>
        <v>0</v>
      </c>
      <c r="K353" s="219" t="s">
        <v>297</v>
      </c>
      <c r="L353" s="47"/>
      <c r="M353" s="224" t="s">
        <v>42</v>
      </c>
      <c r="N353" s="225" t="s">
        <v>50</v>
      </c>
      <c r="O353" s="87"/>
      <c r="P353" s="226">
        <f>O353*H353</f>
        <v>0</v>
      </c>
      <c r="Q353" s="226">
        <v>0.24127000000000001</v>
      </c>
      <c r="R353" s="226">
        <f>Q353*H353</f>
        <v>5.3127654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150</v>
      </c>
      <c r="AT353" s="228" t="s">
        <v>294</v>
      </c>
      <c r="AU353" s="228" t="s">
        <v>88</v>
      </c>
      <c r="AY353" s="20" t="s">
        <v>292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86</v>
      </c>
      <c r="BK353" s="229">
        <f>ROUND(I353*H353,2)</f>
        <v>0</v>
      </c>
      <c r="BL353" s="20" t="s">
        <v>150</v>
      </c>
      <c r="BM353" s="228" t="s">
        <v>599</v>
      </c>
    </row>
    <row r="354" s="2" customFormat="1">
      <c r="A354" s="41"/>
      <c r="B354" s="42"/>
      <c r="C354" s="43"/>
      <c r="D354" s="230" t="s">
        <v>299</v>
      </c>
      <c r="E354" s="43"/>
      <c r="F354" s="231" t="s">
        <v>600</v>
      </c>
      <c r="G354" s="43"/>
      <c r="H354" s="43"/>
      <c r="I354" s="232"/>
      <c r="J354" s="43"/>
      <c r="K354" s="43"/>
      <c r="L354" s="47"/>
      <c r="M354" s="233"/>
      <c r="N354" s="23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299</v>
      </c>
      <c r="AU354" s="20" t="s">
        <v>88</v>
      </c>
    </row>
    <row r="355" s="13" customFormat="1">
      <c r="A355" s="13"/>
      <c r="B355" s="235"/>
      <c r="C355" s="236"/>
      <c r="D355" s="237" t="s">
        <v>301</v>
      </c>
      <c r="E355" s="238" t="s">
        <v>42</v>
      </c>
      <c r="F355" s="239" t="s">
        <v>601</v>
      </c>
      <c r="G355" s="236"/>
      <c r="H355" s="238" t="s">
        <v>42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301</v>
      </c>
      <c r="AU355" s="245" t="s">
        <v>88</v>
      </c>
      <c r="AV355" s="13" t="s">
        <v>86</v>
      </c>
      <c r="AW355" s="13" t="s">
        <v>38</v>
      </c>
      <c r="AX355" s="13" t="s">
        <v>79</v>
      </c>
      <c r="AY355" s="245" t="s">
        <v>292</v>
      </c>
    </row>
    <row r="356" s="14" customFormat="1">
      <c r="A356" s="14"/>
      <c r="B356" s="246"/>
      <c r="C356" s="247"/>
      <c r="D356" s="237" t="s">
        <v>301</v>
      </c>
      <c r="E356" s="248" t="s">
        <v>161</v>
      </c>
      <c r="F356" s="249" t="s">
        <v>163</v>
      </c>
      <c r="G356" s="247"/>
      <c r="H356" s="250">
        <v>13.970000000000001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301</v>
      </c>
      <c r="AU356" s="256" t="s">
        <v>88</v>
      </c>
      <c r="AV356" s="14" t="s">
        <v>88</v>
      </c>
      <c r="AW356" s="14" t="s">
        <v>38</v>
      </c>
      <c r="AX356" s="14" t="s">
        <v>79</v>
      </c>
      <c r="AY356" s="256" t="s">
        <v>292</v>
      </c>
    </row>
    <row r="357" s="14" customFormat="1">
      <c r="A357" s="14"/>
      <c r="B357" s="246"/>
      <c r="C357" s="247"/>
      <c r="D357" s="237" t="s">
        <v>301</v>
      </c>
      <c r="E357" s="248" t="s">
        <v>164</v>
      </c>
      <c r="F357" s="249" t="s">
        <v>165</v>
      </c>
      <c r="G357" s="247"/>
      <c r="H357" s="250">
        <v>8.0500000000000007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301</v>
      </c>
      <c r="AU357" s="256" t="s">
        <v>88</v>
      </c>
      <c r="AV357" s="14" t="s">
        <v>88</v>
      </c>
      <c r="AW357" s="14" t="s">
        <v>38</v>
      </c>
      <c r="AX357" s="14" t="s">
        <v>79</v>
      </c>
      <c r="AY357" s="256" t="s">
        <v>292</v>
      </c>
    </row>
    <row r="358" s="15" customFormat="1">
      <c r="A358" s="15"/>
      <c r="B358" s="257"/>
      <c r="C358" s="258"/>
      <c r="D358" s="237" t="s">
        <v>301</v>
      </c>
      <c r="E358" s="259" t="s">
        <v>42</v>
      </c>
      <c r="F358" s="260" t="s">
        <v>303</v>
      </c>
      <c r="G358" s="258"/>
      <c r="H358" s="261">
        <v>22.02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7" t="s">
        <v>301</v>
      </c>
      <c r="AU358" s="267" t="s">
        <v>88</v>
      </c>
      <c r="AV358" s="15" t="s">
        <v>150</v>
      </c>
      <c r="AW358" s="15" t="s">
        <v>38</v>
      </c>
      <c r="AX358" s="15" t="s">
        <v>86</v>
      </c>
      <c r="AY358" s="267" t="s">
        <v>292</v>
      </c>
    </row>
    <row r="359" s="2" customFormat="1" ht="16.5" customHeight="1">
      <c r="A359" s="41"/>
      <c r="B359" s="42"/>
      <c r="C359" s="269" t="s">
        <v>602</v>
      </c>
      <c r="D359" s="269" t="s">
        <v>350</v>
      </c>
      <c r="E359" s="270" t="s">
        <v>603</v>
      </c>
      <c r="F359" s="271" t="s">
        <v>604</v>
      </c>
      <c r="G359" s="272" t="s">
        <v>181</v>
      </c>
      <c r="H359" s="273">
        <v>127</v>
      </c>
      <c r="I359" s="274"/>
      <c r="J359" s="275">
        <f>ROUND(I359*H359,2)</f>
        <v>0</v>
      </c>
      <c r="K359" s="271" t="s">
        <v>297</v>
      </c>
      <c r="L359" s="276"/>
      <c r="M359" s="277" t="s">
        <v>42</v>
      </c>
      <c r="N359" s="278" t="s">
        <v>50</v>
      </c>
      <c r="O359" s="87"/>
      <c r="P359" s="226">
        <f>O359*H359</f>
        <v>0</v>
      </c>
      <c r="Q359" s="226">
        <v>0.012</v>
      </c>
      <c r="R359" s="226">
        <f>Q359*H359</f>
        <v>1.524</v>
      </c>
      <c r="S359" s="226">
        <v>0</v>
      </c>
      <c r="T359" s="22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8" t="s">
        <v>340</v>
      </c>
      <c r="AT359" s="228" t="s">
        <v>350</v>
      </c>
      <c r="AU359" s="228" t="s">
        <v>88</v>
      </c>
      <c r="AY359" s="20" t="s">
        <v>292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0" t="s">
        <v>86</v>
      </c>
      <c r="BK359" s="229">
        <f>ROUND(I359*H359,2)</f>
        <v>0</v>
      </c>
      <c r="BL359" s="20" t="s">
        <v>150</v>
      </c>
      <c r="BM359" s="228" t="s">
        <v>605</v>
      </c>
    </row>
    <row r="360" s="14" customFormat="1">
      <c r="A360" s="14"/>
      <c r="B360" s="246"/>
      <c r="C360" s="247"/>
      <c r="D360" s="237" t="s">
        <v>301</v>
      </c>
      <c r="E360" s="248" t="s">
        <v>42</v>
      </c>
      <c r="F360" s="249" t="s">
        <v>606</v>
      </c>
      <c r="G360" s="247"/>
      <c r="H360" s="250">
        <v>127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301</v>
      </c>
      <c r="AU360" s="256" t="s">
        <v>88</v>
      </c>
      <c r="AV360" s="14" t="s">
        <v>88</v>
      </c>
      <c r="AW360" s="14" t="s">
        <v>38</v>
      </c>
      <c r="AX360" s="14" t="s">
        <v>79</v>
      </c>
      <c r="AY360" s="256" t="s">
        <v>292</v>
      </c>
    </row>
    <row r="361" s="15" customFormat="1">
      <c r="A361" s="15"/>
      <c r="B361" s="257"/>
      <c r="C361" s="258"/>
      <c r="D361" s="237" t="s">
        <v>301</v>
      </c>
      <c r="E361" s="259" t="s">
        <v>42</v>
      </c>
      <c r="F361" s="260" t="s">
        <v>303</v>
      </c>
      <c r="G361" s="258"/>
      <c r="H361" s="261">
        <v>127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301</v>
      </c>
      <c r="AU361" s="267" t="s">
        <v>88</v>
      </c>
      <c r="AV361" s="15" t="s">
        <v>150</v>
      </c>
      <c r="AW361" s="15" t="s">
        <v>38</v>
      </c>
      <c r="AX361" s="15" t="s">
        <v>86</v>
      </c>
      <c r="AY361" s="267" t="s">
        <v>292</v>
      </c>
    </row>
    <row r="362" s="2" customFormat="1" ht="16.5" customHeight="1">
      <c r="A362" s="41"/>
      <c r="B362" s="42"/>
      <c r="C362" s="269" t="s">
        <v>607</v>
      </c>
      <c r="D362" s="269" t="s">
        <v>350</v>
      </c>
      <c r="E362" s="270" t="s">
        <v>608</v>
      </c>
      <c r="F362" s="271" t="s">
        <v>609</v>
      </c>
      <c r="G362" s="272" t="s">
        <v>181</v>
      </c>
      <c r="H362" s="273">
        <v>46</v>
      </c>
      <c r="I362" s="274"/>
      <c r="J362" s="275">
        <f>ROUND(I362*H362,2)</f>
        <v>0</v>
      </c>
      <c r="K362" s="271" t="s">
        <v>297</v>
      </c>
      <c r="L362" s="276"/>
      <c r="M362" s="277" t="s">
        <v>42</v>
      </c>
      <c r="N362" s="278" t="s">
        <v>50</v>
      </c>
      <c r="O362" s="87"/>
      <c r="P362" s="226">
        <f>O362*H362</f>
        <v>0</v>
      </c>
      <c r="Q362" s="226">
        <v>0.061499999999999999</v>
      </c>
      <c r="R362" s="226">
        <f>Q362*H362</f>
        <v>2.8289999999999997</v>
      </c>
      <c r="S362" s="226">
        <v>0</v>
      </c>
      <c r="T362" s="22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8" t="s">
        <v>340</v>
      </c>
      <c r="AT362" s="228" t="s">
        <v>350</v>
      </c>
      <c r="AU362" s="228" t="s">
        <v>88</v>
      </c>
      <c r="AY362" s="20" t="s">
        <v>292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20" t="s">
        <v>86</v>
      </c>
      <c r="BK362" s="229">
        <f>ROUND(I362*H362,2)</f>
        <v>0</v>
      </c>
      <c r="BL362" s="20" t="s">
        <v>150</v>
      </c>
      <c r="BM362" s="228" t="s">
        <v>610</v>
      </c>
    </row>
    <row r="363" s="14" customFormat="1">
      <c r="A363" s="14"/>
      <c r="B363" s="246"/>
      <c r="C363" s="247"/>
      <c r="D363" s="237" t="s">
        <v>301</v>
      </c>
      <c r="E363" s="248" t="s">
        <v>42</v>
      </c>
      <c r="F363" s="249" t="s">
        <v>611</v>
      </c>
      <c r="G363" s="247"/>
      <c r="H363" s="250">
        <v>46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301</v>
      </c>
      <c r="AU363" s="256" t="s">
        <v>88</v>
      </c>
      <c r="AV363" s="14" t="s">
        <v>88</v>
      </c>
      <c r="AW363" s="14" t="s">
        <v>38</v>
      </c>
      <c r="AX363" s="14" t="s">
        <v>79</v>
      </c>
      <c r="AY363" s="256" t="s">
        <v>292</v>
      </c>
    </row>
    <row r="364" s="15" customFormat="1">
      <c r="A364" s="15"/>
      <c r="B364" s="257"/>
      <c r="C364" s="258"/>
      <c r="D364" s="237" t="s">
        <v>301</v>
      </c>
      <c r="E364" s="259" t="s">
        <v>42</v>
      </c>
      <c r="F364" s="260" t="s">
        <v>303</v>
      </c>
      <c r="G364" s="258"/>
      <c r="H364" s="261">
        <v>46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301</v>
      </c>
      <c r="AU364" s="267" t="s">
        <v>88</v>
      </c>
      <c r="AV364" s="15" t="s">
        <v>150</v>
      </c>
      <c r="AW364" s="15" t="s">
        <v>38</v>
      </c>
      <c r="AX364" s="15" t="s">
        <v>86</v>
      </c>
      <c r="AY364" s="267" t="s">
        <v>292</v>
      </c>
    </row>
    <row r="365" s="12" customFormat="1" ht="22.8" customHeight="1">
      <c r="A365" s="12"/>
      <c r="B365" s="201"/>
      <c r="C365" s="202"/>
      <c r="D365" s="203" t="s">
        <v>78</v>
      </c>
      <c r="E365" s="215" t="s">
        <v>150</v>
      </c>
      <c r="F365" s="215" t="s">
        <v>612</v>
      </c>
      <c r="G365" s="202"/>
      <c r="H365" s="202"/>
      <c r="I365" s="205"/>
      <c r="J365" s="216">
        <f>BK365</f>
        <v>0</v>
      </c>
      <c r="K365" s="202"/>
      <c r="L365" s="207"/>
      <c r="M365" s="208"/>
      <c r="N365" s="209"/>
      <c r="O365" s="209"/>
      <c r="P365" s="210">
        <f>SUM(P366:P372)</f>
        <v>0</v>
      </c>
      <c r="Q365" s="209"/>
      <c r="R365" s="210">
        <f>SUM(R366:R372)</f>
        <v>0.80093999999999999</v>
      </c>
      <c r="S365" s="209"/>
      <c r="T365" s="211">
        <f>SUM(T366:T372)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2" t="s">
        <v>86</v>
      </c>
      <c r="AT365" s="213" t="s">
        <v>78</v>
      </c>
      <c r="AU365" s="213" t="s">
        <v>86</v>
      </c>
      <c r="AY365" s="212" t="s">
        <v>292</v>
      </c>
      <c r="BK365" s="214">
        <f>SUM(BK366:BK372)</f>
        <v>0</v>
      </c>
    </row>
    <row r="366" s="2" customFormat="1" ht="16.5" customHeight="1">
      <c r="A366" s="41"/>
      <c r="B366" s="42"/>
      <c r="C366" s="217" t="s">
        <v>613</v>
      </c>
      <c r="D366" s="217" t="s">
        <v>294</v>
      </c>
      <c r="E366" s="218" t="s">
        <v>614</v>
      </c>
      <c r="F366" s="219" t="s">
        <v>615</v>
      </c>
      <c r="G366" s="220" t="s">
        <v>181</v>
      </c>
      <c r="H366" s="221">
        <v>7</v>
      </c>
      <c r="I366" s="222"/>
      <c r="J366" s="223">
        <f>ROUND(I366*H366,2)</f>
        <v>0</v>
      </c>
      <c r="K366" s="219" t="s">
        <v>297</v>
      </c>
      <c r="L366" s="47"/>
      <c r="M366" s="224" t="s">
        <v>42</v>
      </c>
      <c r="N366" s="225" t="s">
        <v>50</v>
      </c>
      <c r="O366" s="87"/>
      <c r="P366" s="226">
        <f>O366*H366</f>
        <v>0</v>
      </c>
      <c r="Q366" s="226">
        <v>0.087419999999999998</v>
      </c>
      <c r="R366" s="226">
        <f>Q366*H366</f>
        <v>0.61193999999999993</v>
      </c>
      <c r="S366" s="226">
        <v>0</v>
      </c>
      <c r="T366" s="22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8" t="s">
        <v>150</v>
      </c>
      <c r="AT366" s="228" t="s">
        <v>294</v>
      </c>
      <c r="AU366" s="228" t="s">
        <v>88</v>
      </c>
      <c r="AY366" s="20" t="s">
        <v>292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0" t="s">
        <v>86</v>
      </c>
      <c r="BK366" s="229">
        <f>ROUND(I366*H366,2)</f>
        <v>0</v>
      </c>
      <c r="BL366" s="20" t="s">
        <v>150</v>
      </c>
      <c r="BM366" s="228" t="s">
        <v>616</v>
      </c>
    </row>
    <row r="367" s="2" customFormat="1">
      <c r="A367" s="41"/>
      <c r="B367" s="42"/>
      <c r="C367" s="43"/>
      <c r="D367" s="230" t="s">
        <v>299</v>
      </c>
      <c r="E367" s="43"/>
      <c r="F367" s="231" t="s">
        <v>617</v>
      </c>
      <c r="G367" s="43"/>
      <c r="H367" s="43"/>
      <c r="I367" s="232"/>
      <c r="J367" s="43"/>
      <c r="K367" s="43"/>
      <c r="L367" s="47"/>
      <c r="M367" s="233"/>
      <c r="N367" s="23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299</v>
      </c>
      <c r="AU367" s="20" t="s">
        <v>88</v>
      </c>
    </row>
    <row r="368" s="14" customFormat="1">
      <c r="A368" s="14"/>
      <c r="B368" s="246"/>
      <c r="C368" s="247"/>
      <c r="D368" s="237" t="s">
        <v>301</v>
      </c>
      <c r="E368" s="248" t="s">
        <v>42</v>
      </c>
      <c r="F368" s="249" t="s">
        <v>618</v>
      </c>
      <c r="G368" s="247"/>
      <c r="H368" s="250">
        <v>7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301</v>
      </c>
      <c r="AU368" s="256" t="s">
        <v>88</v>
      </c>
      <c r="AV368" s="14" t="s">
        <v>88</v>
      </c>
      <c r="AW368" s="14" t="s">
        <v>38</v>
      </c>
      <c r="AX368" s="14" t="s">
        <v>79</v>
      </c>
      <c r="AY368" s="256" t="s">
        <v>292</v>
      </c>
    </row>
    <row r="369" s="15" customFormat="1">
      <c r="A369" s="15"/>
      <c r="B369" s="257"/>
      <c r="C369" s="258"/>
      <c r="D369" s="237" t="s">
        <v>301</v>
      </c>
      <c r="E369" s="259" t="s">
        <v>42</v>
      </c>
      <c r="F369" s="260" t="s">
        <v>303</v>
      </c>
      <c r="G369" s="258"/>
      <c r="H369" s="261">
        <v>7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7" t="s">
        <v>301</v>
      </c>
      <c r="AU369" s="267" t="s">
        <v>88</v>
      </c>
      <c r="AV369" s="15" t="s">
        <v>150</v>
      </c>
      <c r="AW369" s="15" t="s">
        <v>38</v>
      </c>
      <c r="AX369" s="15" t="s">
        <v>86</v>
      </c>
      <c r="AY369" s="267" t="s">
        <v>292</v>
      </c>
    </row>
    <row r="370" s="2" customFormat="1" ht="16.5" customHeight="1">
      <c r="A370" s="41"/>
      <c r="B370" s="42"/>
      <c r="C370" s="269" t="s">
        <v>619</v>
      </c>
      <c r="D370" s="269" t="s">
        <v>350</v>
      </c>
      <c r="E370" s="270" t="s">
        <v>620</v>
      </c>
      <c r="F370" s="271" t="s">
        <v>621</v>
      </c>
      <c r="G370" s="272" t="s">
        <v>181</v>
      </c>
      <c r="H370" s="273">
        <v>7</v>
      </c>
      <c r="I370" s="274"/>
      <c r="J370" s="275">
        <f>ROUND(I370*H370,2)</f>
        <v>0</v>
      </c>
      <c r="K370" s="271" t="s">
        <v>297</v>
      </c>
      <c r="L370" s="276"/>
      <c r="M370" s="277" t="s">
        <v>42</v>
      </c>
      <c r="N370" s="278" t="s">
        <v>50</v>
      </c>
      <c r="O370" s="87"/>
      <c r="P370" s="226">
        <f>O370*H370</f>
        <v>0</v>
      </c>
      <c r="Q370" s="226">
        <v>0.027</v>
      </c>
      <c r="R370" s="226">
        <f>Q370*H370</f>
        <v>0.189</v>
      </c>
      <c r="S370" s="226">
        <v>0</v>
      </c>
      <c r="T370" s="22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8" t="s">
        <v>340</v>
      </c>
      <c r="AT370" s="228" t="s">
        <v>350</v>
      </c>
      <c r="AU370" s="228" t="s">
        <v>88</v>
      </c>
      <c r="AY370" s="20" t="s">
        <v>292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0" t="s">
        <v>86</v>
      </c>
      <c r="BK370" s="229">
        <f>ROUND(I370*H370,2)</f>
        <v>0</v>
      </c>
      <c r="BL370" s="20" t="s">
        <v>150</v>
      </c>
      <c r="BM370" s="228" t="s">
        <v>622</v>
      </c>
    </row>
    <row r="371" s="14" customFormat="1">
      <c r="A371" s="14"/>
      <c r="B371" s="246"/>
      <c r="C371" s="247"/>
      <c r="D371" s="237" t="s">
        <v>301</v>
      </c>
      <c r="E371" s="248" t="s">
        <v>42</v>
      </c>
      <c r="F371" s="249" t="s">
        <v>618</v>
      </c>
      <c r="G371" s="247"/>
      <c r="H371" s="250">
        <v>7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301</v>
      </c>
      <c r="AU371" s="256" t="s">
        <v>88</v>
      </c>
      <c r="AV371" s="14" t="s">
        <v>88</v>
      </c>
      <c r="AW371" s="14" t="s">
        <v>38</v>
      </c>
      <c r="AX371" s="14" t="s">
        <v>79</v>
      </c>
      <c r="AY371" s="256" t="s">
        <v>292</v>
      </c>
    </row>
    <row r="372" s="15" customFormat="1">
      <c r="A372" s="15"/>
      <c r="B372" s="257"/>
      <c r="C372" s="258"/>
      <c r="D372" s="237" t="s">
        <v>301</v>
      </c>
      <c r="E372" s="259" t="s">
        <v>42</v>
      </c>
      <c r="F372" s="260" t="s">
        <v>303</v>
      </c>
      <c r="G372" s="258"/>
      <c r="H372" s="261">
        <v>7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301</v>
      </c>
      <c r="AU372" s="267" t="s">
        <v>88</v>
      </c>
      <c r="AV372" s="15" t="s">
        <v>150</v>
      </c>
      <c r="AW372" s="15" t="s">
        <v>38</v>
      </c>
      <c r="AX372" s="15" t="s">
        <v>86</v>
      </c>
      <c r="AY372" s="267" t="s">
        <v>292</v>
      </c>
    </row>
    <row r="373" s="12" customFormat="1" ht="22.8" customHeight="1">
      <c r="A373" s="12"/>
      <c r="B373" s="201"/>
      <c r="C373" s="202"/>
      <c r="D373" s="203" t="s">
        <v>78</v>
      </c>
      <c r="E373" s="215" t="s">
        <v>256</v>
      </c>
      <c r="F373" s="215" t="s">
        <v>623</v>
      </c>
      <c r="G373" s="202"/>
      <c r="H373" s="202"/>
      <c r="I373" s="205"/>
      <c r="J373" s="216">
        <f>BK373</f>
        <v>0</v>
      </c>
      <c r="K373" s="202"/>
      <c r="L373" s="207"/>
      <c r="M373" s="208"/>
      <c r="N373" s="209"/>
      <c r="O373" s="209"/>
      <c r="P373" s="210">
        <f>SUM(P374:P456)</f>
        <v>0</v>
      </c>
      <c r="Q373" s="209"/>
      <c r="R373" s="210">
        <f>SUM(R374:R456)</f>
        <v>55.798659999999998</v>
      </c>
      <c r="S373" s="209"/>
      <c r="T373" s="211">
        <f>SUM(T374:T456)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2" t="s">
        <v>86</v>
      </c>
      <c r="AT373" s="213" t="s">
        <v>78</v>
      </c>
      <c r="AU373" s="213" t="s">
        <v>86</v>
      </c>
      <c r="AY373" s="212" t="s">
        <v>292</v>
      </c>
      <c r="BK373" s="214">
        <f>SUM(BK374:BK456)</f>
        <v>0</v>
      </c>
    </row>
    <row r="374" s="2" customFormat="1" ht="21.75" customHeight="1">
      <c r="A374" s="41"/>
      <c r="B374" s="42"/>
      <c r="C374" s="217" t="s">
        <v>624</v>
      </c>
      <c r="D374" s="217" t="s">
        <v>294</v>
      </c>
      <c r="E374" s="218" t="s">
        <v>625</v>
      </c>
      <c r="F374" s="219" t="s">
        <v>626</v>
      </c>
      <c r="G374" s="220" t="s">
        <v>116</v>
      </c>
      <c r="H374" s="221">
        <v>112.90000000000001</v>
      </c>
      <c r="I374" s="222"/>
      <c r="J374" s="223">
        <f>ROUND(I374*H374,2)</f>
        <v>0</v>
      </c>
      <c r="K374" s="219" t="s">
        <v>297</v>
      </c>
      <c r="L374" s="47"/>
      <c r="M374" s="224" t="s">
        <v>42</v>
      </c>
      <c r="N374" s="225" t="s">
        <v>50</v>
      </c>
      <c r="O374" s="87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150</v>
      </c>
      <c r="AT374" s="228" t="s">
        <v>294</v>
      </c>
      <c r="AU374" s="228" t="s">
        <v>88</v>
      </c>
      <c r="AY374" s="20" t="s">
        <v>292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86</v>
      </c>
      <c r="BK374" s="229">
        <f>ROUND(I374*H374,2)</f>
        <v>0</v>
      </c>
      <c r="BL374" s="20" t="s">
        <v>150</v>
      </c>
      <c r="BM374" s="228" t="s">
        <v>627</v>
      </c>
    </row>
    <row r="375" s="2" customFormat="1">
      <c r="A375" s="41"/>
      <c r="B375" s="42"/>
      <c r="C375" s="43"/>
      <c r="D375" s="230" t="s">
        <v>299</v>
      </c>
      <c r="E375" s="43"/>
      <c r="F375" s="231" t="s">
        <v>628</v>
      </c>
      <c r="G375" s="43"/>
      <c r="H375" s="43"/>
      <c r="I375" s="232"/>
      <c r="J375" s="43"/>
      <c r="K375" s="43"/>
      <c r="L375" s="47"/>
      <c r="M375" s="233"/>
      <c r="N375" s="23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299</v>
      </c>
      <c r="AU375" s="20" t="s">
        <v>88</v>
      </c>
    </row>
    <row r="376" s="14" customFormat="1">
      <c r="A376" s="14"/>
      <c r="B376" s="246"/>
      <c r="C376" s="247"/>
      <c r="D376" s="237" t="s">
        <v>301</v>
      </c>
      <c r="E376" s="248" t="s">
        <v>42</v>
      </c>
      <c r="F376" s="249" t="s">
        <v>629</v>
      </c>
      <c r="G376" s="247"/>
      <c r="H376" s="250">
        <v>112.90000000000001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301</v>
      </c>
      <c r="AU376" s="256" t="s">
        <v>88</v>
      </c>
      <c r="AV376" s="14" t="s">
        <v>88</v>
      </c>
      <c r="AW376" s="14" t="s">
        <v>38</v>
      </c>
      <c r="AX376" s="14" t="s">
        <v>79</v>
      </c>
      <c r="AY376" s="256" t="s">
        <v>292</v>
      </c>
    </row>
    <row r="377" s="15" customFormat="1">
      <c r="A377" s="15"/>
      <c r="B377" s="257"/>
      <c r="C377" s="258"/>
      <c r="D377" s="237" t="s">
        <v>301</v>
      </c>
      <c r="E377" s="259" t="s">
        <v>42</v>
      </c>
      <c r="F377" s="260" t="s">
        <v>303</v>
      </c>
      <c r="G377" s="258"/>
      <c r="H377" s="261">
        <v>112.90000000000001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301</v>
      </c>
      <c r="AU377" s="267" t="s">
        <v>88</v>
      </c>
      <c r="AV377" s="15" t="s">
        <v>150</v>
      </c>
      <c r="AW377" s="15" t="s">
        <v>38</v>
      </c>
      <c r="AX377" s="15" t="s">
        <v>86</v>
      </c>
      <c r="AY377" s="267" t="s">
        <v>292</v>
      </c>
    </row>
    <row r="378" s="2" customFormat="1" ht="21.75" customHeight="1">
      <c r="A378" s="41"/>
      <c r="B378" s="42"/>
      <c r="C378" s="217" t="s">
        <v>630</v>
      </c>
      <c r="D378" s="217" t="s">
        <v>294</v>
      </c>
      <c r="E378" s="218" t="s">
        <v>631</v>
      </c>
      <c r="F378" s="219" t="s">
        <v>632</v>
      </c>
      <c r="G378" s="220" t="s">
        <v>116</v>
      </c>
      <c r="H378" s="221">
        <v>2277.645</v>
      </c>
      <c r="I378" s="222"/>
      <c r="J378" s="223">
        <f>ROUND(I378*H378,2)</f>
        <v>0</v>
      </c>
      <c r="K378" s="219" t="s">
        <v>297</v>
      </c>
      <c r="L378" s="47"/>
      <c r="M378" s="224" t="s">
        <v>42</v>
      </c>
      <c r="N378" s="225" t="s">
        <v>50</v>
      </c>
      <c r="O378" s="87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150</v>
      </c>
      <c r="AT378" s="228" t="s">
        <v>294</v>
      </c>
      <c r="AU378" s="228" t="s">
        <v>88</v>
      </c>
      <c r="AY378" s="20" t="s">
        <v>292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86</v>
      </c>
      <c r="BK378" s="229">
        <f>ROUND(I378*H378,2)</f>
        <v>0</v>
      </c>
      <c r="BL378" s="20" t="s">
        <v>150</v>
      </c>
      <c r="BM378" s="228" t="s">
        <v>633</v>
      </c>
    </row>
    <row r="379" s="2" customFormat="1">
      <c r="A379" s="41"/>
      <c r="B379" s="42"/>
      <c r="C379" s="43"/>
      <c r="D379" s="230" t="s">
        <v>299</v>
      </c>
      <c r="E379" s="43"/>
      <c r="F379" s="231" t="s">
        <v>634</v>
      </c>
      <c r="G379" s="43"/>
      <c r="H379" s="43"/>
      <c r="I379" s="232"/>
      <c r="J379" s="43"/>
      <c r="K379" s="43"/>
      <c r="L379" s="47"/>
      <c r="M379" s="233"/>
      <c r="N379" s="23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299</v>
      </c>
      <c r="AU379" s="20" t="s">
        <v>88</v>
      </c>
    </row>
    <row r="380" s="14" customFormat="1">
      <c r="A380" s="14"/>
      <c r="B380" s="246"/>
      <c r="C380" s="247"/>
      <c r="D380" s="237" t="s">
        <v>301</v>
      </c>
      <c r="E380" s="248" t="s">
        <v>42</v>
      </c>
      <c r="F380" s="249" t="s">
        <v>635</v>
      </c>
      <c r="G380" s="247"/>
      <c r="H380" s="250">
        <v>2277.645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301</v>
      </c>
      <c r="AU380" s="256" t="s">
        <v>88</v>
      </c>
      <c r="AV380" s="14" t="s">
        <v>88</v>
      </c>
      <c r="AW380" s="14" t="s">
        <v>38</v>
      </c>
      <c r="AX380" s="14" t="s">
        <v>79</v>
      </c>
      <c r="AY380" s="256" t="s">
        <v>292</v>
      </c>
    </row>
    <row r="381" s="15" customFormat="1">
      <c r="A381" s="15"/>
      <c r="B381" s="257"/>
      <c r="C381" s="258"/>
      <c r="D381" s="237" t="s">
        <v>301</v>
      </c>
      <c r="E381" s="259" t="s">
        <v>42</v>
      </c>
      <c r="F381" s="260" t="s">
        <v>303</v>
      </c>
      <c r="G381" s="258"/>
      <c r="H381" s="261">
        <v>2277.645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301</v>
      </c>
      <c r="AU381" s="267" t="s">
        <v>88</v>
      </c>
      <c r="AV381" s="15" t="s">
        <v>150</v>
      </c>
      <c r="AW381" s="15" t="s">
        <v>38</v>
      </c>
      <c r="AX381" s="15" t="s">
        <v>86</v>
      </c>
      <c r="AY381" s="267" t="s">
        <v>292</v>
      </c>
    </row>
    <row r="382" s="2" customFormat="1" ht="21.75" customHeight="1">
      <c r="A382" s="41"/>
      <c r="B382" s="42"/>
      <c r="C382" s="217" t="s">
        <v>636</v>
      </c>
      <c r="D382" s="217" t="s">
        <v>294</v>
      </c>
      <c r="E382" s="218" t="s">
        <v>637</v>
      </c>
      <c r="F382" s="219" t="s">
        <v>638</v>
      </c>
      <c r="G382" s="220" t="s">
        <v>116</v>
      </c>
      <c r="H382" s="221">
        <v>420.10000000000002</v>
      </c>
      <c r="I382" s="222"/>
      <c r="J382" s="223">
        <f>ROUND(I382*H382,2)</f>
        <v>0</v>
      </c>
      <c r="K382" s="219" t="s">
        <v>297</v>
      </c>
      <c r="L382" s="47"/>
      <c r="M382" s="224" t="s">
        <v>42</v>
      </c>
      <c r="N382" s="225" t="s">
        <v>50</v>
      </c>
      <c r="O382" s="87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8" t="s">
        <v>150</v>
      </c>
      <c r="AT382" s="228" t="s">
        <v>294</v>
      </c>
      <c r="AU382" s="228" t="s">
        <v>88</v>
      </c>
      <c r="AY382" s="20" t="s">
        <v>292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20" t="s">
        <v>86</v>
      </c>
      <c r="BK382" s="229">
        <f>ROUND(I382*H382,2)</f>
        <v>0</v>
      </c>
      <c r="BL382" s="20" t="s">
        <v>150</v>
      </c>
      <c r="BM382" s="228" t="s">
        <v>639</v>
      </c>
    </row>
    <row r="383" s="2" customFormat="1">
      <c r="A383" s="41"/>
      <c r="B383" s="42"/>
      <c r="C383" s="43"/>
      <c r="D383" s="230" t="s">
        <v>299</v>
      </c>
      <c r="E383" s="43"/>
      <c r="F383" s="231" t="s">
        <v>640</v>
      </c>
      <c r="G383" s="43"/>
      <c r="H383" s="43"/>
      <c r="I383" s="232"/>
      <c r="J383" s="43"/>
      <c r="K383" s="43"/>
      <c r="L383" s="47"/>
      <c r="M383" s="233"/>
      <c r="N383" s="23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299</v>
      </c>
      <c r="AU383" s="20" t="s">
        <v>88</v>
      </c>
    </row>
    <row r="384" s="14" customFormat="1">
      <c r="A384" s="14"/>
      <c r="B384" s="246"/>
      <c r="C384" s="247"/>
      <c r="D384" s="237" t="s">
        <v>301</v>
      </c>
      <c r="E384" s="248" t="s">
        <v>42</v>
      </c>
      <c r="F384" s="249" t="s">
        <v>641</v>
      </c>
      <c r="G384" s="247"/>
      <c r="H384" s="250">
        <v>420.10000000000002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301</v>
      </c>
      <c r="AU384" s="256" t="s">
        <v>88</v>
      </c>
      <c r="AV384" s="14" t="s">
        <v>88</v>
      </c>
      <c r="AW384" s="14" t="s">
        <v>38</v>
      </c>
      <c r="AX384" s="14" t="s">
        <v>79</v>
      </c>
      <c r="AY384" s="256" t="s">
        <v>292</v>
      </c>
    </row>
    <row r="385" s="15" customFormat="1">
      <c r="A385" s="15"/>
      <c r="B385" s="257"/>
      <c r="C385" s="258"/>
      <c r="D385" s="237" t="s">
        <v>301</v>
      </c>
      <c r="E385" s="259" t="s">
        <v>42</v>
      </c>
      <c r="F385" s="260" t="s">
        <v>303</v>
      </c>
      <c r="G385" s="258"/>
      <c r="H385" s="261">
        <v>420.10000000000002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301</v>
      </c>
      <c r="AU385" s="267" t="s">
        <v>88</v>
      </c>
      <c r="AV385" s="15" t="s">
        <v>150</v>
      </c>
      <c r="AW385" s="15" t="s">
        <v>38</v>
      </c>
      <c r="AX385" s="15" t="s">
        <v>86</v>
      </c>
      <c r="AY385" s="267" t="s">
        <v>292</v>
      </c>
    </row>
    <row r="386" s="2" customFormat="1" ht="24.15" customHeight="1">
      <c r="A386" s="41"/>
      <c r="B386" s="42"/>
      <c r="C386" s="217" t="s">
        <v>642</v>
      </c>
      <c r="D386" s="217" t="s">
        <v>294</v>
      </c>
      <c r="E386" s="218" t="s">
        <v>643</v>
      </c>
      <c r="F386" s="219" t="s">
        <v>644</v>
      </c>
      <c r="G386" s="220" t="s">
        <v>116</v>
      </c>
      <c r="H386" s="221">
        <v>2374</v>
      </c>
      <c r="I386" s="222"/>
      <c r="J386" s="223">
        <f>ROUND(I386*H386,2)</f>
        <v>0</v>
      </c>
      <c r="K386" s="219" t="s">
        <v>297</v>
      </c>
      <c r="L386" s="47"/>
      <c r="M386" s="224" t="s">
        <v>42</v>
      </c>
      <c r="N386" s="225" t="s">
        <v>50</v>
      </c>
      <c r="O386" s="87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150</v>
      </c>
      <c r="AT386" s="228" t="s">
        <v>294</v>
      </c>
      <c r="AU386" s="228" t="s">
        <v>88</v>
      </c>
      <c r="AY386" s="20" t="s">
        <v>292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86</v>
      </c>
      <c r="BK386" s="229">
        <f>ROUND(I386*H386,2)</f>
        <v>0</v>
      </c>
      <c r="BL386" s="20" t="s">
        <v>150</v>
      </c>
      <c r="BM386" s="228" t="s">
        <v>645</v>
      </c>
    </row>
    <row r="387" s="2" customFormat="1">
      <c r="A387" s="41"/>
      <c r="B387" s="42"/>
      <c r="C387" s="43"/>
      <c r="D387" s="230" t="s">
        <v>299</v>
      </c>
      <c r="E387" s="43"/>
      <c r="F387" s="231" t="s">
        <v>646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299</v>
      </c>
      <c r="AU387" s="20" t="s">
        <v>88</v>
      </c>
    </row>
    <row r="388" s="14" customFormat="1">
      <c r="A388" s="14"/>
      <c r="B388" s="246"/>
      <c r="C388" s="247"/>
      <c r="D388" s="237" t="s">
        <v>301</v>
      </c>
      <c r="E388" s="248" t="s">
        <v>42</v>
      </c>
      <c r="F388" s="249" t="s">
        <v>647</v>
      </c>
      <c r="G388" s="247"/>
      <c r="H388" s="250">
        <v>2374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301</v>
      </c>
      <c r="AU388" s="256" t="s">
        <v>88</v>
      </c>
      <c r="AV388" s="14" t="s">
        <v>88</v>
      </c>
      <c r="AW388" s="14" t="s">
        <v>38</v>
      </c>
      <c r="AX388" s="14" t="s">
        <v>79</v>
      </c>
      <c r="AY388" s="256" t="s">
        <v>292</v>
      </c>
    </row>
    <row r="389" s="15" customFormat="1">
      <c r="A389" s="15"/>
      <c r="B389" s="257"/>
      <c r="C389" s="258"/>
      <c r="D389" s="237" t="s">
        <v>301</v>
      </c>
      <c r="E389" s="259" t="s">
        <v>42</v>
      </c>
      <c r="F389" s="260" t="s">
        <v>303</v>
      </c>
      <c r="G389" s="258"/>
      <c r="H389" s="261">
        <v>2374</v>
      </c>
      <c r="I389" s="262"/>
      <c r="J389" s="258"/>
      <c r="K389" s="258"/>
      <c r="L389" s="263"/>
      <c r="M389" s="264"/>
      <c r="N389" s="265"/>
      <c r="O389" s="265"/>
      <c r="P389" s="265"/>
      <c r="Q389" s="265"/>
      <c r="R389" s="265"/>
      <c r="S389" s="265"/>
      <c r="T389" s="26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7" t="s">
        <v>301</v>
      </c>
      <c r="AU389" s="267" t="s">
        <v>88</v>
      </c>
      <c r="AV389" s="15" t="s">
        <v>150</v>
      </c>
      <c r="AW389" s="15" t="s">
        <v>38</v>
      </c>
      <c r="AX389" s="15" t="s">
        <v>86</v>
      </c>
      <c r="AY389" s="267" t="s">
        <v>292</v>
      </c>
    </row>
    <row r="390" s="2" customFormat="1" ht="16.5" customHeight="1">
      <c r="A390" s="41"/>
      <c r="B390" s="42"/>
      <c r="C390" s="217" t="s">
        <v>648</v>
      </c>
      <c r="D390" s="217" t="s">
        <v>294</v>
      </c>
      <c r="E390" s="218" t="s">
        <v>649</v>
      </c>
      <c r="F390" s="219" t="s">
        <v>650</v>
      </c>
      <c r="G390" s="220" t="s">
        <v>116</v>
      </c>
      <c r="H390" s="221">
        <v>2374</v>
      </c>
      <c r="I390" s="222"/>
      <c r="J390" s="223">
        <f>ROUND(I390*H390,2)</f>
        <v>0</v>
      </c>
      <c r="K390" s="219" t="s">
        <v>297</v>
      </c>
      <c r="L390" s="47"/>
      <c r="M390" s="224" t="s">
        <v>42</v>
      </c>
      <c r="N390" s="225" t="s">
        <v>50</v>
      </c>
      <c r="O390" s="87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8" t="s">
        <v>150</v>
      </c>
      <c r="AT390" s="228" t="s">
        <v>294</v>
      </c>
      <c r="AU390" s="228" t="s">
        <v>88</v>
      </c>
      <c r="AY390" s="20" t="s">
        <v>292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20" t="s">
        <v>86</v>
      </c>
      <c r="BK390" s="229">
        <f>ROUND(I390*H390,2)</f>
        <v>0</v>
      </c>
      <c r="BL390" s="20" t="s">
        <v>150</v>
      </c>
      <c r="BM390" s="228" t="s">
        <v>651</v>
      </c>
    </row>
    <row r="391" s="2" customFormat="1">
      <c r="A391" s="41"/>
      <c r="B391" s="42"/>
      <c r="C391" s="43"/>
      <c r="D391" s="230" t="s">
        <v>299</v>
      </c>
      <c r="E391" s="43"/>
      <c r="F391" s="231" t="s">
        <v>652</v>
      </c>
      <c r="G391" s="43"/>
      <c r="H391" s="43"/>
      <c r="I391" s="232"/>
      <c r="J391" s="43"/>
      <c r="K391" s="43"/>
      <c r="L391" s="47"/>
      <c r="M391" s="233"/>
      <c r="N391" s="23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299</v>
      </c>
      <c r="AU391" s="20" t="s">
        <v>88</v>
      </c>
    </row>
    <row r="392" s="14" customFormat="1">
      <c r="A392" s="14"/>
      <c r="B392" s="246"/>
      <c r="C392" s="247"/>
      <c r="D392" s="237" t="s">
        <v>301</v>
      </c>
      <c r="E392" s="248" t="s">
        <v>42</v>
      </c>
      <c r="F392" s="249" t="s">
        <v>647</v>
      </c>
      <c r="G392" s="247"/>
      <c r="H392" s="250">
        <v>2374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301</v>
      </c>
      <c r="AU392" s="256" t="s">
        <v>88</v>
      </c>
      <c r="AV392" s="14" t="s">
        <v>88</v>
      </c>
      <c r="AW392" s="14" t="s">
        <v>38</v>
      </c>
      <c r="AX392" s="14" t="s">
        <v>79</v>
      </c>
      <c r="AY392" s="256" t="s">
        <v>292</v>
      </c>
    </row>
    <row r="393" s="15" customFormat="1">
      <c r="A393" s="15"/>
      <c r="B393" s="257"/>
      <c r="C393" s="258"/>
      <c r="D393" s="237" t="s">
        <v>301</v>
      </c>
      <c r="E393" s="259" t="s">
        <v>42</v>
      </c>
      <c r="F393" s="260" t="s">
        <v>303</v>
      </c>
      <c r="G393" s="258"/>
      <c r="H393" s="261">
        <v>2374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301</v>
      </c>
      <c r="AU393" s="267" t="s">
        <v>88</v>
      </c>
      <c r="AV393" s="15" t="s">
        <v>150</v>
      </c>
      <c r="AW393" s="15" t="s">
        <v>38</v>
      </c>
      <c r="AX393" s="15" t="s">
        <v>86</v>
      </c>
      <c r="AY393" s="267" t="s">
        <v>292</v>
      </c>
    </row>
    <row r="394" s="2" customFormat="1" ht="16.5" customHeight="1">
      <c r="A394" s="41"/>
      <c r="B394" s="42"/>
      <c r="C394" s="217" t="s">
        <v>653</v>
      </c>
      <c r="D394" s="217" t="s">
        <v>294</v>
      </c>
      <c r="E394" s="218" t="s">
        <v>654</v>
      </c>
      <c r="F394" s="219" t="s">
        <v>655</v>
      </c>
      <c r="G394" s="220" t="s">
        <v>116</v>
      </c>
      <c r="H394" s="221">
        <v>3250.6999999999998</v>
      </c>
      <c r="I394" s="222"/>
      <c r="J394" s="223">
        <f>ROUND(I394*H394,2)</f>
        <v>0</v>
      </c>
      <c r="K394" s="219" t="s">
        <v>297</v>
      </c>
      <c r="L394" s="47"/>
      <c r="M394" s="224" t="s">
        <v>42</v>
      </c>
      <c r="N394" s="225" t="s">
        <v>50</v>
      </c>
      <c r="O394" s="87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150</v>
      </c>
      <c r="AT394" s="228" t="s">
        <v>294</v>
      </c>
      <c r="AU394" s="228" t="s">
        <v>88</v>
      </c>
      <c r="AY394" s="20" t="s">
        <v>292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86</v>
      </c>
      <c r="BK394" s="229">
        <f>ROUND(I394*H394,2)</f>
        <v>0</v>
      </c>
      <c r="BL394" s="20" t="s">
        <v>150</v>
      </c>
      <c r="BM394" s="228" t="s">
        <v>656</v>
      </c>
    </row>
    <row r="395" s="2" customFormat="1">
      <c r="A395" s="41"/>
      <c r="B395" s="42"/>
      <c r="C395" s="43"/>
      <c r="D395" s="230" t="s">
        <v>299</v>
      </c>
      <c r="E395" s="43"/>
      <c r="F395" s="231" t="s">
        <v>657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299</v>
      </c>
      <c r="AU395" s="20" t="s">
        <v>88</v>
      </c>
    </row>
    <row r="396" s="14" customFormat="1">
      <c r="A396" s="14"/>
      <c r="B396" s="246"/>
      <c r="C396" s="247"/>
      <c r="D396" s="237" t="s">
        <v>301</v>
      </c>
      <c r="E396" s="248" t="s">
        <v>42</v>
      </c>
      <c r="F396" s="249" t="s">
        <v>658</v>
      </c>
      <c r="G396" s="247"/>
      <c r="H396" s="250">
        <v>3250.6999999999998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301</v>
      </c>
      <c r="AU396" s="256" t="s">
        <v>88</v>
      </c>
      <c r="AV396" s="14" t="s">
        <v>88</v>
      </c>
      <c r="AW396" s="14" t="s">
        <v>38</v>
      </c>
      <c r="AX396" s="14" t="s">
        <v>79</v>
      </c>
      <c r="AY396" s="256" t="s">
        <v>292</v>
      </c>
    </row>
    <row r="397" s="15" customFormat="1">
      <c r="A397" s="15"/>
      <c r="B397" s="257"/>
      <c r="C397" s="258"/>
      <c r="D397" s="237" t="s">
        <v>301</v>
      </c>
      <c r="E397" s="259" t="s">
        <v>42</v>
      </c>
      <c r="F397" s="260" t="s">
        <v>303</v>
      </c>
      <c r="G397" s="258"/>
      <c r="H397" s="261">
        <v>3250.6999999999998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7" t="s">
        <v>301</v>
      </c>
      <c r="AU397" s="267" t="s">
        <v>88</v>
      </c>
      <c r="AV397" s="15" t="s">
        <v>150</v>
      </c>
      <c r="AW397" s="15" t="s">
        <v>38</v>
      </c>
      <c r="AX397" s="15" t="s">
        <v>86</v>
      </c>
      <c r="AY397" s="267" t="s">
        <v>292</v>
      </c>
    </row>
    <row r="398" s="2" customFormat="1" ht="24.15" customHeight="1">
      <c r="A398" s="41"/>
      <c r="B398" s="42"/>
      <c r="C398" s="217" t="s">
        <v>659</v>
      </c>
      <c r="D398" s="217" t="s">
        <v>294</v>
      </c>
      <c r="E398" s="218" t="s">
        <v>660</v>
      </c>
      <c r="F398" s="219" t="s">
        <v>661</v>
      </c>
      <c r="G398" s="220" t="s">
        <v>116</v>
      </c>
      <c r="H398" s="221">
        <v>1387</v>
      </c>
      <c r="I398" s="222"/>
      <c r="J398" s="223">
        <f>ROUND(I398*H398,2)</f>
        <v>0</v>
      </c>
      <c r="K398" s="219" t="s">
        <v>297</v>
      </c>
      <c r="L398" s="47"/>
      <c r="M398" s="224" t="s">
        <v>42</v>
      </c>
      <c r="N398" s="225" t="s">
        <v>50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150</v>
      </c>
      <c r="AT398" s="228" t="s">
        <v>294</v>
      </c>
      <c r="AU398" s="228" t="s">
        <v>88</v>
      </c>
      <c r="AY398" s="20" t="s">
        <v>292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86</v>
      </c>
      <c r="BK398" s="229">
        <f>ROUND(I398*H398,2)</f>
        <v>0</v>
      </c>
      <c r="BL398" s="20" t="s">
        <v>150</v>
      </c>
      <c r="BM398" s="228" t="s">
        <v>662</v>
      </c>
    </row>
    <row r="399" s="2" customFormat="1">
      <c r="A399" s="41"/>
      <c r="B399" s="42"/>
      <c r="C399" s="43"/>
      <c r="D399" s="230" t="s">
        <v>299</v>
      </c>
      <c r="E399" s="43"/>
      <c r="F399" s="231" t="s">
        <v>663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299</v>
      </c>
      <c r="AU399" s="20" t="s">
        <v>88</v>
      </c>
    </row>
    <row r="400" s="13" customFormat="1">
      <c r="A400" s="13"/>
      <c r="B400" s="235"/>
      <c r="C400" s="236"/>
      <c r="D400" s="237" t="s">
        <v>301</v>
      </c>
      <c r="E400" s="238" t="s">
        <v>42</v>
      </c>
      <c r="F400" s="239" t="s">
        <v>302</v>
      </c>
      <c r="G400" s="236"/>
      <c r="H400" s="238" t="s">
        <v>42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301</v>
      </c>
      <c r="AU400" s="245" t="s">
        <v>88</v>
      </c>
      <c r="AV400" s="13" t="s">
        <v>86</v>
      </c>
      <c r="AW400" s="13" t="s">
        <v>38</v>
      </c>
      <c r="AX400" s="13" t="s">
        <v>79</v>
      </c>
      <c r="AY400" s="245" t="s">
        <v>292</v>
      </c>
    </row>
    <row r="401" s="14" customFormat="1">
      <c r="A401" s="14"/>
      <c r="B401" s="246"/>
      <c r="C401" s="247"/>
      <c r="D401" s="237" t="s">
        <v>301</v>
      </c>
      <c r="E401" s="248" t="s">
        <v>121</v>
      </c>
      <c r="F401" s="249" t="s">
        <v>664</v>
      </c>
      <c r="G401" s="247"/>
      <c r="H401" s="250">
        <v>362.30000000000001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301</v>
      </c>
      <c r="AU401" s="256" t="s">
        <v>88</v>
      </c>
      <c r="AV401" s="14" t="s">
        <v>88</v>
      </c>
      <c r="AW401" s="14" t="s">
        <v>38</v>
      </c>
      <c r="AX401" s="14" t="s">
        <v>79</v>
      </c>
      <c r="AY401" s="256" t="s">
        <v>292</v>
      </c>
    </row>
    <row r="402" s="14" customFormat="1">
      <c r="A402" s="14"/>
      <c r="B402" s="246"/>
      <c r="C402" s="247"/>
      <c r="D402" s="237" t="s">
        <v>301</v>
      </c>
      <c r="E402" s="248" t="s">
        <v>123</v>
      </c>
      <c r="F402" s="249" t="s">
        <v>665</v>
      </c>
      <c r="G402" s="247"/>
      <c r="H402" s="250">
        <v>1024.7000000000001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301</v>
      </c>
      <c r="AU402" s="256" t="s">
        <v>88</v>
      </c>
      <c r="AV402" s="14" t="s">
        <v>88</v>
      </c>
      <c r="AW402" s="14" t="s">
        <v>38</v>
      </c>
      <c r="AX402" s="14" t="s">
        <v>79</v>
      </c>
      <c r="AY402" s="256" t="s">
        <v>292</v>
      </c>
    </row>
    <row r="403" s="15" customFormat="1">
      <c r="A403" s="15"/>
      <c r="B403" s="257"/>
      <c r="C403" s="258"/>
      <c r="D403" s="237" t="s">
        <v>301</v>
      </c>
      <c r="E403" s="259" t="s">
        <v>42</v>
      </c>
      <c r="F403" s="260" t="s">
        <v>303</v>
      </c>
      <c r="G403" s="258"/>
      <c r="H403" s="261">
        <v>1387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301</v>
      </c>
      <c r="AU403" s="267" t="s">
        <v>88</v>
      </c>
      <c r="AV403" s="15" t="s">
        <v>150</v>
      </c>
      <c r="AW403" s="15" t="s">
        <v>38</v>
      </c>
      <c r="AX403" s="15" t="s">
        <v>86</v>
      </c>
      <c r="AY403" s="267" t="s">
        <v>292</v>
      </c>
    </row>
    <row r="404" s="2" customFormat="1" ht="24.15" customHeight="1">
      <c r="A404" s="41"/>
      <c r="B404" s="42"/>
      <c r="C404" s="217" t="s">
        <v>666</v>
      </c>
      <c r="D404" s="217" t="s">
        <v>294</v>
      </c>
      <c r="E404" s="218" t="s">
        <v>667</v>
      </c>
      <c r="F404" s="219" t="s">
        <v>668</v>
      </c>
      <c r="G404" s="220" t="s">
        <v>116</v>
      </c>
      <c r="H404" s="221">
        <v>987</v>
      </c>
      <c r="I404" s="222"/>
      <c r="J404" s="223">
        <f>ROUND(I404*H404,2)</f>
        <v>0</v>
      </c>
      <c r="K404" s="219" t="s">
        <v>297</v>
      </c>
      <c r="L404" s="47"/>
      <c r="M404" s="224" t="s">
        <v>42</v>
      </c>
      <c r="N404" s="225" t="s">
        <v>50</v>
      </c>
      <c r="O404" s="87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8" t="s">
        <v>150</v>
      </c>
      <c r="AT404" s="228" t="s">
        <v>294</v>
      </c>
      <c r="AU404" s="228" t="s">
        <v>88</v>
      </c>
      <c r="AY404" s="20" t="s">
        <v>292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0" t="s">
        <v>86</v>
      </c>
      <c r="BK404" s="229">
        <f>ROUND(I404*H404,2)</f>
        <v>0</v>
      </c>
      <c r="BL404" s="20" t="s">
        <v>150</v>
      </c>
      <c r="BM404" s="228" t="s">
        <v>669</v>
      </c>
    </row>
    <row r="405" s="2" customFormat="1">
      <c r="A405" s="41"/>
      <c r="B405" s="42"/>
      <c r="C405" s="43"/>
      <c r="D405" s="230" t="s">
        <v>299</v>
      </c>
      <c r="E405" s="43"/>
      <c r="F405" s="231" t="s">
        <v>670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299</v>
      </c>
      <c r="AU405" s="20" t="s">
        <v>88</v>
      </c>
    </row>
    <row r="406" s="13" customFormat="1">
      <c r="A406" s="13"/>
      <c r="B406" s="235"/>
      <c r="C406" s="236"/>
      <c r="D406" s="237" t="s">
        <v>301</v>
      </c>
      <c r="E406" s="238" t="s">
        <v>42</v>
      </c>
      <c r="F406" s="239" t="s">
        <v>302</v>
      </c>
      <c r="G406" s="236"/>
      <c r="H406" s="238" t="s">
        <v>42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301</v>
      </c>
      <c r="AU406" s="245" t="s">
        <v>88</v>
      </c>
      <c r="AV406" s="13" t="s">
        <v>86</v>
      </c>
      <c r="AW406" s="13" t="s">
        <v>38</v>
      </c>
      <c r="AX406" s="13" t="s">
        <v>79</v>
      </c>
      <c r="AY406" s="245" t="s">
        <v>292</v>
      </c>
    </row>
    <row r="407" s="14" customFormat="1">
      <c r="A407" s="14"/>
      <c r="B407" s="246"/>
      <c r="C407" s="247"/>
      <c r="D407" s="237" t="s">
        <v>301</v>
      </c>
      <c r="E407" s="248" t="s">
        <v>114</v>
      </c>
      <c r="F407" s="249" t="s">
        <v>671</v>
      </c>
      <c r="G407" s="247"/>
      <c r="H407" s="250">
        <v>876.70000000000005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301</v>
      </c>
      <c r="AU407" s="256" t="s">
        <v>88</v>
      </c>
      <c r="AV407" s="14" t="s">
        <v>88</v>
      </c>
      <c r="AW407" s="14" t="s">
        <v>38</v>
      </c>
      <c r="AX407" s="14" t="s">
        <v>79</v>
      </c>
      <c r="AY407" s="256" t="s">
        <v>292</v>
      </c>
    </row>
    <row r="408" s="14" customFormat="1">
      <c r="A408" s="14"/>
      <c r="B408" s="246"/>
      <c r="C408" s="247"/>
      <c r="D408" s="237" t="s">
        <v>301</v>
      </c>
      <c r="E408" s="248" t="s">
        <v>118</v>
      </c>
      <c r="F408" s="249" t="s">
        <v>672</v>
      </c>
      <c r="G408" s="247"/>
      <c r="H408" s="250">
        <v>110.3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301</v>
      </c>
      <c r="AU408" s="256" t="s">
        <v>88</v>
      </c>
      <c r="AV408" s="14" t="s">
        <v>88</v>
      </c>
      <c r="AW408" s="14" t="s">
        <v>38</v>
      </c>
      <c r="AX408" s="14" t="s">
        <v>79</v>
      </c>
      <c r="AY408" s="256" t="s">
        <v>292</v>
      </c>
    </row>
    <row r="409" s="15" customFormat="1">
      <c r="A409" s="15"/>
      <c r="B409" s="257"/>
      <c r="C409" s="258"/>
      <c r="D409" s="237" t="s">
        <v>301</v>
      </c>
      <c r="E409" s="259" t="s">
        <v>42</v>
      </c>
      <c r="F409" s="260" t="s">
        <v>303</v>
      </c>
      <c r="G409" s="258"/>
      <c r="H409" s="261">
        <v>987</v>
      </c>
      <c r="I409" s="262"/>
      <c r="J409" s="258"/>
      <c r="K409" s="258"/>
      <c r="L409" s="263"/>
      <c r="M409" s="264"/>
      <c r="N409" s="265"/>
      <c r="O409" s="265"/>
      <c r="P409" s="265"/>
      <c r="Q409" s="265"/>
      <c r="R409" s="265"/>
      <c r="S409" s="265"/>
      <c r="T409" s="26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7" t="s">
        <v>301</v>
      </c>
      <c r="AU409" s="267" t="s">
        <v>88</v>
      </c>
      <c r="AV409" s="15" t="s">
        <v>150</v>
      </c>
      <c r="AW409" s="15" t="s">
        <v>38</v>
      </c>
      <c r="AX409" s="15" t="s">
        <v>86</v>
      </c>
      <c r="AY409" s="267" t="s">
        <v>292</v>
      </c>
    </row>
    <row r="410" s="2" customFormat="1" ht="24.15" customHeight="1">
      <c r="A410" s="41"/>
      <c r="B410" s="42"/>
      <c r="C410" s="217" t="s">
        <v>156</v>
      </c>
      <c r="D410" s="217" t="s">
        <v>294</v>
      </c>
      <c r="E410" s="218" t="s">
        <v>673</v>
      </c>
      <c r="F410" s="219" t="s">
        <v>674</v>
      </c>
      <c r="G410" s="220" t="s">
        <v>116</v>
      </c>
      <c r="H410" s="221">
        <v>876.70000000000005</v>
      </c>
      <c r="I410" s="222"/>
      <c r="J410" s="223">
        <f>ROUND(I410*H410,2)</f>
        <v>0</v>
      </c>
      <c r="K410" s="219" t="s">
        <v>297</v>
      </c>
      <c r="L410" s="47"/>
      <c r="M410" s="224" t="s">
        <v>42</v>
      </c>
      <c r="N410" s="225" t="s">
        <v>50</v>
      </c>
      <c r="O410" s="87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150</v>
      </c>
      <c r="AT410" s="228" t="s">
        <v>294</v>
      </c>
      <c r="AU410" s="228" t="s">
        <v>88</v>
      </c>
      <c r="AY410" s="20" t="s">
        <v>292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86</v>
      </c>
      <c r="BK410" s="229">
        <f>ROUND(I410*H410,2)</f>
        <v>0</v>
      </c>
      <c r="BL410" s="20" t="s">
        <v>150</v>
      </c>
      <c r="BM410" s="228" t="s">
        <v>675</v>
      </c>
    </row>
    <row r="411" s="2" customFormat="1">
      <c r="A411" s="41"/>
      <c r="B411" s="42"/>
      <c r="C411" s="43"/>
      <c r="D411" s="230" t="s">
        <v>299</v>
      </c>
      <c r="E411" s="43"/>
      <c r="F411" s="231" t="s">
        <v>676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299</v>
      </c>
      <c r="AU411" s="20" t="s">
        <v>88</v>
      </c>
    </row>
    <row r="412" s="14" customFormat="1">
      <c r="A412" s="14"/>
      <c r="B412" s="246"/>
      <c r="C412" s="247"/>
      <c r="D412" s="237" t="s">
        <v>301</v>
      </c>
      <c r="E412" s="248" t="s">
        <v>42</v>
      </c>
      <c r="F412" s="249" t="s">
        <v>114</v>
      </c>
      <c r="G412" s="247"/>
      <c r="H412" s="250">
        <v>876.70000000000005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301</v>
      </c>
      <c r="AU412" s="256" t="s">
        <v>88</v>
      </c>
      <c r="AV412" s="14" t="s">
        <v>88</v>
      </c>
      <c r="AW412" s="14" t="s">
        <v>38</v>
      </c>
      <c r="AX412" s="14" t="s">
        <v>79</v>
      </c>
      <c r="AY412" s="256" t="s">
        <v>292</v>
      </c>
    </row>
    <row r="413" s="15" customFormat="1">
      <c r="A413" s="15"/>
      <c r="B413" s="257"/>
      <c r="C413" s="258"/>
      <c r="D413" s="237" t="s">
        <v>301</v>
      </c>
      <c r="E413" s="259" t="s">
        <v>42</v>
      </c>
      <c r="F413" s="260" t="s">
        <v>303</v>
      </c>
      <c r="G413" s="258"/>
      <c r="H413" s="261">
        <v>876.70000000000005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301</v>
      </c>
      <c r="AU413" s="267" t="s">
        <v>88</v>
      </c>
      <c r="AV413" s="15" t="s">
        <v>150</v>
      </c>
      <c r="AW413" s="15" t="s">
        <v>38</v>
      </c>
      <c r="AX413" s="15" t="s">
        <v>86</v>
      </c>
      <c r="AY413" s="267" t="s">
        <v>292</v>
      </c>
    </row>
    <row r="414" s="2" customFormat="1" ht="37.8" customHeight="1">
      <c r="A414" s="41"/>
      <c r="B414" s="42"/>
      <c r="C414" s="217" t="s">
        <v>677</v>
      </c>
      <c r="D414" s="217" t="s">
        <v>294</v>
      </c>
      <c r="E414" s="218" t="s">
        <v>678</v>
      </c>
      <c r="F414" s="219" t="s">
        <v>679</v>
      </c>
      <c r="G414" s="220" t="s">
        <v>116</v>
      </c>
      <c r="H414" s="221">
        <v>26.199999999999999</v>
      </c>
      <c r="I414" s="222"/>
      <c r="J414" s="223">
        <f>ROUND(I414*H414,2)</f>
        <v>0</v>
      </c>
      <c r="K414" s="219" t="s">
        <v>297</v>
      </c>
      <c r="L414" s="47"/>
      <c r="M414" s="224" t="s">
        <v>42</v>
      </c>
      <c r="N414" s="225" t="s">
        <v>50</v>
      </c>
      <c r="O414" s="87"/>
      <c r="P414" s="226">
        <f>O414*H414</f>
        <v>0</v>
      </c>
      <c r="Q414" s="226">
        <v>0.089219999999999994</v>
      </c>
      <c r="R414" s="226">
        <f>Q414*H414</f>
        <v>2.337564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150</v>
      </c>
      <c r="AT414" s="228" t="s">
        <v>294</v>
      </c>
      <c r="AU414" s="228" t="s">
        <v>88</v>
      </c>
      <c r="AY414" s="20" t="s">
        <v>292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86</v>
      </c>
      <c r="BK414" s="229">
        <f>ROUND(I414*H414,2)</f>
        <v>0</v>
      </c>
      <c r="BL414" s="20" t="s">
        <v>150</v>
      </c>
      <c r="BM414" s="228" t="s">
        <v>680</v>
      </c>
    </row>
    <row r="415" s="2" customFormat="1">
      <c r="A415" s="41"/>
      <c r="B415" s="42"/>
      <c r="C415" s="43"/>
      <c r="D415" s="230" t="s">
        <v>299</v>
      </c>
      <c r="E415" s="43"/>
      <c r="F415" s="231" t="s">
        <v>681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299</v>
      </c>
      <c r="AU415" s="20" t="s">
        <v>88</v>
      </c>
    </row>
    <row r="416" s="13" customFormat="1">
      <c r="A416" s="13"/>
      <c r="B416" s="235"/>
      <c r="C416" s="236"/>
      <c r="D416" s="237" t="s">
        <v>301</v>
      </c>
      <c r="E416" s="238" t="s">
        <v>42</v>
      </c>
      <c r="F416" s="239" t="s">
        <v>302</v>
      </c>
      <c r="G416" s="236"/>
      <c r="H416" s="238" t="s">
        <v>42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301</v>
      </c>
      <c r="AU416" s="245" t="s">
        <v>88</v>
      </c>
      <c r="AV416" s="13" t="s">
        <v>86</v>
      </c>
      <c r="AW416" s="13" t="s">
        <v>38</v>
      </c>
      <c r="AX416" s="13" t="s">
        <v>79</v>
      </c>
      <c r="AY416" s="245" t="s">
        <v>292</v>
      </c>
    </row>
    <row r="417" s="14" customFormat="1">
      <c r="A417" s="14"/>
      <c r="B417" s="246"/>
      <c r="C417" s="247"/>
      <c r="D417" s="237" t="s">
        <v>301</v>
      </c>
      <c r="E417" s="248" t="s">
        <v>138</v>
      </c>
      <c r="F417" s="249" t="s">
        <v>682</v>
      </c>
      <c r="G417" s="247"/>
      <c r="H417" s="250">
        <v>1.5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301</v>
      </c>
      <c r="AU417" s="256" t="s">
        <v>88</v>
      </c>
      <c r="AV417" s="14" t="s">
        <v>88</v>
      </c>
      <c r="AW417" s="14" t="s">
        <v>38</v>
      </c>
      <c r="AX417" s="14" t="s">
        <v>79</v>
      </c>
      <c r="AY417" s="256" t="s">
        <v>292</v>
      </c>
    </row>
    <row r="418" s="14" customFormat="1">
      <c r="A418" s="14"/>
      <c r="B418" s="246"/>
      <c r="C418" s="247"/>
      <c r="D418" s="237" t="s">
        <v>301</v>
      </c>
      <c r="E418" s="248" t="s">
        <v>141</v>
      </c>
      <c r="F418" s="249" t="s">
        <v>683</v>
      </c>
      <c r="G418" s="247"/>
      <c r="H418" s="250">
        <v>15.699999999999999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301</v>
      </c>
      <c r="AU418" s="256" t="s">
        <v>88</v>
      </c>
      <c r="AV418" s="14" t="s">
        <v>88</v>
      </c>
      <c r="AW418" s="14" t="s">
        <v>38</v>
      </c>
      <c r="AX418" s="14" t="s">
        <v>79</v>
      </c>
      <c r="AY418" s="256" t="s">
        <v>292</v>
      </c>
    </row>
    <row r="419" s="14" customFormat="1">
      <c r="A419" s="14"/>
      <c r="B419" s="246"/>
      <c r="C419" s="247"/>
      <c r="D419" s="237" t="s">
        <v>301</v>
      </c>
      <c r="E419" s="248" t="s">
        <v>143</v>
      </c>
      <c r="F419" s="249" t="s">
        <v>684</v>
      </c>
      <c r="G419" s="247"/>
      <c r="H419" s="250">
        <v>9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301</v>
      </c>
      <c r="AU419" s="256" t="s">
        <v>88</v>
      </c>
      <c r="AV419" s="14" t="s">
        <v>88</v>
      </c>
      <c r="AW419" s="14" t="s">
        <v>38</v>
      </c>
      <c r="AX419" s="14" t="s">
        <v>79</v>
      </c>
      <c r="AY419" s="256" t="s">
        <v>292</v>
      </c>
    </row>
    <row r="420" s="15" customFormat="1">
      <c r="A420" s="15"/>
      <c r="B420" s="257"/>
      <c r="C420" s="258"/>
      <c r="D420" s="237" t="s">
        <v>301</v>
      </c>
      <c r="E420" s="259" t="s">
        <v>42</v>
      </c>
      <c r="F420" s="260" t="s">
        <v>303</v>
      </c>
      <c r="G420" s="258"/>
      <c r="H420" s="261">
        <v>26.199999999999999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301</v>
      </c>
      <c r="AU420" s="267" t="s">
        <v>88</v>
      </c>
      <c r="AV420" s="15" t="s">
        <v>150</v>
      </c>
      <c r="AW420" s="15" t="s">
        <v>38</v>
      </c>
      <c r="AX420" s="15" t="s">
        <v>86</v>
      </c>
      <c r="AY420" s="267" t="s">
        <v>292</v>
      </c>
    </row>
    <row r="421" s="2" customFormat="1" ht="16.5" customHeight="1">
      <c r="A421" s="41"/>
      <c r="B421" s="42"/>
      <c r="C421" s="269" t="s">
        <v>685</v>
      </c>
      <c r="D421" s="269" t="s">
        <v>350</v>
      </c>
      <c r="E421" s="270" t="s">
        <v>686</v>
      </c>
      <c r="F421" s="271" t="s">
        <v>687</v>
      </c>
      <c r="G421" s="272" t="s">
        <v>116</v>
      </c>
      <c r="H421" s="273">
        <v>1.5449999999999999</v>
      </c>
      <c r="I421" s="274"/>
      <c r="J421" s="275">
        <f>ROUND(I421*H421,2)</f>
        <v>0</v>
      </c>
      <c r="K421" s="271" t="s">
        <v>297</v>
      </c>
      <c r="L421" s="276"/>
      <c r="M421" s="277" t="s">
        <v>42</v>
      </c>
      <c r="N421" s="278" t="s">
        <v>50</v>
      </c>
      <c r="O421" s="87"/>
      <c r="P421" s="226">
        <f>O421*H421</f>
        <v>0</v>
      </c>
      <c r="Q421" s="226">
        <v>0.13200000000000001</v>
      </c>
      <c r="R421" s="226">
        <f>Q421*H421</f>
        <v>0.20394000000000001</v>
      </c>
      <c r="S421" s="226">
        <v>0</v>
      </c>
      <c r="T421" s="22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8" t="s">
        <v>340</v>
      </c>
      <c r="AT421" s="228" t="s">
        <v>350</v>
      </c>
      <c r="AU421" s="228" t="s">
        <v>88</v>
      </c>
      <c r="AY421" s="20" t="s">
        <v>292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0" t="s">
        <v>86</v>
      </c>
      <c r="BK421" s="229">
        <f>ROUND(I421*H421,2)</f>
        <v>0</v>
      </c>
      <c r="BL421" s="20" t="s">
        <v>150</v>
      </c>
      <c r="BM421" s="228" t="s">
        <v>688</v>
      </c>
    </row>
    <row r="422" s="14" customFormat="1">
      <c r="A422" s="14"/>
      <c r="B422" s="246"/>
      <c r="C422" s="247"/>
      <c r="D422" s="237" t="s">
        <v>301</v>
      </c>
      <c r="E422" s="248" t="s">
        <v>42</v>
      </c>
      <c r="F422" s="249" t="s">
        <v>138</v>
      </c>
      <c r="G422" s="247"/>
      <c r="H422" s="250">
        <v>1.5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301</v>
      </c>
      <c r="AU422" s="256" t="s">
        <v>88</v>
      </c>
      <c r="AV422" s="14" t="s">
        <v>88</v>
      </c>
      <c r="AW422" s="14" t="s">
        <v>38</v>
      </c>
      <c r="AX422" s="14" t="s">
        <v>79</v>
      </c>
      <c r="AY422" s="256" t="s">
        <v>292</v>
      </c>
    </row>
    <row r="423" s="15" customFormat="1">
      <c r="A423" s="15"/>
      <c r="B423" s="257"/>
      <c r="C423" s="258"/>
      <c r="D423" s="237" t="s">
        <v>301</v>
      </c>
      <c r="E423" s="259" t="s">
        <v>42</v>
      </c>
      <c r="F423" s="260" t="s">
        <v>303</v>
      </c>
      <c r="G423" s="258"/>
      <c r="H423" s="261">
        <v>1.5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301</v>
      </c>
      <c r="AU423" s="267" t="s">
        <v>88</v>
      </c>
      <c r="AV423" s="15" t="s">
        <v>150</v>
      </c>
      <c r="AW423" s="15" t="s">
        <v>38</v>
      </c>
      <c r="AX423" s="15" t="s">
        <v>86</v>
      </c>
      <c r="AY423" s="267" t="s">
        <v>292</v>
      </c>
    </row>
    <row r="424" s="14" customFormat="1">
      <c r="A424" s="14"/>
      <c r="B424" s="246"/>
      <c r="C424" s="247"/>
      <c r="D424" s="237" t="s">
        <v>301</v>
      </c>
      <c r="E424" s="247"/>
      <c r="F424" s="249" t="s">
        <v>689</v>
      </c>
      <c r="G424" s="247"/>
      <c r="H424" s="250">
        <v>1.5449999999999999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301</v>
      </c>
      <c r="AU424" s="256" t="s">
        <v>88</v>
      </c>
      <c r="AV424" s="14" t="s">
        <v>88</v>
      </c>
      <c r="AW424" s="14" t="s">
        <v>4</v>
      </c>
      <c r="AX424" s="14" t="s">
        <v>86</v>
      </c>
      <c r="AY424" s="256" t="s">
        <v>292</v>
      </c>
    </row>
    <row r="425" s="2" customFormat="1" ht="16.5" customHeight="1">
      <c r="A425" s="41"/>
      <c r="B425" s="42"/>
      <c r="C425" s="269" t="s">
        <v>690</v>
      </c>
      <c r="D425" s="269" t="s">
        <v>350</v>
      </c>
      <c r="E425" s="270" t="s">
        <v>691</v>
      </c>
      <c r="F425" s="271" t="s">
        <v>692</v>
      </c>
      <c r="G425" s="272" t="s">
        <v>116</v>
      </c>
      <c r="H425" s="273">
        <v>9.2699999999999996</v>
      </c>
      <c r="I425" s="274"/>
      <c r="J425" s="275">
        <f>ROUND(I425*H425,2)</f>
        <v>0</v>
      </c>
      <c r="K425" s="271" t="s">
        <v>297</v>
      </c>
      <c r="L425" s="276"/>
      <c r="M425" s="277" t="s">
        <v>42</v>
      </c>
      <c r="N425" s="278" t="s">
        <v>50</v>
      </c>
      <c r="O425" s="87"/>
      <c r="P425" s="226">
        <f>O425*H425</f>
        <v>0</v>
      </c>
      <c r="Q425" s="226">
        <v>0.13200000000000001</v>
      </c>
      <c r="R425" s="226">
        <f>Q425*H425</f>
        <v>1.2236400000000001</v>
      </c>
      <c r="S425" s="226">
        <v>0</v>
      </c>
      <c r="T425" s="22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8" t="s">
        <v>340</v>
      </c>
      <c r="AT425" s="228" t="s">
        <v>350</v>
      </c>
      <c r="AU425" s="228" t="s">
        <v>88</v>
      </c>
      <c r="AY425" s="20" t="s">
        <v>292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20" t="s">
        <v>86</v>
      </c>
      <c r="BK425" s="229">
        <f>ROUND(I425*H425,2)</f>
        <v>0</v>
      </c>
      <c r="BL425" s="20" t="s">
        <v>150</v>
      </c>
      <c r="BM425" s="228" t="s">
        <v>693</v>
      </c>
    </row>
    <row r="426" s="2" customFormat="1">
      <c r="A426" s="41"/>
      <c r="B426" s="42"/>
      <c r="C426" s="43"/>
      <c r="D426" s="237" t="s">
        <v>324</v>
      </c>
      <c r="E426" s="43"/>
      <c r="F426" s="268" t="s">
        <v>694</v>
      </c>
      <c r="G426" s="43"/>
      <c r="H426" s="43"/>
      <c r="I426" s="232"/>
      <c r="J426" s="43"/>
      <c r="K426" s="43"/>
      <c r="L426" s="47"/>
      <c r="M426" s="233"/>
      <c r="N426" s="23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324</v>
      </c>
      <c r="AU426" s="20" t="s">
        <v>88</v>
      </c>
    </row>
    <row r="427" s="14" customFormat="1">
      <c r="A427" s="14"/>
      <c r="B427" s="246"/>
      <c r="C427" s="247"/>
      <c r="D427" s="237" t="s">
        <v>301</v>
      </c>
      <c r="E427" s="248" t="s">
        <v>42</v>
      </c>
      <c r="F427" s="249" t="s">
        <v>143</v>
      </c>
      <c r="G427" s="247"/>
      <c r="H427" s="250">
        <v>9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301</v>
      </c>
      <c r="AU427" s="256" t="s">
        <v>88</v>
      </c>
      <c r="AV427" s="14" t="s">
        <v>88</v>
      </c>
      <c r="AW427" s="14" t="s">
        <v>38</v>
      </c>
      <c r="AX427" s="14" t="s">
        <v>79</v>
      </c>
      <c r="AY427" s="256" t="s">
        <v>292</v>
      </c>
    </row>
    <row r="428" s="15" customFormat="1">
      <c r="A428" s="15"/>
      <c r="B428" s="257"/>
      <c r="C428" s="258"/>
      <c r="D428" s="237" t="s">
        <v>301</v>
      </c>
      <c r="E428" s="259" t="s">
        <v>42</v>
      </c>
      <c r="F428" s="260" t="s">
        <v>303</v>
      </c>
      <c r="G428" s="258"/>
      <c r="H428" s="261">
        <v>9</v>
      </c>
      <c r="I428" s="262"/>
      <c r="J428" s="258"/>
      <c r="K428" s="258"/>
      <c r="L428" s="263"/>
      <c r="M428" s="264"/>
      <c r="N428" s="265"/>
      <c r="O428" s="265"/>
      <c r="P428" s="265"/>
      <c r="Q428" s="265"/>
      <c r="R428" s="265"/>
      <c r="S428" s="265"/>
      <c r="T428" s="26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7" t="s">
        <v>301</v>
      </c>
      <c r="AU428" s="267" t="s">
        <v>88</v>
      </c>
      <c r="AV428" s="15" t="s">
        <v>150</v>
      </c>
      <c r="AW428" s="15" t="s">
        <v>38</v>
      </c>
      <c r="AX428" s="15" t="s">
        <v>86</v>
      </c>
      <c r="AY428" s="267" t="s">
        <v>292</v>
      </c>
    </row>
    <row r="429" s="14" customFormat="1">
      <c r="A429" s="14"/>
      <c r="B429" s="246"/>
      <c r="C429" s="247"/>
      <c r="D429" s="237" t="s">
        <v>301</v>
      </c>
      <c r="E429" s="247"/>
      <c r="F429" s="249" t="s">
        <v>695</v>
      </c>
      <c r="G429" s="247"/>
      <c r="H429" s="250">
        <v>9.2699999999999996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301</v>
      </c>
      <c r="AU429" s="256" t="s">
        <v>88</v>
      </c>
      <c r="AV429" s="14" t="s">
        <v>88</v>
      </c>
      <c r="AW429" s="14" t="s">
        <v>4</v>
      </c>
      <c r="AX429" s="14" t="s">
        <v>86</v>
      </c>
      <c r="AY429" s="256" t="s">
        <v>292</v>
      </c>
    </row>
    <row r="430" s="2" customFormat="1" ht="16.5" customHeight="1">
      <c r="A430" s="41"/>
      <c r="B430" s="42"/>
      <c r="C430" s="269" t="s">
        <v>696</v>
      </c>
      <c r="D430" s="269" t="s">
        <v>350</v>
      </c>
      <c r="E430" s="270" t="s">
        <v>697</v>
      </c>
      <c r="F430" s="271" t="s">
        <v>698</v>
      </c>
      <c r="G430" s="272" t="s">
        <v>116</v>
      </c>
      <c r="H430" s="273">
        <v>16.170999999999999</v>
      </c>
      <c r="I430" s="274"/>
      <c r="J430" s="275">
        <f>ROUND(I430*H430,2)</f>
        <v>0</v>
      </c>
      <c r="K430" s="271" t="s">
        <v>297</v>
      </c>
      <c r="L430" s="276"/>
      <c r="M430" s="277" t="s">
        <v>42</v>
      </c>
      <c r="N430" s="278" t="s">
        <v>50</v>
      </c>
      <c r="O430" s="87"/>
      <c r="P430" s="226">
        <f>O430*H430</f>
        <v>0</v>
      </c>
      <c r="Q430" s="226">
        <v>0.13100000000000001</v>
      </c>
      <c r="R430" s="226">
        <f>Q430*H430</f>
        <v>2.118401</v>
      </c>
      <c r="S430" s="226">
        <v>0</v>
      </c>
      <c r="T430" s="22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8" t="s">
        <v>340</v>
      </c>
      <c r="AT430" s="228" t="s">
        <v>350</v>
      </c>
      <c r="AU430" s="228" t="s">
        <v>88</v>
      </c>
      <c r="AY430" s="20" t="s">
        <v>292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0" t="s">
        <v>86</v>
      </c>
      <c r="BK430" s="229">
        <f>ROUND(I430*H430,2)</f>
        <v>0</v>
      </c>
      <c r="BL430" s="20" t="s">
        <v>150</v>
      </c>
      <c r="BM430" s="228" t="s">
        <v>699</v>
      </c>
    </row>
    <row r="431" s="2" customFormat="1">
      <c r="A431" s="41"/>
      <c r="B431" s="42"/>
      <c r="C431" s="43"/>
      <c r="D431" s="237" t="s">
        <v>324</v>
      </c>
      <c r="E431" s="43"/>
      <c r="F431" s="268" t="s">
        <v>694</v>
      </c>
      <c r="G431" s="43"/>
      <c r="H431" s="43"/>
      <c r="I431" s="232"/>
      <c r="J431" s="43"/>
      <c r="K431" s="43"/>
      <c r="L431" s="47"/>
      <c r="M431" s="233"/>
      <c r="N431" s="23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324</v>
      </c>
      <c r="AU431" s="20" t="s">
        <v>88</v>
      </c>
    </row>
    <row r="432" s="14" customFormat="1">
      <c r="A432" s="14"/>
      <c r="B432" s="246"/>
      <c r="C432" s="247"/>
      <c r="D432" s="237" t="s">
        <v>301</v>
      </c>
      <c r="E432" s="248" t="s">
        <v>42</v>
      </c>
      <c r="F432" s="249" t="s">
        <v>141</v>
      </c>
      <c r="G432" s="247"/>
      <c r="H432" s="250">
        <v>15.699999999999999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301</v>
      </c>
      <c r="AU432" s="256" t="s">
        <v>88</v>
      </c>
      <c r="AV432" s="14" t="s">
        <v>88</v>
      </c>
      <c r="AW432" s="14" t="s">
        <v>38</v>
      </c>
      <c r="AX432" s="14" t="s">
        <v>79</v>
      </c>
      <c r="AY432" s="256" t="s">
        <v>292</v>
      </c>
    </row>
    <row r="433" s="15" customFormat="1">
      <c r="A433" s="15"/>
      <c r="B433" s="257"/>
      <c r="C433" s="258"/>
      <c r="D433" s="237" t="s">
        <v>301</v>
      </c>
      <c r="E433" s="259" t="s">
        <v>42</v>
      </c>
      <c r="F433" s="260" t="s">
        <v>303</v>
      </c>
      <c r="G433" s="258"/>
      <c r="H433" s="261">
        <v>15.699999999999999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301</v>
      </c>
      <c r="AU433" s="267" t="s">
        <v>88</v>
      </c>
      <c r="AV433" s="15" t="s">
        <v>150</v>
      </c>
      <c r="AW433" s="15" t="s">
        <v>38</v>
      </c>
      <c r="AX433" s="15" t="s">
        <v>86</v>
      </c>
      <c r="AY433" s="267" t="s">
        <v>292</v>
      </c>
    </row>
    <row r="434" s="14" customFormat="1">
      <c r="A434" s="14"/>
      <c r="B434" s="246"/>
      <c r="C434" s="247"/>
      <c r="D434" s="237" t="s">
        <v>301</v>
      </c>
      <c r="E434" s="247"/>
      <c r="F434" s="249" t="s">
        <v>700</v>
      </c>
      <c r="G434" s="247"/>
      <c r="H434" s="250">
        <v>16.170999999999999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301</v>
      </c>
      <c r="AU434" s="256" t="s">
        <v>88</v>
      </c>
      <c r="AV434" s="14" t="s">
        <v>88</v>
      </c>
      <c r="AW434" s="14" t="s">
        <v>4</v>
      </c>
      <c r="AX434" s="14" t="s">
        <v>86</v>
      </c>
      <c r="AY434" s="256" t="s">
        <v>292</v>
      </c>
    </row>
    <row r="435" s="2" customFormat="1" ht="44.25" customHeight="1">
      <c r="A435" s="41"/>
      <c r="B435" s="42"/>
      <c r="C435" s="217" t="s">
        <v>701</v>
      </c>
      <c r="D435" s="217" t="s">
        <v>294</v>
      </c>
      <c r="E435" s="218" t="s">
        <v>702</v>
      </c>
      <c r="F435" s="219" t="s">
        <v>703</v>
      </c>
      <c r="G435" s="220" t="s">
        <v>116</v>
      </c>
      <c r="H435" s="221">
        <v>170.69999999999999</v>
      </c>
      <c r="I435" s="222"/>
      <c r="J435" s="223">
        <f>ROUND(I435*H435,2)</f>
        <v>0</v>
      </c>
      <c r="K435" s="219" t="s">
        <v>297</v>
      </c>
      <c r="L435" s="47"/>
      <c r="M435" s="224" t="s">
        <v>42</v>
      </c>
      <c r="N435" s="225" t="s">
        <v>50</v>
      </c>
      <c r="O435" s="87"/>
      <c r="P435" s="226">
        <f>O435*H435</f>
        <v>0</v>
      </c>
      <c r="Q435" s="226">
        <v>0.11162</v>
      </c>
      <c r="R435" s="226">
        <f>Q435*H435</f>
        <v>19.053533999999999</v>
      </c>
      <c r="S435" s="226">
        <v>0</v>
      </c>
      <c r="T435" s="22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8" t="s">
        <v>150</v>
      </c>
      <c r="AT435" s="228" t="s">
        <v>294</v>
      </c>
      <c r="AU435" s="228" t="s">
        <v>88</v>
      </c>
      <c r="AY435" s="20" t="s">
        <v>292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20" t="s">
        <v>86</v>
      </c>
      <c r="BK435" s="229">
        <f>ROUND(I435*H435,2)</f>
        <v>0</v>
      </c>
      <c r="BL435" s="20" t="s">
        <v>150</v>
      </c>
      <c r="BM435" s="228" t="s">
        <v>704</v>
      </c>
    </row>
    <row r="436" s="2" customFormat="1">
      <c r="A436" s="41"/>
      <c r="B436" s="42"/>
      <c r="C436" s="43"/>
      <c r="D436" s="230" t="s">
        <v>299</v>
      </c>
      <c r="E436" s="43"/>
      <c r="F436" s="231" t="s">
        <v>705</v>
      </c>
      <c r="G436" s="43"/>
      <c r="H436" s="43"/>
      <c r="I436" s="232"/>
      <c r="J436" s="43"/>
      <c r="K436" s="43"/>
      <c r="L436" s="47"/>
      <c r="M436" s="233"/>
      <c r="N436" s="23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299</v>
      </c>
      <c r="AU436" s="20" t="s">
        <v>88</v>
      </c>
    </row>
    <row r="437" s="13" customFormat="1">
      <c r="A437" s="13"/>
      <c r="B437" s="235"/>
      <c r="C437" s="236"/>
      <c r="D437" s="237" t="s">
        <v>301</v>
      </c>
      <c r="E437" s="238" t="s">
        <v>42</v>
      </c>
      <c r="F437" s="239" t="s">
        <v>302</v>
      </c>
      <c r="G437" s="236"/>
      <c r="H437" s="238" t="s">
        <v>42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301</v>
      </c>
      <c r="AU437" s="245" t="s">
        <v>88</v>
      </c>
      <c r="AV437" s="13" t="s">
        <v>86</v>
      </c>
      <c r="AW437" s="13" t="s">
        <v>38</v>
      </c>
      <c r="AX437" s="13" t="s">
        <v>79</v>
      </c>
      <c r="AY437" s="245" t="s">
        <v>292</v>
      </c>
    </row>
    <row r="438" s="14" customFormat="1">
      <c r="A438" s="14"/>
      <c r="B438" s="246"/>
      <c r="C438" s="247"/>
      <c r="D438" s="237" t="s">
        <v>301</v>
      </c>
      <c r="E438" s="248" t="s">
        <v>125</v>
      </c>
      <c r="F438" s="249" t="s">
        <v>706</v>
      </c>
      <c r="G438" s="247"/>
      <c r="H438" s="250">
        <v>75.299999999999997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301</v>
      </c>
      <c r="AU438" s="256" t="s">
        <v>88</v>
      </c>
      <c r="AV438" s="14" t="s">
        <v>88</v>
      </c>
      <c r="AW438" s="14" t="s">
        <v>38</v>
      </c>
      <c r="AX438" s="14" t="s">
        <v>79</v>
      </c>
      <c r="AY438" s="256" t="s">
        <v>292</v>
      </c>
    </row>
    <row r="439" s="14" customFormat="1">
      <c r="A439" s="14"/>
      <c r="B439" s="246"/>
      <c r="C439" s="247"/>
      <c r="D439" s="237" t="s">
        <v>301</v>
      </c>
      <c r="E439" s="248" t="s">
        <v>128</v>
      </c>
      <c r="F439" s="249" t="s">
        <v>707</v>
      </c>
      <c r="G439" s="247"/>
      <c r="H439" s="250">
        <v>37.600000000000001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301</v>
      </c>
      <c r="AU439" s="256" t="s">
        <v>88</v>
      </c>
      <c r="AV439" s="14" t="s">
        <v>88</v>
      </c>
      <c r="AW439" s="14" t="s">
        <v>38</v>
      </c>
      <c r="AX439" s="14" t="s">
        <v>79</v>
      </c>
      <c r="AY439" s="256" t="s">
        <v>292</v>
      </c>
    </row>
    <row r="440" s="14" customFormat="1">
      <c r="A440" s="14"/>
      <c r="B440" s="246"/>
      <c r="C440" s="247"/>
      <c r="D440" s="237" t="s">
        <v>301</v>
      </c>
      <c r="E440" s="248" t="s">
        <v>131</v>
      </c>
      <c r="F440" s="249" t="s">
        <v>708</v>
      </c>
      <c r="G440" s="247"/>
      <c r="H440" s="250">
        <v>42.899999999999999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301</v>
      </c>
      <c r="AU440" s="256" t="s">
        <v>88</v>
      </c>
      <c r="AV440" s="14" t="s">
        <v>88</v>
      </c>
      <c r="AW440" s="14" t="s">
        <v>38</v>
      </c>
      <c r="AX440" s="14" t="s">
        <v>79</v>
      </c>
      <c r="AY440" s="256" t="s">
        <v>292</v>
      </c>
    </row>
    <row r="441" s="14" customFormat="1">
      <c r="A441" s="14"/>
      <c r="B441" s="246"/>
      <c r="C441" s="247"/>
      <c r="D441" s="237" t="s">
        <v>301</v>
      </c>
      <c r="E441" s="248" t="s">
        <v>134</v>
      </c>
      <c r="F441" s="249" t="s">
        <v>709</v>
      </c>
      <c r="G441" s="247"/>
      <c r="H441" s="250">
        <v>14.9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301</v>
      </c>
      <c r="AU441" s="256" t="s">
        <v>88</v>
      </c>
      <c r="AV441" s="14" t="s">
        <v>88</v>
      </c>
      <c r="AW441" s="14" t="s">
        <v>38</v>
      </c>
      <c r="AX441" s="14" t="s">
        <v>79</v>
      </c>
      <c r="AY441" s="256" t="s">
        <v>292</v>
      </c>
    </row>
    <row r="442" s="15" customFormat="1">
      <c r="A442" s="15"/>
      <c r="B442" s="257"/>
      <c r="C442" s="258"/>
      <c r="D442" s="237" t="s">
        <v>301</v>
      </c>
      <c r="E442" s="259" t="s">
        <v>42</v>
      </c>
      <c r="F442" s="260" t="s">
        <v>303</v>
      </c>
      <c r="G442" s="258"/>
      <c r="H442" s="261">
        <v>170.69999999999999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301</v>
      </c>
      <c r="AU442" s="267" t="s">
        <v>88</v>
      </c>
      <c r="AV442" s="15" t="s">
        <v>150</v>
      </c>
      <c r="AW442" s="15" t="s">
        <v>38</v>
      </c>
      <c r="AX442" s="15" t="s">
        <v>86</v>
      </c>
      <c r="AY442" s="267" t="s">
        <v>292</v>
      </c>
    </row>
    <row r="443" s="2" customFormat="1" ht="16.5" customHeight="1">
      <c r="A443" s="41"/>
      <c r="B443" s="42"/>
      <c r="C443" s="269" t="s">
        <v>710</v>
      </c>
      <c r="D443" s="269" t="s">
        <v>350</v>
      </c>
      <c r="E443" s="270" t="s">
        <v>711</v>
      </c>
      <c r="F443" s="271" t="s">
        <v>712</v>
      </c>
      <c r="G443" s="272" t="s">
        <v>116</v>
      </c>
      <c r="H443" s="273">
        <v>77.558999999999998</v>
      </c>
      <c r="I443" s="274"/>
      <c r="J443" s="275">
        <f>ROUND(I443*H443,2)</f>
        <v>0</v>
      </c>
      <c r="K443" s="271" t="s">
        <v>297</v>
      </c>
      <c r="L443" s="276"/>
      <c r="M443" s="277" t="s">
        <v>42</v>
      </c>
      <c r="N443" s="278" t="s">
        <v>50</v>
      </c>
      <c r="O443" s="87"/>
      <c r="P443" s="226">
        <f>O443*H443</f>
        <v>0</v>
      </c>
      <c r="Q443" s="226">
        <v>0.17599999999999999</v>
      </c>
      <c r="R443" s="226">
        <f>Q443*H443</f>
        <v>13.650383999999999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340</v>
      </c>
      <c r="AT443" s="228" t="s">
        <v>350</v>
      </c>
      <c r="AU443" s="228" t="s">
        <v>88</v>
      </c>
      <c r="AY443" s="20" t="s">
        <v>292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86</v>
      </c>
      <c r="BK443" s="229">
        <f>ROUND(I443*H443,2)</f>
        <v>0</v>
      </c>
      <c r="BL443" s="20" t="s">
        <v>150</v>
      </c>
      <c r="BM443" s="228" t="s">
        <v>713</v>
      </c>
    </row>
    <row r="444" s="14" customFormat="1">
      <c r="A444" s="14"/>
      <c r="B444" s="246"/>
      <c r="C444" s="247"/>
      <c r="D444" s="237" t="s">
        <v>301</v>
      </c>
      <c r="E444" s="248" t="s">
        <v>42</v>
      </c>
      <c r="F444" s="249" t="s">
        <v>125</v>
      </c>
      <c r="G444" s="247"/>
      <c r="H444" s="250">
        <v>75.299999999999997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301</v>
      </c>
      <c r="AU444" s="256" t="s">
        <v>88</v>
      </c>
      <c r="AV444" s="14" t="s">
        <v>88</v>
      </c>
      <c r="AW444" s="14" t="s">
        <v>38</v>
      </c>
      <c r="AX444" s="14" t="s">
        <v>79</v>
      </c>
      <c r="AY444" s="256" t="s">
        <v>292</v>
      </c>
    </row>
    <row r="445" s="15" customFormat="1">
      <c r="A445" s="15"/>
      <c r="B445" s="257"/>
      <c r="C445" s="258"/>
      <c r="D445" s="237" t="s">
        <v>301</v>
      </c>
      <c r="E445" s="259" t="s">
        <v>42</v>
      </c>
      <c r="F445" s="260" t="s">
        <v>303</v>
      </c>
      <c r="G445" s="258"/>
      <c r="H445" s="261">
        <v>75.299999999999997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301</v>
      </c>
      <c r="AU445" s="267" t="s">
        <v>88</v>
      </c>
      <c r="AV445" s="15" t="s">
        <v>150</v>
      </c>
      <c r="AW445" s="15" t="s">
        <v>38</v>
      </c>
      <c r="AX445" s="15" t="s">
        <v>86</v>
      </c>
      <c r="AY445" s="267" t="s">
        <v>292</v>
      </c>
    </row>
    <row r="446" s="14" customFormat="1">
      <c r="A446" s="14"/>
      <c r="B446" s="246"/>
      <c r="C446" s="247"/>
      <c r="D446" s="237" t="s">
        <v>301</v>
      </c>
      <c r="E446" s="247"/>
      <c r="F446" s="249" t="s">
        <v>714</v>
      </c>
      <c r="G446" s="247"/>
      <c r="H446" s="250">
        <v>77.558999999999998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301</v>
      </c>
      <c r="AU446" s="256" t="s">
        <v>88</v>
      </c>
      <c r="AV446" s="14" t="s">
        <v>88</v>
      </c>
      <c r="AW446" s="14" t="s">
        <v>4</v>
      </c>
      <c r="AX446" s="14" t="s">
        <v>86</v>
      </c>
      <c r="AY446" s="256" t="s">
        <v>292</v>
      </c>
    </row>
    <row r="447" s="2" customFormat="1" ht="16.5" customHeight="1">
      <c r="A447" s="41"/>
      <c r="B447" s="42"/>
      <c r="C447" s="269" t="s">
        <v>715</v>
      </c>
      <c r="D447" s="269" t="s">
        <v>350</v>
      </c>
      <c r="E447" s="270" t="s">
        <v>716</v>
      </c>
      <c r="F447" s="271" t="s">
        <v>717</v>
      </c>
      <c r="G447" s="272" t="s">
        <v>116</v>
      </c>
      <c r="H447" s="273">
        <v>82.915000000000006</v>
      </c>
      <c r="I447" s="274"/>
      <c r="J447" s="275">
        <f>ROUND(I447*H447,2)</f>
        <v>0</v>
      </c>
      <c r="K447" s="271" t="s">
        <v>297</v>
      </c>
      <c r="L447" s="276"/>
      <c r="M447" s="277" t="s">
        <v>42</v>
      </c>
      <c r="N447" s="278" t="s">
        <v>50</v>
      </c>
      <c r="O447" s="87"/>
      <c r="P447" s="226">
        <f>O447*H447</f>
        <v>0</v>
      </c>
      <c r="Q447" s="226">
        <v>0.17499999999999999</v>
      </c>
      <c r="R447" s="226">
        <f>Q447*H447</f>
        <v>14.510125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340</v>
      </c>
      <c r="AT447" s="228" t="s">
        <v>350</v>
      </c>
      <c r="AU447" s="228" t="s">
        <v>88</v>
      </c>
      <c r="AY447" s="20" t="s">
        <v>292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86</v>
      </c>
      <c r="BK447" s="229">
        <f>ROUND(I447*H447,2)</f>
        <v>0</v>
      </c>
      <c r="BL447" s="20" t="s">
        <v>150</v>
      </c>
      <c r="BM447" s="228" t="s">
        <v>718</v>
      </c>
    </row>
    <row r="448" s="2" customFormat="1">
      <c r="A448" s="41"/>
      <c r="B448" s="42"/>
      <c r="C448" s="43"/>
      <c r="D448" s="237" t="s">
        <v>324</v>
      </c>
      <c r="E448" s="43"/>
      <c r="F448" s="268" t="s">
        <v>694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324</v>
      </c>
      <c r="AU448" s="20" t="s">
        <v>88</v>
      </c>
    </row>
    <row r="449" s="14" customFormat="1">
      <c r="A449" s="14"/>
      <c r="B449" s="246"/>
      <c r="C449" s="247"/>
      <c r="D449" s="237" t="s">
        <v>301</v>
      </c>
      <c r="E449" s="248" t="s">
        <v>42</v>
      </c>
      <c r="F449" s="249" t="s">
        <v>719</v>
      </c>
      <c r="G449" s="247"/>
      <c r="H449" s="250">
        <v>80.5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301</v>
      </c>
      <c r="AU449" s="256" t="s">
        <v>88</v>
      </c>
      <c r="AV449" s="14" t="s">
        <v>88</v>
      </c>
      <c r="AW449" s="14" t="s">
        <v>38</v>
      </c>
      <c r="AX449" s="14" t="s">
        <v>79</v>
      </c>
      <c r="AY449" s="256" t="s">
        <v>292</v>
      </c>
    </row>
    <row r="450" s="15" customFormat="1">
      <c r="A450" s="15"/>
      <c r="B450" s="257"/>
      <c r="C450" s="258"/>
      <c r="D450" s="237" t="s">
        <v>301</v>
      </c>
      <c r="E450" s="259" t="s">
        <v>42</v>
      </c>
      <c r="F450" s="260" t="s">
        <v>303</v>
      </c>
      <c r="G450" s="258"/>
      <c r="H450" s="261">
        <v>80.5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301</v>
      </c>
      <c r="AU450" s="267" t="s">
        <v>88</v>
      </c>
      <c r="AV450" s="15" t="s">
        <v>150</v>
      </c>
      <c r="AW450" s="15" t="s">
        <v>38</v>
      </c>
      <c r="AX450" s="15" t="s">
        <v>86</v>
      </c>
      <c r="AY450" s="267" t="s">
        <v>292</v>
      </c>
    </row>
    <row r="451" s="14" customFormat="1">
      <c r="A451" s="14"/>
      <c r="B451" s="246"/>
      <c r="C451" s="247"/>
      <c r="D451" s="237" t="s">
        <v>301</v>
      </c>
      <c r="E451" s="247"/>
      <c r="F451" s="249" t="s">
        <v>720</v>
      </c>
      <c r="G451" s="247"/>
      <c r="H451" s="250">
        <v>82.915000000000006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301</v>
      </c>
      <c r="AU451" s="256" t="s">
        <v>88</v>
      </c>
      <c r="AV451" s="14" t="s">
        <v>88</v>
      </c>
      <c r="AW451" s="14" t="s">
        <v>4</v>
      </c>
      <c r="AX451" s="14" t="s">
        <v>86</v>
      </c>
      <c r="AY451" s="256" t="s">
        <v>292</v>
      </c>
    </row>
    <row r="452" s="2" customFormat="1" ht="16.5" customHeight="1">
      <c r="A452" s="41"/>
      <c r="B452" s="42"/>
      <c r="C452" s="269" t="s">
        <v>721</v>
      </c>
      <c r="D452" s="269" t="s">
        <v>350</v>
      </c>
      <c r="E452" s="270" t="s">
        <v>722</v>
      </c>
      <c r="F452" s="271" t="s">
        <v>723</v>
      </c>
      <c r="G452" s="272" t="s">
        <v>116</v>
      </c>
      <c r="H452" s="273">
        <v>15.347</v>
      </c>
      <c r="I452" s="274"/>
      <c r="J452" s="275">
        <f>ROUND(I452*H452,2)</f>
        <v>0</v>
      </c>
      <c r="K452" s="271" t="s">
        <v>42</v>
      </c>
      <c r="L452" s="276"/>
      <c r="M452" s="277" t="s">
        <v>42</v>
      </c>
      <c r="N452" s="278" t="s">
        <v>50</v>
      </c>
      <c r="O452" s="87"/>
      <c r="P452" s="226">
        <f>O452*H452</f>
        <v>0</v>
      </c>
      <c r="Q452" s="226">
        <v>0.17599999999999999</v>
      </c>
      <c r="R452" s="226">
        <f>Q452*H452</f>
        <v>2.7010719999999999</v>
      </c>
      <c r="S452" s="226">
        <v>0</v>
      </c>
      <c r="T452" s="22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8" t="s">
        <v>340</v>
      </c>
      <c r="AT452" s="228" t="s">
        <v>350</v>
      </c>
      <c r="AU452" s="228" t="s">
        <v>88</v>
      </c>
      <c r="AY452" s="20" t="s">
        <v>292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0" t="s">
        <v>86</v>
      </c>
      <c r="BK452" s="229">
        <f>ROUND(I452*H452,2)</f>
        <v>0</v>
      </c>
      <c r="BL452" s="20" t="s">
        <v>150</v>
      </c>
      <c r="BM452" s="228" t="s">
        <v>724</v>
      </c>
    </row>
    <row r="453" s="2" customFormat="1">
      <c r="A453" s="41"/>
      <c r="B453" s="42"/>
      <c r="C453" s="43"/>
      <c r="D453" s="237" t="s">
        <v>324</v>
      </c>
      <c r="E453" s="43"/>
      <c r="F453" s="268" t="s">
        <v>694</v>
      </c>
      <c r="G453" s="43"/>
      <c r="H453" s="43"/>
      <c r="I453" s="232"/>
      <c r="J453" s="43"/>
      <c r="K453" s="43"/>
      <c r="L453" s="47"/>
      <c r="M453" s="233"/>
      <c r="N453" s="23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324</v>
      </c>
      <c r="AU453" s="20" t="s">
        <v>88</v>
      </c>
    </row>
    <row r="454" s="14" customFormat="1">
      <c r="A454" s="14"/>
      <c r="B454" s="246"/>
      <c r="C454" s="247"/>
      <c r="D454" s="237" t="s">
        <v>301</v>
      </c>
      <c r="E454" s="248" t="s">
        <v>42</v>
      </c>
      <c r="F454" s="249" t="s">
        <v>134</v>
      </c>
      <c r="G454" s="247"/>
      <c r="H454" s="250">
        <v>14.9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301</v>
      </c>
      <c r="AU454" s="256" t="s">
        <v>88</v>
      </c>
      <c r="AV454" s="14" t="s">
        <v>88</v>
      </c>
      <c r="AW454" s="14" t="s">
        <v>38</v>
      </c>
      <c r="AX454" s="14" t="s">
        <v>79</v>
      </c>
      <c r="AY454" s="256" t="s">
        <v>292</v>
      </c>
    </row>
    <row r="455" s="15" customFormat="1">
      <c r="A455" s="15"/>
      <c r="B455" s="257"/>
      <c r="C455" s="258"/>
      <c r="D455" s="237" t="s">
        <v>301</v>
      </c>
      <c r="E455" s="259" t="s">
        <v>42</v>
      </c>
      <c r="F455" s="260" t="s">
        <v>303</v>
      </c>
      <c r="G455" s="258"/>
      <c r="H455" s="261">
        <v>14.9</v>
      </c>
      <c r="I455" s="262"/>
      <c r="J455" s="258"/>
      <c r="K455" s="258"/>
      <c r="L455" s="263"/>
      <c r="M455" s="264"/>
      <c r="N455" s="265"/>
      <c r="O455" s="265"/>
      <c r="P455" s="265"/>
      <c r="Q455" s="265"/>
      <c r="R455" s="265"/>
      <c r="S455" s="265"/>
      <c r="T455" s="26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7" t="s">
        <v>301</v>
      </c>
      <c r="AU455" s="267" t="s">
        <v>88</v>
      </c>
      <c r="AV455" s="15" t="s">
        <v>150</v>
      </c>
      <c r="AW455" s="15" t="s">
        <v>38</v>
      </c>
      <c r="AX455" s="15" t="s">
        <v>86</v>
      </c>
      <c r="AY455" s="267" t="s">
        <v>292</v>
      </c>
    </row>
    <row r="456" s="14" customFormat="1">
      <c r="A456" s="14"/>
      <c r="B456" s="246"/>
      <c r="C456" s="247"/>
      <c r="D456" s="237" t="s">
        <v>301</v>
      </c>
      <c r="E456" s="247"/>
      <c r="F456" s="249" t="s">
        <v>725</v>
      </c>
      <c r="G456" s="247"/>
      <c r="H456" s="250">
        <v>15.347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301</v>
      </c>
      <c r="AU456" s="256" t="s">
        <v>88</v>
      </c>
      <c r="AV456" s="14" t="s">
        <v>88</v>
      </c>
      <c r="AW456" s="14" t="s">
        <v>4</v>
      </c>
      <c r="AX456" s="14" t="s">
        <v>86</v>
      </c>
      <c r="AY456" s="256" t="s">
        <v>292</v>
      </c>
    </row>
    <row r="457" s="12" customFormat="1" ht="22.8" customHeight="1">
      <c r="A457" s="12"/>
      <c r="B457" s="201"/>
      <c r="C457" s="202"/>
      <c r="D457" s="203" t="s">
        <v>78</v>
      </c>
      <c r="E457" s="215" t="s">
        <v>340</v>
      </c>
      <c r="F457" s="215" t="s">
        <v>726</v>
      </c>
      <c r="G457" s="202"/>
      <c r="H457" s="202"/>
      <c r="I457" s="205"/>
      <c r="J457" s="216">
        <f>BK457</f>
        <v>0</v>
      </c>
      <c r="K457" s="202"/>
      <c r="L457" s="207"/>
      <c r="M457" s="208"/>
      <c r="N457" s="209"/>
      <c r="O457" s="209"/>
      <c r="P457" s="210">
        <f>SUM(P458:P503)</f>
        <v>0</v>
      </c>
      <c r="Q457" s="209"/>
      <c r="R457" s="210">
        <f>SUM(R458:R503)</f>
        <v>11.602</v>
      </c>
      <c r="S457" s="209"/>
      <c r="T457" s="211">
        <f>SUM(T458:T503)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2" t="s">
        <v>86</v>
      </c>
      <c r="AT457" s="213" t="s">
        <v>78</v>
      </c>
      <c r="AU457" s="213" t="s">
        <v>86</v>
      </c>
      <c r="AY457" s="212" t="s">
        <v>292</v>
      </c>
      <c r="BK457" s="214">
        <f>SUM(BK458:BK503)</f>
        <v>0</v>
      </c>
    </row>
    <row r="458" s="2" customFormat="1" ht="16.5" customHeight="1">
      <c r="A458" s="41"/>
      <c r="B458" s="42"/>
      <c r="C458" s="217" t="s">
        <v>727</v>
      </c>
      <c r="D458" s="217" t="s">
        <v>294</v>
      </c>
      <c r="E458" s="218" t="s">
        <v>728</v>
      </c>
      <c r="F458" s="219" t="s">
        <v>729</v>
      </c>
      <c r="G458" s="220" t="s">
        <v>181</v>
      </c>
      <c r="H458" s="221">
        <v>7</v>
      </c>
      <c r="I458" s="222"/>
      <c r="J458" s="223">
        <f>ROUND(I458*H458,2)</f>
        <v>0</v>
      </c>
      <c r="K458" s="219" t="s">
        <v>297</v>
      </c>
      <c r="L458" s="47"/>
      <c r="M458" s="224" t="s">
        <v>42</v>
      </c>
      <c r="N458" s="225" t="s">
        <v>50</v>
      </c>
      <c r="O458" s="87"/>
      <c r="P458" s="226">
        <f>O458*H458</f>
        <v>0</v>
      </c>
      <c r="Q458" s="226">
        <v>0.12422</v>
      </c>
      <c r="R458" s="226">
        <f>Q458*H458</f>
        <v>0.86953999999999998</v>
      </c>
      <c r="S458" s="226">
        <v>0</v>
      </c>
      <c r="T458" s="22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8" t="s">
        <v>150</v>
      </c>
      <c r="AT458" s="228" t="s">
        <v>294</v>
      </c>
      <c r="AU458" s="228" t="s">
        <v>88</v>
      </c>
      <c r="AY458" s="20" t="s">
        <v>292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0" t="s">
        <v>86</v>
      </c>
      <c r="BK458" s="229">
        <f>ROUND(I458*H458,2)</f>
        <v>0</v>
      </c>
      <c r="BL458" s="20" t="s">
        <v>150</v>
      </c>
      <c r="BM458" s="228" t="s">
        <v>730</v>
      </c>
    </row>
    <row r="459" s="2" customFormat="1">
      <c r="A459" s="41"/>
      <c r="B459" s="42"/>
      <c r="C459" s="43"/>
      <c r="D459" s="230" t="s">
        <v>299</v>
      </c>
      <c r="E459" s="43"/>
      <c r="F459" s="231" t="s">
        <v>731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299</v>
      </c>
      <c r="AU459" s="20" t="s">
        <v>88</v>
      </c>
    </row>
    <row r="460" s="13" customFormat="1">
      <c r="A460" s="13"/>
      <c r="B460" s="235"/>
      <c r="C460" s="236"/>
      <c r="D460" s="237" t="s">
        <v>301</v>
      </c>
      <c r="E460" s="238" t="s">
        <v>42</v>
      </c>
      <c r="F460" s="239" t="s">
        <v>393</v>
      </c>
      <c r="G460" s="236"/>
      <c r="H460" s="238" t="s">
        <v>42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301</v>
      </c>
      <c r="AU460" s="245" t="s">
        <v>88</v>
      </c>
      <c r="AV460" s="13" t="s">
        <v>86</v>
      </c>
      <c r="AW460" s="13" t="s">
        <v>38</v>
      </c>
      <c r="AX460" s="13" t="s">
        <v>79</v>
      </c>
      <c r="AY460" s="245" t="s">
        <v>292</v>
      </c>
    </row>
    <row r="461" s="14" customFormat="1">
      <c r="A461" s="14"/>
      <c r="B461" s="246"/>
      <c r="C461" s="247"/>
      <c r="D461" s="237" t="s">
        <v>301</v>
      </c>
      <c r="E461" s="248" t="s">
        <v>179</v>
      </c>
      <c r="F461" s="249" t="s">
        <v>182</v>
      </c>
      <c r="G461" s="247"/>
      <c r="H461" s="250">
        <v>7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301</v>
      </c>
      <c r="AU461" s="256" t="s">
        <v>88</v>
      </c>
      <c r="AV461" s="14" t="s">
        <v>88</v>
      </c>
      <c r="AW461" s="14" t="s">
        <v>38</v>
      </c>
      <c r="AX461" s="14" t="s">
        <v>79</v>
      </c>
      <c r="AY461" s="256" t="s">
        <v>292</v>
      </c>
    </row>
    <row r="462" s="15" customFormat="1">
      <c r="A462" s="15"/>
      <c r="B462" s="257"/>
      <c r="C462" s="258"/>
      <c r="D462" s="237" t="s">
        <v>301</v>
      </c>
      <c r="E462" s="259" t="s">
        <v>42</v>
      </c>
      <c r="F462" s="260" t="s">
        <v>303</v>
      </c>
      <c r="G462" s="258"/>
      <c r="H462" s="261">
        <v>7</v>
      </c>
      <c r="I462" s="262"/>
      <c r="J462" s="258"/>
      <c r="K462" s="258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301</v>
      </c>
      <c r="AU462" s="267" t="s">
        <v>88</v>
      </c>
      <c r="AV462" s="15" t="s">
        <v>150</v>
      </c>
      <c r="AW462" s="15" t="s">
        <v>38</v>
      </c>
      <c r="AX462" s="15" t="s">
        <v>86</v>
      </c>
      <c r="AY462" s="267" t="s">
        <v>292</v>
      </c>
    </row>
    <row r="463" s="2" customFormat="1" ht="16.5" customHeight="1">
      <c r="A463" s="41"/>
      <c r="B463" s="42"/>
      <c r="C463" s="269" t="s">
        <v>732</v>
      </c>
      <c r="D463" s="269" t="s">
        <v>350</v>
      </c>
      <c r="E463" s="270" t="s">
        <v>733</v>
      </c>
      <c r="F463" s="271" t="s">
        <v>734</v>
      </c>
      <c r="G463" s="272" t="s">
        <v>181</v>
      </c>
      <c r="H463" s="273">
        <v>7</v>
      </c>
      <c r="I463" s="274"/>
      <c r="J463" s="275">
        <f>ROUND(I463*H463,2)</f>
        <v>0</v>
      </c>
      <c r="K463" s="271" t="s">
        <v>297</v>
      </c>
      <c r="L463" s="276"/>
      <c r="M463" s="277" t="s">
        <v>42</v>
      </c>
      <c r="N463" s="278" t="s">
        <v>50</v>
      </c>
      <c r="O463" s="87"/>
      <c r="P463" s="226">
        <f>O463*H463</f>
        <v>0</v>
      </c>
      <c r="Q463" s="226">
        <v>0.071999999999999995</v>
      </c>
      <c r="R463" s="226">
        <f>Q463*H463</f>
        <v>0.504</v>
      </c>
      <c r="S463" s="226">
        <v>0</v>
      </c>
      <c r="T463" s="22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340</v>
      </c>
      <c r="AT463" s="228" t="s">
        <v>350</v>
      </c>
      <c r="AU463" s="228" t="s">
        <v>88</v>
      </c>
      <c r="AY463" s="20" t="s">
        <v>292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86</v>
      </c>
      <c r="BK463" s="229">
        <f>ROUND(I463*H463,2)</f>
        <v>0</v>
      </c>
      <c r="BL463" s="20" t="s">
        <v>150</v>
      </c>
      <c r="BM463" s="228" t="s">
        <v>735</v>
      </c>
    </row>
    <row r="464" s="14" customFormat="1">
      <c r="A464" s="14"/>
      <c r="B464" s="246"/>
      <c r="C464" s="247"/>
      <c r="D464" s="237" t="s">
        <v>301</v>
      </c>
      <c r="E464" s="248" t="s">
        <v>42</v>
      </c>
      <c r="F464" s="249" t="s">
        <v>179</v>
      </c>
      <c r="G464" s="247"/>
      <c r="H464" s="250">
        <v>7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301</v>
      </c>
      <c r="AU464" s="256" t="s">
        <v>88</v>
      </c>
      <c r="AV464" s="14" t="s">
        <v>88</v>
      </c>
      <c r="AW464" s="14" t="s">
        <v>38</v>
      </c>
      <c r="AX464" s="14" t="s">
        <v>79</v>
      </c>
      <c r="AY464" s="256" t="s">
        <v>292</v>
      </c>
    </row>
    <row r="465" s="15" customFormat="1">
      <c r="A465" s="15"/>
      <c r="B465" s="257"/>
      <c r="C465" s="258"/>
      <c r="D465" s="237" t="s">
        <v>301</v>
      </c>
      <c r="E465" s="259" t="s">
        <v>42</v>
      </c>
      <c r="F465" s="260" t="s">
        <v>303</v>
      </c>
      <c r="G465" s="258"/>
      <c r="H465" s="261">
        <v>7</v>
      </c>
      <c r="I465" s="262"/>
      <c r="J465" s="258"/>
      <c r="K465" s="258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301</v>
      </c>
      <c r="AU465" s="267" t="s">
        <v>88</v>
      </c>
      <c r="AV465" s="15" t="s">
        <v>150</v>
      </c>
      <c r="AW465" s="15" t="s">
        <v>38</v>
      </c>
      <c r="AX465" s="15" t="s">
        <v>86</v>
      </c>
      <c r="AY465" s="267" t="s">
        <v>292</v>
      </c>
    </row>
    <row r="466" s="2" customFormat="1" ht="16.5" customHeight="1">
      <c r="A466" s="41"/>
      <c r="B466" s="42"/>
      <c r="C466" s="217" t="s">
        <v>736</v>
      </c>
      <c r="D466" s="217" t="s">
        <v>294</v>
      </c>
      <c r="E466" s="218" t="s">
        <v>737</v>
      </c>
      <c r="F466" s="219" t="s">
        <v>738</v>
      </c>
      <c r="G466" s="220" t="s">
        <v>181</v>
      </c>
      <c r="H466" s="221">
        <v>7</v>
      </c>
      <c r="I466" s="222"/>
      <c r="J466" s="223">
        <f>ROUND(I466*H466,2)</f>
        <v>0</v>
      </c>
      <c r="K466" s="219" t="s">
        <v>297</v>
      </c>
      <c r="L466" s="47"/>
      <c r="M466" s="224" t="s">
        <v>42</v>
      </c>
      <c r="N466" s="225" t="s">
        <v>50</v>
      </c>
      <c r="O466" s="87"/>
      <c r="P466" s="226">
        <f>O466*H466</f>
        <v>0</v>
      </c>
      <c r="Q466" s="226">
        <v>0.02972</v>
      </c>
      <c r="R466" s="226">
        <f>Q466*H466</f>
        <v>0.20804</v>
      </c>
      <c r="S466" s="226">
        <v>0</v>
      </c>
      <c r="T466" s="22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8" t="s">
        <v>150</v>
      </c>
      <c r="AT466" s="228" t="s">
        <v>294</v>
      </c>
      <c r="AU466" s="228" t="s">
        <v>88</v>
      </c>
      <c r="AY466" s="20" t="s">
        <v>292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20" t="s">
        <v>86</v>
      </c>
      <c r="BK466" s="229">
        <f>ROUND(I466*H466,2)</f>
        <v>0</v>
      </c>
      <c r="BL466" s="20" t="s">
        <v>150</v>
      </c>
      <c r="BM466" s="228" t="s">
        <v>739</v>
      </c>
    </row>
    <row r="467" s="2" customFormat="1">
      <c r="A467" s="41"/>
      <c r="B467" s="42"/>
      <c r="C467" s="43"/>
      <c r="D467" s="230" t="s">
        <v>299</v>
      </c>
      <c r="E467" s="43"/>
      <c r="F467" s="231" t="s">
        <v>740</v>
      </c>
      <c r="G467" s="43"/>
      <c r="H467" s="43"/>
      <c r="I467" s="232"/>
      <c r="J467" s="43"/>
      <c r="K467" s="43"/>
      <c r="L467" s="47"/>
      <c r="M467" s="233"/>
      <c r="N467" s="23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299</v>
      </c>
      <c r="AU467" s="20" t="s">
        <v>88</v>
      </c>
    </row>
    <row r="468" s="14" customFormat="1">
      <c r="A468" s="14"/>
      <c r="B468" s="246"/>
      <c r="C468" s="247"/>
      <c r="D468" s="237" t="s">
        <v>301</v>
      </c>
      <c r="E468" s="248" t="s">
        <v>42</v>
      </c>
      <c r="F468" s="249" t="s">
        <v>179</v>
      </c>
      <c r="G468" s="247"/>
      <c r="H468" s="250">
        <v>7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301</v>
      </c>
      <c r="AU468" s="256" t="s">
        <v>88</v>
      </c>
      <c r="AV468" s="14" t="s">
        <v>88</v>
      </c>
      <c r="AW468" s="14" t="s">
        <v>38</v>
      </c>
      <c r="AX468" s="14" t="s">
        <v>79</v>
      </c>
      <c r="AY468" s="256" t="s">
        <v>292</v>
      </c>
    </row>
    <row r="469" s="15" customFormat="1">
      <c r="A469" s="15"/>
      <c r="B469" s="257"/>
      <c r="C469" s="258"/>
      <c r="D469" s="237" t="s">
        <v>301</v>
      </c>
      <c r="E469" s="259" t="s">
        <v>42</v>
      </c>
      <c r="F469" s="260" t="s">
        <v>303</v>
      </c>
      <c r="G469" s="258"/>
      <c r="H469" s="261">
        <v>7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301</v>
      </c>
      <c r="AU469" s="267" t="s">
        <v>88</v>
      </c>
      <c r="AV469" s="15" t="s">
        <v>150</v>
      </c>
      <c r="AW469" s="15" t="s">
        <v>38</v>
      </c>
      <c r="AX469" s="15" t="s">
        <v>86</v>
      </c>
      <c r="AY469" s="267" t="s">
        <v>292</v>
      </c>
    </row>
    <row r="470" s="2" customFormat="1" ht="16.5" customHeight="1">
      <c r="A470" s="41"/>
      <c r="B470" s="42"/>
      <c r="C470" s="269" t="s">
        <v>741</v>
      </c>
      <c r="D470" s="269" t="s">
        <v>350</v>
      </c>
      <c r="E470" s="270" t="s">
        <v>742</v>
      </c>
      <c r="F470" s="271" t="s">
        <v>743</v>
      </c>
      <c r="G470" s="272" t="s">
        <v>181</v>
      </c>
      <c r="H470" s="273">
        <v>7</v>
      </c>
      <c r="I470" s="274"/>
      <c r="J470" s="275">
        <f>ROUND(I470*H470,2)</f>
        <v>0</v>
      </c>
      <c r="K470" s="271" t="s">
        <v>297</v>
      </c>
      <c r="L470" s="276"/>
      <c r="M470" s="277" t="s">
        <v>42</v>
      </c>
      <c r="N470" s="278" t="s">
        <v>50</v>
      </c>
      <c r="O470" s="87"/>
      <c r="P470" s="226">
        <f>O470*H470</f>
        <v>0</v>
      </c>
      <c r="Q470" s="226">
        <v>0.111</v>
      </c>
      <c r="R470" s="226">
        <f>Q470*H470</f>
        <v>0.77700000000000002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340</v>
      </c>
      <c r="AT470" s="228" t="s">
        <v>350</v>
      </c>
      <c r="AU470" s="228" t="s">
        <v>88</v>
      </c>
      <c r="AY470" s="20" t="s">
        <v>292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86</v>
      </c>
      <c r="BK470" s="229">
        <f>ROUND(I470*H470,2)</f>
        <v>0</v>
      </c>
      <c r="BL470" s="20" t="s">
        <v>150</v>
      </c>
      <c r="BM470" s="228" t="s">
        <v>744</v>
      </c>
    </row>
    <row r="471" s="14" customFormat="1">
      <c r="A471" s="14"/>
      <c r="B471" s="246"/>
      <c r="C471" s="247"/>
      <c r="D471" s="237" t="s">
        <v>301</v>
      </c>
      <c r="E471" s="248" t="s">
        <v>42</v>
      </c>
      <c r="F471" s="249" t="s">
        <v>179</v>
      </c>
      <c r="G471" s="247"/>
      <c r="H471" s="250">
        <v>7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301</v>
      </c>
      <c r="AU471" s="256" t="s">
        <v>88</v>
      </c>
      <c r="AV471" s="14" t="s">
        <v>88</v>
      </c>
      <c r="AW471" s="14" t="s">
        <v>38</v>
      </c>
      <c r="AX471" s="14" t="s">
        <v>79</v>
      </c>
      <c r="AY471" s="256" t="s">
        <v>292</v>
      </c>
    </row>
    <row r="472" s="15" customFormat="1">
      <c r="A472" s="15"/>
      <c r="B472" s="257"/>
      <c r="C472" s="258"/>
      <c r="D472" s="237" t="s">
        <v>301</v>
      </c>
      <c r="E472" s="259" t="s">
        <v>42</v>
      </c>
      <c r="F472" s="260" t="s">
        <v>303</v>
      </c>
      <c r="G472" s="258"/>
      <c r="H472" s="261">
        <v>7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301</v>
      </c>
      <c r="AU472" s="267" t="s">
        <v>88</v>
      </c>
      <c r="AV472" s="15" t="s">
        <v>150</v>
      </c>
      <c r="AW472" s="15" t="s">
        <v>38</v>
      </c>
      <c r="AX472" s="15" t="s">
        <v>86</v>
      </c>
      <c r="AY472" s="267" t="s">
        <v>292</v>
      </c>
    </row>
    <row r="473" s="2" customFormat="1" ht="16.5" customHeight="1">
      <c r="A473" s="41"/>
      <c r="B473" s="42"/>
      <c r="C473" s="217" t="s">
        <v>176</v>
      </c>
      <c r="D473" s="217" t="s">
        <v>294</v>
      </c>
      <c r="E473" s="218" t="s">
        <v>745</v>
      </c>
      <c r="F473" s="219" t="s">
        <v>746</v>
      </c>
      <c r="G473" s="220" t="s">
        <v>181</v>
      </c>
      <c r="H473" s="221">
        <v>7</v>
      </c>
      <c r="I473" s="222"/>
      <c r="J473" s="223">
        <f>ROUND(I473*H473,2)</f>
        <v>0</v>
      </c>
      <c r="K473" s="219" t="s">
        <v>297</v>
      </c>
      <c r="L473" s="47"/>
      <c r="M473" s="224" t="s">
        <v>42</v>
      </c>
      <c r="N473" s="225" t="s">
        <v>50</v>
      </c>
      <c r="O473" s="87"/>
      <c r="P473" s="226">
        <f>O473*H473</f>
        <v>0</v>
      </c>
      <c r="Q473" s="226">
        <v>0.02972</v>
      </c>
      <c r="R473" s="226">
        <f>Q473*H473</f>
        <v>0.20804</v>
      </c>
      <c r="S473" s="226">
        <v>0</v>
      </c>
      <c r="T473" s="22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8" t="s">
        <v>150</v>
      </c>
      <c r="AT473" s="228" t="s">
        <v>294</v>
      </c>
      <c r="AU473" s="228" t="s">
        <v>88</v>
      </c>
      <c r="AY473" s="20" t="s">
        <v>292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0" t="s">
        <v>86</v>
      </c>
      <c r="BK473" s="229">
        <f>ROUND(I473*H473,2)</f>
        <v>0</v>
      </c>
      <c r="BL473" s="20" t="s">
        <v>150</v>
      </c>
      <c r="BM473" s="228" t="s">
        <v>747</v>
      </c>
    </row>
    <row r="474" s="2" customFormat="1">
      <c r="A474" s="41"/>
      <c r="B474" s="42"/>
      <c r="C474" s="43"/>
      <c r="D474" s="230" t="s">
        <v>299</v>
      </c>
      <c r="E474" s="43"/>
      <c r="F474" s="231" t="s">
        <v>748</v>
      </c>
      <c r="G474" s="43"/>
      <c r="H474" s="43"/>
      <c r="I474" s="232"/>
      <c r="J474" s="43"/>
      <c r="K474" s="43"/>
      <c r="L474" s="47"/>
      <c r="M474" s="233"/>
      <c r="N474" s="23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299</v>
      </c>
      <c r="AU474" s="20" t="s">
        <v>88</v>
      </c>
    </row>
    <row r="475" s="14" customFormat="1">
      <c r="A475" s="14"/>
      <c r="B475" s="246"/>
      <c r="C475" s="247"/>
      <c r="D475" s="237" t="s">
        <v>301</v>
      </c>
      <c r="E475" s="248" t="s">
        <v>42</v>
      </c>
      <c r="F475" s="249" t="s">
        <v>179</v>
      </c>
      <c r="G475" s="247"/>
      <c r="H475" s="250">
        <v>7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301</v>
      </c>
      <c r="AU475" s="256" t="s">
        <v>88</v>
      </c>
      <c r="AV475" s="14" t="s">
        <v>88</v>
      </c>
      <c r="AW475" s="14" t="s">
        <v>38</v>
      </c>
      <c r="AX475" s="14" t="s">
        <v>79</v>
      </c>
      <c r="AY475" s="256" t="s">
        <v>292</v>
      </c>
    </row>
    <row r="476" s="15" customFormat="1">
      <c r="A476" s="15"/>
      <c r="B476" s="257"/>
      <c r="C476" s="258"/>
      <c r="D476" s="237" t="s">
        <v>301</v>
      </c>
      <c r="E476" s="259" t="s">
        <v>42</v>
      </c>
      <c r="F476" s="260" t="s">
        <v>303</v>
      </c>
      <c r="G476" s="258"/>
      <c r="H476" s="261">
        <v>7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301</v>
      </c>
      <c r="AU476" s="267" t="s">
        <v>88</v>
      </c>
      <c r="AV476" s="15" t="s">
        <v>150</v>
      </c>
      <c r="AW476" s="15" t="s">
        <v>38</v>
      </c>
      <c r="AX476" s="15" t="s">
        <v>86</v>
      </c>
      <c r="AY476" s="267" t="s">
        <v>292</v>
      </c>
    </row>
    <row r="477" s="2" customFormat="1" ht="16.5" customHeight="1">
      <c r="A477" s="41"/>
      <c r="B477" s="42"/>
      <c r="C477" s="269" t="s">
        <v>749</v>
      </c>
      <c r="D477" s="269" t="s">
        <v>350</v>
      </c>
      <c r="E477" s="270" t="s">
        <v>750</v>
      </c>
      <c r="F477" s="271" t="s">
        <v>751</v>
      </c>
      <c r="G477" s="272" t="s">
        <v>181</v>
      </c>
      <c r="H477" s="273">
        <v>7</v>
      </c>
      <c r="I477" s="274"/>
      <c r="J477" s="275">
        <f>ROUND(I477*H477,2)</f>
        <v>0</v>
      </c>
      <c r="K477" s="271" t="s">
        <v>297</v>
      </c>
      <c r="L477" s="276"/>
      <c r="M477" s="277" t="s">
        <v>42</v>
      </c>
      <c r="N477" s="278" t="s">
        <v>50</v>
      </c>
      <c r="O477" s="87"/>
      <c r="P477" s="226">
        <f>O477*H477</f>
        <v>0</v>
      </c>
      <c r="Q477" s="226">
        <v>0.080000000000000002</v>
      </c>
      <c r="R477" s="226">
        <f>Q477*H477</f>
        <v>0.56000000000000005</v>
      </c>
      <c r="S477" s="226">
        <v>0</v>
      </c>
      <c r="T477" s="22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8" t="s">
        <v>340</v>
      </c>
      <c r="AT477" s="228" t="s">
        <v>350</v>
      </c>
      <c r="AU477" s="228" t="s">
        <v>88</v>
      </c>
      <c r="AY477" s="20" t="s">
        <v>292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20" t="s">
        <v>86</v>
      </c>
      <c r="BK477" s="229">
        <f>ROUND(I477*H477,2)</f>
        <v>0</v>
      </c>
      <c r="BL477" s="20" t="s">
        <v>150</v>
      </c>
      <c r="BM477" s="228" t="s">
        <v>752</v>
      </c>
    </row>
    <row r="478" s="14" customFormat="1">
      <c r="A478" s="14"/>
      <c r="B478" s="246"/>
      <c r="C478" s="247"/>
      <c r="D478" s="237" t="s">
        <v>301</v>
      </c>
      <c r="E478" s="248" t="s">
        <v>42</v>
      </c>
      <c r="F478" s="249" t="s">
        <v>179</v>
      </c>
      <c r="G478" s="247"/>
      <c r="H478" s="250">
        <v>7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301</v>
      </c>
      <c r="AU478" s="256" t="s">
        <v>88</v>
      </c>
      <c r="AV478" s="14" t="s">
        <v>88</v>
      </c>
      <c r="AW478" s="14" t="s">
        <v>38</v>
      </c>
      <c r="AX478" s="14" t="s">
        <v>79</v>
      </c>
      <c r="AY478" s="256" t="s">
        <v>292</v>
      </c>
    </row>
    <row r="479" s="15" customFormat="1">
      <c r="A479" s="15"/>
      <c r="B479" s="257"/>
      <c r="C479" s="258"/>
      <c r="D479" s="237" t="s">
        <v>301</v>
      </c>
      <c r="E479" s="259" t="s">
        <v>42</v>
      </c>
      <c r="F479" s="260" t="s">
        <v>303</v>
      </c>
      <c r="G479" s="258"/>
      <c r="H479" s="261">
        <v>7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301</v>
      </c>
      <c r="AU479" s="267" t="s">
        <v>88</v>
      </c>
      <c r="AV479" s="15" t="s">
        <v>150</v>
      </c>
      <c r="AW479" s="15" t="s">
        <v>38</v>
      </c>
      <c r="AX479" s="15" t="s">
        <v>86</v>
      </c>
      <c r="AY479" s="267" t="s">
        <v>292</v>
      </c>
    </row>
    <row r="480" s="2" customFormat="1" ht="16.5" customHeight="1">
      <c r="A480" s="41"/>
      <c r="B480" s="42"/>
      <c r="C480" s="217" t="s">
        <v>753</v>
      </c>
      <c r="D480" s="217" t="s">
        <v>294</v>
      </c>
      <c r="E480" s="218" t="s">
        <v>754</v>
      </c>
      <c r="F480" s="219" t="s">
        <v>755</v>
      </c>
      <c r="G480" s="220" t="s">
        <v>181</v>
      </c>
      <c r="H480" s="221">
        <v>7</v>
      </c>
      <c r="I480" s="222"/>
      <c r="J480" s="223">
        <f>ROUND(I480*H480,2)</f>
        <v>0</v>
      </c>
      <c r="K480" s="219" t="s">
        <v>297</v>
      </c>
      <c r="L480" s="47"/>
      <c r="M480" s="224" t="s">
        <v>42</v>
      </c>
      <c r="N480" s="225" t="s">
        <v>50</v>
      </c>
      <c r="O480" s="87"/>
      <c r="P480" s="226">
        <f>O480*H480</f>
        <v>0</v>
      </c>
      <c r="Q480" s="226">
        <v>0.21734000000000001</v>
      </c>
      <c r="R480" s="226">
        <f>Q480*H480</f>
        <v>1.52138</v>
      </c>
      <c r="S480" s="226">
        <v>0</v>
      </c>
      <c r="T480" s="22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8" t="s">
        <v>150</v>
      </c>
      <c r="AT480" s="228" t="s">
        <v>294</v>
      </c>
      <c r="AU480" s="228" t="s">
        <v>88</v>
      </c>
      <c r="AY480" s="20" t="s">
        <v>292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20" t="s">
        <v>86</v>
      </c>
      <c r="BK480" s="229">
        <f>ROUND(I480*H480,2)</f>
        <v>0</v>
      </c>
      <c r="BL480" s="20" t="s">
        <v>150</v>
      </c>
      <c r="BM480" s="228" t="s">
        <v>756</v>
      </c>
    </row>
    <row r="481" s="2" customFormat="1">
      <c r="A481" s="41"/>
      <c r="B481" s="42"/>
      <c r="C481" s="43"/>
      <c r="D481" s="230" t="s">
        <v>299</v>
      </c>
      <c r="E481" s="43"/>
      <c r="F481" s="231" t="s">
        <v>757</v>
      </c>
      <c r="G481" s="43"/>
      <c r="H481" s="43"/>
      <c r="I481" s="232"/>
      <c r="J481" s="43"/>
      <c r="K481" s="43"/>
      <c r="L481" s="47"/>
      <c r="M481" s="233"/>
      <c r="N481" s="23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299</v>
      </c>
      <c r="AU481" s="20" t="s">
        <v>88</v>
      </c>
    </row>
    <row r="482" s="13" customFormat="1">
      <c r="A482" s="13"/>
      <c r="B482" s="235"/>
      <c r="C482" s="236"/>
      <c r="D482" s="237" t="s">
        <v>301</v>
      </c>
      <c r="E482" s="238" t="s">
        <v>42</v>
      </c>
      <c r="F482" s="239" t="s">
        <v>393</v>
      </c>
      <c r="G482" s="236"/>
      <c r="H482" s="238" t="s">
        <v>42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301</v>
      </c>
      <c r="AU482" s="245" t="s">
        <v>88</v>
      </c>
      <c r="AV482" s="13" t="s">
        <v>86</v>
      </c>
      <c r="AW482" s="13" t="s">
        <v>38</v>
      </c>
      <c r="AX482" s="13" t="s">
        <v>79</v>
      </c>
      <c r="AY482" s="245" t="s">
        <v>292</v>
      </c>
    </row>
    <row r="483" s="14" customFormat="1">
      <c r="A483" s="14"/>
      <c r="B483" s="246"/>
      <c r="C483" s="247"/>
      <c r="D483" s="237" t="s">
        <v>301</v>
      </c>
      <c r="E483" s="248" t="s">
        <v>185</v>
      </c>
      <c r="F483" s="249" t="s">
        <v>758</v>
      </c>
      <c r="G483" s="247"/>
      <c r="H483" s="250">
        <v>6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301</v>
      </c>
      <c r="AU483" s="256" t="s">
        <v>88</v>
      </c>
      <c r="AV483" s="14" t="s">
        <v>88</v>
      </c>
      <c r="AW483" s="14" t="s">
        <v>38</v>
      </c>
      <c r="AX483" s="14" t="s">
        <v>79</v>
      </c>
      <c r="AY483" s="256" t="s">
        <v>292</v>
      </c>
    </row>
    <row r="484" s="14" customFormat="1">
      <c r="A484" s="14"/>
      <c r="B484" s="246"/>
      <c r="C484" s="247"/>
      <c r="D484" s="237" t="s">
        <v>301</v>
      </c>
      <c r="E484" s="248" t="s">
        <v>183</v>
      </c>
      <c r="F484" s="249" t="s">
        <v>759</v>
      </c>
      <c r="G484" s="247"/>
      <c r="H484" s="250">
        <v>1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301</v>
      </c>
      <c r="AU484" s="256" t="s">
        <v>88</v>
      </c>
      <c r="AV484" s="14" t="s">
        <v>88</v>
      </c>
      <c r="AW484" s="14" t="s">
        <v>38</v>
      </c>
      <c r="AX484" s="14" t="s">
        <v>79</v>
      </c>
      <c r="AY484" s="256" t="s">
        <v>292</v>
      </c>
    </row>
    <row r="485" s="15" customFormat="1">
      <c r="A485" s="15"/>
      <c r="B485" s="257"/>
      <c r="C485" s="258"/>
      <c r="D485" s="237" t="s">
        <v>301</v>
      </c>
      <c r="E485" s="259" t="s">
        <v>42</v>
      </c>
      <c r="F485" s="260" t="s">
        <v>303</v>
      </c>
      <c r="G485" s="258"/>
      <c r="H485" s="261">
        <v>7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301</v>
      </c>
      <c r="AU485" s="267" t="s">
        <v>88</v>
      </c>
      <c r="AV485" s="15" t="s">
        <v>150</v>
      </c>
      <c r="AW485" s="15" t="s">
        <v>38</v>
      </c>
      <c r="AX485" s="15" t="s">
        <v>86</v>
      </c>
      <c r="AY485" s="267" t="s">
        <v>292</v>
      </c>
    </row>
    <row r="486" s="2" customFormat="1" ht="16.5" customHeight="1">
      <c r="A486" s="41"/>
      <c r="B486" s="42"/>
      <c r="C486" s="269" t="s">
        <v>760</v>
      </c>
      <c r="D486" s="269" t="s">
        <v>350</v>
      </c>
      <c r="E486" s="270" t="s">
        <v>761</v>
      </c>
      <c r="F486" s="271" t="s">
        <v>762</v>
      </c>
      <c r="G486" s="272" t="s">
        <v>181</v>
      </c>
      <c r="H486" s="273">
        <v>6</v>
      </c>
      <c r="I486" s="274"/>
      <c r="J486" s="275">
        <f>ROUND(I486*H486,2)</f>
        <v>0</v>
      </c>
      <c r="K486" s="271" t="s">
        <v>297</v>
      </c>
      <c r="L486" s="276"/>
      <c r="M486" s="277" t="s">
        <v>42</v>
      </c>
      <c r="N486" s="278" t="s">
        <v>50</v>
      </c>
      <c r="O486" s="87"/>
      <c r="P486" s="226">
        <f>O486*H486</f>
        <v>0</v>
      </c>
      <c r="Q486" s="226">
        <v>0.108</v>
      </c>
      <c r="R486" s="226">
        <f>Q486*H486</f>
        <v>0.64800000000000002</v>
      </c>
      <c r="S486" s="226">
        <v>0</v>
      </c>
      <c r="T486" s="22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8" t="s">
        <v>340</v>
      </c>
      <c r="AT486" s="228" t="s">
        <v>350</v>
      </c>
      <c r="AU486" s="228" t="s">
        <v>88</v>
      </c>
      <c r="AY486" s="20" t="s">
        <v>292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0" t="s">
        <v>86</v>
      </c>
      <c r="BK486" s="229">
        <f>ROUND(I486*H486,2)</f>
        <v>0</v>
      </c>
      <c r="BL486" s="20" t="s">
        <v>150</v>
      </c>
      <c r="BM486" s="228" t="s">
        <v>763</v>
      </c>
    </row>
    <row r="487" s="2" customFormat="1">
      <c r="A487" s="41"/>
      <c r="B487" s="42"/>
      <c r="C487" s="43"/>
      <c r="D487" s="237" t="s">
        <v>324</v>
      </c>
      <c r="E487" s="43"/>
      <c r="F487" s="268" t="s">
        <v>764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324</v>
      </c>
      <c r="AU487" s="20" t="s">
        <v>88</v>
      </c>
    </row>
    <row r="488" s="14" customFormat="1">
      <c r="A488" s="14"/>
      <c r="B488" s="246"/>
      <c r="C488" s="247"/>
      <c r="D488" s="237" t="s">
        <v>301</v>
      </c>
      <c r="E488" s="248" t="s">
        <v>42</v>
      </c>
      <c r="F488" s="249" t="s">
        <v>185</v>
      </c>
      <c r="G488" s="247"/>
      <c r="H488" s="250">
        <v>6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301</v>
      </c>
      <c r="AU488" s="256" t="s">
        <v>88</v>
      </c>
      <c r="AV488" s="14" t="s">
        <v>88</v>
      </c>
      <c r="AW488" s="14" t="s">
        <v>38</v>
      </c>
      <c r="AX488" s="14" t="s">
        <v>79</v>
      </c>
      <c r="AY488" s="256" t="s">
        <v>292</v>
      </c>
    </row>
    <row r="489" s="15" customFormat="1">
      <c r="A489" s="15"/>
      <c r="B489" s="257"/>
      <c r="C489" s="258"/>
      <c r="D489" s="237" t="s">
        <v>301</v>
      </c>
      <c r="E489" s="259" t="s">
        <v>42</v>
      </c>
      <c r="F489" s="260" t="s">
        <v>303</v>
      </c>
      <c r="G489" s="258"/>
      <c r="H489" s="261">
        <v>6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301</v>
      </c>
      <c r="AU489" s="267" t="s">
        <v>88</v>
      </c>
      <c r="AV489" s="15" t="s">
        <v>150</v>
      </c>
      <c r="AW489" s="15" t="s">
        <v>38</v>
      </c>
      <c r="AX489" s="15" t="s">
        <v>86</v>
      </c>
      <c r="AY489" s="267" t="s">
        <v>292</v>
      </c>
    </row>
    <row r="490" s="2" customFormat="1" ht="21.75" customHeight="1">
      <c r="A490" s="41"/>
      <c r="B490" s="42"/>
      <c r="C490" s="269" t="s">
        <v>765</v>
      </c>
      <c r="D490" s="269" t="s">
        <v>350</v>
      </c>
      <c r="E490" s="270" t="s">
        <v>766</v>
      </c>
      <c r="F490" s="271" t="s">
        <v>767</v>
      </c>
      <c r="G490" s="272" t="s">
        <v>181</v>
      </c>
      <c r="H490" s="273">
        <v>1</v>
      </c>
      <c r="I490" s="274"/>
      <c r="J490" s="275">
        <f>ROUND(I490*H490,2)</f>
        <v>0</v>
      </c>
      <c r="K490" s="271" t="s">
        <v>42</v>
      </c>
      <c r="L490" s="276"/>
      <c r="M490" s="277" t="s">
        <v>42</v>
      </c>
      <c r="N490" s="278" t="s">
        <v>50</v>
      </c>
      <c r="O490" s="87"/>
      <c r="P490" s="226">
        <f>O490*H490</f>
        <v>0</v>
      </c>
      <c r="Q490" s="226">
        <v>0.084000000000000005</v>
      </c>
      <c r="R490" s="226">
        <f>Q490*H490</f>
        <v>0.084000000000000005</v>
      </c>
      <c r="S490" s="226">
        <v>0</v>
      </c>
      <c r="T490" s="22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8" t="s">
        <v>340</v>
      </c>
      <c r="AT490" s="228" t="s">
        <v>350</v>
      </c>
      <c r="AU490" s="228" t="s">
        <v>88</v>
      </c>
      <c r="AY490" s="20" t="s">
        <v>292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20" t="s">
        <v>86</v>
      </c>
      <c r="BK490" s="229">
        <f>ROUND(I490*H490,2)</f>
        <v>0</v>
      </c>
      <c r="BL490" s="20" t="s">
        <v>150</v>
      </c>
      <c r="BM490" s="228" t="s">
        <v>768</v>
      </c>
    </row>
    <row r="491" s="2" customFormat="1">
      <c r="A491" s="41"/>
      <c r="B491" s="42"/>
      <c r="C491" s="43"/>
      <c r="D491" s="237" t="s">
        <v>324</v>
      </c>
      <c r="E491" s="43"/>
      <c r="F491" s="268" t="s">
        <v>769</v>
      </c>
      <c r="G491" s="43"/>
      <c r="H491" s="43"/>
      <c r="I491" s="232"/>
      <c r="J491" s="43"/>
      <c r="K491" s="43"/>
      <c r="L491" s="47"/>
      <c r="M491" s="233"/>
      <c r="N491" s="23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324</v>
      </c>
      <c r="AU491" s="20" t="s">
        <v>88</v>
      </c>
    </row>
    <row r="492" s="14" customFormat="1">
      <c r="A492" s="14"/>
      <c r="B492" s="246"/>
      <c r="C492" s="247"/>
      <c r="D492" s="237" t="s">
        <v>301</v>
      </c>
      <c r="E492" s="248" t="s">
        <v>42</v>
      </c>
      <c r="F492" s="249" t="s">
        <v>183</v>
      </c>
      <c r="G492" s="247"/>
      <c r="H492" s="250">
        <v>1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301</v>
      </c>
      <c r="AU492" s="256" t="s">
        <v>88</v>
      </c>
      <c r="AV492" s="14" t="s">
        <v>88</v>
      </c>
      <c r="AW492" s="14" t="s">
        <v>38</v>
      </c>
      <c r="AX492" s="14" t="s">
        <v>79</v>
      </c>
      <c r="AY492" s="256" t="s">
        <v>292</v>
      </c>
    </row>
    <row r="493" s="15" customFormat="1">
      <c r="A493" s="15"/>
      <c r="B493" s="257"/>
      <c r="C493" s="258"/>
      <c r="D493" s="237" t="s">
        <v>301</v>
      </c>
      <c r="E493" s="259" t="s">
        <v>42</v>
      </c>
      <c r="F493" s="260" t="s">
        <v>303</v>
      </c>
      <c r="G493" s="258"/>
      <c r="H493" s="261">
        <v>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301</v>
      </c>
      <c r="AU493" s="267" t="s">
        <v>88</v>
      </c>
      <c r="AV493" s="15" t="s">
        <v>150</v>
      </c>
      <c r="AW493" s="15" t="s">
        <v>38</v>
      </c>
      <c r="AX493" s="15" t="s">
        <v>86</v>
      </c>
      <c r="AY493" s="267" t="s">
        <v>292</v>
      </c>
    </row>
    <row r="494" s="2" customFormat="1" ht="16.5" customHeight="1">
      <c r="A494" s="41"/>
      <c r="B494" s="42"/>
      <c r="C494" s="269" t="s">
        <v>770</v>
      </c>
      <c r="D494" s="269" t="s">
        <v>350</v>
      </c>
      <c r="E494" s="270" t="s">
        <v>771</v>
      </c>
      <c r="F494" s="271" t="s">
        <v>772</v>
      </c>
      <c r="G494" s="272" t="s">
        <v>181</v>
      </c>
      <c r="H494" s="273">
        <v>7</v>
      </c>
      <c r="I494" s="274"/>
      <c r="J494" s="275">
        <f>ROUND(I494*H494,2)</f>
        <v>0</v>
      </c>
      <c r="K494" s="271" t="s">
        <v>297</v>
      </c>
      <c r="L494" s="276"/>
      <c r="M494" s="277" t="s">
        <v>42</v>
      </c>
      <c r="N494" s="278" t="s">
        <v>50</v>
      </c>
      <c r="O494" s="87"/>
      <c r="P494" s="226">
        <f>O494*H494</f>
        <v>0</v>
      </c>
      <c r="Q494" s="226">
        <v>0.0060000000000000001</v>
      </c>
      <c r="R494" s="226">
        <f>Q494*H494</f>
        <v>0.042000000000000003</v>
      </c>
      <c r="S494" s="226">
        <v>0</v>
      </c>
      <c r="T494" s="22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8" t="s">
        <v>340</v>
      </c>
      <c r="AT494" s="228" t="s">
        <v>350</v>
      </c>
      <c r="AU494" s="228" t="s">
        <v>88</v>
      </c>
      <c r="AY494" s="20" t="s">
        <v>292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0" t="s">
        <v>86</v>
      </c>
      <c r="BK494" s="229">
        <f>ROUND(I494*H494,2)</f>
        <v>0</v>
      </c>
      <c r="BL494" s="20" t="s">
        <v>150</v>
      </c>
      <c r="BM494" s="228" t="s">
        <v>773</v>
      </c>
    </row>
    <row r="495" s="14" customFormat="1">
      <c r="A495" s="14"/>
      <c r="B495" s="246"/>
      <c r="C495" s="247"/>
      <c r="D495" s="237" t="s">
        <v>301</v>
      </c>
      <c r="E495" s="248" t="s">
        <v>42</v>
      </c>
      <c r="F495" s="249" t="s">
        <v>618</v>
      </c>
      <c r="G495" s="247"/>
      <c r="H495" s="250">
        <v>7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301</v>
      </c>
      <c r="AU495" s="256" t="s">
        <v>88</v>
      </c>
      <c r="AV495" s="14" t="s">
        <v>88</v>
      </c>
      <c r="AW495" s="14" t="s">
        <v>38</v>
      </c>
      <c r="AX495" s="14" t="s">
        <v>79</v>
      </c>
      <c r="AY495" s="256" t="s">
        <v>292</v>
      </c>
    </row>
    <row r="496" s="15" customFormat="1">
      <c r="A496" s="15"/>
      <c r="B496" s="257"/>
      <c r="C496" s="258"/>
      <c r="D496" s="237" t="s">
        <v>301</v>
      </c>
      <c r="E496" s="259" t="s">
        <v>42</v>
      </c>
      <c r="F496" s="260" t="s">
        <v>303</v>
      </c>
      <c r="G496" s="258"/>
      <c r="H496" s="261">
        <v>7</v>
      </c>
      <c r="I496" s="262"/>
      <c r="J496" s="258"/>
      <c r="K496" s="258"/>
      <c r="L496" s="263"/>
      <c r="M496" s="264"/>
      <c r="N496" s="265"/>
      <c r="O496" s="265"/>
      <c r="P496" s="265"/>
      <c r="Q496" s="265"/>
      <c r="R496" s="265"/>
      <c r="S496" s="265"/>
      <c r="T496" s="26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7" t="s">
        <v>301</v>
      </c>
      <c r="AU496" s="267" t="s">
        <v>88</v>
      </c>
      <c r="AV496" s="15" t="s">
        <v>150</v>
      </c>
      <c r="AW496" s="15" t="s">
        <v>38</v>
      </c>
      <c r="AX496" s="15" t="s">
        <v>86</v>
      </c>
      <c r="AY496" s="267" t="s">
        <v>292</v>
      </c>
    </row>
    <row r="497" s="2" customFormat="1" ht="24.15" customHeight="1">
      <c r="A497" s="41"/>
      <c r="B497" s="42"/>
      <c r="C497" s="217" t="s">
        <v>249</v>
      </c>
      <c r="D497" s="217" t="s">
        <v>294</v>
      </c>
      <c r="E497" s="218" t="s">
        <v>774</v>
      </c>
      <c r="F497" s="219" t="s">
        <v>775</v>
      </c>
      <c r="G497" s="220" t="s">
        <v>181</v>
      </c>
      <c r="H497" s="221">
        <v>3</v>
      </c>
      <c r="I497" s="222"/>
      <c r="J497" s="223">
        <f>ROUND(I497*H497,2)</f>
        <v>0</v>
      </c>
      <c r="K497" s="219" t="s">
        <v>42</v>
      </c>
      <c r="L497" s="47"/>
      <c r="M497" s="224" t="s">
        <v>42</v>
      </c>
      <c r="N497" s="225" t="s">
        <v>50</v>
      </c>
      <c r="O497" s="87"/>
      <c r="P497" s="226">
        <f>O497*H497</f>
        <v>0</v>
      </c>
      <c r="Q497" s="226">
        <v>0.10000000000000001</v>
      </c>
      <c r="R497" s="226">
        <f>Q497*H497</f>
        <v>0.30000000000000004</v>
      </c>
      <c r="S497" s="226">
        <v>0</v>
      </c>
      <c r="T497" s="22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8" t="s">
        <v>150</v>
      </c>
      <c r="AT497" s="228" t="s">
        <v>294</v>
      </c>
      <c r="AU497" s="228" t="s">
        <v>88</v>
      </c>
      <c r="AY497" s="20" t="s">
        <v>292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20" t="s">
        <v>86</v>
      </c>
      <c r="BK497" s="229">
        <f>ROUND(I497*H497,2)</f>
        <v>0</v>
      </c>
      <c r="BL497" s="20" t="s">
        <v>150</v>
      </c>
      <c r="BM497" s="228" t="s">
        <v>776</v>
      </c>
    </row>
    <row r="498" s="13" customFormat="1">
      <c r="A498" s="13"/>
      <c r="B498" s="235"/>
      <c r="C498" s="236"/>
      <c r="D498" s="237" t="s">
        <v>301</v>
      </c>
      <c r="E498" s="238" t="s">
        <v>42</v>
      </c>
      <c r="F498" s="239" t="s">
        <v>393</v>
      </c>
      <c r="G498" s="236"/>
      <c r="H498" s="238" t="s">
        <v>42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301</v>
      </c>
      <c r="AU498" s="245" t="s">
        <v>88</v>
      </c>
      <c r="AV498" s="13" t="s">
        <v>86</v>
      </c>
      <c r="AW498" s="13" t="s">
        <v>38</v>
      </c>
      <c r="AX498" s="13" t="s">
        <v>79</v>
      </c>
      <c r="AY498" s="245" t="s">
        <v>292</v>
      </c>
    </row>
    <row r="499" s="14" customFormat="1">
      <c r="A499" s="14"/>
      <c r="B499" s="246"/>
      <c r="C499" s="247"/>
      <c r="D499" s="237" t="s">
        <v>301</v>
      </c>
      <c r="E499" s="248" t="s">
        <v>186</v>
      </c>
      <c r="F499" s="249" t="s">
        <v>188</v>
      </c>
      <c r="G499" s="247"/>
      <c r="H499" s="250">
        <v>3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301</v>
      </c>
      <c r="AU499" s="256" t="s">
        <v>88</v>
      </c>
      <c r="AV499" s="14" t="s">
        <v>88</v>
      </c>
      <c r="AW499" s="14" t="s">
        <v>38</v>
      </c>
      <c r="AX499" s="14" t="s">
        <v>79</v>
      </c>
      <c r="AY499" s="256" t="s">
        <v>292</v>
      </c>
    </row>
    <row r="500" s="15" customFormat="1">
      <c r="A500" s="15"/>
      <c r="B500" s="257"/>
      <c r="C500" s="258"/>
      <c r="D500" s="237" t="s">
        <v>301</v>
      </c>
      <c r="E500" s="259" t="s">
        <v>42</v>
      </c>
      <c r="F500" s="260" t="s">
        <v>303</v>
      </c>
      <c r="G500" s="258"/>
      <c r="H500" s="261">
        <v>3</v>
      </c>
      <c r="I500" s="262"/>
      <c r="J500" s="258"/>
      <c r="K500" s="258"/>
      <c r="L500" s="263"/>
      <c r="M500" s="264"/>
      <c r="N500" s="265"/>
      <c r="O500" s="265"/>
      <c r="P500" s="265"/>
      <c r="Q500" s="265"/>
      <c r="R500" s="265"/>
      <c r="S500" s="265"/>
      <c r="T500" s="26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7" t="s">
        <v>301</v>
      </c>
      <c r="AU500" s="267" t="s">
        <v>88</v>
      </c>
      <c r="AV500" s="15" t="s">
        <v>150</v>
      </c>
      <c r="AW500" s="15" t="s">
        <v>38</v>
      </c>
      <c r="AX500" s="15" t="s">
        <v>86</v>
      </c>
      <c r="AY500" s="267" t="s">
        <v>292</v>
      </c>
    </row>
    <row r="501" s="2" customFormat="1" ht="24.15" customHeight="1">
      <c r="A501" s="41"/>
      <c r="B501" s="42"/>
      <c r="C501" s="269" t="s">
        <v>777</v>
      </c>
      <c r="D501" s="269" t="s">
        <v>350</v>
      </c>
      <c r="E501" s="270" t="s">
        <v>778</v>
      </c>
      <c r="F501" s="271" t="s">
        <v>779</v>
      </c>
      <c r="G501" s="272" t="s">
        <v>181</v>
      </c>
      <c r="H501" s="273">
        <v>3</v>
      </c>
      <c r="I501" s="274"/>
      <c r="J501" s="275">
        <f>ROUND(I501*H501,2)</f>
        <v>0</v>
      </c>
      <c r="K501" s="271" t="s">
        <v>42</v>
      </c>
      <c r="L501" s="276"/>
      <c r="M501" s="277" t="s">
        <v>42</v>
      </c>
      <c r="N501" s="278" t="s">
        <v>50</v>
      </c>
      <c r="O501" s="87"/>
      <c r="P501" s="226">
        <f>O501*H501</f>
        <v>0</v>
      </c>
      <c r="Q501" s="226">
        <v>1.96</v>
      </c>
      <c r="R501" s="226">
        <f>Q501*H501</f>
        <v>5.8799999999999999</v>
      </c>
      <c r="S501" s="226">
        <v>0</v>
      </c>
      <c r="T501" s="22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8" t="s">
        <v>340</v>
      </c>
      <c r="AT501" s="228" t="s">
        <v>350</v>
      </c>
      <c r="AU501" s="228" t="s">
        <v>88</v>
      </c>
      <c r="AY501" s="20" t="s">
        <v>292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0" t="s">
        <v>86</v>
      </c>
      <c r="BK501" s="229">
        <f>ROUND(I501*H501,2)</f>
        <v>0</v>
      </c>
      <c r="BL501" s="20" t="s">
        <v>150</v>
      </c>
      <c r="BM501" s="228" t="s">
        <v>780</v>
      </c>
    </row>
    <row r="502" s="14" customFormat="1">
      <c r="A502" s="14"/>
      <c r="B502" s="246"/>
      <c r="C502" s="247"/>
      <c r="D502" s="237" t="s">
        <v>301</v>
      </c>
      <c r="E502" s="248" t="s">
        <v>42</v>
      </c>
      <c r="F502" s="249" t="s">
        <v>186</v>
      </c>
      <c r="G502" s="247"/>
      <c r="H502" s="250">
        <v>3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301</v>
      </c>
      <c r="AU502" s="256" t="s">
        <v>88</v>
      </c>
      <c r="AV502" s="14" t="s">
        <v>88</v>
      </c>
      <c r="AW502" s="14" t="s">
        <v>38</v>
      </c>
      <c r="AX502" s="14" t="s">
        <v>79</v>
      </c>
      <c r="AY502" s="256" t="s">
        <v>292</v>
      </c>
    </row>
    <row r="503" s="15" customFormat="1">
      <c r="A503" s="15"/>
      <c r="B503" s="257"/>
      <c r="C503" s="258"/>
      <c r="D503" s="237" t="s">
        <v>301</v>
      </c>
      <c r="E503" s="259" t="s">
        <v>42</v>
      </c>
      <c r="F503" s="260" t="s">
        <v>303</v>
      </c>
      <c r="G503" s="258"/>
      <c r="H503" s="261">
        <v>3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301</v>
      </c>
      <c r="AU503" s="267" t="s">
        <v>88</v>
      </c>
      <c r="AV503" s="15" t="s">
        <v>150</v>
      </c>
      <c r="AW503" s="15" t="s">
        <v>38</v>
      </c>
      <c r="AX503" s="15" t="s">
        <v>86</v>
      </c>
      <c r="AY503" s="267" t="s">
        <v>292</v>
      </c>
    </row>
    <row r="504" s="12" customFormat="1" ht="22.8" customHeight="1">
      <c r="A504" s="12"/>
      <c r="B504" s="201"/>
      <c r="C504" s="202"/>
      <c r="D504" s="203" t="s">
        <v>78</v>
      </c>
      <c r="E504" s="215" t="s">
        <v>144</v>
      </c>
      <c r="F504" s="215" t="s">
        <v>781</v>
      </c>
      <c r="G504" s="202"/>
      <c r="H504" s="202"/>
      <c r="I504" s="205"/>
      <c r="J504" s="216">
        <f>BK504</f>
        <v>0</v>
      </c>
      <c r="K504" s="202"/>
      <c r="L504" s="207"/>
      <c r="M504" s="208"/>
      <c r="N504" s="209"/>
      <c r="O504" s="209"/>
      <c r="P504" s="210">
        <f>P505+SUM(P506:P659)+P677</f>
        <v>0</v>
      </c>
      <c r="Q504" s="209"/>
      <c r="R504" s="210">
        <f>R505+SUM(R506:R659)+R677</f>
        <v>751.50640379999993</v>
      </c>
      <c r="S504" s="209"/>
      <c r="T504" s="211">
        <f>T505+SUM(T506:T659)+T677</f>
        <v>884.12239999999997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2" t="s">
        <v>86</v>
      </c>
      <c r="AT504" s="213" t="s">
        <v>78</v>
      </c>
      <c r="AU504" s="213" t="s">
        <v>86</v>
      </c>
      <c r="AY504" s="212" t="s">
        <v>292</v>
      </c>
      <c r="BK504" s="214">
        <f>BK505+SUM(BK506:BK659)+BK677</f>
        <v>0</v>
      </c>
    </row>
    <row r="505" s="2" customFormat="1" ht="24.15" customHeight="1">
      <c r="A505" s="41"/>
      <c r="B505" s="42"/>
      <c r="C505" s="217" t="s">
        <v>782</v>
      </c>
      <c r="D505" s="217" t="s">
        <v>294</v>
      </c>
      <c r="E505" s="218" t="s">
        <v>783</v>
      </c>
      <c r="F505" s="219" t="s">
        <v>784</v>
      </c>
      <c r="G505" s="220" t="s">
        <v>147</v>
      </c>
      <c r="H505" s="221">
        <v>16</v>
      </c>
      <c r="I505" s="222"/>
      <c r="J505" s="223">
        <f>ROUND(I505*H505,2)</f>
        <v>0</v>
      </c>
      <c r="K505" s="219" t="s">
        <v>297</v>
      </c>
      <c r="L505" s="47"/>
      <c r="M505" s="224" t="s">
        <v>42</v>
      </c>
      <c r="N505" s="225" t="s">
        <v>50</v>
      </c>
      <c r="O505" s="87"/>
      <c r="P505" s="226">
        <f>O505*H505</f>
        <v>0</v>
      </c>
      <c r="Q505" s="226">
        <v>0.028649999999999998</v>
      </c>
      <c r="R505" s="226">
        <f>Q505*H505</f>
        <v>0.45839999999999997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150</v>
      </c>
      <c r="AT505" s="228" t="s">
        <v>294</v>
      </c>
      <c r="AU505" s="228" t="s">
        <v>88</v>
      </c>
      <c r="AY505" s="20" t="s">
        <v>292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86</v>
      </c>
      <c r="BK505" s="229">
        <f>ROUND(I505*H505,2)</f>
        <v>0</v>
      </c>
      <c r="BL505" s="20" t="s">
        <v>150</v>
      </c>
      <c r="BM505" s="228" t="s">
        <v>785</v>
      </c>
    </row>
    <row r="506" s="2" customFormat="1">
      <c r="A506" s="41"/>
      <c r="B506" s="42"/>
      <c r="C506" s="43"/>
      <c r="D506" s="230" t="s">
        <v>299</v>
      </c>
      <c r="E506" s="43"/>
      <c r="F506" s="231" t="s">
        <v>786</v>
      </c>
      <c r="G506" s="43"/>
      <c r="H506" s="43"/>
      <c r="I506" s="232"/>
      <c r="J506" s="43"/>
      <c r="K506" s="43"/>
      <c r="L506" s="47"/>
      <c r="M506" s="233"/>
      <c r="N506" s="23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299</v>
      </c>
      <c r="AU506" s="20" t="s">
        <v>88</v>
      </c>
    </row>
    <row r="507" s="13" customFormat="1">
      <c r="A507" s="13"/>
      <c r="B507" s="235"/>
      <c r="C507" s="236"/>
      <c r="D507" s="237" t="s">
        <v>301</v>
      </c>
      <c r="E507" s="238" t="s">
        <v>42</v>
      </c>
      <c r="F507" s="239" t="s">
        <v>787</v>
      </c>
      <c r="G507" s="236"/>
      <c r="H507" s="238" t="s">
        <v>42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301</v>
      </c>
      <c r="AU507" s="245" t="s">
        <v>88</v>
      </c>
      <c r="AV507" s="13" t="s">
        <v>86</v>
      </c>
      <c r="AW507" s="13" t="s">
        <v>38</v>
      </c>
      <c r="AX507" s="13" t="s">
        <v>79</v>
      </c>
      <c r="AY507" s="245" t="s">
        <v>292</v>
      </c>
    </row>
    <row r="508" s="14" customFormat="1">
      <c r="A508" s="14"/>
      <c r="B508" s="246"/>
      <c r="C508" s="247"/>
      <c r="D508" s="237" t="s">
        <v>301</v>
      </c>
      <c r="E508" s="248" t="s">
        <v>42</v>
      </c>
      <c r="F508" s="249" t="s">
        <v>788</v>
      </c>
      <c r="G508" s="247"/>
      <c r="H508" s="250">
        <v>16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301</v>
      </c>
      <c r="AU508" s="256" t="s">
        <v>88</v>
      </c>
      <c r="AV508" s="14" t="s">
        <v>88</v>
      </c>
      <c r="AW508" s="14" t="s">
        <v>38</v>
      </c>
      <c r="AX508" s="14" t="s">
        <v>79</v>
      </c>
      <c r="AY508" s="256" t="s">
        <v>292</v>
      </c>
    </row>
    <row r="509" s="15" customFormat="1">
      <c r="A509" s="15"/>
      <c r="B509" s="257"/>
      <c r="C509" s="258"/>
      <c r="D509" s="237" t="s">
        <v>301</v>
      </c>
      <c r="E509" s="259" t="s">
        <v>42</v>
      </c>
      <c r="F509" s="260" t="s">
        <v>303</v>
      </c>
      <c r="G509" s="258"/>
      <c r="H509" s="261">
        <v>16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7" t="s">
        <v>301</v>
      </c>
      <c r="AU509" s="267" t="s">
        <v>88</v>
      </c>
      <c r="AV509" s="15" t="s">
        <v>150</v>
      </c>
      <c r="AW509" s="15" t="s">
        <v>38</v>
      </c>
      <c r="AX509" s="15" t="s">
        <v>86</v>
      </c>
      <c r="AY509" s="267" t="s">
        <v>292</v>
      </c>
    </row>
    <row r="510" s="2" customFormat="1" ht="16.5" customHeight="1">
      <c r="A510" s="41"/>
      <c r="B510" s="42"/>
      <c r="C510" s="217" t="s">
        <v>789</v>
      </c>
      <c r="D510" s="217" t="s">
        <v>294</v>
      </c>
      <c r="E510" s="218" t="s">
        <v>790</v>
      </c>
      <c r="F510" s="219" t="s">
        <v>791</v>
      </c>
      <c r="G510" s="220" t="s">
        <v>181</v>
      </c>
      <c r="H510" s="221">
        <v>17</v>
      </c>
      <c r="I510" s="222"/>
      <c r="J510" s="223">
        <f>ROUND(I510*H510,2)</f>
        <v>0</v>
      </c>
      <c r="K510" s="219" t="s">
        <v>297</v>
      </c>
      <c r="L510" s="47"/>
      <c r="M510" s="224" t="s">
        <v>42</v>
      </c>
      <c r="N510" s="225" t="s">
        <v>50</v>
      </c>
      <c r="O510" s="87"/>
      <c r="P510" s="226">
        <f>O510*H510</f>
        <v>0</v>
      </c>
      <c r="Q510" s="226">
        <v>0.00069999999999999999</v>
      </c>
      <c r="R510" s="226">
        <f>Q510*H510</f>
        <v>0.011899999999999999</v>
      </c>
      <c r="S510" s="226">
        <v>0</v>
      </c>
      <c r="T510" s="22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8" t="s">
        <v>150</v>
      </c>
      <c r="AT510" s="228" t="s">
        <v>294</v>
      </c>
      <c r="AU510" s="228" t="s">
        <v>88</v>
      </c>
      <c r="AY510" s="20" t="s">
        <v>292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0" t="s">
        <v>86</v>
      </c>
      <c r="BK510" s="229">
        <f>ROUND(I510*H510,2)</f>
        <v>0</v>
      </c>
      <c r="BL510" s="20" t="s">
        <v>150</v>
      </c>
      <c r="BM510" s="228" t="s">
        <v>792</v>
      </c>
    </row>
    <row r="511" s="2" customFormat="1">
      <c r="A511" s="41"/>
      <c r="B511" s="42"/>
      <c r="C511" s="43"/>
      <c r="D511" s="230" t="s">
        <v>299</v>
      </c>
      <c r="E511" s="43"/>
      <c r="F511" s="231" t="s">
        <v>793</v>
      </c>
      <c r="G511" s="43"/>
      <c r="H511" s="43"/>
      <c r="I511" s="232"/>
      <c r="J511" s="43"/>
      <c r="K511" s="43"/>
      <c r="L511" s="47"/>
      <c r="M511" s="233"/>
      <c r="N511" s="23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299</v>
      </c>
      <c r="AU511" s="20" t="s">
        <v>88</v>
      </c>
    </row>
    <row r="512" s="13" customFormat="1">
      <c r="A512" s="13"/>
      <c r="B512" s="235"/>
      <c r="C512" s="236"/>
      <c r="D512" s="237" t="s">
        <v>301</v>
      </c>
      <c r="E512" s="238" t="s">
        <v>42</v>
      </c>
      <c r="F512" s="239" t="s">
        <v>393</v>
      </c>
      <c r="G512" s="236"/>
      <c r="H512" s="238" t="s">
        <v>42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301</v>
      </c>
      <c r="AU512" s="245" t="s">
        <v>88</v>
      </c>
      <c r="AV512" s="13" t="s">
        <v>86</v>
      </c>
      <c r="AW512" s="13" t="s">
        <v>38</v>
      </c>
      <c r="AX512" s="13" t="s">
        <v>79</v>
      </c>
      <c r="AY512" s="245" t="s">
        <v>292</v>
      </c>
    </row>
    <row r="513" s="14" customFormat="1">
      <c r="A513" s="14"/>
      <c r="B513" s="246"/>
      <c r="C513" s="247"/>
      <c r="D513" s="237" t="s">
        <v>301</v>
      </c>
      <c r="E513" s="248" t="s">
        <v>207</v>
      </c>
      <c r="F513" s="249" t="s">
        <v>209</v>
      </c>
      <c r="G513" s="247"/>
      <c r="H513" s="250">
        <v>17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301</v>
      </c>
      <c r="AU513" s="256" t="s">
        <v>88</v>
      </c>
      <c r="AV513" s="14" t="s">
        <v>88</v>
      </c>
      <c r="AW513" s="14" t="s">
        <v>38</v>
      </c>
      <c r="AX513" s="14" t="s">
        <v>79</v>
      </c>
      <c r="AY513" s="256" t="s">
        <v>292</v>
      </c>
    </row>
    <row r="514" s="15" customFormat="1">
      <c r="A514" s="15"/>
      <c r="B514" s="257"/>
      <c r="C514" s="258"/>
      <c r="D514" s="237" t="s">
        <v>301</v>
      </c>
      <c r="E514" s="259" t="s">
        <v>42</v>
      </c>
      <c r="F514" s="260" t="s">
        <v>303</v>
      </c>
      <c r="G514" s="258"/>
      <c r="H514" s="261">
        <v>17</v>
      </c>
      <c r="I514" s="262"/>
      <c r="J514" s="258"/>
      <c r="K514" s="258"/>
      <c r="L514" s="263"/>
      <c r="M514" s="264"/>
      <c r="N514" s="265"/>
      <c r="O514" s="265"/>
      <c r="P514" s="265"/>
      <c r="Q514" s="265"/>
      <c r="R514" s="265"/>
      <c r="S514" s="265"/>
      <c r="T514" s="26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7" t="s">
        <v>301</v>
      </c>
      <c r="AU514" s="267" t="s">
        <v>88</v>
      </c>
      <c r="AV514" s="15" t="s">
        <v>150</v>
      </c>
      <c r="AW514" s="15" t="s">
        <v>38</v>
      </c>
      <c r="AX514" s="15" t="s">
        <v>86</v>
      </c>
      <c r="AY514" s="267" t="s">
        <v>292</v>
      </c>
    </row>
    <row r="515" s="2" customFormat="1" ht="16.5" customHeight="1">
      <c r="A515" s="41"/>
      <c r="B515" s="42"/>
      <c r="C515" s="269" t="s">
        <v>794</v>
      </c>
      <c r="D515" s="269" t="s">
        <v>350</v>
      </c>
      <c r="E515" s="270" t="s">
        <v>795</v>
      </c>
      <c r="F515" s="271" t="s">
        <v>796</v>
      </c>
      <c r="G515" s="272" t="s">
        <v>181</v>
      </c>
      <c r="H515" s="273">
        <v>1</v>
      </c>
      <c r="I515" s="274"/>
      <c r="J515" s="275">
        <f>ROUND(I515*H515,2)</f>
        <v>0</v>
      </c>
      <c r="K515" s="271" t="s">
        <v>297</v>
      </c>
      <c r="L515" s="276"/>
      <c r="M515" s="277" t="s">
        <v>42</v>
      </c>
      <c r="N515" s="278" t="s">
        <v>50</v>
      </c>
      <c r="O515" s="87"/>
      <c r="P515" s="226">
        <f>O515*H515</f>
        <v>0</v>
      </c>
      <c r="Q515" s="226">
        <v>0.0025000000000000001</v>
      </c>
      <c r="R515" s="226">
        <f>Q515*H515</f>
        <v>0.0025000000000000001</v>
      </c>
      <c r="S515" s="226">
        <v>0</v>
      </c>
      <c r="T515" s="22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8" t="s">
        <v>340</v>
      </c>
      <c r="AT515" s="228" t="s">
        <v>350</v>
      </c>
      <c r="AU515" s="228" t="s">
        <v>88</v>
      </c>
      <c r="AY515" s="20" t="s">
        <v>292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20" t="s">
        <v>86</v>
      </c>
      <c r="BK515" s="229">
        <f>ROUND(I515*H515,2)</f>
        <v>0</v>
      </c>
      <c r="BL515" s="20" t="s">
        <v>150</v>
      </c>
      <c r="BM515" s="228" t="s">
        <v>797</v>
      </c>
    </row>
    <row r="516" s="13" customFormat="1">
      <c r="A516" s="13"/>
      <c r="B516" s="235"/>
      <c r="C516" s="236"/>
      <c r="D516" s="237" t="s">
        <v>301</v>
      </c>
      <c r="E516" s="238" t="s">
        <v>42</v>
      </c>
      <c r="F516" s="239" t="s">
        <v>393</v>
      </c>
      <c r="G516" s="236"/>
      <c r="H516" s="238" t="s">
        <v>42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301</v>
      </c>
      <c r="AU516" s="245" t="s">
        <v>88</v>
      </c>
      <c r="AV516" s="13" t="s">
        <v>86</v>
      </c>
      <c r="AW516" s="13" t="s">
        <v>38</v>
      </c>
      <c r="AX516" s="13" t="s">
        <v>79</v>
      </c>
      <c r="AY516" s="245" t="s">
        <v>292</v>
      </c>
    </row>
    <row r="517" s="14" customFormat="1">
      <c r="A517" s="14"/>
      <c r="B517" s="246"/>
      <c r="C517" s="247"/>
      <c r="D517" s="237" t="s">
        <v>301</v>
      </c>
      <c r="E517" s="248" t="s">
        <v>42</v>
      </c>
      <c r="F517" s="249" t="s">
        <v>86</v>
      </c>
      <c r="G517" s="247"/>
      <c r="H517" s="250">
        <v>1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301</v>
      </c>
      <c r="AU517" s="256" t="s">
        <v>88</v>
      </c>
      <c r="AV517" s="14" t="s">
        <v>88</v>
      </c>
      <c r="AW517" s="14" t="s">
        <v>38</v>
      </c>
      <c r="AX517" s="14" t="s">
        <v>79</v>
      </c>
      <c r="AY517" s="256" t="s">
        <v>292</v>
      </c>
    </row>
    <row r="518" s="15" customFormat="1">
      <c r="A518" s="15"/>
      <c r="B518" s="257"/>
      <c r="C518" s="258"/>
      <c r="D518" s="237" t="s">
        <v>301</v>
      </c>
      <c r="E518" s="259" t="s">
        <v>42</v>
      </c>
      <c r="F518" s="260" t="s">
        <v>303</v>
      </c>
      <c r="G518" s="258"/>
      <c r="H518" s="261">
        <v>1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301</v>
      </c>
      <c r="AU518" s="267" t="s">
        <v>88</v>
      </c>
      <c r="AV518" s="15" t="s">
        <v>150</v>
      </c>
      <c r="AW518" s="15" t="s">
        <v>38</v>
      </c>
      <c r="AX518" s="15" t="s">
        <v>86</v>
      </c>
      <c r="AY518" s="267" t="s">
        <v>292</v>
      </c>
    </row>
    <row r="519" s="2" customFormat="1" ht="16.5" customHeight="1">
      <c r="A519" s="41"/>
      <c r="B519" s="42"/>
      <c r="C519" s="269" t="s">
        <v>798</v>
      </c>
      <c r="D519" s="269" t="s">
        <v>350</v>
      </c>
      <c r="E519" s="270" t="s">
        <v>799</v>
      </c>
      <c r="F519" s="271" t="s">
        <v>800</v>
      </c>
      <c r="G519" s="272" t="s">
        <v>181</v>
      </c>
      <c r="H519" s="273">
        <v>8</v>
      </c>
      <c r="I519" s="274"/>
      <c r="J519" s="275">
        <f>ROUND(I519*H519,2)</f>
        <v>0</v>
      </c>
      <c r="K519" s="271" t="s">
        <v>297</v>
      </c>
      <c r="L519" s="276"/>
      <c r="M519" s="277" t="s">
        <v>42</v>
      </c>
      <c r="N519" s="278" t="s">
        <v>50</v>
      </c>
      <c r="O519" s="87"/>
      <c r="P519" s="226">
        <f>O519*H519</f>
        <v>0</v>
      </c>
      <c r="Q519" s="226">
        <v>0.0077000000000000002</v>
      </c>
      <c r="R519" s="226">
        <f>Q519*H519</f>
        <v>0.061600000000000002</v>
      </c>
      <c r="S519" s="226">
        <v>0</v>
      </c>
      <c r="T519" s="22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8" t="s">
        <v>340</v>
      </c>
      <c r="AT519" s="228" t="s">
        <v>350</v>
      </c>
      <c r="AU519" s="228" t="s">
        <v>88</v>
      </c>
      <c r="AY519" s="20" t="s">
        <v>292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20" t="s">
        <v>86</v>
      </c>
      <c r="BK519" s="229">
        <f>ROUND(I519*H519,2)</f>
        <v>0</v>
      </c>
      <c r="BL519" s="20" t="s">
        <v>150</v>
      </c>
      <c r="BM519" s="228" t="s">
        <v>801</v>
      </c>
    </row>
    <row r="520" s="13" customFormat="1">
      <c r="A520" s="13"/>
      <c r="B520" s="235"/>
      <c r="C520" s="236"/>
      <c r="D520" s="237" t="s">
        <v>301</v>
      </c>
      <c r="E520" s="238" t="s">
        <v>42</v>
      </c>
      <c r="F520" s="239" t="s">
        <v>393</v>
      </c>
      <c r="G520" s="236"/>
      <c r="H520" s="238" t="s">
        <v>42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301</v>
      </c>
      <c r="AU520" s="245" t="s">
        <v>88</v>
      </c>
      <c r="AV520" s="13" t="s">
        <v>86</v>
      </c>
      <c r="AW520" s="13" t="s">
        <v>38</v>
      </c>
      <c r="AX520" s="13" t="s">
        <v>79</v>
      </c>
      <c r="AY520" s="245" t="s">
        <v>292</v>
      </c>
    </row>
    <row r="521" s="14" customFormat="1">
      <c r="A521" s="14"/>
      <c r="B521" s="246"/>
      <c r="C521" s="247"/>
      <c r="D521" s="237" t="s">
        <v>301</v>
      </c>
      <c r="E521" s="248" t="s">
        <v>42</v>
      </c>
      <c r="F521" s="249" t="s">
        <v>340</v>
      </c>
      <c r="G521" s="247"/>
      <c r="H521" s="250">
        <v>8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301</v>
      </c>
      <c r="AU521" s="256" t="s">
        <v>88</v>
      </c>
      <c r="AV521" s="14" t="s">
        <v>88</v>
      </c>
      <c r="AW521" s="14" t="s">
        <v>38</v>
      </c>
      <c r="AX521" s="14" t="s">
        <v>79</v>
      </c>
      <c r="AY521" s="256" t="s">
        <v>292</v>
      </c>
    </row>
    <row r="522" s="15" customFormat="1">
      <c r="A522" s="15"/>
      <c r="B522" s="257"/>
      <c r="C522" s="258"/>
      <c r="D522" s="237" t="s">
        <v>301</v>
      </c>
      <c r="E522" s="259" t="s">
        <v>42</v>
      </c>
      <c r="F522" s="260" t="s">
        <v>303</v>
      </c>
      <c r="G522" s="258"/>
      <c r="H522" s="261">
        <v>8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301</v>
      </c>
      <c r="AU522" s="267" t="s">
        <v>88</v>
      </c>
      <c r="AV522" s="15" t="s">
        <v>150</v>
      </c>
      <c r="AW522" s="15" t="s">
        <v>38</v>
      </c>
      <c r="AX522" s="15" t="s">
        <v>86</v>
      </c>
      <c r="AY522" s="267" t="s">
        <v>292</v>
      </c>
    </row>
    <row r="523" s="2" customFormat="1" ht="16.5" customHeight="1">
      <c r="A523" s="41"/>
      <c r="B523" s="42"/>
      <c r="C523" s="269" t="s">
        <v>802</v>
      </c>
      <c r="D523" s="269" t="s">
        <v>350</v>
      </c>
      <c r="E523" s="270" t="s">
        <v>803</v>
      </c>
      <c r="F523" s="271" t="s">
        <v>804</v>
      </c>
      <c r="G523" s="272" t="s">
        <v>181</v>
      </c>
      <c r="H523" s="273">
        <v>6</v>
      </c>
      <c r="I523" s="274"/>
      <c r="J523" s="275">
        <f>ROUND(I523*H523,2)</f>
        <v>0</v>
      </c>
      <c r="K523" s="271" t="s">
        <v>297</v>
      </c>
      <c r="L523" s="276"/>
      <c r="M523" s="277" t="s">
        <v>42</v>
      </c>
      <c r="N523" s="278" t="s">
        <v>50</v>
      </c>
      <c r="O523" s="87"/>
      <c r="P523" s="226">
        <f>O523*H523</f>
        <v>0</v>
      </c>
      <c r="Q523" s="226">
        <v>0.0053</v>
      </c>
      <c r="R523" s="226">
        <f>Q523*H523</f>
        <v>0.031800000000000002</v>
      </c>
      <c r="S523" s="226">
        <v>0</v>
      </c>
      <c r="T523" s="22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8" t="s">
        <v>340</v>
      </c>
      <c r="AT523" s="228" t="s">
        <v>350</v>
      </c>
      <c r="AU523" s="228" t="s">
        <v>88</v>
      </c>
      <c r="AY523" s="20" t="s">
        <v>292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20" t="s">
        <v>86</v>
      </c>
      <c r="BK523" s="229">
        <f>ROUND(I523*H523,2)</f>
        <v>0</v>
      </c>
      <c r="BL523" s="20" t="s">
        <v>150</v>
      </c>
      <c r="BM523" s="228" t="s">
        <v>805</v>
      </c>
    </row>
    <row r="524" s="13" customFormat="1">
      <c r="A524" s="13"/>
      <c r="B524" s="235"/>
      <c r="C524" s="236"/>
      <c r="D524" s="237" t="s">
        <v>301</v>
      </c>
      <c r="E524" s="238" t="s">
        <v>42</v>
      </c>
      <c r="F524" s="239" t="s">
        <v>393</v>
      </c>
      <c r="G524" s="236"/>
      <c r="H524" s="238" t="s">
        <v>42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301</v>
      </c>
      <c r="AU524" s="245" t="s">
        <v>88</v>
      </c>
      <c r="AV524" s="13" t="s">
        <v>86</v>
      </c>
      <c r="AW524" s="13" t="s">
        <v>38</v>
      </c>
      <c r="AX524" s="13" t="s">
        <v>79</v>
      </c>
      <c r="AY524" s="245" t="s">
        <v>292</v>
      </c>
    </row>
    <row r="525" s="14" customFormat="1">
      <c r="A525" s="14"/>
      <c r="B525" s="246"/>
      <c r="C525" s="247"/>
      <c r="D525" s="237" t="s">
        <v>301</v>
      </c>
      <c r="E525" s="248" t="s">
        <v>42</v>
      </c>
      <c r="F525" s="249" t="s">
        <v>178</v>
      </c>
      <c r="G525" s="247"/>
      <c r="H525" s="250">
        <v>6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301</v>
      </c>
      <c r="AU525" s="256" t="s">
        <v>88</v>
      </c>
      <c r="AV525" s="14" t="s">
        <v>88</v>
      </c>
      <c r="AW525" s="14" t="s">
        <v>38</v>
      </c>
      <c r="AX525" s="14" t="s">
        <v>79</v>
      </c>
      <c r="AY525" s="256" t="s">
        <v>292</v>
      </c>
    </row>
    <row r="526" s="15" customFormat="1">
      <c r="A526" s="15"/>
      <c r="B526" s="257"/>
      <c r="C526" s="258"/>
      <c r="D526" s="237" t="s">
        <v>301</v>
      </c>
      <c r="E526" s="259" t="s">
        <v>42</v>
      </c>
      <c r="F526" s="260" t="s">
        <v>303</v>
      </c>
      <c r="G526" s="258"/>
      <c r="H526" s="261">
        <v>6</v>
      </c>
      <c r="I526" s="262"/>
      <c r="J526" s="258"/>
      <c r="K526" s="258"/>
      <c r="L526" s="263"/>
      <c r="M526" s="264"/>
      <c r="N526" s="265"/>
      <c r="O526" s="265"/>
      <c r="P526" s="265"/>
      <c r="Q526" s="265"/>
      <c r="R526" s="265"/>
      <c r="S526" s="265"/>
      <c r="T526" s="26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7" t="s">
        <v>301</v>
      </c>
      <c r="AU526" s="267" t="s">
        <v>88</v>
      </c>
      <c r="AV526" s="15" t="s">
        <v>150</v>
      </c>
      <c r="AW526" s="15" t="s">
        <v>38</v>
      </c>
      <c r="AX526" s="15" t="s">
        <v>86</v>
      </c>
      <c r="AY526" s="267" t="s">
        <v>292</v>
      </c>
    </row>
    <row r="527" s="2" customFormat="1" ht="16.5" customHeight="1">
      <c r="A527" s="41"/>
      <c r="B527" s="42"/>
      <c r="C527" s="269" t="s">
        <v>806</v>
      </c>
      <c r="D527" s="269" t="s">
        <v>350</v>
      </c>
      <c r="E527" s="270" t="s">
        <v>807</v>
      </c>
      <c r="F527" s="271" t="s">
        <v>808</v>
      </c>
      <c r="G527" s="272" t="s">
        <v>181</v>
      </c>
      <c r="H527" s="273">
        <v>2</v>
      </c>
      <c r="I527" s="274"/>
      <c r="J527" s="275">
        <f>ROUND(I527*H527,2)</f>
        <v>0</v>
      </c>
      <c r="K527" s="271" t="s">
        <v>297</v>
      </c>
      <c r="L527" s="276"/>
      <c r="M527" s="277" t="s">
        <v>42</v>
      </c>
      <c r="N527" s="278" t="s">
        <v>50</v>
      </c>
      <c r="O527" s="87"/>
      <c r="P527" s="226">
        <f>O527*H527</f>
        <v>0</v>
      </c>
      <c r="Q527" s="226">
        <v>0.0012999999999999999</v>
      </c>
      <c r="R527" s="226">
        <f>Q527*H527</f>
        <v>0.0025999999999999999</v>
      </c>
      <c r="S527" s="226">
        <v>0</v>
      </c>
      <c r="T527" s="22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8" t="s">
        <v>340</v>
      </c>
      <c r="AT527" s="228" t="s">
        <v>350</v>
      </c>
      <c r="AU527" s="228" t="s">
        <v>88</v>
      </c>
      <c r="AY527" s="20" t="s">
        <v>292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20" t="s">
        <v>86</v>
      </c>
      <c r="BK527" s="229">
        <f>ROUND(I527*H527,2)</f>
        <v>0</v>
      </c>
      <c r="BL527" s="20" t="s">
        <v>150</v>
      </c>
      <c r="BM527" s="228" t="s">
        <v>809</v>
      </c>
    </row>
    <row r="528" s="13" customFormat="1">
      <c r="A528" s="13"/>
      <c r="B528" s="235"/>
      <c r="C528" s="236"/>
      <c r="D528" s="237" t="s">
        <v>301</v>
      </c>
      <c r="E528" s="238" t="s">
        <v>42</v>
      </c>
      <c r="F528" s="239" t="s">
        <v>393</v>
      </c>
      <c r="G528" s="236"/>
      <c r="H528" s="238" t="s">
        <v>42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301</v>
      </c>
      <c r="AU528" s="245" t="s">
        <v>88</v>
      </c>
      <c r="AV528" s="13" t="s">
        <v>86</v>
      </c>
      <c r="AW528" s="13" t="s">
        <v>38</v>
      </c>
      <c r="AX528" s="13" t="s">
        <v>79</v>
      </c>
      <c r="AY528" s="245" t="s">
        <v>292</v>
      </c>
    </row>
    <row r="529" s="14" customFormat="1">
      <c r="A529" s="14"/>
      <c r="B529" s="246"/>
      <c r="C529" s="247"/>
      <c r="D529" s="237" t="s">
        <v>301</v>
      </c>
      <c r="E529" s="248" t="s">
        <v>42</v>
      </c>
      <c r="F529" s="249" t="s">
        <v>88</v>
      </c>
      <c r="G529" s="247"/>
      <c r="H529" s="250">
        <v>2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301</v>
      </c>
      <c r="AU529" s="256" t="s">
        <v>88</v>
      </c>
      <c r="AV529" s="14" t="s">
        <v>88</v>
      </c>
      <c r="AW529" s="14" t="s">
        <v>38</v>
      </c>
      <c r="AX529" s="14" t="s">
        <v>79</v>
      </c>
      <c r="AY529" s="256" t="s">
        <v>292</v>
      </c>
    </row>
    <row r="530" s="15" customFormat="1">
      <c r="A530" s="15"/>
      <c r="B530" s="257"/>
      <c r="C530" s="258"/>
      <c r="D530" s="237" t="s">
        <v>301</v>
      </c>
      <c r="E530" s="259" t="s">
        <v>42</v>
      </c>
      <c r="F530" s="260" t="s">
        <v>303</v>
      </c>
      <c r="G530" s="258"/>
      <c r="H530" s="261">
        <v>2</v>
      </c>
      <c r="I530" s="262"/>
      <c r="J530" s="258"/>
      <c r="K530" s="258"/>
      <c r="L530" s="263"/>
      <c r="M530" s="264"/>
      <c r="N530" s="265"/>
      <c r="O530" s="265"/>
      <c r="P530" s="265"/>
      <c r="Q530" s="265"/>
      <c r="R530" s="265"/>
      <c r="S530" s="265"/>
      <c r="T530" s="26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7" t="s">
        <v>301</v>
      </c>
      <c r="AU530" s="267" t="s">
        <v>88</v>
      </c>
      <c r="AV530" s="15" t="s">
        <v>150</v>
      </c>
      <c r="AW530" s="15" t="s">
        <v>38</v>
      </c>
      <c r="AX530" s="15" t="s">
        <v>86</v>
      </c>
      <c r="AY530" s="267" t="s">
        <v>292</v>
      </c>
    </row>
    <row r="531" s="2" customFormat="1" ht="16.5" customHeight="1">
      <c r="A531" s="41"/>
      <c r="B531" s="42"/>
      <c r="C531" s="217" t="s">
        <v>810</v>
      </c>
      <c r="D531" s="217" t="s">
        <v>294</v>
      </c>
      <c r="E531" s="218" t="s">
        <v>811</v>
      </c>
      <c r="F531" s="219" t="s">
        <v>812</v>
      </c>
      <c r="G531" s="220" t="s">
        <v>181</v>
      </c>
      <c r="H531" s="221">
        <v>14</v>
      </c>
      <c r="I531" s="222"/>
      <c r="J531" s="223">
        <f>ROUND(I531*H531,2)</f>
        <v>0</v>
      </c>
      <c r="K531" s="219" t="s">
        <v>297</v>
      </c>
      <c r="L531" s="47"/>
      <c r="M531" s="224" t="s">
        <v>42</v>
      </c>
      <c r="N531" s="225" t="s">
        <v>50</v>
      </c>
      <c r="O531" s="87"/>
      <c r="P531" s="226">
        <f>O531*H531</f>
        <v>0</v>
      </c>
      <c r="Q531" s="226">
        <v>0.10940999999999999</v>
      </c>
      <c r="R531" s="226">
        <f>Q531*H531</f>
        <v>1.5317399999999999</v>
      </c>
      <c r="S531" s="226">
        <v>0</v>
      </c>
      <c r="T531" s="22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8" t="s">
        <v>150</v>
      </c>
      <c r="AT531" s="228" t="s">
        <v>294</v>
      </c>
      <c r="AU531" s="228" t="s">
        <v>88</v>
      </c>
      <c r="AY531" s="20" t="s">
        <v>292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20" t="s">
        <v>86</v>
      </c>
      <c r="BK531" s="229">
        <f>ROUND(I531*H531,2)</f>
        <v>0</v>
      </c>
      <c r="BL531" s="20" t="s">
        <v>150</v>
      </c>
      <c r="BM531" s="228" t="s">
        <v>813</v>
      </c>
    </row>
    <row r="532" s="2" customFormat="1">
      <c r="A532" s="41"/>
      <c r="B532" s="42"/>
      <c r="C532" s="43"/>
      <c r="D532" s="230" t="s">
        <v>299</v>
      </c>
      <c r="E532" s="43"/>
      <c r="F532" s="231" t="s">
        <v>814</v>
      </c>
      <c r="G532" s="43"/>
      <c r="H532" s="43"/>
      <c r="I532" s="232"/>
      <c r="J532" s="43"/>
      <c r="K532" s="43"/>
      <c r="L532" s="47"/>
      <c r="M532" s="233"/>
      <c r="N532" s="23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299</v>
      </c>
      <c r="AU532" s="20" t="s">
        <v>88</v>
      </c>
    </row>
    <row r="533" s="13" customFormat="1">
      <c r="A533" s="13"/>
      <c r="B533" s="235"/>
      <c r="C533" s="236"/>
      <c r="D533" s="237" t="s">
        <v>301</v>
      </c>
      <c r="E533" s="238" t="s">
        <v>42</v>
      </c>
      <c r="F533" s="239" t="s">
        <v>393</v>
      </c>
      <c r="G533" s="236"/>
      <c r="H533" s="238" t="s">
        <v>42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301</v>
      </c>
      <c r="AU533" s="245" t="s">
        <v>88</v>
      </c>
      <c r="AV533" s="13" t="s">
        <v>86</v>
      </c>
      <c r="AW533" s="13" t="s">
        <v>38</v>
      </c>
      <c r="AX533" s="13" t="s">
        <v>79</v>
      </c>
      <c r="AY533" s="245" t="s">
        <v>292</v>
      </c>
    </row>
    <row r="534" s="14" customFormat="1">
      <c r="A534" s="14"/>
      <c r="B534" s="246"/>
      <c r="C534" s="247"/>
      <c r="D534" s="237" t="s">
        <v>301</v>
      </c>
      <c r="E534" s="248" t="s">
        <v>204</v>
      </c>
      <c r="F534" s="249" t="s">
        <v>206</v>
      </c>
      <c r="G534" s="247"/>
      <c r="H534" s="250">
        <v>14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301</v>
      </c>
      <c r="AU534" s="256" t="s">
        <v>88</v>
      </c>
      <c r="AV534" s="14" t="s">
        <v>88</v>
      </c>
      <c r="AW534" s="14" t="s">
        <v>38</v>
      </c>
      <c r="AX534" s="14" t="s">
        <v>79</v>
      </c>
      <c r="AY534" s="256" t="s">
        <v>292</v>
      </c>
    </row>
    <row r="535" s="15" customFormat="1">
      <c r="A535" s="15"/>
      <c r="B535" s="257"/>
      <c r="C535" s="258"/>
      <c r="D535" s="237" t="s">
        <v>301</v>
      </c>
      <c r="E535" s="259" t="s">
        <v>42</v>
      </c>
      <c r="F535" s="260" t="s">
        <v>303</v>
      </c>
      <c r="G535" s="258"/>
      <c r="H535" s="261">
        <v>14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7" t="s">
        <v>301</v>
      </c>
      <c r="AU535" s="267" t="s">
        <v>88</v>
      </c>
      <c r="AV535" s="15" t="s">
        <v>150</v>
      </c>
      <c r="AW535" s="15" t="s">
        <v>38</v>
      </c>
      <c r="AX535" s="15" t="s">
        <v>86</v>
      </c>
      <c r="AY535" s="267" t="s">
        <v>292</v>
      </c>
    </row>
    <row r="536" s="2" customFormat="1" ht="16.5" customHeight="1">
      <c r="A536" s="41"/>
      <c r="B536" s="42"/>
      <c r="C536" s="269" t="s">
        <v>815</v>
      </c>
      <c r="D536" s="269" t="s">
        <v>350</v>
      </c>
      <c r="E536" s="270" t="s">
        <v>816</v>
      </c>
      <c r="F536" s="271" t="s">
        <v>817</v>
      </c>
      <c r="G536" s="272" t="s">
        <v>181</v>
      </c>
      <c r="H536" s="273">
        <v>14</v>
      </c>
      <c r="I536" s="274"/>
      <c r="J536" s="275">
        <f>ROUND(I536*H536,2)</f>
        <v>0</v>
      </c>
      <c r="K536" s="271" t="s">
        <v>297</v>
      </c>
      <c r="L536" s="276"/>
      <c r="M536" s="277" t="s">
        <v>42</v>
      </c>
      <c r="N536" s="278" t="s">
        <v>50</v>
      </c>
      <c r="O536" s="87"/>
      <c r="P536" s="226">
        <f>O536*H536</f>
        <v>0</v>
      </c>
      <c r="Q536" s="226">
        <v>0.0064999999999999997</v>
      </c>
      <c r="R536" s="226">
        <f>Q536*H536</f>
        <v>0.090999999999999998</v>
      </c>
      <c r="S536" s="226">
        <v>0</v>
      </c>
      <c r="T536" s="22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8" t="s">
        <v>340</v>
      </c>
      <c r="AT536" s="228" t="s">
        <v>350</v>
      </c>
      <c r="AU536" s="228" t="s">
        <v>88</v>
      </c>
      <c r="AY536" s="20" t="s">
        <v>292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20" t="s">
        <v>86</v>
      </c>
      <c r="BK536" s="229">
        <f>ROUND(I536*H536,2)</f>
        <v>0</v>
      </c>
      <c r="BL536" s="20" t="s">
        <v>150</v>
      </c>
      <c r="BM536" s="228" t="s">
        <v>818</v>
      </c>
    </row>
    <row r="537" s="14" customFormat="1">
      <c r="A537" s="14"/>
      <c r="B537" s="246"/>
      <c r="C537" s="247"/>
      <c r="D537" s="237" t="s">
        <v>301</v>
      </c>
      <c r="E537" s="248" t="s">
        <v>42</v>
      </c>
      <c r="F537" s="249" t="s">
        <v>204</v>
      </c>
      <c r="G537" s="247"/>
      <c r="H537" s="250">
        <v>14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301</v>
      </c>
      <c r="AU537" s="256" t="s">
        <v>88</v>
      </c>
      <c r="AV537" s="14" t="s">
        <v>88</v>
      </c>
      <c r="AW537" s="14" t="s">
        <v>38</v>
      </c>
      <c r="AX537" s="14" t="s">
        <v>79</v>
      </c>
      <c r="AY537" s="256" t="s">
        <v>292</v>
      </c>
    </row>
    <row r="538" s="15" customFormat="1">
      <c r="A538" s="15"/>
      <c r="B538" s="257"/>
      <c r="C538" s="258"/>
      <c r="D538" s="237" t="s">
        <v>301</v>
      </c>
      <c r="E538" s="259" t="s">
        <v>42</v>
      </c>
      <c r="F538" s="260" t="s">
        <v>303</v>
      </c>
      <c r="G538" s="258"/>
      <c r="H538" s="261">
        <v>14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301</v>
      </c>
      <c r="AU538" s="267" t="s">
        <v>88</v>
      </c>
      <c r="AV538" s="15" t="s">
        <v>150</v>
      </c>
      <c r="AW538" s="15" t="s">
        <v>38</v>
      </c>
      <c r="AX538" s="15" t="s">
        <v>86</v>
      </c>
      <c r="AY538" s="267" t="s">
        <v>292</v>
      </c>
    </row>
    <row r="539" s="2" customFormat="1" ht="16.5" customHeight="1">
      <c r="A539" s="41"/>
      <c r="B539" s="42"/>
      <c r="C539" s="269" t="s">
        <v>819</v>
      </c>
      <c r="D539" s="269" t="s">
        <v>350</v>
      </c>
      <c r="E539" s="270" t="s">
        <v>820</v>
      </c>
      <c r="F539" s="271" t="s">
        <v>821</v>
      </c>
      <c r="G539" s="272" t="s">
        <v>181</v>
      </c>
      <c r="H539" s="273">
        <v>34</v>
      </c>
      <c r="I539" s="274"/>
      <c r="J539" s="275">
        <f>ROUND(I539*H539,2)</f>
        <v>0</v>
      </c>
      <c r="K539" s="271" t="s">
        <v>297</v>
      </c>
      <c r="L539" s="276"/>
      <c r="M539" s="277" t="s">
        <v>42</v>
      </c>
      <c r="N539" s="278" t="s">
        <v>50</v>
      </c>
      <c r="O539" s="87"/>
      <c r="P539" s="226">
        <f>O539*H539</f>
        <v>0</v>
      </c>
      <c r="Q539" s="226">
        <v>0.00040000000000000002</v>
      </c>
      <c r="R539" s="226">
        <f>Q539*H539</f>
        <v>0.013600000000000001</v>
      </c>
      <c r="S539" s="226">
        <v>0</v>
      </c>
      <c r="T539" s="22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8" t="s">
        <v>340</v>
      </c>
      <c r="AT539" s="228" t="s">
        <v>350</v>
      </c>
      <c r="AU539" s="228" t="s">
        <v>88</v>
      </c>
      <c r="AY539" s="20" t="s">
        <v>292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0" t="s">
        <v>86</v>
      </c>
      <c r="BK539" s="229">
        <f>ROUND(I539*H539,2)</f>
        <v>0</v>
      </c>
      <c r="BL539" s="20" t="s">
        <v>150</v>
      </c>
      <c r="BM539" s="228" t="s">
        <v>822</v>
      </c>
    </row>
    <row r="540" s="14" customFormat="1">
      <c r="A540" s="14"/>
      <c r="B540" s="246"/>
      <c r="C540" s="247"/>
      <c r="D540" s="237" t="s">
        <v>301</v>
      </c>
      <c r="E540" s="248" t="s">
        <v>42</v>
      </c>
      <c r="F540" s="249" t="s">
        <v>823</v>
      </c>
      <c r="G540" s="247"/>
      <c r="H540" s="250">
        <v>34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301</v>
      </c>
      <c r="AU540" s="256" t="s">
        <v>88</v>
      </c>
      <c r="AV540" s="14" t="s">
        <v>88</v>
      </c>
      <c r="AW540" s="14" t="s">
        <v>38</v>
      </c>
      <c r="AX540" s="14" t="s">
        <v>79</v>
      </c>
      <c r="AY540" s="256" t="s">
        <v>292</v>
      </c>
    </row>
    <row r="541" s="15" customFormat="1">
      <c r="A541" s="15"/>
      <c r="B541" s="257"/>
      <c r="C541" s="258"/>
      <c r="D541" s="237" t="s">
        <v>301</v>
      </c>
      <c r="E541" s="259" t="s">
        <v>42</v>
      </c>
      <c r="F541" s="260" t="s">
        <v>303</v>
      </c>
      <c r="G541" s="258"/>
      <c r="H541" s="261">
        <v>34</v>
      </c>
      <c r="I541" s="262"/>
      <c r="J541" s="258"/>
      <c r="K541" s="258"/>
      <c r="L541" s="263"/>
      <c r="M541" s="264"/>
      <c r="N541" s="265"/>
      <c r="O541" s="265"/>
      <c r="P541" s="265"/>
      <c r="Q541" s="265"/>
      <c r="R541" s="265"/>
      <c r="S541" s="265"/>
      <c r="T541" s="26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7" t="s">
        <v>301</v>
      </c>
      <c r="AU541" s="267" t="s">
        <v>88</v>
      </c>
      <c r="AV541" s="15" t="s">
        <v>150</v>
      </c>
      <c r="AW541" s="15" t="s">
        <v>38</v>
      </c>
      <c r="AX541" s="15" t="s">
        <v>86</v>
      </c>
      <c r="AY541" s="267" t="s">
        <v>292</v>
      </c>
    </row>
    <row r="542" s="2" customFormat="1" ht="16.5" customHeight="1">
      <c r="A542" s="41"/>
      <c r="B542" s="42"/>
      <c r="C542" s="217" t="s">
        <v>824</v>
      </c>
      <c r="D542" s="217" t="s">
        <v>294</v>
      </c>
      <c r="E542" s="218" t="s">
        <v>825</v>
      </c>
      <c r="F542" s="219" t="s">
        <v>826</v>
      </c>
      <c r="G542" s="220" t="s">
        <v>147</v>
      </c>
      <c r="H542" s="221">
        <v>716.89999999999998</v>
      </c>
      <c r="I542" s="222"/>
      <c r="J542" s="223">
        <f>ROUND(I542*H542,2)</f>
        <v>0</v>
      </c>
      <c r="K542" s="219" t="s">
        <v>297</v>
      </c>
      <c r="L542" s="47"/>
      <c r="M542" s="224" t="s">
        <v>42</v>
      </c>
      <c r="N542" s="225" t="s">
        <v>50</v>
      </c>
      <c r="O542" s="87"/>
      <c r="P542" s="226">
        <f>O542*H542</f>
        <v>0</v>
      </c>
      <c r="Q542" s="226">
        <v>0.00020000000000000001</v>
      </c>
      <c r="R542" s="226">
        <f>Q542*H542</f>
        <v>0.14338000000000001</v>
      </c>
      <c r="S542" s="226">
        <v>0</v>
      </c>
      <c r="T542" s="22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8" t="s">
        <v>150</v>
      </c>
      <c r="AT542" s="228" t="s">
        <v>294</v>
      </c>
      <c r="AU542" s="228" t="s">
        <v>88</v>
      </c>
      <c r="AY542" s="20" t="s">
        <v>292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20" t="s">
        <v>86</v>
      </c>
      <c r="BK542" s="229">
        <f>ROUND(I542*H542,2)</f>
        <v>0</v>
      </c>
      <c r="BL542" s="20" t="s">
        <v>150</v>
      </c>
      <c r="BM542" s="228" t="s">
        <v>827</v>
      </c>
    </row>
    <row r="543" s="2" customFormat="1">
      <c r="A543" s="41"/>
      <c r="B543" s="42"/>
      <c r="C543" s="43"/>
      <c r="D543" s="230" t="s">
        <v>299</v>
      </c>
      <c r="E543" s="43"/>
      <c r="F543" s="231" t="s">
        <v>828</v>
      </c>
      <c r="G543" s="43"/>
      <c r="H543" s="43"/>
      <c r="I543" s="232"/>
      <c r="J543" s="43"/>
      <c r="K543" s="43"/>
      <c r="L543" s="47"/>
      <c r="M543" s="233"/>
      <c r="N543" s="23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299</v>
      </c>
      <c r="AU543" s="20" t="s">
        <v>88</v>
      </c>
    </row>
    <row r="544" s="13" customFormat="1">
      <c r="A544" s="13"/>
      <c r="B544" s="235"/>
      <c r="C544" s="236"/>
      <c r="D544" s="237" t="s">
        <v>301</v>
      </c>
      <c r="E544" s="238" t="s">
        <v>42</v>
      </c>
      <c r="F544" s="239" t="s">
        <v>601</v>
      </c>
      <c r="G544" s="236"/>
      <c r="H544" s="238" t="s">
        <v>42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301</v>
      </c>
      <c r="AU544" s="245" t="s">
        <v>88</v>
      </c>
      <c r="AV544" s="13" t="s">
        <v>86</v>
      </c>
      <c r="AW544" s="13" t="s">
        <v>38</v>
      </c>
      <c r="AX544" s="13" t="s">
        <v>79</v>
      </c>
      <c r="AY544" s="245" t="s">
        <v>292</v>
      </c>
    </row>
    <row r="545" s="14" customFormat="1">
      <c r="A545" s="14"/>
      <c r="B545" s="246"/>
      <c r="C545" s="247"/>
      <c r="D545" s="237" t="s">
        <v>301</v>
      </c>
      <c r="E545" s="248" t="s">
        <v>199</v>
      </c>
      <c r="F545" s="249" t="s">
        <v>829</v>
      </c>
      <c r="G545" s="247"/>
      <c r="H545" s="250">
        <v>716.89999999999998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301</v>
      </c>
      <c r="AU545" s="256" t="s">
        <v>88</v>
      </c>
      <c r="AV545" s="14" t="s">
        <v>88</v>
      </c>
      <c r="AW545" s="14" t="s">
        <v>38</v>
      </c>
      <c r="AX545" s="14" t="s">
        <v>79</v>
      </c>
      <c r="AY545" s="256" t="s">
        <v>292</v>
      </c>
    </row>
    <row r="546" s="15" customFormat="1">
      <c r="A546" s="15"/>
      <c r="B546" s="257"/>
      <c r="C546" s="258"/>
      <c r="D546" s="237" t="s">
        <v>301</v>
      </c>
      <c r="E546" s="259" t="s">
        <v>42</v>
      </c>
      <c r="F546" s="260" t="s">
        <v>303</v>
      </c>
      <c r="G546" s="258"/>
      <c r="H546" s="261">
        <v>716.89999999999998</v>
      </c>
      <c r="I546" s="262"/>
      <c r="J546" s="258"/>
      <c r="K546" s="258"/>
      <c r="L546" s="263"/>
      <c r="M546" s="264"/>
      <c r="N546" s="265"/>
      <c r="O546" s="265"/>
      <c r="P546" s="265"/>
      <c r="Q546" s="265"/>
      <c r="R546" s="265"/>
      <c r="S546" s="265"/>
      <c r="T546" s="26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7" t="s">
        <v>301</v>
      </c>
      <c r="AU546" s="267" t="s">
        <v>88</v>
      </c>
      <c r="AV546" s="15" t="s">
        <v>150</v>
      </c>
      <c r="AW546" s="15" t="s">
        <v>38</v>
      </c>
      <c r="AX546" s="15" t="s">
        <v>86</v>
      </c>
      <c r="AY546" s="267" t="s">
        <v>292</v>
      </c>
    </row>
    <row r="547" s="2" customFormat="1" ht="21.75" customHeight="1">
      <c r="A547" s="41"/>
      <c r="B547" s="42"/>
      <c r="C547" s="217" t="s">
        <v>830</v>
      </c>
      <c r="D547" s="217" t="s">
        <v>294</v>
      </c>
      <c r="E547" s="218" t="s">
        <v>831</v>
      </c>
      <c r="F547" s="219" t="s">
        <v>832</v>
      </c>
      <c r="G547" s="220" t="s">
        <v>147</v>
      </c>
      <c r="H547" s="221">
        <v>34.399999999999999</v>
      </c>
      <c r="I547" s="222"/>
      <c r="J547" s="223">
        <f>ROUND(I547*H547,2)</f>
        <v>0</v>
      </c>
      <c r="K547" s="219" t="s">
        <v>297</v>
      </c>
      <c r="L547" s="47"/>
      <c r="M547" s="224" t="s">
        <v>42</v>
      </c>
      <c r="N547" s="225" t="s">
        <v>50</v>
      </c>
      <c r="O547" s="87"/>
      <c r="P547" s="226">
        <f>O547*H547</f>
        <v>0</v>
      </c>
      <c r="Q547" s="226">
        <v>6.9999999999999994E-05</v>
      </c>
      <c r="R547" s="226">
        <f>Q547*H547</f>
        <v>0.0024079999999999996</v>
      </c>
      <c r="S547" s="226">
        <v>0</v>
      </c>
      <c r="T547" s="22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8" t="s">
        <v>150</v>
      </c>
      <c r="AT547" s="228" t="s">
        <v>294</v>
      </c>
      <c r="AU547" s="228" t="s">
        <v>88</v>
      </c>
      <c r="AY547" s="20" t="s">
        <v>292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20" t="s">
        <v>86</v>
      </c>
      <c r="BK547" s="229">
        <f>ROUND(I547*H547,2)</f>
        <v>0</v>
      </c>
      <c r="BL547" s="20" t="s">
        <v>150</v>
      </c>
      <c r="BM547" s="228" t="s">
        <v>833</v>
      </c>
    </row>
    <row r="548" s="2" customFormat="1">
      <c r="A548" s="41"/>
      <c r="B548" s="42"/>
      <c r="C548" s="43"/>
      <c r="D548" s="230" t="s">
        <v>299</v>
      </c>
      <c r="E548" s="43"/>
      <c r="F548" s="231" t="s">
        <v>834</v>
      </c>
      <c r="G548" s="43"/>
      <c r="H548" s="43"/>
      <c r="I548" s="232"/>
      <c r="J548" s="43"/>
      <c r="K548" s="43"/>
      <c r="L548" s="47"/>
      <c r="M548" s="233"/>
      <c r="N548" s="23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299</v>
      </c>
      <c r="AU548" s="20" t="s">
        <v>88</v>
      </c>
    </row>
    <row r="549" s="13" customFormat="1">
      <c r="A549" s="13"/>
      <c r="B549" s="235"/>
      <c r="C549" s="236"/>
      <c r="D549" s="237" t="s">
        <v>301</v>
      </c>
      <c r="E549" s="238" t="s">
        <v>42</v>
      </c>
      <c r="F549" s="239" t="s">
        <v>601</v>
      </c>
      <c r="G549" s="236"/>
      <c r="H549" s="238" t="s">
        <v>42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301</v>
      </c>
      <c r="AU549" s="245" t="s">
        <v>88</v>
      </c>
      <c r="AV549" s="13" t="s">
        <v>86</v>
      </c>
      <c r="AW549" s="13" t="s">
        <v>38</v>
      </c>
      <c r="AX549" s="13" t="s">
        <v>79</v>
      </c>
      <c r="AY549" s="245" t="s">
        <v>292</v>
      </c>
    </row>
    <row r="550" s="14" customFormat="1">
      <c r="A550" s="14"/>
      <c r="B550" s="246"/>
      <c r="C550" s="247"/>
      <c r="D550" s="237" t="s">
        <v>301</v>
      </c>
      <c r="E550" s="248" t="s">
        <v>202</v>
      </c>
      <c r="F550" s="249" t="s">
        <v>835</v>
      </c>
      <c r="G550" s="247"/>
      <c r="H550" s="250">
        <v>34.399999999999999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301</v>
      </c>
      <c r="AU550" s="256" t="s">
        <v>88</v>
      </c>
      <c r="AV550" s="14" t="s">
        <v>88</v>
      </c>
      <c r="AW550" s="14" t="s">
        <v>38</v>
      </c>
      <c r="AX550" s="14" t="s">
        <v>79</v>
      </c>
      <c r="AY550" s="256" t="s">
        <v>292</v>
      </c>
    </row>
    <row r="551" s="15" customFormat="1">
      <c r="A551" s="15"/>
      <c r="B551" s="257"/>
      <c r="C551" s="258"/>
      <c r="D551" s="237" t="s">
        <v>301</v>
      </c>
      <c r="E551" s="259" t="s">
        <v>42</v>
      </c>
      <c r="F551" s="260" t="s">
        <v>303</v>
      </c>
      <c r="G551" s="258"/>
      <c r="H551" s="261">
        <v>34.399999999999999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301</v>
      </c>
      <c r="AU551" s="267" t="s">
        <v>88</v>
      </c>
      <c r="AV551" s="15" t="s">
        <v>150</v>
      </c>
      <c r="AW551" s="15" t="s">
        <v>38</v>
      </c>
      <c r="AX551" s="15" t="s">
        <v>86</v>
      </c>
      <c r="AY551" s="267" t="s">
        <v>292</v>
      </c>
    </row>
    <row r="552" s="2" customFormat="1" ht="21.75" customHeight="1">
      <c r="A552" s="41"/>
      <c r="B552" s="42"/>
      <c r="C552" s="217" t="s">
        <v>836</v>
      </c>
      <c r="D552" s="217" t="s">
        <v>294</v>
      </c>
      <c r="E552" s="218" t="s">
        <v>837</v>
      </c>
      <c r="F552" s="219" t="s">
        <v>838</v>
      </c>
      <c r="G552" s="220" t="s">
        <v>116</v>
      </c>
      <c r="H552" s="221">
        <v>11.08</v>
      </c>
      <c r="I552" s="222"/>
      <c r="J552" s="223">
        <f>ROUND(I552*H552,2)</f>
        <v>0</v>
      </c>
      <c r="K552" s="219" t="s">
        <v>297</v>
      </c>
      <c r="L552" s="47"/>
      <c r="M552" s="224" t="s">
        <v>42</v>
      </c>
      <c r="N552" s="225" t="s">
        <v>50</v>
      </c>
      <c r="O552" s="87"/>
      <c r="P552" s="226">
        <f>O552*H552</f>
        <v>0</v>
      </c>
      <c r="Q552" s="226">
        <v>0.0016000000000000001</v>
      </c>
      <c r="R552" s="226">
        <f>Q552*H552</f>
        <v>0.017728000000000001</v>
      </c>
      <c r="S552" s="226">
        <v>0</v>
      </c>
      <c r="T552" s="22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150</v>
      </c>
      <c r="AT552" s="228" t="s">
        <v>294</v>
      </c>
      <c r="AU552" s="228" t="s">
        <v>88</v>
      </c>
      <c r="AY552" s="20" t="s">
        <v>292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86</v>
      </c>
      <c r="BK552" s="229">
        <f>ROUND(I552*H552,2)</f>
        <v>0</v>
      </c>
      <c r="BL552" s="20" t="s">
        <v>150</v>
      </c>
      <c r="BM552" s="228" t="s">
        <v>839</v>
      </c>
    </row>
    <row r="553" s="2" customFormat="1">
      <c r="A553" s="41"/>
      <c r="B553" s="42"/>
      <c r="C553" s="43"/>
      <c r="D553" s="230" t="s">
        <v>299</v>
      </c>
      <c r="E553" s="43"/>
      <c r="F553" s="231" t="s">
        <v>840</v>
      </c>
      <c r="G553" s="43"/>
      <c r="H553" s="43"/>
      <c r="I553" s="232"/>
      <c r="J553" s="43"/>
      <c r="K553" s="43"/>
      <c r="L553" s="47"/>
      <c r="M553" s="233"/>
      <c r="N553" s="23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299</v>
      </c>
      <c r="AU553" s="20" t="s">
        <v>88</v>
      </c>
    </row>
    <row r="554" s="13" customFormat="1">
      <c r="A554" s="13"/>
      <c r="B554" s="235"/>
      <c r="C554" s="236"/>
      <c r="D554" s="237" t="s">
        <v>301</v>
      </c>
      <c r="E554" s="238" t="s">
        <v>42</v>
      </c>
      <c r="F554" s="239" t="s">
        <v>302</v>
      </c>
      <c r="G554" s="236"/>
      <c r="H554" s="238" t="s">
        <v>42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301</v>
      </c>
      <c r="AU554" s="245" t="s">
        <v>88</v>
      </c>
      <c r="AV554" s="13" t="s">
        <v>86</v>
      </c>
      <c r="AW554" s="13" t="s">
        <v>38</v>
      </c>
      <c r="AX554" s="13" t="s">
        <v>79</v>
      </c>
      <c r="AY554" s="245" t="s">
        <v>292</v>
      </c>
    </row>
    <row r="555" s="14" customFormat="1">
      <c r="A555" s="14"/>
      <c r="B555" s="246"/>
      <c r="C555" s="247"/>
      <c r="D555" s="237" t="s">
        <v>301</v>
      </c>
      <c r="E555" s="248" t="s">
        <v>42</v>
      </c>
      <c r="F555" s="249" t="s">
        <v>841</v>
      </c>
      <c r="G555" s="247"/>
      <c r="H555" s="250">
        <v>11.08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301</v>
      </c>
      <c r="AU555" s="256" t="s">
        <v>88</v>
      </c>
      <c r="AV555" s="14" t="s">
        <v>88</v>
      </c>
      <c r="AW555" s="14" t="s">
        <v>38</v>
      </c>
      <c r="AX555" s="14" t="s">
        <v>79</v>
      </c>
      <c r="AY555" s="256" t="s">
        <v>292</v>
      </c>
    </row>
    <row r="556" s="15" customFormat="1">
      <c r="A556" s="15"/>
      <c r="B556" s="257"/>
      <c r="C556" s="258"/>
      <c r="D556" s="237" t="s">
        <v>301</v>
      </c>
      <c r="E556" s="259" t="s">
        <v>42</v>
      </c>
      <c r="F556" s="260" t="s">
        <v>303</v>
      </c>
      <c r="G556" s="258"/>
      <c r="H556" s="261">
        <v>11.08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301</v>
      </c>
      <c r="AU556" s="267" t="s">
        <v>88</v>
      </c>
      <c r="AV556" s="15" t="s">
        <v>150</v>
      </c>
      <c r="AW556" s="15" t="s">
        <v>38</v>
      </c>
      <c r="AX556" s="15" t="s">
        <v>86</v>
      </c>
      <c r="AY556" s="267" t="s">
        <v>292</v>
      </c>
    </row>
    <row r="557" s="2" customFormat="1" ht="24.15" customHeight="1">
      <c r="A557" s="41"/>
      <c r="B557" s="42"/>
      <c r="C557" s="217" t="s">
        <v>842</v>
      </c>
      <c r="D557" s="217" t="s">
        <v>294</v>
      </c>
      <c r="E557" s="218" t="s">
        <v>843</v>
      </c>
      <c r="F557" s="219" t="s">
        <v>844</v>
      </c>
      <c r="G557" s="220" t="s">
        <v>147</v>
      </c>
      <c r="H557" s="221">
        <v>751.29999999999995</v>
      </c>
      <c r="I557" s="222"/>
      <c r="J557" s="223">
        <f>ROUND(I557*H557,2)</f>
        <v>0</v>
      </c>
      <c r="K557" s="219" t="s">
        <v>297</v>
      </c>
      <c r="L557" s="47"/>
      <c r="M557" s="224" t="s">
        <v>42</v>
      </c>
      <c r="N557" s="225" t="s">
        <v>50</v>
      </c>
      <c r="O557" s="87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8" t="s">
        <v>150</v>
      </c>
      <c r="AT557" s="228" t="s">
        <v>294</v>
      </c>
      <c r="AU557" s="228" t="s">
        <v>88</v>
      </c>
      <c r="AY557" s="20" t="s">
        <v>292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20" t="s">
        <v>86</v>
      </c>
      <c r="BK557" s="229">
        <f>ROUND(I557*H557,2)</f>
        <v>0</v>
      </c>
      <c r="BL557" s="20" t="s">
        <v>150</v>
      </c>
      <c r="BM557" s="228" t="s">
        <v>845</v>
      </c>
    </row>
    <row r="558" s="2" customFormat="1">
      <c r="A558" s="41"/>
      <c r="B558" s="42"/>
      <c r="C558" s="43"/>
      <c r="D558" s="230" t="s">
        <v>299</v>
      </c>
      <c r="E558" s="43"/>
      <c r="F558" s="231" t="s">
        <v>846</v>
      </c>
      <c r="G558" s="43"/>
      <c r="H558" s="43"/>
      <c r="I558" s="232"/>
      <c r="J558" s="43"/>
      <c r="K558" s="43"/>
      <c r="L558" s="47"/>
      <c r="M558" s="233"/>
      <c r="N558" s="23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299</v>
      </c>
      <c r="AU558" s="20" t="s">
        <v>88</v>
      </c>
    </row>
    <row r="559" s="14" customFormat="1">
      <c r="A559" s="14"/>
      <c r="B559" s="246"/>
      <c r="C559" s="247"/>
      <c r="D559" s="237" t="s">
        <v>301</v>
      </c>
      <c r="E559" s="248" t="s">
        <v>42</v>
      </c>
      <c r="F559" s="249" t="s">
        <v>847</v>
      </c>
      <c r="G559" s="247"/>
      <c r="H559" s="250">
        <v>751.29999999999995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301</v>
      </c>
      <c r="AU559" s="256" t="s">
        <v>88</v>
      </c>
      <c r="AV559" s="14" t="s">
        <v>88</v>
      </c>
      <c r="AW559" s="14" t="s">
        <v>38</v>
      </c>
      <c r="AX559" s="14" t="s">
        <v>79</v>
      </c>
      <c r="AY559" s="256" t="s">
        <v>292</v>
      </c>
    </row>
    <row r="560" s="15" customFormat="1">
      <c r="A560" s="15"/>
      <c r="B560" s="257"/>
      <c r="C560" s="258"/>
      <c r="D560" s="237" t="s">
        <v>301</v>
      </c>
      <c r="E560" s="259" t="s">
        <v>42</v>
      </c>
      <c r="F560" s="260" t="s">
        <v>303</v>
      </c>
      <c r="G560" s="258"/>
      <c r="H560" s="261">
        <v>751.29999999999995</v>
      </c>
      <c r="I560" s="262"/>
      <c r="J560" s="258"/>
      <c r="K560" s="258"/>
      <c r="L560" s="263"/>
      <c r="M560" s="264"/>
      <c r="N560" s="265"/>
      <c r="O560" s="265"/>
      <c r="P560" s="265"/>
      <c r="Q560" s="265"/>
      <c r="R560" s="265"/>
      <c r="S560" s="265"/>
      <c r="T560" s="26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7" t="s">
        <v>301</v>
      </c>
      <c r="AU560" s="267" t="s">
        <v>88</v>
      </c>
      <c r="AV560" s="15" t="s">
        <v>150</v>
      </c>
      <c r="AW560" s="15" t="s">
        <v>38</v>
      </c>
      <c r="AX560" s="15" t="s">
        <v>86</v>
      </c>
      <c r="AY560" s="267" t="s">
        <v>292</v>
      </c>
    </row>
    <row r="561" s="2" customFormat="1" ht="24.15" customHeight="1">
      <c r="A561" s="41"/>
      <c r="B561" s="42"/>
      <c r="C561" s="217" t="s">
        <v>848</v>
      </c>
      <c r="D561" s="217" t="s">
        <v>294</v>
      </c>
      <c r="E561" s="218" t="s">
        <v>849</v>
      </c>
      <c r="F561" s="219" t="s">
        <v>850</v>
      </c>
      <c r="G561" s="220" t="s">
        <v>147</v>
      </c>
      <c r="H561" s="221">
        <v>1410.5</v>
      </c>
      <c r="I561" s="222"/>
      <c r="J561" s="223">
        <f>ROUND(I561*H561,2)</f>
        <v>0</v>
      </c>
      <c r="K561" s="219" t="s">
        <v>297</v>
      </c>
      <c r="L561" s="47"/>
      <c r="M561" s="224" t="s">
        <v>42</v>
      </c>
      <c r="N561" s="225" t="s">
        <v>50</v>
      </c>
      <c r="O561" s="87"/>
      <c r="P561" s="226">
        <f>O561*H561</f>
        <v>0</v>
      </c>
      <c r="Q561" s="226">
        <v>0.15540000000000001</v>
      </c>
      <c r="R561" s="226">
        <f>Q561*H561</f>
        <v>219.19170000000003</v>
      </c>
      <c r="S561" s="226">
        <v>0</v>
      </c>
      <c r="T561" s="22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8" t="s">
        <v>150</v>
      </c>
      <c r="AT561" s="228" t="s">
        <v>294</v>
      </c>
      <c r="AU561" s="228" t="s">
        <v>88</v>
      </c>
      <c r="AY561" s="20" t="s">
        <v>292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20" t="s">
        <v>86</v>
      </c>
      <c r="BK561" s="229">
        <f>ROUND(I561*H561,2)</f>
        <v>0</v>
      </c>
      <c r="BL561" s="20" t="s">
        <v>150</v>
      </c>
      <c r="BM561" s="228" t="s">
        <v>851</v>
      </c>
    </row>
    <row r="562" s="2" customFormat="1">
      <c r="A562" s="41"/>
      <c r="B562" s="42"/>
      <c r="C562" s="43"/>
      <c r="D562" s="230" t="s">
        <v>299</v>
      </c>
      <c r="E562" s="43"/>
      <c r="F562" s="231" t="s">
        <v>852</v>
      </c>
      <c r="G562" s="43"/>
      <c r="H562" s="43"/>
      <c r="I562" s="232"/>
      <c r="J562" s="43"/>
      <c r="K562" s="43"/>
      <c r="L562" s="47"/>
      <c r="M562" s="233"/>
      <c r="N562" s="23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299</v>
      </c>
      <c r="AU562" s="20" t="s">
        <v>88</v>
      </c>
    </row>
    <row r="563" s="13" customFormat="1">
      <c r="A563" s="13"/>
      <c r="B563" s="235"/>
      <c r="C563" s="236"/>
      <c r="D563" s="237" t="s">
        <v>301</v>
      </c>
      <c r="E563" s="238" t="s">
        <v>42</v>
      </c>
      <c r="F563" s="239" t="s">
        <v>601</v>
      </c>
      <c r="G563" s="236"/>
      <c r="H563" s="238" t="s">
        <v>42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301</v>
      </c>
      <c r="AU563" s="245" t="s">
        <v>88</v>
      </c>
      <c r="AV563" s="13" t="s">
        <v>86</v>
      </c>
      <c r="AW563" s="13" t="s">
        <v>38</v>
      </c>
      <c r="AX563" s="13" t="s">
        <v>79</v>
      </c>
      <c r="AY563" s="245" t="s">
        <v>292</v>
      </c>
    </row>
    <row r="564" s="14" customFormat="1">
      <c r="A564" s="14"/>
      <c r="B564" s="246"/>
      <c r="C564" s="247"/>
      <c r="D564" s="237" t="s">
        <v>301</v>
      </c>
      <c r="E564" s="248" t="s">
        <v>151</v>
      </c>
      <c r="F564" s="249" t="s">
        <v>853</v>
      </c>
      <c r="G564" s="247"/>
      <c r="H564" s="250">
        <v>1146.2000000000001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301</v>
      </c>
      <c r="AU564" s="256" t="s">
        <v>88</v>
      </c>
      <c r="AV564" s="14" t="s">
        <v>88</v>
      </c>
      <c r="AW564" s="14" t="s">
        <v>38</v>
      </c>
      <c r="AX564" s="14" t="s">
        <v>79</v>
      </c>
      <c r="AY564" s="256" t="s">
        <v>292</v>
      </c>
    </row>
    <row r="565" s="14" customFormat="1">
      <c r="A565" s="14"/>
      <c r="B565" s="246"/>
      <c r="C565" s="247"/>
      <c r="D565" s="237" t="s">
        <v>301</v>
      </c>
      <c r="E565" s="248" t="s">
        <v>153</v>
      </c>
      <c r="F565" s="249" t="s">
        <v>854</v>
      </c>
      <c r="G565" s="247"/>
      <c r="H565" s="250">
        <v>40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301</v>
      </c>
      <c r="AU565" s="256" t="s">
        <v>88</v>
      </c>
      <c r="AV565" s="14" t="s">
        <v>88</v>
      </c>
      <c r="AW565" s="14" t="s">
        <v>38</v>
      </c>
      <c r="AX565" s="14" t="s">
        <v>79</v>
      </c>
      <c r="AY565" s="256" t="s">
        <v>292</v>
      </c>
    </row>
    <row r="566" s="14" customFormat="1">
      <c r="A566" s="14"/>
      <c r="B566" s="246"/>
      <c r="C566" s="247"/>
      <c r="D566" s="237" t="s">
        <v>301</v>
      </c>
      <c r="E566" s="248" t="s">
        <v>155</v>
      </c>
      <c r="F566" s="249" t="s">
        <v>855</v>
      </c>
      <c r="G566" s="247"/>
      <c r="H566" s="250">
        <v>66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301</v>
      </c>
      <c r="AU566" s="256" t="s">
        <v>88</v>
      </c>
      <c r="AV566" s="14" t="s">
        <v>88</v>
      </c>
      <c r="AW566" s="14" t="s">
        <v>38</v>
      </c>
      <c r="AX566" s="14" t="s">
        <v>79</v>
      </c>
      <c r="AY566" s="256" t="s">
        <v>292</v>
      </c>
    </row>
    <row r="567" s="14" customFormat="1">
      <c r="A567" s="14"/>
      <c r="B567" s="246"/>
      <c r="C567" s="247"/>
      <c r="D567" s="237" t="s">
        <v>301</v>
      </c>
      <c r="E567" s="248" t="s">
        <v>157</v>
      </c>
      <c r="F567" s="249" t="s">
        <v>856</v>
      </c>
      <c r="G567" s="247"/>
      <c r="H567" s="250">
        <v>158.30000000000001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301</v>
      </c>
      <c r="AU567" s="256" t="s">
        <v>88</v>
      </c>
      <c r="AV567" s="14" t="s">
        <v>88</v>
      </c>
      <c r="AW567" s="14" t="s">
        <v>38</v>
      </c>
      <c r="AX567" s="14" t="s">
        <v>79</v>
      </c>
      <c r="AY567" s="256" t="s">
        <v>292</v>
      </c>
    </row>
    <row r="568" s="15" customFormat="1">
      <c r="A568" s="15"/>
      <c r="B568" s="257"/>
      <c r="C568" s="258"/>
      <c r="D568" s="237" t="s">
        <v>301</v>
      </c>
      <c r="E568" s="259" t="s">
        <v>42</v>
      </c>
      <c r="F568" s="260" t="s">
        <v>303</v>
      </c>
      <c r="G568" s="258"/>
      <c r="H568" s="261">
        <v>1410.5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301</v>
      </c>
      <c r="AU568" s="267" t="s">
        <v>88</v>
      </c>
      <c r="AV568" s="15" t="s">
        <v>150</v>
      </c>
      <c r="AW568" s="15" t="s">
        <v>38</v>
      </c>
      <c r="AX568" s="15" t="s">
        <v>86</v>
      </c>
      <c r="AY568" s="267" t="s">
        <v>292</v>
      </c>
    </row>
    <row r="569" s="2" customFormat="1" ht="16.5" customHeight="1">
      <c r="A569" s="41"/>
      <c r="B569" s="42"/>
      <c r="C569" s="269" t="s">
        <v>857</v>
      </c>
      <c r="D569" s="269" t="s">
        <v>350</v>
      </c>
      <c r="E569" s="270" t="s">
        <v>858</v>
      </c>
      <c r="F569" s="271" t="s">
        <v>859</v>
      </c>
      <c r="G569" s="272" t="s">
        <v>147</v>
      </c>
      <c r="H569" s="273">
        <v>66</v>
      </c>
      <c r="I569" s="274"/>
      <c r="J569" s="275">
        <f>ROUND(I569*H569,2)</f>
        <v>0</v>
      </c>
      <c r="K569" s="271" t="s">
        <v>297</v>
      </c>
      <c r="L569" s="276"/>
      <c r="M569" s="277" t="s">
        <v>42</v>
      </c>
      <c r="N569" s="278" t="s">
        <v>50</v>
      </c>
      <c r="O569" s="87"/>
      <c r="P569" s="226">
        <f>O569*H569</f>
        <v>0</v>
      </c>
      <c r="Q569" s="226">
        <v>0.065670000000000006</v>
      </c>
      <c r="R569" s="226">
        <f>Q569*H569</f>
        <v>4.3342200000000002</v>
      </c>
      <c r="S569" s="226">
        <v>0</v>
      </c>
      <c r="T569" s="22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8" t="s">
        <v>340</v>
      </c>
      <c r="AT569" s="228" t="s">
        <v>350</v>
      </c>
      <c r="AU569" s="228" t="s">
        <v>88</v>
      </c>
      <c r="AY569" s="20" t="s">
        <v>292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0" t="s">
        <v>86</v>
      </c>
      <c r="BK569" s="229">
        <f>ROUND(I569*H569,2)</f>
        <v>0</v>
      </c>
      <c r="BL569" s="20" t="s">
        <v>150</v>
      </c>
      <c r="BM569" s="228" t="s">
        <v>860</v>
      </c>
    </row>
    <row r="570" s="14" customFormat="1">
      <c r="A570" s="14"/>
      <c r="B570" s="246"/>
      <c r="C570" s="247"/>
      <c r="D570" s="237" t="s">
        <v>301</v>
      </c>
      <c r="E570" s="248" t="s">
        <v>42</v>
      </c>
      <c r="F570" s="249" t="s">
        <v>155</v>
      </c>
      <c r="G570" s="247"/>
      <c r="H570" s="250">
        <v>66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301</v>
      </c>
      <c r="AU570" s="256" t="s">
        <v>88</v>
      </c>
      <c r="AV570" s="14" t="s">
        <v>88</v>
      </c>
      <c r="AW570" s="14" t="s">
        <v>38</v>
      </c>
      <c r="AX570" s="14" t="s">
        <v>79</v>
      </c>
      <c r="AY570" s="256" t="s">
        <v>292</v>
      </c>
    </row>
    <row r="571" s="15" customFormat="1">
      <c r="A571" s="15"/>
      <c r="B571" s="257"/>
      <c r="C571" s="258"/>
      <c r="D571" s="237" t="s">
        <v>301</v>
      </c>
      <c r="E571" s="259" t="s">
        <v>42</v>
      </c>
      <c r="F571" s="260" t="s">
        <v>303</v>
      </c>
      <c r="G571" s="258"/>
      <c r="H571" s="261">
        <v>66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301</v>
      </c>
      <c r="AU571" s="267" t="s">
        <v>88</v>
      </c>
      <c r="AV571" s="15" t="s">
        <v>150</v>
      </c>
      <c r="AW571" s="15" t="s">
        <v>38</v>
      </c>
      <c r="AX571" s="15" t="s">
        <v>86</v>
      </c>
      <c r="AY571" s="267" t="s">
        <v>292</v>
      </c>
    </row>
    <row r="572" s="2" customFormat="1" ht="16.5" customHeight="1">
      <c r="A572" s="41"/>
      <c r="B572" s="42"/>
      <c r="C572" s="269" t="s">
        <v>861</v>
      </c>
      <c r="D572" s="269" t="s">
        <v>350</v>
      </c>
      <c r="E572" s="270" t="s">
        <v>862</v>
      </c>
      <c r="F572" s="271" t="s">
        <v>863</v>
      </c>
      <c r="G572" s="272" t="s">
        <v>147</v>
      </c>
      <c r="H572" s="273">
        <v>161.46600000000001</v>
      </c>
      <c r="I572" s="274"/>
      <c r="J572" s="275">
        <f>ROUND(I572*H572,2)</f>
        <v>0</v>
      </c>
      <c r="K572" s="271" t="s">
        <v>297</v>
      </c>
      <c r="L572" s="276"/>
      <c r="M572" s="277" t="s">
        <v>42</v>
      </c>
      <c r="N572" s="278" t="s">
        <v>50</v>
      </c>
      <c r="O572" s="87"/>
      <c r="P572" s="226">
        <f>O572*H572</f>
        <v>0</v>
      </c>
      <c r="Q572" s="226">
        <v>0.048300000000000003</v>
      </c>
      <c r="R572" s="226">
        <f>Q572*H572</f>
        <v>7.7988078000000005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340</v>
      </c>
      <c r="AT572" s="228" t="s">
        <v>350</v>
      </c>
      <c r="AU572" s="228" t="s">
        <v>88</v>
      </c>
      <c r="AY572" s="20" t="s">
        <v>292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86</v>
      </c>
      <c r="BK572" s="229">
        <f>ROUND(I572*H572,2)</f>
        <v>0</v>
      </c>
      <c r="BL572" s="20" t="s">
        <v>150</v>
      </c>
      <c r="BM572" s="228" t="s">
        <v>864</v>
      </c>
    </row>
    <row r="573" s="14" customFormat="1">
      <c r="A573" s="14"/>
      <c r="B573" s="246"/>
      <c r="C573" s="247"/>
      <c r="D573" s="237" t="s">
        <v>301</v>
      </c>
      <c r="E573" s="248" t="s">
        <v>42</v>
      </c>
      <c r="F573" s="249" t="s">
        <v>157</v>
      </c>
      <c r="G573" s="247"/>
      <c r="H573" s="250">
        <v>158.30000000000001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301</v>
      </c>
      <c r="AU573" s="256" t="s">
        <v>88</v>
      </c>
      <c r="AV573" s="14" t="s">
        <v>88</v>
      </c>
      <c r="AW573" s="14" t="s">
        <v>38</v>
      </c>
      <c r="AX573" s="14" t="s">
        <v>79</v>
      </c>
      <c r="AY573" s="256" t="s">
        <v>292</v>
      </c>
    </row>
    <row r="574" s="15" customFormat="1">
      <c r="A574" s="15"/>
      <c r="B574" s="257"/>
      <c r="C574" s="258"/>
      <c r="D574" s="237" t="s">
        <v>301</v>
      </c>
      <c r="E574" s="259" t="s">
        <v>42</v>
      </c>
      <c r="F574" s="260" t="s">
        <v>303</v>
      </c>
      <c r="G574" s="258"/>
      <c r="H574" s="261">
        <v>158.30000000000001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301</v>
      </c>
      <c r="AU574" s="267" t="s">
        <v>88</v>
      </c>
      <c r="AV574" s="15" t="s">
        <v>150</v>
      </c>
      <c r="AW574" s="15" t="s">
        <v>38</v>
      </c>
      <c r="AX574" s="15" t="s">
        <v>86</v>
      </c>
      <c r="AY574" s="267" t="s">
        <v>292</v>
      </c>
    </row>
    <row r="575" s="14" customFormat="1">
      <c r="A575" s="14"/>
      <c r="B575" s="246"/>
      <c r="C575" s="247"/>
      <c r="D575" s="237" t="s">
        <v>301</v>
      </c>
      <c r="E575" s="247"/>
      <c r="F575" s="249" t="s">
        <v>865</v>
      </c>
      <c r="G575" s="247"/>
      <c r="H575" s="250">
        <v>161.46600000000001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301</v>
      </c>
      <c r="AU575" s="256" t="s">
        <v>88</v>
      </c>
      <c r="AV575" s="14" t="s">
        <v>88</v>
      </c>
      <c r="AW575" s="14" t="s">
        <v>4</v>
      </c>
      <c r="AX575" s="14" t="s">
        <v>86</v>
      </c>
      <c r="AY575" s="256" t="s">
        <v>292</v>
      </c>
    </row>
    <row r="576" s="2" customFormat="1" ht="16.5" customHeight="1">
      <c r="A576" s="41"/>
      <c r="B576" s="42"/>
      <c r="C576" s="269" t="s">
        <v>866</v>
      </c>
      <c r="D576" s="269" t="s">
        <v>350</v>
      </c>
      <c r="E576" s="270" t="s">
        <v>867</v>
      </c>
      <c r="F576" s="271" t="s">
        <v>868</v>
      </c>
      <c r="G576" s="272" t="s">
        <v>147</v>
      </c>
      <c r="H576" s="273">
        <v>40</v>
      </c>
      <c r="I576" s="274"/>
      <c r="J576" s="275">
        <f>ROUND(I576*H576,2)</f>
        <v>0</v>
      </c>
      <c r="K576" s="271" t="s">
        <v>297</v>
      </c>
      <c r="L576" s="276"/>
      <c r="M576" s="277" t="s">
        <v>42</v>
      </c>
      <c r="N576" s="278" t="s">
        <v>50</v>
      </c>
      <c r="O576" s="87"/>
      <c r="P576" s="226">
        <f>O576*H576</f>
        <v>0</v>
      </c>
      <c r="Q576" s="226">
        <v>0.048399999999999999</v>
      </c>
      <c r="R576" s="226">
        <f>Q576*H576</f>
        <v>1.9359999999999999</v>
      </c>
      <c r="S576" s="226">
        <v>0</v>
      </c>
      <c r="T576" s="22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8" t="s">
        <v>340</v>
      </c>
      <c r="AT576" s="228" t="s">
        <v>350</v>
      </c>
      <c r="AU576" s="228" t="s">
        <v>88</v>
      </c>
      <c r="AY576" s="20" t="s">
        <v>292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0" t="s">
        <v>86</v>
      </c>
      <c r="BK576" s="229">
        <f>ROUND(I576*H576,2)</f>
        <v>0</v>
      </c>
      <c r="BL576" s="20" t="s">
        <v>150</v>
      </c>
      <c r="BM576" s="228" t="s">
        <v>869</v>
      </c>
    </row>
    <row r="577" s="14" customFormat="1">
      <c r="A577" s="14"/>
      <c r="B577" s="246"/>
      <c r="C577" s="247"/>
      <c r="D577" s="237" t="s">
        <v>301</v>
      </c>
      <c r="E577" s="248" t="s">
        <v>42</v>
      </c>
      <c r="F577" s="249" t="s">
        <v>153</v>
      </c>
      <c r="G577" s="247"/>
      <c r="H577" s="250">
        <v>40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301</v>
      </c>
      <c r="AU577" s="256" t="s">
        <v>88</v>
      </c>
      <c r="AV577" s="14" t="s">
        <v>88</v>
      </c>
      <c r="AW577" s="14" t="s">
        <v>38</v>
      </c>
      <c r="AX577" s="14" t="s">
        <v>79</v>
      </c>
      <c r="AY577" s="256" t="s">
        <v>292</v>
      </c>
    </row>
    <row r="578" s="15" customFormat="1">
      <c r="A578" s="15"/>
      <c r="B578" s="257"/>
      <c r="C578" s="258"/>
      <c r="D578" s="237" t="s">
        <v>301</v>
      </c>
      <c r="E578" s="259" t="s">
        <v>42</v>
      </c>
      <c r="F578" s="260" t="s">
        <v>303</v>
      </c>
      <c r="G578" s="258"/>
      <c r="H578" s="261">
        <v>40</v>
      </c>
      <c r="I578" s="262"/>
      <c r="J578" s="258"/>
      <c r="K578" s="258"/>
      <c r="L578" s="263"/>
      <c r="M578" s="264"/>
      <c r="N578" s="265"/>
      <c r="O578" s="265"/>
      <c r="P578" s="265"/>
      <c r="Q578" s="265"/>
      <c r="R578" s="265"/>
      <c r="S578" s="265"/>
      <c r="T578" s="26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7" t="s">
        <v>301</v>
      </c>
      <c r="AU578" s="267" t="s">
        <v>88</v>
      </c>
      <c r="AV578" s="15" t="s">
        <v>150</v>
      </c>
      <c r="AW578" s="15" t="s">
        <v>38</v>
      </c>
      <c r="AX578" s="15" t="s">
        <v>86</v>
      </c>
      <c r="AY578" s="267" t="s">
        <v>292</v>
      </c>
    </row>
    <row r="579" s="2" customFormat="1" ht="16.5" customHeight="1">
      <c r="A579" s="41"/>
      <c r="B579" s="42"/>
      <c r="C579" s="269" t="s">
        <v>870</v>
      </c>
      <c r="D579" s="269" t="s">
        <v>350</v>
      </c>
      <c r="E579" s="270" t="s">
        <v>871</v>
      </c>
      <c r="F579" s="271" t="s">
        <v>872</v>
      </c>
      <c r="G579" s="272" t="s">
        <v>147</v>
      </c>
      <c r="H579" s="273">
        <v>1157.662</v>
      </c>
      <c r="I579" s="274"/>
      <c r="J579" s="275">
        <f>ROUND(I579*H579,2)</f>
        <v>0</v>
      </c>
      <c r="K579" s="271" t="s">
        <v>297</v>
      </c>
      <c r="L579" s="276"/>
      <c r="M579" s="277" t="s">
        <v>42</v>
      </c>
      <c r="N579" s="278" t="s">
        <v>50</v>
      </c>
      <c r="O579" s="87"/>
      <c r="P579" s="226">
        <f>O579*H579</f>
        <v>0</v>
      </c>
      <c r="Q579" s="226">
        <v>0.080000000000000002</v>
      </c>
      <c r="R579" s="226">
        <f>Q579*H579</f>
        <v>92.612960000000001</v>
      </c>
      <c r="S579" s="226">
        <v>0</v>
      </c>
      <c r="T579" s="22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8" t="s">
        <v>340</v>
      </c>
      <c r="AT579" s="228" t="s">
        <v>350</v>
      </c>
      <c r="AU579" s="228" t="s">
        <v>88</v>
      </c>
      <c r="AY579" s="20" t="s">
        <v>292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0" t="s">
        <v>86</v>
      </c>
      <c r="BK579" s="229">
        <f>ROUND(I579*H579,2)</f>
        <v>0</v>
      </c>
      <c r="BL579" s="20" t="s">
        <v>150</v>
      </c>
      <c r="BM579" s="228" t="s">
        <v>873</v>
      </c>
    </row>
    <row r="580" s="14" customFormat="1">
      <c r="A580" s="14"/>
      <c r="B580" s="246"/>
      <c r="C580" s="247"/>
      <c r="D580" s="237" t="s">
        <v>301</v>
      </c>
      <c r="E580" s="248" t="s">
        <v>42</v>
      </c>
      <c r="F580" s="249" t="s">
        <v>151</v>
      </c>
      <c r="G580" s="247"/>
      <c r="H580" s="250">
        <v>1146.2000000000001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301</v>
      </c>
      <c r="AU580" s="256" t="s">
        <v>88</v>
      </c>
      <c r="AV580" s="14" t="s">
        <v>88</v>
      </c>
      <c r="AW580" s="14" t="s">
        <v>38</v>
      </c>
      <c r="AX580" s="14" t="s">
        <v>79</v>
      </c>
      <c r="AY580" s="256" t="s">
        <v>292</v>
      </c>
    </row>
    <row r="581" s="15" customFormat="1">
      <c r="A581" s="15"/>
      <c r="B581" s="257"/>
      <c r="C581" s="258"/>
      <c r="D581" s="237" t="s">
        <v>301</v>
      </c>
      <c r="E581" s="259" t="s">
        <v>42</v>
      </c>
      <c r="F581" s="260" t="s">
        <v>303</v>
      </c>
      <c r="G581" s="258"/>
      <c r="H581" s="261">
        <v>1146.2000000000001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7" t="s">
        <v>301</v>
      </c>
      <c r="AU581" s="267" t="s">
        <v>88</v>
      </c>
      <c r="AV581" s="15" t="s">
        <v>150</v>
      </c>
      <c r="AW581" s="15" t="s">
        <v>38</v>
      </c>
      <c r="AX581" s="15" t="s">
        <v>86</v>
      </c>
      <c r="AY581" s="267" t="s">
        <v>292</v>
      </c>
    </row>
    <row r="582" s="14" customFormat="1">
      <c r="A582" s="14"/>
      <c r="B582" s="246"/>
      <c r="C582" s="247"/>
      <c r="D582" s="237" t="s">
        <v>301</v>
      </c>
      <c r="E582" s="247"/>
      <c r="F582" s="249" t="s">
        <v>874</v>
      </c>
      <c r="G582" s="247"/>
      <c r="H582" s="250">
        <v>1157.662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301</v>
      </c>
      <c r="AU582" s="256" t="s">
        <v>88</v>
      </c>
      <c r="AV582" s="14" t="s">
        <v>88</v>
      </c>
      <c r="AW582" s="14" t="s">
        <v>4</v>
      </c>
      <c r="AX582" s="14" t="s">
        <v>86</v>
      </c>
      <c r="AY582" s="256" t="s">
        <v>292</v>
      </c>
    </row>
    <row r="583" s="2" customFormat="1" ht="24.15" customHeight="1">
      <c r="A583" s="41"/>
      <c r="B583" s="42"/>
      <c r="C583" s="217" t="s">
        <v>875</v>
      </c>
      <c r="D583" s="217" t="s">
        <v>294</v>
      </c>
      <c r="E583" s="218" t="s">
        <v>876</v>
      </c>
      <c r="F583" s="219" t="s">
        <v>877</v>
      </c>
      <c r="G583" s="220" t="s">
        <v>147</v>
      </c>
      <c r="H583" s="221">
        <v>1274.7000000000001</v>
      </c>
      <c r="I583" s="222"/>
      <c r="J583" s="223">
        <f>ROUND(I583*H583,2)</f>
        <v>0</v>
      </c>
      <c r="K583" s="219" t="s">
        <v>297</v>
      </c>
      <c r="L583" s="47"/>
      <c r="M583" s="224" t="s">
        <v>42</v>
      </c>
      <c r="N583" s="225" t="s">
        <v>50</v>
      </c>
      <c r="O583" s="87"/>
      <c r="P583" s="226">
        <f>O583*H583</f>
        <v>0</v>
      </c>
      <c r="Q583" s="226">
        <v>0.1295</v>
      </c>
      <c r="R583" s="226">
        <f>Q583*H583</f>
        <v>165.07365000000002</v>
      </c>
      <c r="S583" s="226">
        <v>0</v>
      </c>
      <c r="T583" s="22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8" t="s">
        <v>150</v>
      </c>
      <c r="AT583" s="228" t="s">
        <v>294</v>
      </c>
      <c r="AU583" s="228" t="s">
        <v>88</v>
      </c>
      <c r="AY583" s="20" t="s">
        <v>292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0" t="s">
        <v>86</v>
      </c>
      <c r="BK583" s="229">
        <f>ROUND(I583*H583,2)</f>
        <v>0</v>
      </c>
      <c r="BL583" s="20" t="s">
        <v>150</v>
      </c>
      <c r="BM583" s="228" t="s">
        <v>878</v>
      </c>
    </row>
    <row r="584" s="2" customFormat="1">
      <c r="A584" s="41"/>
      <c r="B584" s="42"/>
      <c r="C584" s="43"/>
      <c r="D584" s="230" t="s">
        <v>299</v>
      </c>
      <c r="E584" s="43"/>
      <c r="F584" s="231" t="s">
        <v>879</v>
      </c>
      <c r="G584" s="43"/>
      <c r="H584" s="43"/>
      <c r="I584" s="232"/>
      <c r="J584" s="43"/>
      <c r="K584" s="43"/>
      <c r="L584" s="47"/>
      <c r="M584" s="233"/>
      <c r="N584" s="23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299</v>
      </c>
      <c r="AU584" s="20" t="s">
        <v>88</v>
      </c>
    </row>
    <row r="585" s="14" customFormat="1">
      <c r="A585" s="14"/>
      <c r="B585" s="246"/>
      <c r="C585" s="247"/>
      <c r="D585" s="237" t="s">
        <v>301</v>
      </c>
      <c r="E585" s="248" t="s">
        <v>159</v>
      </c>
      <c r="F585" s="249" t="s">
        <v>880</v>
      </c>
      <c r="G585" s="247"/>
      <c r="H585" s="250">
        <v>1274.7000000000001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301</v>
      </c>
      <c r="AU585" s="256" t="s">
        <v>88</v>
      </c>
      <c r="AV585" s="14" t="s">
        <v>88</v>
      </c>
      <c r="AW585" s="14" t="s">
        <v>38</v>
      </c>
      <c r="AX585" s="14" t="s">
        <v>79</v>
      </c>
      <c r="AY585" s="256" t="s">
        <v>292</v>
      </c>
    </row>
    <row r="586" s="15" customFormat="1">
      <c r="A586" s="15"/>
      <c r="B586" s="257"/>
      <c r="C586" s="258"/>
      <c r="D586" s="237" t="s">
        <v>301</v>
      </c>
      <c r="E586" s="259" t="s">
        <v>42</v>
      </c>
      <c r="F586" s="260" t="s">
        <v>303</v>
      </c>
      <c r="G586" s="258"/>
      <c r="H586" s="261">
        <v>1274.7000000000001</v>
      </c>
      <c r="I586" s="262"/>
      <c r="J586" s="258"/>
      <c r="K586" s="258"/>
      <c r="L586" s="263"/>
      <c r="M586" s="264"/>
      <c r="N586" s="265"/>
      <c r="O586" s="265"/>
      <c r="P586" s="265"/>
      <c r="Q586" s="265"/>
      <c r="R586" s="265"/>
      <c r="S586" s="265"/>
      <c r="T586" s="26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7" t="s">
        <v>301</v>
      </c>
      <c r="AU586" s="267" t="s">
        <v>88</v>
      </c>
      <c r="AV586" s="15" t="s">
        <v>150</v>
      </c>
      <c r="AW586" s="15" t="s">
        <v>38</v>
      </c>
      <c r="AX586" s="15" t="s">
        <v>86</v>
      </c>
      <c r="AY586" s="267" t="s">
        <v>292</v>
      </c>
    </row>
    <row r="587" s="2" customFormat="1" ht="16.5" customHeight="1">
      <c r="A587" s="41"/>
      <c r="B587" s="42"/>
      <c r="C587" s="269" t="s">
        <v>881</v>
      </c>
      <c r="D587" s="269" t="s">
        <v>350</v>
      </c>
      <c r="E587" s="270" t="s">
        <v>882</v>
      </c>
      <c r="F587" s="271" t="s">
        <v>883</v>
      </c>
      <c r="G587" s="272" t="s">
        <v>147</v>
      </c>
      <c r="H587" s="273">
        <v>1338.435</v>
      </c>
      <c r="I587" s="274"/>
      <c r="J587" s="275">
        <f>ROUND(I587*H587,2)</f>
        <v>0</v>
      </c>
      <c r="K587" s="271" t="s">
        <v>297</v>
      </c>
      <c r="L587" s="276"/>
      <c r="M587" s="277" t="s">
        <v>42</v>
      </c>
      <c r="N587" s="278" t="s">
        <v>50</v>
      </c>
      <c r="O587" s="87"/>
      <c r="P587" s="226">
        <f>O587*H587</f>
        <v>0</v>
      </c>
      <c r="Q587" s="226">
        <v>0.044999999999999998</v>
      </c>
      <c r="R587" s="226">
        <f>Q587*H587</f>
        <v>60.229574999999997</v>
      </c>
      <c r="S587" s="226">
        <v>0</v>
      </c>
      <c r="T587" s="22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8" t="s">
        <v>340</v>
      </c>
      <c r="AT587" s="228" t="s">
        <v>350</v>
      </c>
      <c r="AU587" s="228" t="s">
        <v>88</v>
      </c>
      <c r="AY587" s="20" t="s">
        <v>292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20" t="s">
        <v>86</v>
      </c>
      <c r="BK587" s="229">
        <f>ROUND(I587*H587,2)</f>
        <v>0</v>
      </c>
      <c r="BL587" s="20" t="s">
        <v>150</v>
      </c>
      <c r="BM587" s="228" t="s">
        <v>884</v>
      </c>
    </row>
    <row r="588" s="14" customFormat="1">
      <c r="A588" s="14"/>
      <c r="B588" s="246"/>
      <c r="C588" s="247"/>
      <c r="D588" s="237" t="s">
        <v>301</v>
      </c>
      <c r="E588" s="248" t="s">
        <v>42</v>
      </c>
      <c r="F588" s="249" t="s">
        <v>159</v>
      </c>
      <c r="G588" s="247"/>
      <c r="H588" s="250">
        <v>1274.7000000000001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301</v>
      </c>
      <c r="AU588" s="256" t="s">
        <v>88</v>
      </c>
      <c r="AV588" s="14" t="s">
        <v>88</v>
      </c>
      <c r="AW588" s="14" t="s">
        <v>38</v>
      </c>
      <c r="AX588" s="14" t="s">
        <v>79</v>
      </c>
      <c r="AY588" s="256" t="s">
        <v>292</v>
      </c>
    </row>
    <row r="589" s="15" customFormat="1">
      <c r="A589" s="15"/>
      <c r="B589" s="257"/>
      <c r="C589" s="258"/>
      <c r="D589" s="237" t="s">
        <v>301</v>
      </c>
      <c r="E589" s="259" t="s">
        <v>42</v>
      </c>
      <c r="F589" s="260" t="s">
        <v>303</v>
      </c>
      <c r="G589" s="258"/>
      <c r="H589" s="261">
        <v>1274.7000000000001</v>
      </c>
      <c r="I589" s="262"/>
      <c r="J589" s="258"/>
      <c r="K589" s="258"/>
      <c r="L589" s="263"/>
      <c r="M589" s="264"/>
      <c r="N589" s="265"/>
      <c r="O589" s="265"/>
      <c r="P589" s="265"/>
      <c r="Q589" s="265"/>
      <c r="R589" s="265"/>
      <c r="S589" s="265"/>
      <c r="T589" s="26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7" t="s">
        <v>301</v>
      </c>
      <c r="AU589" s="267" t="s">
        <v>88</v>
      </c>
      <c r="AV589" s="15" t="s">
        <v>150</v>
      </c>
      <c r="AW589" s="15" t="s">
        <v>38</v>
      </c>
      <c r="AX589" s="15" t="s">
        <v>86</v>
      </c>
      <c r="AY589" s="267" t="s">
        <v>292</v>
      </c>
    </row>
    <row r="590" s="14" customFormat="1">
      <c r="A590" s="14"/>
      <c r="B590" s="246"/>
      <c r="C590" s="247"/>
      <c r="D590" s="237" t="s">
        <v>301</v>
      </c>
      <c r="E590" s="247"/>
      <c r="F590" s="249" t="s">
        <v>885</v>
      </c>
      <c r="G590" s="247"/>
      <c r="H590" s="250">
        <v>1338.435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301</v>
      </c>
      <c r="AU590" s="256" t="s">
        <v>88</v>
      </c>
      <c r="AV590" s="14" t="s">
        <v>88</v>
      </c>
      <c r="AW590" s="14" t="s">
        <v>4</v>
      </c>
      <c r="AX590" s="14" t="s">
        <v>86</v>
      </c>
      <c r="AY590" s="256" t="s">
        <v>292</v>
      </c>
    </row>
    <row r="591" s="2" customFormat="1" ht="24.15" customHeight="1">
      <c r="A591" s="41"/>
      <c r="B591" s="42"/>
      <c r="C591" s="217" t="s">
        <v>886</v>
      </c>
      <c r="D591" s="217" t="s">
        <v>294</v>
      </c>
      <c r="E591" s="218" t="s">
        <v>887</v>
      </c>
      <c r="F591" s="219" t="s">
        <v>888</v>
      </c>
      <c r="G591" s="220" t="s">
        <v>147</v>
      </c>
      <c r="H591" s="221">
        <v>28</v>
      </c>
      <c r="I591" s="222"/>
      <c r="J591" s="223">
        <f>ROUND(I591*H591,2)</f>
        <v>0</v>
      </c>
      <c r="K591" s="219" t="s">
        <v>297</v>
      </c>
      <c r="L591" s="47"/>
      <c r="M591" s="224" t="s">
        <v>42</v>
      </c>
      <c r="N591" s="225" t="s">
        <v>50</v>
      </c>
      <c r="O591" s="87"/>
      <c r="P591" s="226">
        <f>O591*H591</f>
        <v>0</v>
      </c>
      <c r="Q591" s="226">
        <v>0.34612999999999999</v>
      </c>
      <c r="R591" s="226">
        <f>Q591*H591</f>
        <v>9.6916399999999996</v>
      </c>
      <c r="S591" s="226">
        <v>0</v>
      </c>
      <c r="T591" s="22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8" t="s">
        <v>150</v>
      </c>
      <c r="AT591" s="228" t="s">
        <v>294</v>
      </c>
      <c r="AU591" s="228" t="s">
        <v>88</v>
      </c>
      <c r="AY591" s="20" t="s">
        <v>292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20" t="s">
        <v>86</v>
      </c>
      <c r="BK591" s="229">
        <f>ROUND(I591*H591,2)</f>
        <v>0</v>
      </c>
      <c r="BL591" s="20" t="s">
        <v>150</v>
      </c>
      <c r="BM591" s="228" t="s">
        <v>889</v>
      </c>
    </row>
    <row r="592" s="2" customFormat="1">
      <c r="A592" s="41"/>
      <c r="B592" s="42"/>
      <c r="C592" s="43"/>
      <c r="D592" s="230" t="s">
        <v>299</v>
      </c>
      <c r="E592" s="43"/>
      <c r="F592" s="231" t="s">
        <v>890</v>
      </c>
      <c r="G592" s="43"/>
      <c r="H592" s="43"/>
      <c r="I592" s="232"/>
      <c r="J592" s="43"/>
      <c r="K592" s="43"/>
      <c r="L592" s="47"/>
      <c r="M592" s="233"/>
      <c r="N592" s="23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299</v>
      </c>
      <c r="AU592" s="20" t="s">
        <v>88</v>
      </c>
    </row>
    <row r="593" s="13" customFormat="1">
      <c r="A593" s="13"/>
      <c r="B593" s="235"/>
      <c r="C593" s="236"/>
      <c r="D593" s="237" t="s">
        <v>301</v>
      </c>
      <c r="E593" s="238" t="s">
        <v>42</v>
      </c>
      <c r="F593" s="239" t="s">
        <v>601</v>
      </c>
      <c r="G593" s="236"/>
      <c r="H593" s="238" t="s">
        <v>42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301</v>
      </c>
      <c r="AU593" s="245" t="s">
        <v>88</v>
      </c>
      <c r="AV593" s="13" t="s">
        <v>86</v>
      </c>
      <c r="AW593" s="13" t="s">
        <v>38</v>
      </c>
      <c r="AX593" s="13" t="s">
        <v>79</v>
      </c>
      <c r="AY593" s="245" t="s">
        <v>292</v>
      </c>
    </row>
    <row r="594" s="14" customFormat="1">
      <c r="A594" s="14"/>
      <c r="B594" s="246"/>
      <c r="C594" s="247"/>
      <c r="D594" s="237" t="s">
        <v>301</v>
      </c>
      <c r="E594" s="248" t="s">
        <v>145</v>
      </c>
      <c r="F594" s="249" t="s">
        <v>891</v>
      </c>
      <c r="G594" s="247"/>
      <c r="H594" s="250">
        <v>24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301</v>
      </c>
      <c r="AU594" s="256" t="s">
        <v>88</v>
      </c>
      <c r="AV594" s="14" t="s">
        <v>88</v>
      </c>
      <c r="AW594" s="14" t="s">
        <v>38</v>
      </c>
      <c r="AX594" s="14" t="s">
        <v>79</v>
      </c>
      <c r="AY594" s="256" t="s">
        <v>292</v>
      </c>
    </row>
    <row r="595" s="14" customFormat="1">
      <c r="A595" s="14"/>
      <c r="B595" s="246"/>
      <c r="C595" s="247"/>
      <c r="D595" s="237" t="s">
        <v>301</v>
      </c>
      <c r="E595" s="248" t="s">
        <v>149</v>
      </c>
      <c r="F595" s="249" t="s">
        <v>150</v>
      </c>
      <c r="G595" s="247"/>
      <c r="H595" s="250">
        <v>4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301</v>
      </c>
      <c r="AU595" s="256" t="s">
        <v>88</v>
      </c>
      <c r="AV595" s="14" t="s">
        <v>88</v>
      </c>
      <c r="AW595" s="14" t="s">
        <v>38</v>
      </c>
      <c r="AX595" s="14" t="s">
        <v>79</v>
      </c>
      <c r="AY595" s="256" t="s">
        <v>292</v>
      </c>
    </row>
    <row r="596" s="15" customFormat="1">
      <c r="A596" s="15"/>
      <c r="B596" s="257"/>
      <c r="C596" s="258"/>
      <c r="D596" s="237" t="s">
        <v>301</v>
      </c>
      <c r="E596" s="259" t="s">
        <v>42</v>
      </c>
      <c r="F596" s="260" t="s">
        <v>303</v>
      </c>
      <c r="G596" s="258"/>
      <c r="H596" s="261">
        <v>28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7" t="s">
        <v>301</v>
      </c>
      <c r="AU596" s="267" t="s">
        <v>88</v>
      </c>
      <c r="AV596" s="15" t="s">
        <v>150</v>
      </c>
      <c r="AW596" s="15" t="s">
        <v>38</v>
      </c>
      <c r="AX596" s="15" t="s">
        <v>86</v>
      </c>
      <c r="AY596" s="267" t="s">
        <v>292</v>
      </c>
    </row>
    <row r="597" s="2" customFormat="1" ht="16.5" customHeight="1">
      <c r="A597" s="41"/>
      <c r="B597" s="42"/>
      <c r="C597" s="269" t="s">
        <v>892</v>
      </c>
      <c r="D597" s="269" t="s">
        <v>350</v>
      </c>
      <c r="E597" s="270" t="s">
        <v>893</v>
      </c>
      <c r="F597" s="271" t="s">
        <v>894</v>
      </c>
      <c r="G597" s="272" t="s">
        <v>147</v>
      </c>
      <c r="H597" s="273">
        <v>24</v>
      </c>
      <c r="I597" s="274"/>
      <c r="J597" s="275">
        <f>ROUND(I597*H597,2)</f>
        <v>0</v>
      </c>
      <c r="K597" s="271" t="s">
        <v>297</v>
      </c>
      <c r="L597" s="276"/>
      <c r="M597" s="277" t="s">
        <v>42</v>
      </c>
      <c r="N597" s="278" t="s">
        <v>50</v>
      </c>
      <c r="O597" s="87"/>
      <c r="P597" s="226">
        <f>O597*H597</f>
        <v>0</v>
      </c>
      <c r="Q597" s="226">
        <v>0.22500000000000001</v>
      </c>
      <c r="R597" s="226">
        <f>Q597*H597</f>
        <v>5.4000000000000004</v>
      </c>
      <c r="S597" s="226">
        <v>0</v>
      </c>
      <c r="T597" s="22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8" t="s">
        <v>340</v>
      </c>
      <c r="AT597" s="228" t="s">
        <v>350</v>
      </c>
      <c r="AU597" s="228" t="s">
        <v>88</v>
      </c>
      <c r="AY597" s="20" t="s">
        <v>292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0" t="s">
        <v>86</v>
      </c>
      <c r="BK597" s="229">
        <f>ROUND(I597*H597,2)</f>
        <v>0</v>
      </c>
      <c r="BL597" s="20" t="s">
        <v>150</v>
      </c>
      <c r="BM597" s="228" t="s">
        <v>895</v>
      </c>
    </row>
    <row r="598" s="14" customFormat="1">
      <c r="A598" s="14"/>
      <c r="B598" s="246"/>
      <c r="C598" s="247"/>
      <c r="D598" s="237" t="s">
        <v>301</v>
      </c>
      <c r="E598" s="248" t="s">
        <v>42</v>
      </c>
      <c r="F598" s="249" t="s">
        <v>145</v>
      </c>
      <c r="G598" s="247"/>
      <c r="H598" s="250">
        <v>24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301</v>
      </c>
      <c r="AU598" s="256" t="s">
        <v>88</v>
      </c>
      <c r="AV598" s="14" t="s">
        <v>88</v>
      </c>
      <c r="AW598" s="14" t="s">
        <v>38</v>
      </c>
      <c r="AX598" s="14" t="s">
        <v>79</v>
      </c>
      <c r="AY598" s="256" t="s">
        <v>292</v>
      </c>
    </row>
    <row r="599" s="15" customFormat="1">
      <c r="A599" s="15"/>
      <c r="B599" s="257"/>
      <c r="C599" s="258"/>
      <c r="D599" s="237" t="s">
        <v>301</v>
      </c>
      <c r="E599" s="259" t="s">
        <v>42</v>
      </c>
      <c r="F599" s="260" t="s">
        <v>303</v>
      </c>
      <c r="G599" s="258"/>
      <c r="H599" s="261">
        <v>24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301</v>
      </c>
      <c r="AU599" s="267" t="s">
        <v>88</v>
      </c>
      <c r="AV599" s="15" t="s">
        <v>150</v>
      </c>
      <c r="AW599" s="15" t="s">
        <v>38</v>
      </c>
      <c r="AX599" s="15" t="s">
        <v>86</v>
      </c>
      <c r="AY599" s="267" t="s">
        <v>292</v>
      </c>
    </row>
    <row r="600" s="2" customFormat="1" ht="16.5" customHeight="1">
      <c r="A600" s="41"/>
      <c r="B600" s="42"/>
      <c r="C600" s="269" t="s">
        <v>896</v>
      </c>
      <c r="D600" s="269" t="s">
        <v>350</v>
      </c>
      <c r="E600" s="270" t="s">
        <v>897</v>
      </c>
      <c r="F600" s="271" t="s">
        <v>898</v>
      </c>
      <c r="G600" s="272" t="s">
        <v>147</v>
      </c>
      <c r="H600" s="273">
        <v>4</v>
      </c>
      <c r="I600" s="274"/>
      <c r="J600" s="275">
        <f>ROUND(I600*H600,2)</f>
        <v>0</v>
      </c>
      <c r="K600" s="271" t="s">
        <v>297</v>
      </c>
      <c r="L600" s="276"/>
      <c r="M600" s="277" t="s">
        <v>42</v>
      </c>
      <c r="N600" s="278" t="s">
        <v>50</v>
      </c>
      <c r="O600" s="87"/>
      <c r="P600" s="226">
        <f>O600*H600</f>
        <v>0</v>
      </c>
      <c r="Q600" s="226">
        <v>0.14999999999999999</v>
      </c>
      <c r="R600" s="226">
        <f>Q600*H600</f>
        <v>0.59999999999999998</v>
      </c>
      <c r="S600" s="226">
        <v>0</v>
      </c>
      <c r="T600" s="22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8" t="s">
        <v>340</v>
      </c>
      <c r="AT600" s="228" t="s">
        <v>350</v>
      </c>
      <c r="AU600" s="228" t="s">
        <v>88</v>
      </c>
      <c r="AY600" s="20" t="s">
        <v>292</v>
      </c>
      <c r="BE600" s="229">
        <f>IF(N600="základní",J600,0)</f>
        <v>0</v>
      </c>
      <c r="BF600" s="229">
        <f>IF(N600="snížená",J600,0)</f>
        <v>0</v>
      </c>
      <c r="BG600" s="229">
        <f>IF(N600="zákl. přenesená",J600,0)</f>
        <v>0</v>
      </c>
      <c r="BH600" s="229">
        <f>IF(N600="sníž. přenesená",J600,0)</f>
        <v>0</v>
      </c>
      <c r="BI600" s="229">
        <f>IF(N600="nulová",J600,0)</f>
        <v>0</v>
      </c>
      <c r="BJ600" s="20" t="s">
        <v>86</v>
      </c>
      <c r="BK600" s="229">
        <f>ROUND(I600*H600,2)</f>
        <v>0</v>
      </c>
      <c r="BL600" s="20" t="s">
        <v>150</v>
      </c>
      <c r="BM600" s="228" t="s">
        <v>899</v>
      </c>
    </row>
    <row r="601" s="14" customFormat="1">
      <c r="A601" s="14"/>
      <c r="B601" s="246"/>
      <c r="C601" s="247"/>
      <c r="D601" s="237" t="s">
        <v>301</v>
      </c>
      <c r="E601" s="248" t="s">
        <v>42</v>
      </c>
      <c r="F601" s="249" t="s">
        <v>149</v>
      </c>
      <c r="G601" s="247"/>
      <c r="H601" s="250">
        <v>4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301</v>
      </c>
      <c r="AU601" s="256" t="s">
        <v>88</v>
      </c>
      <c r="AV601" s="14" t="s">
        <v>88</v>
      </c>
      <c r="AW601" s="14" t="s">
        <v>38</v>
      </c>
      <c r="AX601" s="14" t="s">
        <v>79</v>
      </c>
      <c r="AY601" s="256" t="s">
        <v>292</v>
      </c>
    </row>
    <row r="602" s="15" customFormat="1">
      <c r="A602" s="15"/>
      <c r="B602" s="257"/>
      <c r="C602" s="258"/>
      <c r="D602" s="237" t="s">
        <v>301</v>
      </c>
      <c r="E602" s="259" t="s">
        <v>42</v>
      </c>
      <c r="F602" s="260" t="s">
        <v>303</v>
      </c>
      <c r="G602" s="258"/>
      <c r="H602" s="261">
        <v>4</v>
      </c>
      <c r="I602" s="262"/>
      <c r="J602" s="258"/>
      <c r="K602" s="258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301</v>
      </c>
      <c r="AU602" s="267" t="s">
        <v>88</v>
      </c>
      <c r="AV602" s="15" t="s">
        <v>150</v>
      </c>
      <c r="AW602" s="15" t="s">
        <v>38</v>
      </c>
      <c r="AX602" s="15" t="s">
        <v>86</v>
      </c>
      <c r="AY602" s="267" t="s">
        <v>292</v>
      </c>
    </row>
    <row r="603" s="2" customFormat="1" ht="24.15" customHeight="1">
      <c r="A603" s="41"/>
      <c r="B603" s="42"/>
      <c r="C603" s="217" t="s">
        <v>900</v>
      </c>
      <c r="D603" s="217" t="s">
        <v>294</v>
      </c>
      <c r="E603" s="218" t="s">
        <v>901</v>
      </c>
      <c r="F603" s="219" t="s">
        <v>902</v>
      </c>
      <c r="G603" s="220" t="s">
        <v>181</v>
      </c>
      <c r="H603" s="221">
        <v>1</v>
      </c>
      <c r="I603" s="222"/>
      <c r="J603" s="223">
        <f>ROUND(I603*H603,2)</f>
        <v>0</v>
      </c>
      <c r="K603" s="219" t="s">
        <v>297</v>
      </c>
      <c r="L603" s="47"/>
      <c r="M603" s="224" t="s">
        <v>42</v>
      </c>
      <c r="N603" s="225" t="s">
        <v>50</v>
      </c>
      <c r="O603" s="87"/>
      <c r="P603" s="226">
        <f>O603*H603</f>
        <v>0</v>
      </c>
      <c r="Q603" s="226">
        <v>15.30899</v>
      </c>
      <c r="R603" s="226">
        <f>Q603*H603</f>
        <v>15.30899</v>
      </c>
      <c r="S603" s="226">
        <v>0</v>
      </c>
      <c r="T603" s="22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8" t="s">
        <v>150</v>
      </c>
      <c r="AT603" s="228" t="s">
        <v>294</v>
      </c>
      <c r="AU603" s="228" t="s">
        <v>88</v>
      </c>
      <c r="AY603" s="20" t="s">
        <v>292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20" t="s">
        <v>86</v>
      </c>
      <c r="BK603" s="229">
        <f>ROUND(I603*H603,2)</f>
        <v>0</v>
      </c>
      <c r="BL603" s="20" t="s">
        <v>150</v>
      </c>
      <c r="BM603" s="228" t="s">
        <v>903</v>
      </c>
    </row>
    <row r="604" s="2" customFormat="1">
      <c r="A604" s="41"/>
      <c r="B604" s="42"/>
      <c r="C604" s="43"/>
      <c r="D604" s="230" t="s">
        <v>299</v>
      </c>
      <c r="E604" s="43"/>
      <c r="F604" s="231" t="s">
        <v>904</v>
      </c>
      <c r="G604" s="43"/>
      <c r="H604" s="43"/>
      <c r="I604" s="232"/>
      <c r="J604" s="43"/>
      <c r="K604" s="43"/>
      <c r="L604" s="47"/>
      <c r="M604" s="233"/>
      <c r="N604" s="23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299</v>
      </c>
      <c r="AU604" s="20" t="s">
        <v>88</v>
      </c>
    </row>
    <row r="605" s="13" customFormat="1">
      <c r="A605" s="13"/>
      <c r="B605" s="235"/>
      <c r="C605" s="236"/>
      <c r="D605" s="237" t="s">
        <v>301</v>
      </c>
      <c r="E605" s="238" t="s">
        <v>42</v>
      </c>
      <c r="F605" s="239" t="s">
        <v>393</v>
      </c>
      <c r="G605" s="236"/>
      <c r="H605" s="238" t="s">
        <v>42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301</v>
      </c>
      <c r="AU605" s="245" t="s">
        <v>88</v>
      </c>
      <c r="AV605" s="13" t="s">
        <v>86</v>
      </c>
      <c r="AW605" s="13" t="s">
        <v>38</v>
      </c>
      <c r="AX605" s="13" t="s">
        <v>79</v>
      </c>
      <c r="AY605" s="245" t="s">
        <v>292</v>
      </c>
    </row>
    <row r="606" s="14" customFormat="1">
      <c r="A606" s="14"/>
      <c r="B606" s="246"/>
      <c r="C606" s="247"/>
      <c r="D606" s="237" t="s">
        <v>301</v>
      </c>
      <c r="E606" s="248" t="s">
        <v>42</v>
      </c>
      <c r="F606" s="249" t="s">
        <v>86</v>
      </c>
      <c r="G606" s="247"/>
      <c r="H606" s="250">
        <v>1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301</v>
      </c>
      <c r="AU606" s="256" t="s">
        <v>88</v>
      </c>
      <c r="AV606" s="14" t="s">
        <v>88</v>
      </c>
      <c r="AW606" s="14" t="s">
        <v>38</v>
      </c>
      <c r="AX606" s="14" t="s">
        <v>79</v>
      </c>
      <c r="AY606" s="256" t="s">
        <v>292</v>
      </c>
    </row>
    <row r="607" s="15" customFormat="1">
      <c r="A607" s="15"/>
      <c r="B607" s="257"/>
      <c r="C607" s="258"/>
      <c r="D607" s="237" t="s">
        <v>301</v>
      </c>
      <c r="E607" s="259" t="s">
        <v>42</v>
      </c>
      <c r="F607" s="260" t="s">
        <v>303</v>
      </c>
      <c r="G607" s="258"/>
      <c r="H607" s="261">
        <v>1</v>
      </c>
      <c r="I607" s="262"/>
      <c r="J607" s="258"/>
      <c r="K607" s="258"/>
      <c r="L607" s="263"/>
      <c r="M607" s="264"/>
      <c r="N607" s="265"/>
      <c r="O607" s="265"/>
      <c r="P607" s="265"/>
      <c r="Q607" s="265"/>
      <c r="R607" s="265"/>
      <c r="S607" s="265"/>
      <c r="T607" s="26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7" t="s">
        <v>301</v>
      </c>
      <c r="AU607" s="267" t="s">
        <v>88</v>
      </c>
      <c r="AV607" s="15" t="s">
        <v>150</v>
      </c>
      <c r="AW607" s="15" t="s">
        <v>38</v>
      </c>
      <c r="AX607" s="15" t="s">
        <v>86</v>
      </c>
      <c r="AY607" s="267" t="s">
        <v>292</v>
      </c>
    </row>
    <row r="608" s="2" customFormat="1" ht="33" customHeight="1">
      <c r="A608" s="41"/>
      <c r="B608" s="42"/>
      <c r="C608" s="217" t="s">
        <v>905</v>
      </c>
      <c r="D608" s="217" t="s">
        <v>294</v>
      </c>
      <c r="E608" s="218" t="s">
        <v>906</v>
      </c>
      <c r="F608" s="219" t="s">
        <v>907</v>
      </c>
      <c r="G608" s="220" t="s">
        <v>147</v>
      </c>
      <c r="H608" s="221">
        <v>1429.5</v>
      </c>
      <c r="I608" s="222"/>
      <c r="J608" s="223">
        <f>ROUND(I608*H608,2)</f>
        <v>0</v>
      </c>
      <c r="K608" s="219" t="s">
        <v>297</v>
      </c>
      <c r="L608" s="47"/>
      <c r="M608" s="224" t="s">
        <v>42</v>
      </c>
      <c r="N608" s="225" t="s">
        <v>50</v>
      </c>
      <c r="O608" s="87"/>
      <c r="P608" s="226">
        <f>O608*H608</f>
        <v>0</v>
      </c>
      <c r="Q608" s="226">
        <v>0.00059999999999999995</v>
      </c>
      <c r="R608" s="226">
        <f>Q608*H608</f>
        <v>0.85769999999999991</v>
      </c>
      <c r="S608" s="226">
        <v>0</v>
      </c>
      <c r="T608" s="22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8" t="s">
        <v>150</v>
      </c>
      <c r="AT608" s="228" t="s">
        <v>294</v>
      </c>
      <c r="AU608" s="228" t="s">
        <v>88</v>
      </c>
      <c r="AY608" s="20" t="s">
        <v>292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20" t="s">
        <v>86</v>
      </c>
      <c r="BK608" s="229">
        <f>ROUND(I608*H608,2)</f>
        <v>0</v>
      </c>
      <c r="BL608" s="20" t="s">
        <v>150</v>
      </c>
      <c r="BM608" s="228" t="s">
        <v>908</v>
      </c>
    </row>
    <row r="609" s="2" customFormat="1">
      <c r="A609" s="41"/>
      <c r="B609" s="42"/>
      <c r="C609" s="43"/>
      <c r="D609" s="230" t="s">
        <v>299</v>
      </c>
      <c r="E609" s="43"/>
      <c r="F609" s="231" t="s">
        <v>909</v>
      </c>
      <c r="G609" s="43"/>
      <c r="H609" s="43"/>
      <c r="I609" s="232"/>
      <c r="J609" s="43"/>
      <c r="K609" s="43"/>
      <c r="L609" s="47"/>
      <c r="M609" s="233"/>
      <c r="N609" s="23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299</v>
      </c>
      <c r="AU609" s="20" t="s">
        <v>88</v>
      </c>
    </row>
    <row r="610" s="14" customFormat="1">
      <c r="A610" s="14"/>
      <c r="B610" s="246"/>
      <c r="C610" s="247"/>
      <c r="D610" s="237" t="s">
        <v>301</v>
      </c>
      <c r="E610" s="248" t="s">
        <v>42</v>
      </c>
      <c r="F610" s="249" t="s">
        <v>224</v>
      </c>
      <c r="G610" s="247"/>
      <c r="H610" s="250">
        <v>1429.5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301</v>
      </c>
      <c r="AU610" s="256" t="s">
        <v>88</v>
      </c>
      <c r="AV610" s="14" t="s">
        <v>88</v>
      </c>
      <c r="AW610" s="14" t="s">
        <v>38</v>
      </c>
      <c r="AX610" s="14" t="s">
        <v>79</v>
      </c>
      <c r="AY610" s="256" t="s">
        <v>292</v>
      </c>
    </row>
    <row r="611" s="15" customFormat="1">
      <c r="A611" s="15"/>
      <c r="B611" s="257"/>
      <c r="C611" s="258"/>
      <c r="D611" s="237" t="s">
        <v>301</v>
      </c>
      <c r="E611" s="259" t="s">
        <v>42</v>
      </c>
      <c r="F611" s="260" t="s">
        <v>303</v>
      </c>
      <c r="G611" s="258"/>
      <c r="H611" s="261">
        <v>1429.5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301</v>
      </c>
      <c r="AU611" s="267" t="s">
        <v>88</v>
      </c>
      <c r="AV611" s="15" t="s">
        <v>150</v>
      </c>
      <c r="AW611" s="15" t="s">
        <v>38</v>
      </c>
      <c r="AX611" s="15" t="s">
        <v>86</v>
      </c>
      <c r="AY611" s="267" t="s">
        <v>292</v>
      </c>
    </row>
    <row r="612" s="2" customFormat="1" ht="33" customHeight="1">
      <c r="A612" s="41"/>
      <c r="B612" s="42"/>
      <c r="C612" s="217" t="s">
        <v>910</v>
      </c>
      <c r="D612" s="217" t="s">
        <v>294</v>
      </c>
      <c r="E612" s="218" t="s">
        <v>911</v>
      </c>
      <c r="F612" s="219" t="s">
        <v>912</v>
      </c>
      <c r="G612" s="220" t="s">
        <v>147</v>
      </c>
      <c r="H612" s="221">
        <v>79</v>
      </c>
      <c r="I612" s="222"/>
      <c r="J612" s="223">
        <f>ROUND(I612*H612,2)</f>
        <v>0</v>
      </c>
      <c r="K612" s="219" t="s">
        <v>297</v>
      </c>
      <c r="L612" s="47"/>
      <c r="M612" s="224" t="s">
        <v>42</v>
      </c>
      <c r="N612" s="225" t="s">
        <v>50</v>
      </c>
      <c r="O612" s="87"/>
      <c r="P612" s="226">
        <f>O612*H612</f>
        <v>0</v>
      </c>
      <c r="Q612" s="226">
        <v>0.14760999999999999</v>
      </c>
      <c r="R612" s="226">
        <f>Q612*H612</f>
        <v>11.66119</v>
      </c>
      <c r="S612" s="226">
        <v>0</v>
      </c>
      <c r="T612" s="22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8" t="s">
        <v>150</v>
      </c>
      <c r="AT612" s="228" t="s">
        <v>294</v>
      </c>
      <c r="AU612" s="228" t="s">
        <v>88</v>
      </c>
      <c r="AY612" s="20" t="s">
        <v>292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20" t="s">
        <v>86</v>
      </c>
      <c r="BK612" s="229">
        <f>ROUND(I612*H612,2)</f>
        <v>0</v>
      </c>
      <c r="BL612" s="20" t="s">
        <v>150</v>
      </c>
      <c r="BM612" s="228" t="s">
        <v>913</v>
      </c>
    </row>
    <row r="613" s="2" customFormat="1">
      <c r="A613" s="41"/>
      <c r="B613" s="42"/>
      <c r="C613" s="43"/>
      <c r="D613" s="230" t="s">
        <v>299</v>
      </c>
      <c r="E613" s="43"/>
      <c r="F613" s="231" t="s">
        <v>914</v>
      </c>
      <c r="G613" s="43"/>
      <c r="H613" s="43"/>
      <c r="I613" s="232"/>
      <c r="J613" s="43"/>
      <c r="K613" s="43"/>
      <c r="L613" s="47"/>
      <c r="M613" s="233"/>
      <c r="N613" s="23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299</v>
      </c>
      <c r="AU613" s="20" t="s">
        <v>88</v>
      </c>
    </row>
    <row r="614" s="13" customFormat="1">
      <c r="A614" s="13"/>
      <c r="B614" s="235"/>
      <c r="C614" s="236"/>
      <c r="D614" s="237" t="s">
        <v>301</v>
      </c>
      <c r="E614" s="238" t="s">
        <v>42</v>
      </c>
      <c r="F614" s="239" t="s">
        <v>601</v>
      </c>
      <c r="G614" s="236"/>
      <c r="H614" s="238" t="s">
        <v>42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301</v>
      </c>
      <c r="AU614" s="245" t="s">
        <v>88</v>
      </c>
      <c r="AV614" s="13" t="s">
        <v>86</v>
      </c>
      <c r="AW614" s="13" t="s">
        <v>38</v>
      </c>
      <c r="AX614" s="13" t="s">
        <v>79</v>
      </c>
      <c r="AY614" s="245" t="s">
        <v>292</v>
      </c>
    </row>
    <row r="615" s="14" customFormat="1">
      <c r="A615" s="14"/>
      <c r="B615" s="246"/>
      <c r="C615" s="247"/>
      <c r="D615" s="237" t="s">
        <v>301</v>
      </c>
      <c r="E615" s="248" t="s">
        <v>175</v>
      </c>
      <c r="F615" s="249" t="s">
        <v>915</v>
      </c>
      <c r="G615" s="247"/>
      <c r="H615" s="250">
        <v>79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301</v>
      </c>
      <c r="AU615" s="256" t="s">
        <v>88</v>
      </c>
      <c r="AV615" s="14" t="s">
        <v>88</v>
      </c>
      <c r="AW615" s="14" t="s">
        <v>38</v>
      </c>
      <c r="AX615" s="14" t="s">
        <v>79</v>
      </c>
      <c r="AY615" s="256" t="s">
        <v>292</v>
      </c>
    </row>
    <row r="616" s="15" customFormat="1">
      <c r="A616" s="15"/>
      <c r="B616" s="257"/>
      <c r="C616" s="258"/>
      <c r="D616" s="237" t="s">
        <v>301</v>
      </c>
      <c r="E616" s="259" t="s">
        <v>42</v>
      </c>
      <c r="F616" s="260" t="s">
        <v>303</v>
      </c>
      <c r="G616" s="258"/>
      <c r="H616" s="261">
        <v>79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301</v>
      </c>
      <c r="AU616" s="267" t="s">
        <v>88</v>
      </c>
      <c r="AV616" s="15" t="s">
        <v>150</v>
      </c>
      <c r="AW616" s="15" t="s">
        <v>38</v>
      </c>
      <c r="AX616" s="15" t="s">
        <v>86</v>
      </c>
      <c r="AY616" s="267" t="s">
        <v>292</v>
      </c>
    </row>
    <row r="617" s="2" customFormat="1" ht="16.5" customHeight="1">
      <c r="A617" s="41"/>
      <c r="B617" s="42"/>
      <c r="C617" s="269" t="s">
        <v>916</v>
      </c>
      <c r="D617" s="269" t="s">
        <v>350</v>
      </c>
      <c r="E617" s="270" t="s">
        <v>917</v>
      </c>
      <c r="F617" s="271" t="s">
        <v>918</v>
      </c>
      <c r="G617" s="272" t="s">
        <v>147</v>
      </c>
      <c r="H617" s="273">
        <v>79</v>
      </c>
      <c r="I617" s="274"/>
      <c r="J617" s="275">
        <f>ROUND(I617*H617,2)</f>
        <v>0</v>
      </c>
      <c r="K617" s="271" t="s">
        <v>297</v>
      </c>
      <c r="L617" s="276"/>
      <c r="M617" s="277" t="s">
        <v>42</v>
      </c>
      <c r="N617" s="278" t="s">
        <v>50</v>
      </c>
      <c r="O617" s="87"/>
      <c r="P617" s="226">
        <f>O617*H617</f>
        <v>0</v>
      </c>
      <c r="Q617" s="226">
        <v>0.13400000000000001</v>
      </c>
      <c r="R617" s="226">
        <f>Q617*H617</f>
        <v>10.586</v>
      </c>
      <c r="S617" s="226">
        <v>0</v>
      </c>
      <c r="T617" s="22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8" t="s">
        <v>340</v>
      </c>
      <c r="AT617" s="228" t="s">
        <v>350</v>
      </c>
      <c r="AU617" s="228" t="s">
        <v>88</v>
      </c>
      <c r="AY617" s="20" t="s">
        <v>292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20" t="s">
        <v>86</v>
      </c>
      <c r="BK617" s="229">
        <f>ROUND(I617*H617,2)</f>
        <v>0</v>
      </c>
      <c r="BL617" s="20" t="s">
        <v>150</v>
      </c>
      <c r="BM617" s="228" t="s">
        <v>919</v>
      </c>
    </row>
    <row r="618" s="14" customFormat="1">
      <c r="A618" s="14"/>
      <c r="B618" s="246"/>
      <c r="C618" s="247"/>
      <c r="D618" s="237" t="s">
        <v>301</v>
      </c>
      <c r="E618" s="248" t="s">
        <v>42</v>
      </c>
      <c r="F618" s="249" t="s">
        <v>175</v>
      </c>
      <c r="G618" s="247"/>
      <c r="H618" s="250">
        <v>79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301</v>
      </c>
      <c r="AU618" s="256" t="s">
        <v>88</v>
      </c>
      <c r="AV618" s="14" t="s">
        <v>88</v>
      </c>
      <c r="AW618" s="14" t="s">
        <v>38</v>
      </c>
      <c r="AX618" s="14" t="s">
        <v>79</v>
      </c>
      <c r="AY618" s="256" t="s">
        <v>292</v>
      </c>
    </row>
    <row r="619" s="15" customFormat="1">
      <c r="A619" s="15"/>
      <c r="B619" s="257"/>
      <c r="C619" s="258"/>
      <c r="D619" s="237" t="s">
        <v>301</v>
      </c>
      <c r="E619" s="259" t="s">
        <v>42</v>
      </c>
      <c r="F619" s="260" t="s">
        <v>303</v>
      </c>
      <c r="G619" s="258"/>
      <c r="H619" s="261">
        <v>79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7" t="s">
        <v>301</v>
      </c>
      <c r="AU619" s="267" t="s">
        <v>88</v>
      </c>
      <c r="AV619" s="15" t="s">
        <v>150</v>
      </c>
      <c r="AW619" s="15" t="s">
        <v>38</v>
      </c>
      <c r="AX619" s="15" t="s">
        <v>86</v>
      </c>
      <c r="AY619" s="267" t="s">
        <v>292</v>
      </c>
    </row>
    <row r="620" s="2" customFormat="1" ht="24.15" customHeight="1">
      <c r="A620" s="41"/>
      <c r="B620" s="42"/>
      <c r="C620" s="217" t="s">
        <v>920</v>
      </c>
      <c r="D620" s="217" t="s">
        <v>294</v>
      </c>
      <c r="E620" s="218" t="s">
        <v>921</v>
      </c>
      <c r="F620" s="219" t="s">
        <v>922</v>
      </c>
      <c r="G620" s="220" t="s">
        <v>116</v>
      </c>
      <c r="H620" s="221">
        <v>136</v>
      </c>
      <c r="I620" s="222"/>
      <c r="J620" s="223">
        <f>ROUND(I620*H620,2)</f>
        <v>0</v>
      </c>
      <c r="K620" s="219" t="s">
        <v>297</v>
      </c>
      <c r="L620" s="47"/>
      <c r="M620" s="224" t="s">
        <v>42</v>
      </c>
      <c r="N620" s="225" t="s">
        <v>50</v>
      </c>
      <c r="O620" s="87"/>
      <c r="P620" s="226">
        <f>O620*H620</f>
        <v>0</v>
      </c>
      <c r="Q620" s="226">
        <v>0.28028999999999998</v>
      </c>
      <c r="R620" s="226">
        <f>Q620*H620</f>
        <v>38.119439999999997</v>
      </c>
      <c r="S620" s="226">
        <v>0</v>
      </c>
      <c r="T620" s="22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8" t="s">
        <v>150</v>
      </c>
      <c r="AT620" s="228" t="s">
        <v>294</v>
      </c>
      <c r="AU620" s="228" t="s">
        <v>88</v>
      </c>
      <c r="AY620" s="20" t="s">
        <v>292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20" t="s">
        <v>86</v>
      </c>
      <c r="BK620" s="229">
        <f>ROUND(I620*H620,2)</f>
        <v>0</v>
      </c>
      <c r="BL620" s="20" t="s">
        <v>150</v>
      </c>
      <c r="BM620" s="228" t="s">
        <v>923</v>
      </c>
    </row>
    <row r="621" s="2" customFormat="1">
      <c r="A621" s="41"/>
      <c r="B621" s="42"/>
      <c r="C621" s="43"/>
      <c r="D621" s="230" t="s">
        <v>299</v>
      </c>
      <c r="E621" s="43"/>
      <c r="F621" s="231" t="s">
        <v>924</v>
      </c>
      <c r="G621" s="43"/>
      <c r="H621" s="43"/>
      <c r="I621" s="232"/>
      <c r="J621" s="43"/>
      <c r="K621" s="43"/>
      <c r="L621" s="47"/>
      <c r="M621" s="233"/>
      <c r="N621" s="23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299</v>
      </c>
      <c r="AU621" s="20" t="s">
        <v>88</v>
      </c>
    </row>
    <row r="622" s="13" customFormat="1">
      <c r="A622" s="13"/>
      <c r="B622" s="235"/>
      <c r="C622" s="236"/>
      <c r="D622" s="237" t="s">
        <v>301</v>
      </c>
      <c r="E622" s="238" t="s">
        <v>42</v>
      </c>
      <c r="F622" s="239" t="s">
        <v>302</v>
      </c>
      <c r="G622" s="236"/>
      <c r="H622" s="238" t="s">
        <v>42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301</v>
      </c>
      <c r="AU622" s="245" t="s">
        <v>88</v>
      </c>
      <c r="AV622" s="13" t="s">
        <v>86</v>
      </c>
      <c r="AW622" s="13" t="s">
        <v>38</v>
      </c>
      <c r="AX622" s="13" t="s">
        <v>79</v>
      </c>
      <c r="AY622" s="245" t="s">
        <v>292</v>
      </c>
    </row>
    <row r="623" s="14" customFormat="1">
      <c r="A623" s="14"/>
      <c r="B623" s="246"/>
      <c r="C623" s="247"/>
      <c r="D623" s="237" t="s">
        <v>301</v>
      </c>
      <c r="E623" s="248" t="s">
        <v>925</v>
      </c>
      <c r="F623" s="249" t="s">
        <v>926</v>
      </c>
      <c r="G623" s="247"/>
      <c r="H623" s="250">
        <v>136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301</v>
      </c>
      <c r="AU623" s="256" t="s">
        <v>88</v>
      </c>
      <c r="AV623" s="14" t="s">
        <v>88</v>
      </c>
      <c r="AW623" s="14" t="s">
        <v>38</v>
      </c>
      <c r="AX623" s="14" t="s">
        <v>79</v>
      </c>
      <c r="AY623" s="256" t="s">
        <v>292</v>
      </c>
    </row>
    <row r="624" s="15" customFormat="1">
      <c r="A624" s="15"/>
      <c r="B624" s="257"/>
      <c r="C624" s="258"/>
      <c r="D624" s="237" t="s">
        <v>301</v>
      </c>
      <c r="E624" s="259" t="s">
        <v>42</v>
      </c>
      <c r="F624" s="260" t="s">
        <v>303</v>
      </c>
      <c r="G624" s="258"/>
      <c r="H624" s="261">
        <v>136</v>
      </c>
      <c r="I624" s="262"/>
      <c r="J624" s="258"/>
      <c r="K624" s="258"/>
      <c r="L624" s="263"/>
      <c r="M624" s="264"/>
      <c r="N624" s="265"/>
      <c r="O624" s="265"/>
      <c r="P624" s="265"/>
      <c r="Q624" s="265"/>
      <c r="R624" s="265"/>
      <c r="S624" s="265"/>
      <c r="T624" s="26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7" t="s">
        <v>301</v>
      </c>
      <c r="AU624" s="267" t="s">
        <v>88</v>
      </c>
      <c r="AV624" s="15" t="s">
        <v>150</v>
      </c>
      <c r="AW624" s="15" t="s">
        <v>38</v>
      </c>
      <c r="AX624" s="15" t="s">
        <v>86</v>
      </c>
      <c r="AY624" s="267" t="s">
        <v>292</v>
      </c>
    </row>
    <row r="625" s="2" customFormat="1" ht="16.5" customHeight="1">
      <c r="A625" s="41"/>
      <c r="B625" s="42"/>
      <c r="C625" s="269" t="s">
        <v>927</v>
      </c>
      <c r="D625" s="269" t="s">
        <v>350</v>
      </c>
      <c r="E625" s="270" t="s">
        <v>928</v>
      </c>
      <c r="F625" s="271" t="s">
        <v>929</v>
      </c>
      <c r="G625" s="272" t="s">
        <v>181</v>
      </c>
      <c r="H625" s="273">
        <v>716</v>
      </c>
      <c r="I625" s="274"/>
      <c r="J625" s="275">
        <f>ROUND(I625*H625,2)</f>
        <v>0</v>
      </c>
      <c r="K625" s="271" t="s">
        <v>42</v>
      </c>
      <c r="L625" s="276"/>
      <c r="M625" s="277" t="s">
        <v>42</v>
      </c>
      <c r="N625" s="278" t="s">
        <v>50</v>
      </c>
      <c r="O625" s="87"/>
      <c r="P625" s="226">
        <f>O625*H625</f>
        <v>0</v>
      </c>
      <c r="Q625" s="226">
        <v>0.043999999999999997</v>
      </c>
      <c r="R625" s="226">
        <f>Q625*H625</f>
        <v>31.503999999999998</v>
      </c>
      <c r="S625" s="226">
        <v>0</v>
      </c>
      <c r="T625" s="22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8" t="s">
        <v>340</v>
      </c>
      <c r="AT625" s="228" t="s">
        <v>350</v>
      </c>
      <c r="AU625" s="228" t="s">
        <v>88</v>
      </c>
      <c r="AY625" s="20" t="s">
        <v>292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20" t="s">
        <v>86</v>
      </c>
      <c r="BK625" s="229">
        <f>ROUND(I625*H625,2)</f>
        <v>0</v>
      </c>
      <c r="BL625" s="20" t="s">
        <v>150</v>
      </c>
      <c r="BM625" s="228" t="s">
        <v>930</v>
      </c>
    </row>
    <row r="626" s="14" customFormat="1">
      <c r="A626" s="14"/>
      <c r="B626" s="246"/>
      <c r="C626" s="247"/>
      <c r="D626" s="237" t="s">
        <v>301</v>
      </c>
      <c r="E626" s="248" t="s">
        <v>42</v>
      </c>
      <c r="F626" s="249" t="s">
        <v>931</v>
      </c>
      <c r="G626" s="247"/>
      <c r="H626" s="250">
        <v>716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301</v>
      </c>
      <c r="AU626" s="256" t="s">
        <v>88</v>
      </c>
      <c r="AV626" s="14" t="s">
        <v>88</v>
      </c>
      <c r="AW626" s="14" t="s">
        <v>38</v>
      </c>
      <c r="AX626" s="14" t="s">
        <v>79</v>
      </c>
      <c r="AY626" s="256" t="s">
        <v>292</v>
      </c>
    </row>
    <row r="627" s="15" customFormat="1">
      <c r="A627" s="15"/>
      <c r="B627" s="257"/>
      <c r="C627" s="258"/>
      <c r="D627" s="237" t="s">
        <v>301</v>
      </c>
      <c r="E627" s="259" t="s">
        <v>42</v>
      </c>
      <c r="F627" s="260" t="s">
        <v>303</v>
      </c>
      <c r="G627" s="258"/>
      <c r="H627" s="261">
        <v>716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7" t="s">
        <v>301</v>
      </c>
      <c r="AU627" s="267" t="s">
        <v>88</v>
      </c>
      <c r="AV627" s="15" t="s">
        <v>150</v>
      </c>
      <c r="AW627" s="15" t="s">
        <v>38</v>
      </c>
      <c r="AX627" s="15" t="s">
        <v>86</v>
      </c>
      <c r="AY627" s="267" t="s">
        <v>292</v>
      </c>
    </row>
    <row r="628" s="2" customFormat="1" ht="24.15" customHeight="1">
      <c r="A628" s="41"/>
      <c r="B628" s="42"/>
      <c r="C628" s="217" t="s">
        <v>932</v>
      </c>
      <c r="D628" s="217" t="s">
        <v>294</v>
      </c>
      <c r="E628" s="218" t="s">
        <v>933</v>
      </c>
      <c r="F628" s="219" t="s">
        <v>934</v>
      </c>
      <c r="G628" s="220" t="s">
        <v>147</v>
      </c>
      <c r="H628" s="221">
        <v>178.5</v>
      </c>
      <c r="I628" s="222"/>
      <c r="J628" s="223">
        <f>ROUND(I628*H628,2)</f>
        <v>0</v>
      </c>
      <c r="K628" s="219" t="s">
        <v>297</v>
      </c>
      <c r="L628" s="47"/>
      <c r="M628" s="224" t="s">
        <v>42</v>
      </c>
      <c r="N628" s="225" t="s">
        <v>50</v>
      </c>
      <c r="O628" s="87"/>
      <c r="P628" s="226">
        <f>O628*H628</f>
        <v>0</v>
      </c>
      <c r="Q628" s="226">
        <v>0.16370999999999999</v>
      </c>
      <c r="R628" s="226">
        <f>Q628*H628</f>
        <v>29.222234999999998</v>
      </c>
      <c r="S628" s="226">
        <v>0</v>
      </c>
      <c r="T628" s="22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8" t="s">
        <v>150</v>
      </c>
      <c r="AT628" s="228" t="s">
        <v>294</v>
      </c>
      <c r="AU628" s="228" t="s">
        <v>88</v>
      </c>
      <c r="AY628" s="20" t="s">
        <v>292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20" t="s">
        <v>86</v>
      </c>
      <c r="BK628" s="229">
        <f>ROUND(I628*H628,2)</f>
        <v>0</v>
      </c>
      <c r="BL628" s="20" t="s">
        <v>150</v>
      </c>
      <c r="BM628" s="228" t="s">
        <v>935</v>
      </c>
    </row>
    <row r="629" s="2" customFormat="1">
      <c r="A629" s="41"/>
      <c r="B629" s="42"/>
      <c r="C629" s="43"/>
      <c r="D629" s="230" t="s">
        <v>299</v>
      </c>
      <c r="E629" s="43"/>
      <c r="F629" s="231" t="s">
        <v>936</v>
      </c>
      <c r="G629" s="43"/>
      <c r="H629" s="43"/>
      <c r="I629" s="232"/>
      <c r="J629" s="43"/>
      <c r="K629" s="43"/>
      <c r="L629" s="47"/>
      <c r="M629" s="233"/>
      <c r="N629" s="23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299</v>
      </c>
      <c r="AU629" s="20" t="s">
        <v>88</v>
      </c>
    </row>
    <row r="630" s="13" customFormat="1">
      <c r="A630" s="13"/>
      <c r="B630" s="235"/>
      <c r="C630" s="236"/>
      <c r="D630" s="237" t="s">
        <v>301</v>
      </c>
      <c r="E630" s="238" t="s">
        <v>42</v>
      </c>
      <c r="F630" s="239" t="s">
        <v>601</v>
      </c>
      <c r="G630" s="236"/>
      <c r="H630" s="238" t="s">
        <v>42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301</v>
      </c>
      <c r="AU630" s="245" t="s">
        <v>88</v>
      </c>
      <c r="AV630" s="13" t="s">
        <v>86</v>
      </c>
      <c r="AW630" s="13" t="s">
        <v>38</v>
      </c>
      <c r="AX630" s="13" t="s">
        <v>79</v>
      </c>
      <c r="AY630" s="245" t="s">
        <v>292</v>
      </c>
    </row>
    <row r="631" s="14" customFormat="1">
      <c r="A631" s="14"/>
      <c r="B631" s="246"/>
      <c r="C631" s="247"/>
      <c r="D631" s="237" t="s">
        <v>301</v>
      </c>
      <c r="E631" s="248" t="s">
        <v>172</v>
      </c>
      <c r="F631" s="249" t="s">
        <v>937</v>
      </c>
      <c r="G631" s="247"/>
      <c r="H631" s="250">
        <v>172.5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301</v>
      </c>
      <c r="AU631" s="256" t="s">
        <v>88</v>
      </c>
      <c r="AV631" s="14" t="s">
        <v>88</v>
      </c>
      <c r="AW631" s="14" t="s">
        <v>38</v>
      </c>
      <c r="AX631" s="14" t="s">
        <v>79</v>
      </c>
      <c r="AY631" s="256" t="s">
        <v>292</v>
      </c>
    </row>
    <row r="632" s="14" customFormat="1">
      <c r="A632" s="14"/>
      <c r="B632" s="246"/>
      <c r="C632" s="247"/>
      <c r="D632" s="237" t="s">
        <v>301</v>
      </c>
      <c r="E632" s="248" t="s">
        <v>177</v>
      </c>
      <c r="F632" s="249" t="s">
        <v>938</v>
      </c>
      <c r="G632" s="247"/>
      <c r="H632" s="250">
        <v>6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301</v>
      </c>
      <c r="AU632" s="256" t="s">
        <v>88</v>
      </c>
      <c r="AV632" s="14" t="s">
        <v>88</v>
      </c>
      <c r="AW632" s="14" t="s">
        <v>38</v>
      </c>
      <c r="AX632" s="14" t="s">
        <v>79</v>
      </c>
      <c r="AY632" s="256" t="s">
        <v>292</v>
      </c>
    </row>
    <row r="633" s="15" customFormat="1">
      <c r="A633" s="15"/>
      <c r="B633" s="257"/>
      <c r="C633" s="258"/>
      <c r="D633" s="237" t="s">
        <v>301</v>
      </c>
      <c r="E633" s="259" t="s">
        <v>42</v>
      </c>
      <c r="F633" s="260" t="s">
        <v>303</v>
      </c>
      <c r="G633" s="258"/>
      <c r="H633" s="261">
        <v>178.5</v>
      </c>
      <c r="I633" s="262"/>
      <c r="J633" s="258"/>
      <c r="K633" s="258"/>
      <c r="L633" s="263"/>
      <c r="M633" s="264"/>
      <c r="N633" s="265"/>
      <c r="O633" s="265"/>
      <c r="P633" s="265"/>
      <c r="Q633" s="265"/>
      <c r="R633" s="265"/>
      <c r="S633" s="265"/>
      <c r="T633" s="26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7" t="s">
        <v>301</v>
      </c>
      <c r="AU633" s="267" t="s">
        <v>88</v>
      </c>
      <c r="AV633" s="15" t="s">
        <v>150</v>
      </c>
      <c r="AW633" s="15" t="s">
        <v>38</v>
      </c>
      <c r="AX633" s="15" t="s">
        <v>86</v>
      </c>
      <c r="AY633" s="267" t="s">
        <v>292</v>
      </c>
    </row>
    <row r="634" s="2" customFormat="1" ht="16.5" customHeight="1">
      <c r="A634" s="41"/>
      <c r="B634" s="42"/>
      <c r="C634" s="269" t="s">
        <v>939</v>
      </c>
      <c r="D634" s="269" t="s">
        <v>350</v>
      </c>
      <c r="E634" s="270" t="s">
        <v>940</v>
      </c>
      <c r="F634" s="271" t="s">
        <v>941</v>
      </c>
      <c r="G634" s="272" t="s">
        <v>181</v>
      </c>
      <c r="H634" s="273">
        <v>345</v>
      </c>
      <c r="I634" s="274"/>
      <c r="J634" s="275">
        <f>ROUND(I634*H634,2)</f>
        <v>0</v>
      </c>
      <c r="K634" s="271" t="s">
        <v>42</v>
      </c>
      <c r="L634" s="276"/>
      <c r="M634" s="277" t="s">
        <v>42</v>
      </c>
      <c r="N634" s="278" t="s">
        <v>50</v>
      </c>
      <c r="O634" s="87"/>
      <c r="P634" s="226">
        <f>O634*H634</f>
        <v>0</v>
      </c>
      <c r="Q634" s="226">
        <v>0.084000000000000005</v>
      </c>
      <c r="R634" s="226">
        <f>Q634*H634</f>
        <v>28.98</v>
      </c>
      <c r="S634" s="226">
        <v>0</v>
      </c>
      <c r="T634" s="22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8" t="s">
        <v>340</v>
      </c>
      <c r="AT634" s="228" t="s">
        <v>350</v>
      </c>
      <c r="AU634" s="228" t="s">
        <v>88</v>
      </c>
      <c r="AY634" s="20" t="s">
        <v>292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20" t="s">
        <v>86</v>
      </c>
      <c r="BK634" s="229">
        <f>ROUND(I634*H634,2)</f>
        <v>0</v>
      </c>
      <c r="BL634" s="20" t="s">
        <v>150</v>
      </c>
      <c r="BM634" s="228" t="s">
        <v>942</v>
      </c>
    </row>
    <row r="635" s="14" customFormat="1">
      <c r="A635" s="14"/>
      <c r="B635" s="246"/>
      <c r="C635" s="247"/>
      <c r="D635" s="237" t="s">
        <v>301</v>
      </c>
      <c r="E635" s="248" t="s">
        <v>42</v>
      </c>
      <c r="F635" s="249" t="s">
        <v>943</v>
      </c>
      <c r="G635" s="247"/>
      <c r="H635" s="250">
        <v>345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301</v>
      </c>
      <c r="AU635" s="256" t="s">
        <v>88</v>
      </c>
      <c r="AV635" s="14" t="s">
        <v>88</v>
      </c>
      <c r="AW635" s="14" t="s">
        <v>38</v>
      </c>
      <c r="AX635" s="14" t="s">
        <v>86</v>
      </c>
      <c r="AY635" s="256" t="s">
        <v>292</v>
      </c>
    </row>
    <row r="636" s="2" customFormat="1" ht="24.15" customHeight="1">
      <c r="A636" s="41"/>
      <c r="B636" s="42"/>
      <c r="C636" s="269" t="s">
        <v>944</v>
      </c>
      <c r="D636" s="269" t="s">
        <v>350</v>
      </c>
      <c r="E636" s="270" t="s">
        <v>945</v>
      </c>
      <c r="F636" s="271" t="s">
        <v>946</v>
      </c>
      <c r="G636" s="272" t="s">
        <v>147</v>
      </c>
      <c r="H636" s="273">
        <v>6</v>
      </c>
      <c r="I636" s="274"/>
      <c r="J636" s="275">
        <f>ROUND(I636*H636,2)</f>
        <v>0</v>
      </c>
      <c r="K636" s="271" t="s">
        <v>42</v>
      </c>
      <c r="L636" s="276"/>
      <c r="M636" s="277" t="s">
        <v>42</v>
      </c>
      <c r="N636" s="278" t="s">
        <v>50</v>
      </c>
      <c r="O636" s="87"/>
      <c r="P636" s="226">
        <f>O636*H636</f>
        <v>0</v>
      </c>
      <c r="Q636" s="226">
        <v>0.16300000000000001</v>
      </c>
      <c r="R636" s="226">
        <f>Q636*H636</f>
        <v>0.97799999999999998</v>
      </c>
      <c r="S636" s="226">
        <v>0</v>
      </c>
      <c r="T636" s="22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8" t="s">
        <v>340</v>
      </c>
      <c r="AT636" s="228" t="s">
        <v>350</v>
      </c>
      <c r="AU636" s="228" t="s">
        <v>88</v>
      </c>
      <c r="AY636" s="20" t="s">
        <v>292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20" t="s">
        <v>86</v>
      </c>
      <c r="BK636" s="229">
        <f>ROUND(I636*H636,2)</f>
        <v>0</v>
      </c>
      <c r="BL636" s="20" t="s">
        <v>150</v>
      </c>
      <c r="BM636" s="228" t="s">
        <v>947</v>
      </c>
    </row>
    <row r="637" s="2" customFormat="1">
      <c r="A637" s="41"/>
      <c r="B637" s="42"/>
      <c r="C637" s="43"/>
      <c r="D637" s="237" t="s">
        <v>324</v>
      </c>
      <c r="E637" s="43"/>
      <c r="F637" s="268" t="s">
        <v>948</v>
      </c>
      <c r="G637" s="43"/>
      <c r="H637" s="43"/>
      <c r="I637" s="232"/>
      <c r="J637" s="43"/>
      <c r="K637" s="43"/>
      <c r="L637" s="47"/>
      <c r="M637" s="233"/>
      <c r="N637" s="234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324</v>
      </c>
      <c r="AU637" s="20" t="s">
        <v>88</v>
      </c>
    </row>
    <row r="638" s="14" customFormat="1">
      <c r="A638" s="14"/>
      <c r="B638" s="246"/>
      <c r="C638" s="247"/>
      <c r="D638" s="237" t="s">
        <v>301</v>
      </c>
      <c r="E638" s="248" t="s">
        <v>42</v>
      </c>
      <c r="F638" s="249" t="s">
        <v>177</v>
      </c>
      <c r="G638" s="247"/>
      <c r="H638" s="250">
        <v>6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301</v>
      </c>
      <c r="AU638" s="256" t="s">
        <v>88</v>
      </c>
      <c r="AV638" s="14" t="s">
        <v>88</v>
      </c>
      <c r="AW638" s="14" t="s">
        <v>38</v>
      </c>
      <c r="AX638" s="14" t="s">
        <v>79</v>
      </c>
      <c r="AY638" s="256" t="s">
        <v>292</v>
      </c>
    </row>
    <row r="639" s="15" customFormat="1">
      <c r="A639" s="15"/>
      <c r="B639" s="257"/>
      <c r="C639" s="258"/>
      <c r="D639" s="237" t="s">
        <v>301</v>
      </c>
      <c r="E639" s="259" t="s">
        <v>42</v>
      </c>
      <c r="F639" s="260" t="s">
        <v>303</v>
      </c>
      <c r="G639" s="258"/>
      <c r="H639" s="261">
        <v>6</v>
      </c>
      <c r="I639" s="262"/>
      <c r="J639" s="258"/>
      <c r="K639" s="258"/>
      <c r="L639" s="263"/>
      <c r="M639" s="264"/>
      <c r="N639" s="265"/>
      <c r="O639" s="265"/>
      <c r="P639" s="265"/>
      <c r="Q639" s="265"/>
      <c r="R639" s="265"/>
      <c r="S639" s="265"/>
      <c r="T639" s="26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301</v>
      </c>
      <c r="AU639" s="267" t="s">
        <v>88</v>
      </c>
      <c r="AV639" s="15" t="s">
        <v>150</v>
      </c>
      <c r="AW639" s="15" t="s">
        <v>38</v>
      </c>
      <c r="AX639" s="15" t="s">
        <v>86</v>
      </c>
      <c r="AY639" s="267" t="s">
        <v>292</v>
      </c>
    </row>
    <row r="640" s="2" customFormat="1" ht="24.15" customHeight="1">
      <c r="A640" s="41"/>
      <c r="B640" s="42"/>
      <c r="C640" s="217" t="s">
        <v>949</v>
      </c>
      <c r="D640" s="217" t="s">
        <v>294</v>
      </c>
      <c r="E640" s="218" t="s">
        <v>950</v>
      </c>
      <c r="F640" s="219" t="s">
        <v>951</v>
      </c>
      <c r="G640" s="220" t="s">
        <v>147</v>
      </c>
      <c r="H640" s="221">
        <v>13.5</v>
      </c>
      <c r="I640" s="222"/>
      <c r="J640" s="223">
        <f>ROUND(I640*H640,2)</f>
        <v>0</v>
      </c>
      <c r="K640" s="219" t="s">
        <v>297</v>
      </c>
      <c r="L640" s="47"/>
      <c r="M640" s="224" t="s">
        <v>42</v>
      </c>
      <c r="N640" s="225" t="s">
        <v>50</v>
      </c>
      <c r="O640" s="87"/>
      <c r="P640" s="226">
        <f>O640*H640</f>
        <v>0</v>
      </c>
      <c r="Q640" s="226">
        <v>0.2157</v>
      </c>
      <c r="R640" s="226">
        <f>Q640*H640</f>
        <v>2.91195</v>
      </c>
      <c r="S640" s="226">
        <v>0</v>
      </c>
      <c r="T640" s="22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8" t="s">
        <v>150</v>
      </c>
      <c r="AT640" s="228" t="s">
        <v>294</v>
      </c>
      <c r="AU640" s="228" t="s">
        <v>88</v>
      </c>
      <c r="AY640" s="20" t="s">
        <v>292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0" t="s">
        <v>86</v>
      </c>
      <c r="BK640" s="229">
        <f>ROUND(I640*H640,2)</f>
        <v>0</v>
      </c>
      <c r="BL640" s="20" t="s">
        <v>150</v>
      </c>
      <c r="BM640" s="228" t="s">
        <v>952</v>
      </c>
    </row>
    <row r="641" s="2" customFormat="1">
      <c r="A641" s="41"/>
      <c r="B641" s="42"/>
      <c r="C641" s="43"/>
      <c r="D641" s="230" t="s">
        <v>299</v>
      </c>
      <c r="E641" s="43"/>
      <c r="F641" s="231" t="s">
        <v>953</v>
      </c>
      <c r="G641" s="43"/>
      <c r="H641" s="43"/>
      <c r="I641" s="232"/>
      <c r="J641" s="43"/>
      <c r="K641" s="43"/>
      <c r="L641" s="47"/>
      <c r="M641" s="233"/>
      <c r="N641" s="23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299</v>
      </c>
      <c r="AU641" s="20" t="s">
        <v>88</v>
      </c>
    </row>
    <row r="642" s="13" customFormat="1">
      <c r="A642" s="13"/>
      <c r="B642" s="235"/>
      <c r="C642" s="236"/>
      <c r="D642" s="237" t="s">
        <v>301</v>
      </c>
      <c r="E642" s="238" t="s">
        <v>42</v>
      </c>
      <c r="F642" s="239" t="s">
        <v>601</v>
      </c>
      <c r="G642" s="236"/>
      <c r="H642" s="238" t="s">
        <v>42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301</v>
      </c>
      <c r="AU642" s="245" t="s">
        <v>88</v>
      </c>
      <c r="AV642" s="13" t="s">
        <v>86</v>
      </c>
      <c r="AW642" s="13" t="s">
        <v>38</v>
      </c>
      <c r="AX642" s="13" t="s">
        <v>79</v>
      </c>
      <c r="AY642" s="245" t="s">
        <v>292</v>
      </c>
    </row>
    <row r="643" s="14" customFormat="1">
      <c r="A643" s="14"/>
      <c r="B643" s="246"/>
      <c r="C643" s="247"/>
      <c r="D643" s="237" t="s">
        <v>301</v>
      </c>
      <c r="E643" s="248" t="s">
        <v>42</v>
      </c>
      <c r="F643" s="249" t="s">
        <v>954</v>
      </c>
      <c r="G643" s="247"/>
      <c r="H643" s="250">
        <v>13.5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301</v>
      </c>
      <c r="AU643" s="256" t="s">
        <v>88</v>
      </c>
      <c r="AV643" s="14" t="s">
        <v>88</v>
      </c>
      <c r="AW643" s="14" t="s">
        <v>38</v>
      </c>
      <c r="AX643" s="14" t="s">
        <v>79</v>
      </c>
      <c r="AY643" s="256" t="s">
        <v>292</v>
      </c>
    </row>
    <row r="644" s="15" customFormat="1">
      <c r="A644" s="15"/>
      <c r="B644" s="257"/>
      <c r="C644" s="258"/>
      <c r="D644" s="237" t="s">
        <v>301</v>
      </c>
      <c r="E644" s="259" t="s">
        <v>42</v>
      </c>
      <c r="F644" s="260" t="s">
        <v>303</v>
      </c>
      <c r="G644" s="258"/>
      <c r="H644" s="261">
        <v>13.5</v>
      </c>
      <c r="I644" s="262"/>
      <c r="J644" s="258"/>
      <c r="K644" s="258"/>
      <c r="L644" s="263"/>
      <c r="M644" s="264"/>
      <c r="N644" s="265"/>
      <c r="O644" s="265"/>
      <c r="P644" s="265"/>
      <c r="Q644" s="265"/>
      <c r="R644" s="265"/>
      <c r="S644" s="265"/>
      <c r="T644" s="26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7" t="s">
        <v>301</v>
      </c>
      <c r="AU644" s="267" t="s">
        <v>88</v>
      </c>
      <c r="AV644" s="15" t="s">
        <v>150</v>
      </c>
      <c r="AW644" s="15" t="s">
        <v>38</v>
      </c>
      <c r="AX644" s="15" t="s">
        <v>86</v>
      </c>
      <c r="AY644" s="267" t="s">
        <v>292</v>
      </c>
    </row>
    <row r="645" s="2" customFormat="1" ht="21.75" customHeight="1">
      <c r="A645" s="41"/>
      <c r="B645" s="42"/>
      <c r="C645" s="217" t="s">
        <v>955</v>
      </c>
      <c r="D645" s="217" t="s">
        <v>294</v>
      </c>
      <c r="E645" s="218" t="s">
        <v>956</v>
      </c>
      <c r="F645" s="219" t="s">
        <v>957</v>
      </c>
      <c r="G645" s="220" t="s">
        <v>147</v>
      </c>
      <c r="H645" s="221">
        <v>19</v>
      </c>
      <c r="I645" s="222"/>
      <c r="J645" s="223">
        <f>ROUND(I645*H645,2)</f>
        <v>0</v>
      </c>
      <c r="K645" s="219" t="s">
        <v>297</v>
      </c>
      <c r="L645" s="47"/>
      <c r="M645" s="224" t="s">
        <v>42</v>
      </c>
      <c r="N645" s="225" t="s">
        <v>50</v>
      </c>
      <c r="O645" s="87"/>
      <c r="P645" s="226">
        <f>O645*H645</f>
        <v>0</v>
      </c>
      <c r="Q645" s="226">
        <v>0.51915</v>
      </c>
      <c r="R645" s="226">
        <f>Q645*H645</f>
        <v>9.8638499999999993</v>
      </c>
      <c r="S645" s="226">
        <v>0</v>
      </c>
      <c r="T645" s="22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8" t="s">
        <v>150</v>
      </c>
      <c r="AT645" s="228" t="s">
        <v>294</v>
      </c>
      <c r="AU645" s="228" t="s">
        <v>88</v>
      </c>
      <c r="AY645" s="20" t="s">
        <v>292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20" t="s">
        <v>86</v>
      </c>
      <c r="BK645" s="229">
        <f>ROUND(I645*H645,2)</f>
        <v>0</v>
      </c>
      <c r="BL645" s="20" t="s">
        <v>150</v>
      </c>
      <c r="BM645" s="228" t="s">
        <v>958</v>
      </c>
    </row>
    <row r="646" s="2" customFormat="1">
      <c r="A646" s="41"/>
      <c r="B646" s="42"/>
      <c r="C646" s="43"/>
      <c r="D646" s="230" t="s">
        <v>299</v>
      </c>
      <c r="E646" s="43"/>
      <c r="F646" s="231" t="s">
        <v>959</v>
      </c>
      <c r="G646" s="43"/>
      <c r="H646" s="43"/>
      <c r="I646" s="232"/>
      <c r="J646" s="43"/>
      <c r="K646" s="43"/>
      <c r="L646" s="47"/>
      <c r="M646" s="233"/>
      <c r="N646" s="23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299</v>
      </c>
      <c r="AU646" s="20" t="s">
        <v>88</v>
      </c>
    </row>
    <row r="647" s="13" customFormat="1">
      <c r="A647" s="13"/>
      <c r="B647" s="235"/>
      <c r="C647" s="236"/>
      <c r="D647" s="237" t="s">
        <v>301</v>
      </c>
      <c r="E647" s="238" t="s">
        <v>42</v>
      </c>
      <c r="F647" s="239" t="s">
        <v>601</v>
      </c>
      <c r="G647" s="236"/>
      <c r="H647" s="238" t="s">
        <v>42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301</v>
      </c>
      <c r="AU647" s="245" t="s">
        <v>88</v>
      </c>
      <c r="AV647" s="13" t="s">
        <v>86</v>
      </c>
      <c r="AW647" s="13" t="s">
        <v>38</v>
      </c>
      <c r="AX647" s="13" t="s">
        <v>79</v>
      </c>
      <c r="AY647" s="245" t="s">
        <v>292</v>
      </c>
    </row>
    <row r="648" s="14" customFormat="1">
      <c r="A648" s="14"/>
      <c r="B648" s="246"/>
      <c r="C648" s="247"/>
      <c r="D648" s="237" t="s">
        <v>301</v>
      </c>
      <c r="E648" s="248" t="s">
        <v>42</v>
      </c>
      <c r="F648" s="249" t="s">
        <v>960</v>
      </c>
      <c r="G648" s="247"/>
      <c r="H648" s="250">
        <v>19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301</v>
      </c>
      <c r="AU648" s="256" t="s">
        <v>88</v>
      </c>
      <c r="AV648" s="14" t="s">
        <v>88</v>
      </c>
      <c r="AW648" s="14" t="s">
        <v>38</v>
      </c>
      <c r="AX648" s="14" t="s">
        <v>79</v>
      </c>
      <c r="AY648" s="256" t="s">
        <v>292</v>
      </c>
    </row>
    <row r="649" s="15" customFormat="1">
      <c r="A649" s="15"/>
      <c r="B649" s="257"/>
      <c r="C649" s="258"/>
      <c r="D649" s="237" t="s">
        <v>301</v>
      </c>
      <c r="E649" s="259" t="s">
        <v>42</v>
      </c>
      <c r="F649" s="260" t="s">
        <v>303</v>
      </c>
      <c r="G649" s="258"/>
      <c r="H649" s="261">
        <v>19</v>
      </c>
      <c r="I649" s="262"/>
      <c r="J649" s="258"/>
      <c r="K649" s="258"/>
      <c r="L649" s="263"/>
      <c r="M649" s="264"/>
      <c r="N649" s="265"/>
      <c r="O649" s="265"/>
      <c r="P649" s="265"/>
      <c r="Q649" s="265"/>
      <c r="R649" s="265"/>
      <c r="S649" s="265"/>
      <c r="T649" s="26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7" t="s">
        <v>301</v>
      </c>
      <c r="AU649" s="267" t="s">
        <v>88</v>
      </c>
      <c r="AV649" s="15" t="s">
        <v>150</v>
      </c>
      <c r="AW649" s="15" t="s">
        <v>38</v>
      </c>
      <c r="AX649" s="15" t="s">
        <v>86</v>
      </c>
      <c r="AY649" s="267" t="s">
        <v>292</v>
      </c>
    </row>
    <row r="650" s="2" customFormat="1" ht="16.5" customHeight="1">
      <c r="A650" s="41"/>
      <c r="B650" s="42"/>
      <c r="C650" s="217" t="s">
        <v>961</v>
      </c>
      <c r="D650" s="217" t="s">
        <v>294</v>
      </c>
      <c r="E650" s="218" t="s">
        <v>962</v>
      </c>
      <c r="F650" s="219" t="s">
        <v>963</v>
      </c>
      <c r="G650" s="220" t="s">
        <v>181</v>
      </c>
      <c r="H650" s="221">
        <v>3</v>
      </c>
      <c r="I650" s="222"/>
      <c r="J650" s="223">
        <f>ROUND(I650*H650,2)</f>
        <v>0</v>
      </c>
      <c r="K650" s="219" t="s">
        <v>297</v>
      </c>
      <c r="L650" s="47"/>
      <c r="M650" s="224" t="s">
        <v>42</v>
      </c>
      <c r="N650" s="225" t="s">
        <v>50</v>
      </c>
      <c r="O650" s="87"/>
      <c r="P650" s="226">
        <f>O650*H650</f>
        <v>0</v>
      </c>
      <c r="Q650" s="226">
        <v>0.2767</v>
      </c>
      <c r="R650" s="226">
        <f>Q650*H650</f>
        <v>0.83010000000000006</v>
      </c>
      <c r="S650" s="226">
        <v>0</v>
      </c>
      <c r="T650" s="22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8" t="s">
        <v>150</v>
      </c>
      <c r="AT650" s="228" t="s">
        <v>294</v>
      </c>
      <c r="AU650" s="228" t="s">
        <v>88</v>
      </c>
      <c r="AY650" s="20" t="s">
        <v>292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20" t="s">
        <v>86</v>
      </c>
      <c r="BK650" s="229">
        <f>ROUND(I650*H650,2)</f>
        <v>0</v>
      </c>
      <c r="BL650" s="20" t="s">
        <v>150</v>
      </c>
      <c r="BM650" s="228" t="s">
        <v>964</v>
      </c>
    </row>
    <row r="651" s="2" customFormat="1">
      <c r="A651" s="41"/>
      <c r="B651" s="42"/>
      <c r="C651" s="43"/>
      <c r="D651" s="230" t="s">
        <v>299</v>
      </c>
      <c r="E651" s="43"/>
      <c r="F651" s="231" t="s">
        <v>965</v>
      </c>
      <c r="G651" s="43"/>
      <c r="H651" s="43"/>
      <c r="I651" s="232"/>
      <c r="J651" s="43"/>
      <c r="K651" s="43"/>
      <c r="L651" s="47"/>
      <c r="M651" s="233"/>
      <c r="N651" s="23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299</v>
      </c>
      <c r="AU651" s="20" t="s">
        <v>88</v>
      </c>
    </row>
    <row r="652" s="13" customFormat="1">
      <c r="A652" s="13"/>
      <c r="B652" s="235"/>
      <c r="C652" s="236"/>
      <c r="D652" s="237" t="s">
        <v>301</v>
      </c>
      <c r="E652" s="238" t="s">
        <v>42</v>
      </c>
      <c r="F652" s="239" t="s">
        <v>393</v>
      </c>
      <c r="G652" s="236"/>
      <c r="H652" s="238" t="s">
        <v>42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301</v>
      </c>
      <c r="AU652" s="245" t="s">
        <v>88</v>
      </c>
      <c r="AV652" s="13" t="s">
        <v>86</v>
      </c>
      <c r="AW652" s="13" t="s">
        <v>38</v>
      </c>
      <c r="AX652" s="13" t="s">
        <v>79</v>
      </c>
      <c r="AY652" s="245" t="s">
        <v>292</v>
      </c>
    </row>
    <row r="653" s="14" customFormat="1">
      <c r="A653" s="14"/>
      <c r="B653" s="246"/>
      <c r="C653" s="247"/>
      <c r="D653" s="237" t="s">
        <v>301</v>
      </c>
      <c r="E653" s="248" t="s">
        <v>42</v>
      </c>
      <c r="F653" s="249" t="s">
        <v>188</v>
      </c>
      <c r="G653" s="247"/>
      <c r="H653" s="250">
        <v>3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301</v>
      </c>
      <c r="AU653" s="256" t="s">
        <v>88</v>
      </c>
      <c r="AV653" s="14" t="s">
        <v>88</v>
      </c>
      <c r="AW653" s="14" t="s">
        <v>38</v>
      </c>
      <c r="AX653" s="14" t="s">
        <v>79</v>
      </c>
      <c r="AY653" s="256" t="s">
        <v>292</v>
      </c>
    </row>
    <row r="654" s="15" customFormat="1">
      <c r="A654" s="15"/>
      <c r="B654" s="257"/>
      <c r="C654" s="258"/>
      <c r="D654" s="237" t="s">
        <v>301</v>
      </c>
      <c r="E654" s="259" t="s">
        <v>42</v>
      </c>
      <c r="F654" s="260" t="s">
        <v>303</v>
      </c>
      <c r="G654" s="258"/>
      <c r="H654" s="261">
        <v>3</v>
      </c>
      <c r="I654" s="262"/>
      <c r="J654" s="258"/>
      <c r="K654" s="258"/>
      <c r="L654" s="263"/>
      <c r="M654" s="264"/>
      <c r="N654" s="265"/>
      <c r="O654" s="265"/>
      <c r="P654" s="265"/>
      <c r="Q654" s="265"/>
      <c r="R654" s="265"/>
      <c r="S654" s="265"/>
      <c r="T654" s="26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7" t="s">
        <v>301</v>
      </c>
      <c r="AU654" s="267" t="s">
        <v>88</v>
      </c>
      <c r="AV654" s="15" t="s">
        <v>150</v>
      </c>
      <c r="AW654" s="15" t="s">
        <v>38</v>
      </c>
      <c r="AX654" s="15" t="s">
        <v>86</v>
      </c>
      <c r="AY654" s="267" t="s">
        <v>292</v>
      </c>
    </row>
    <row r="655" s="2" customFormat="1" ht="16.5" customHeight="1">
      <c r="A655" s="41"/>
      <c r="B655" s="42"/>
      <c r="C655" s="217" t="s">
        <v>966</v>
      </c>
      <c r="D655" s="217" t="s">
        <v>294</v>
      </c>
      <c r="E655" s="218" t="s">
        <v>967</v>
      </c>
      <c r="F655" s="219" t="s">
        <v>968</v>
      </c>
      <c r="G655" s="220" t="s">
        <v>969</v>
      </c>
      <c r="H655" s="221">
        <v>1</v>
      </c>
      <c r="I655" s="222"/>
      <c r="J655" s="223">
        <f>ROUND(I655*H655,2)</f>
        <v>0</v>
      </c>
      <c r="K655" s="219" t="s">
        <v>42</v>
      </c>
      <c r="L655" s="47"/>
      <c r="M655" s="224" t="s">
        <v>42</v>
      </c>
      <c r="N655" s="225" t="s">
        <v>50</v>
      </c>
      <c r="O655" s="87"/>
      <c r="P655" s="226">
        <f>O655*H655</f>
        <v>0</v>
      </c>
      <c r="Q655" s="226">
        <v>0</v>
      </c>
      <c r="R655" s="226">
        <f>Q655*H655</f>
        <v>0</v>
      </c>
      <c r="S655" s="226">
        <v>0</v>
      </c>
      <c r="T655" s="22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8" t="s">
        <v>150</v>
      </c>
      <c r="AT655" s="228" t="s">
        <v>294</v>
      </c>
      <c r="AU655" s="228" t="s">
        <v>88</v>
      </c>
      <c r="AY655" s="20" t="s">
        <v>292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20" t="s">
        <v>86</v>
      </c>
      <c r="BK655" s="229">
        <f>ROUND(I655*H655,2)</f>
        <v>0</v>
      </c>
      <c r="BL655" s="20" t="s">
        <v>150</v>
      </c>
      <c r="BM655" s="228" t="s">
        <v>970</v>
      </c>
    </row>
    <row r="656" s="13" customFormat="1">
      <c r="A656" s="13"/>
      <c r="B656" s="235"/>
      <c r="C656" s="236"/>
      <c r="D656" s="237" t="s">
        <v>301</v>
      </c>
      <c r="E656" s="238" t="s">
        <v>42</v>
      </c>
      <c r="F656" s="239" t="s">
        <v>393</v>
      </c>
      <c r="G656" s="236"/>
      <c r="H656" s="238" t="s">
        <v>42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301</v>
      </c>
      <c r="AU656" s="245" t="s">
        <v>88</v>
      </c>
      <c r="AV656" s="13" t="s">
        <v>86</v>
      </c>
      <c r="AW656" s="13" t="s">
        <v>38</v>
      </c>
      <c r="AX656" s="13" t="s">
        <v>79</v>
      </c>
      <c r="AY656" s="245" t="s">
        <v>292</v>
      </c>
    </row>
    <row r="657" s="14" customFormat="1">
      <c r="A657" s="14"/>
      <c r="B657" s="246"/>
      <c r="C657" s="247"/>
      <c r="D657" s="237" t="s">
        <v>301</v>
      </c>
      <c r="E657" s="248" t="s">
        <v>42</v>
      </c>
      <c r="F657" s="249" t="s">
        <v>86</v>
      </c>
      <c r="G657" s="247"/>
      <c r="H657" s="250">
        <v>1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301</v>
      </c>
      <c r="AU657" s="256" t="s">
        <v>88</v>
      </c>
      <c r="AV657" s="14" t="s">
        <v>88</v>
      </c>
      <c r="AW657" s="14" t="s">
        <v>38</v>
      </c>
      <c r="AX657" s="14" t="s">
        <v>79</v>
      </c>
      <c r="AY657" s="256" t="s">
        <v>292</v>
      </c>
    </row>
    <row r="658" s="15" customFormat="1">
      <c r="A658" s="15"/>
      <c r="B658" s="257"/>
      <c r="C658" s="258"/>
      <c r="D658" s="237" t="s">
        <v>301</v>
      </c>
      <c r="E658" s="259" t="s">
        <v>42</v>
      </c>
      <c r="F658" s="260" t="s">
        <v>303</v>
      </c>
      <c r="G658" s="258"/>
      <c r="H658" s="261">
        <v>1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301</v>
      </c>
      <c r="AU658" s="267" t="s">
        <v>88</v>
      </c>
      <c r="AV658" s="15" t="s">
        <v>150</v>
      </c>
      <c r="AW658" s="15" t="s">
        <v>38</v>
      </c>
      <c r="AX658" s="15" t="s">
        <v>86</v>
      </c>
      <c r="AY658" s="267" t="s">
        <v>292</v>
      </c>
    </row>
    <row r="659" s="12" customFormat="1" ht="20.88" customHeight="1">
      <c r="A659" s="12"/>
      <c r="B659" s="201"/>
      <c r="C659" s="202"/>
      <c r="D659" s="203" t="s">
        <v>78</v>
      </c>
      <c r="E659" s="215" t="s">
        <v>802</v>
      </c>
      <c r="F659" s="215" t="s">
        <v>971</v>
      </c>
      <c r="G659" s="202"/>
      <c r="H659" s="202"/>
      <c r="I659" s="205"/>
      <c r="J659" s="216">
        <f>BK659</f>
        <v>0</v>
      </c>
      <c r="K659" s="202"/>
      <c r="L659" s="207"/>
      <c r="M659" s="208"/>
      <c r="N659" s="209"/>
      <c r="O659" s="209"/>
      <c r="P659" s="210">
        <f>SUM(P660:P676)</f>
        <v>0</v>
      </c>
      <c r="Q659" s="209"/>
      <c r="R659" s="210">
        <f>SUM(R660:R676)</f>
        <v>1.44574</v>
      </c>
      <c r="S659" s="209"/>
      <c r="T659" s="211">
        <f>SUM(T660:T676)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2" t="s">
        <v>86</v>
      </c>
      <c r="AT659" s="213" t="s">
        <v>78</v>
      </c>
      <c r="AU659" s="213" t="s">
        <v>88</v>
      </c>
      <c r="AY659" s="212" t="s">
        <v>292</v>
      </c>
      <c r="BK659" s="214">
        <f>SUM(BK660:BK676)</f>
        <v>0</v>
      </c>
    </row>
    <row r="660" s="2" customFormat="1" ht="16.5" customHeight="1">
      <c r="A660" s="41"/>
      <c r="B660" s="42"/>
      <c r="C660" s="217" t="s">
        <v>972</v>
      </c>
      <c r="D660" s="217" t="s">
        <v>294</v>
      </c>
      <c r="E660" s="218" t="s">
        <v>973</v>
      </c>
      <c r="F660" s="219" t="s">
        <v>974</v>
      </c>
      <c r="G660" s="220" t="s">
        <v>181</v>
      </c>
      <c r="H660" s="221">
        <v>2</v>
      </c>
      <c r="I660" s="222"/>
      <c r="J660" s="223">
        <f>ROUND(I660*H660,2)</f>
        <v>0</v>
      </c>
      <c r="K660" s="219" t="s">
        <v>297</v>
      </c>
      <c r="L660" s="47"/>
      <c r="M660" s="224" t="s">
        <v>42</v>
      </c>
      <c r="N660" s="225" t="s">
        <v>50</v>
      </c>
      <c r="O660" s="87"/>
      <c r="P660" s="226">
        <f>O660*H660</f>
        <v>0</v>
      </c>
      <c r="Q660" s="226">
        <v>0.072870000000000004</v>
      </c>
      <c r="R660" s="226">
        <f>Q660*H660</f>
        <v>0.14574000000000001</v>
      </c>
      <c r="S660" s="226">
        <v>0</v>
      </c>
      <c r="T660" s="227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8" t="s">
        <v>150</v>
      </c>
      <c r="AT660" s="228" t="s">
        <v>294</v>
      </c>
      <c r="AU660" s="228" t="s">
        <v>188</v>
      </c>
      <c r="AY660" s="20" t="s">
        <v>292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20" t="s">
        <v>86</v>
      </c>
      <c r="BK660" s="229">
        <f>ROUND(I660*H660,2)</f>
        <v>0</v>
      </c>
      <c r="BL660" s="20" t="s">
        <v>150</v>
      </c>
      <c r="BM660" s="228" t="s">
        <v>975</v>
      </c>
    </row>
    <row r="661" s="2" customFormat="1">
      <c r="A661" s="41"/>
      <c r="B661" s="42"/>
      <c r="C661" s="43"/>
      <c r="D661" s="230" t="s">
        <v>299</v>
      </c>
      <c r="E661" s="43"/>
      <c r="F661" s="231" t="s">
        <v>976</v>
      </c>
      <c r="G661" s="43"/>
      <c r="H661" s="43"/>
      <c r="I661" s="232"/>
      <c r="J661" s="43"/>
      <c r="K661" s="43"/>
      <c r="L661" s="47"/>
      <c r="M661" s="233"/>
      <c r="N661" s="23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299</v>
      </c>
      <c r="AU661" s="20" t="s">
        <v>188</v>
      </c>
    </row>
    <row r="662" s="13" customFormat="1">
      <c r="A662" s="13"/>
      <c r="B662" s="235"/>
      <c r="C662" s="236"/>
      <c r="D662" s="237" t="s">
        <v>301</v>
      </c>
      <c r="E662" s="238" t="s">
        <v>42</v>
      </c>
      <c r="F662" s="239" t="s">
        <v>393</v>
      </c>
      <c r="G662" s="236"/>
      <c r="H662" s="238" t="s">
        <v>42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301</v>
      </c>
      <c r="AU662" s="245" t="s">
        <v>188</v>
      </c>
      <c r="AV662" s="13" t="s">
        <v>86</v>
      </c>
      <c r="AW662" s="13" t="s">
        <v>38</v>
      </c>
      <c r="AX662" s="13" t="s">
        <v>79</v>
      </c>
      <c r="AY662" s="245" t="s">
        <v>292</v>
      </c>
    </row>
    <row r="663" s="14" customFormat="1">
      <c r="A663" s="14"/>
      <c r="B663" s="246"/>
      <c r="C663" s="247"/>
      <c r="D663" s="237" t="s">
        <v>301</v>
      </c>
      <c r="E663" s="248" t="s">
        <v>194</v>
      </c>
      <c r="F663" s="249" t="s">
        <v>88</v>
      </c>
      <c r="G663" s="247"/>
      <c r="H663" s="250">
        <v>2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301</v>
      </c>
      <c r="AU663" s="256" t="s">
        <v>188</v>
      </c>
      <c r="AV663" s="14" t="s">
        <v>88</v>
      </c>
      <c r="AW663" s="14" t="s">
        <v>38</v>
      </c>
      <c r="AX663" s="14" t="s">
        <v>79</v>
      </c>
      <c r="AY663" s="256" t="s">
        <v>292</v>
      </c>
    </row>
    <row r="664" s="15" customFormat="1">
      <c r="A664" s="15"/>
      <c r="B664" s="257"/>
      <c r="C664" s="258"/>
      <c r="D664" s="237" t="s">
        <v>301</v>
      </c>
      <c r="E664" s="259" t="s">
        <v>42</v>
      </c>
      <c r="F664" s="260" t="s">
        <v>303</v>
      </c>
      <c r="G664" s="258"/>
      <c r="H664" s="261">
        <v>2</v>
      </c>
      <c r="I664" s="262"/>
      <c r="J664" s="258"/>
      <c r="K664" s="258"/>
      <c r="L664" s="263"/>
      <c r="M664" s="264"/>
      <c r="N664" s="265"/>
      <c r="O664" s="265"/>
      <c r="P664" s="265"/>
      <c r="Q664" s="265"/>
      <c r="R664" s="265"/>
      <c r="S664" s="265"/>
      <c r="T664" s="26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7" t="s">
        <v>301</v>
      </c>
      <c r="AU664" s="267" t="s">
        <v>188</v>
      </c>
      <c r="AV664" s="15" t="s">
        <v>150</v>
      </c>
      <c r="AW664" s="15" t="s">
        <v>38</v>
      </c>
      <c r="AX664" s="15" t="s">
        <v>86</v>
      </c>
      <c r="AY664" s="267" t="s">
        <v>292</v>
      </c>
    </row>
    <row r="665" s="2" customFormat="1" ht="52.2" customHeight="1">
      <c r="A665" s="41"/>
      <c r="B665" s="42"/>
      <c r="C665" s="269" t="s">
        <v>977</v>
      </c>
      <c r="D665" s="269" t="s">
        <v>350</v>
      </c>
      <c r="E665" s="270" t="s">
        <v>978</v>
      </c>
      <c r="F665" s="271" t="s">
        <v>979</v>
      </c>
      <c r="G665" s="272" t="s">
        <v>980</v>
      </c>
      <c r="H665" s="273">
        <v>2</v>
      </c>
      <c r="I665" s="274"/>
      <c r="J665" s="275">
        <f>ROUND(I665*H665,2)</f>
        <v>0</v>
      </c>
      <c r="K665" s="271" t="s">
        <v>42</v>
      </c>
      <c r="L665" s="276"/>
      <c r="M665" s="277" t="s">
        <v>42</v>
      </c>
      <c r="N665" s="278" t="s">
        <v>50</v>
      </c>
      <c r="O665" s="87"/>
      <c r="P665" s="226">
        <f>O665*H665</f>
        <v>0</v>
      </c>
      <c r="Q665" s="226">
        <v>0</v>
      </c>
      <c r="R665" s="226">
        <f>Q665*H665</f>
        <v>0</v>
      </c>
      <c r="S665" s="226">
        <v>0</v>
      </c>
      <c r="T665" s="22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8" t="s">
        <v>340</v>
      </c>
      <c r="AT665" s="228" t="s">
        <v>350</v>
      </c>
      <c r="AU665" s="228" t="s">
        <v>188</v>
      </c>
      <c r="AY665" s="20" t="s">
        <v>292</v>
      </c>
      <c r="BE665" s="229">
        <f>IF(N665="základní",J665,0)</f>
        <v>0</v>
      </c>
      <c r="BF665" s="229">
        <f>IF(N665="snížená",J665,0)</f>
        <v>0</v>
      </c>
      <c r="BG665" s="229">
        <f>IF(N665="zákl. přenesená",J665,0)</f>
        <v>0</v>
      </c>
      <c r="BH665" s="229">
        <f>IF(N665="sníž. přenesená",J665,0)</f>
        <v>0</v>
      </c>
      <c r="BI665" s="229">
        <f>IF(N665="nulová",J665,0)</f>
        <v>0</v>
      </c>
      <c r="BJ665" s="20" t="s">
        <v>86</v>
      </c>
      <c r="BK665" s="229">
        <f>ROUND(I665*H665,2)</f>
        <v>0</v>
      </c>
      <c r="BL665" s="20" t="s">
        <v>150</v>
      </c>
      <c r="BM665" s="228" t="s">
        <v>981</v>
      </c>
    </row>
    <row r="666" s="2" customFormat="1">
      <c r="A666" s="41"/>
      <c r="B666" s="42"/>
      <c r="C666" s="43"/>
      <c r="D666" s="237" t="s">
        <v>324</v>
      </c>
      <c r="E666" s="43"/>
      <c r="F666" s="268" t="s">
        <v>982</v>
      </c>
      <c r="G666" s="43"/>
      <c r="H666" s="43"/>
      <c r="I666" s="232"/>
      <c r="J666" s="43"/>
      <c r="K666" s="43"/>
      <c r="L666" s="47"/>
      <c r="M666" s="233"/>
      <c r="N666" s="23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324</v>
      </c>
      <c r="AU666" s="20" t="s">
        <v>188</v>
      </c>
    </row>
    <row r="667" s="14" customFormat="1">
      <c r="A667" s="14"/>
      <c r="B667" s="246"/>
      <c r="C667" s="247"/>
      <c r="D667" s="237" t="s">
        <v>301</v>
      </c>
      <c r="E667" s="248" t="s">
        <v>42</v>
      </c>
      <c r="F667" s="249" t="s">
        <v>194</v>
      </c>
      <c r="G667" s="247"/>
      <c r="H667" s="250">
        <v>2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301</v>
      </c>
      <c r="AU667" s="256" t="s">
        <v>188</v>
      </c>
      <c r="AV667" s="14" t="s">
        <v>88</v>
      </c>
      <c r="AW667" s="14" t="s">
        <v>38</v>
      </c>
      <c r="AX667" s="14" t="s">
        <v>79</v>
      </c>
      <c r="AY667" s="256" t="s">
        <v>292</v>
      </c>
    </row>
    <row r="668" s="15" customFormat="1">
      <c r="A668" s="15"/>
      <c r="B668" s="257"/>
      <c r="C668" s="258"/>
      <c r="D668" s="237" t="s">
        <v>301</v>
      </c>
      <c r="E668" s="259" t="s">
        <v>42</v>
      </c>
      <c r="F668" s="260" t="s">
        <v>303</v>
      </c>
      <c r="G668" s="258"/>
      <c r="H668" s="261">
        <v>2</v>
      </c>
      <c r="I668" s="262"/>
      <c r="J668" s="258"/>
      <c r="K668" s="258"/>
      <c r="L668" s="263"/>
      <c r="M668" s="264"/>
      <c r="N668" s="265"/>
      <c r="O668" s="265"/>
      <c r="P668" s="265"/>
      <c r="Q668" s="265"/>
      <c r="R668" s="265"/>
      <c r="S668" s="265"/>
      <c r="T668" s="26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7" t="s">
        <v>301</v>
      </c>
      <c r="AU668" s="267" t="s">
        <v>188</v>
      </c>
      <c r="AV668" s="15" t="s">
        <v>150</v>
      </c>
      <c r="AW668" s="15" t="s">
        <v>38</v>
      </c>
      <c r="AX668" s="15" t="s">
        <v>86</v>
      </c>
      <c r="AY668" s="267" t="s">
        <v>292</v>
      </c>
    </row>
    <row r="669" s="2" customFormat="1" ht="24.15" customHeight="1">
      <c r="A669" s="41"/>
      <c r="B669" s="42"/>
      <c r="C669" s="217" t="s">
        <v>983</v>
      </c>
      <c r="D669" s="217" t="s">
        <v>294</v>
      </c>
      <c r="E669" s="218" t="s">
        <v>984</v>
      </c>
      <c r="F669" s="219" t="s">
        <v>985</v>
      </c>
      <c r="G669" s="220" t="s">
        <v>181</v>
      </c>
      <c r="H669" s="221">
        <v>2</v>
      </c>
      <c r="I669" s="222"/>
      <c r="J669" s="223">
        <f>ROUND(I669*H669,2)</f>
        <v>0</v>
      </c>
      <c r="K669" s="219" t="s">
        <v>42</v>
      </c>
      <c r="L669" s="47"/>
      <c r="M669" s="224" t="s">
        <v>42</v>
      </c>
      <c r="N669" s="225" t="s">
        <v>50</v>
      </c>
      <c r="O669" s="87"/>
      <c r="P669" s="226">
        <f>O669*H669</f>
        <v>0</v>
      </c>
      <c r="Q669" s="226">
        <v>0</v>
      </c>
      <c r="R669" s="226">
        <f>Q669*H669</f>
        <v>0</v>
      </c>
      <c r="S669" s="226">
        <v>0</v>
      </c>
      <c r="T669" s="22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8" t="s">
        <v>150</v>
      </c>
      <c r="AT669" s="228" t="s">
        <v>294</v>
      </c>
      <c r="AU669" s="228" t="s">
        <v>188</v>
      </c>
      <c r="AY669" s="20" t="s">
        <v>292</v>
      </c>
      <c r="BE669" s="229">
        <f>IF(N669="základní",J669,0)</f>
        <v>0</v>
      </c>
      <c r="BF669" s="229">
        <f>IF(N669="snížená",J669,0)</f>
        <v>0</v>
      </c>
      <c r="BG669" s="229">
        <f>IF(N669="zákl. přenesená",J669,0)</f>
        <v>0</v>
      </c>
      <c r="BH669" s="229">
        <f>IF(N669="sníž. přenesená",J669,0)</f>
        <v>0</v>
      </c>
      <c r="BI669" s="229">
        <f>IF(N669="nulová",J669,0)</f>
        <v>0</v>
      </c>
      <c r="BJ669" s="20" t="s">
        <v>86</v>
      </c>
      <c r="BK669" s="229">
        <f>ROUND(I669*H669,2)</f>
        <v>0</v>
      </c>
      <c r="BL669" s="20" t="s">
        <v>150</v>
      </c>
      <c r="BM669" s="228" t="s">
        <v>986</v>
      </c>
    </row>
    <row r="670" s="13" customFormat="1">
      <c r="A670" s="13"/>
      <c r="B670" s="235"/>
      <c r="C670" s="236"/>
      <c r="D670" s="237" t="s">
        <v>301</v>
      </c>
      <c r="E670" s="238" t="s">
        <v>42</v>
      </c>
      <c r="F670" s="239" t="s">
        <v>393</v>
      </c>
      <c r="G670" s="236"/>
      <c r="H670" s="238" t="s">
        <v>42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301</v>
      </c>
      <c r="AU670" s="245" t="s">
        <v>188</v>
      </c>
      <c r="AV670" s="13" t="s">
        <v>86</v>
      </c>
      <c r="AW670" s="13" t="s">
        <v>38</v>
      </c>
      <c r="AX670" s="13" t="s">
        <v>79</v>
      </c>
      <c r="AY670" s="245" t="s">
        <v>292</v>
      </c>
    </row>
    <row r="671" s="14" customFormat="1">
      <c r="A671" s="14"/>
      <c r="B671" s="246"/>
      <c r="C671" s="247"/>
      <c r="D671" s="237" t="s">
        <v>301</v>
      </c>
      <c r="E671" s="248" t="s">
        <v>192</v>
      </c>
      <c r="F671" s="249" t="s">
        <v>88</v>
      </c>
      <c r="G671" s="247"/>
      <c r="H671" s="250">
        <v>2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301</v>
      </c>
      <c r="AU671" s="256" t="s">
        <v>188</v>
      </c>
      <c r="AV671" s="14" t="s">
        <v>88</v>
      </c>
      <c r="AW671" s="14" t="s">
        <v>38</v>
      </c>
      <c r="AX671" s="14" t="s">
        <v>79</v>
      </c>
      <c r="AY671" s="256" t="s">
        <v>292</v>
      </c>
    </row>
    <row r="672" s="15" customFormat="1">
      <c r="A672" s="15"/>
      <c r="B672" s="257"/>
      <c r="C672" s="258"/>
      <c r="D672" s="237" t="s">
        <v>301</v>
      </c>
      <c r="E672" s="259" t="s">
        <v>42</v>
      </c>
      <c r="F672" s="260" t="s">
        <v>303</v>
      </c>
      <c r="G672" s="258"/>
      <c r="H672" s="261">
        <v>2</v>
      </c>
      <c r="I672" s="262"/>
      <c r="J672" s="258"/>
      <c r="K672" s="258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301</v>
      </c>
      <c r="AU672" s="267" t="s">
        <v>188</v>
      </c>
      <c r="AV672" s="15" t="s">
        <v>150</v>
      </c>
      <c r="AW672" s="15" t="s">
        <v>38</v>
      </c>
      <c r="AX672" s="15" t="s">
        <v>86</v>
      </c>
      <c r="AY672" s="267" t="s">
        <v>292</v>
      </c>
    </row>
    <row r="673" s="2" customFormat="1" ht="37.8" customHeight="1">
      <c r="A673" s="41"/>
      <c r="B673" s="42"/>
      <c r="C673" s="269" t="s">
        <v>987</v>
      </c>
      <c r="D673" s="269" t="s">
        <v>350</v>
      </c>
      <c r="E673" s="270" t="s">
        <v>988</v>
      </c>
      <c r="F673" s="271" t="s">
        <v>989</v>
      </c>
      <c r="G673" s="272" t="s">
        <v>181</v>
      </c>
      <c r="H673" s="273">
        <v>2</v>
      </c>
      <c r="I673" s="274"/>
      <c r="J673" s="275">
        <f>ROUND(I673*H673,2)</f>
        <v>0</v>
      </c>
      <c r="K673" s="271" t="s">
        <v>42</v>
      </c>
      <c r="L673" s="276"/>
      <c r="M673" s="277" t="s">
        <v>42</v>
      </c>
      <c r="N673" s="278" t="s">
        <v>50</v>
      </c>
      <c r="O673" s="87"/>
      <c r="P673" s="226">
        <f>O673*H673</f>
        <v>0</v>
      </c>
      <c r="Q673" s="226">
        <v>0.65000000000000002</v>
      </c>
      <c r="R673" s="226">
        <f>Q673*H673</f>
        <v>1.3</v>
      </c>
      <c r="S673" s="226">
        <v>0</v>
      </c>
      <c r="T673" s="22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8" t="s">
        <v>340</v>
      </c>
      <c r="AT673" s="228" t="s">
        <v>350</v>
      </c>
      <c r="AU673" s="228" t="s">
        <v>188</v>
      </c>
      <c r="AY673" s="20" t="s">
        <v>292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0" t="s">
        <v>86</v>
      </c>
      <c r="BK673" s="229">
        <f>ROUND(I673*H673,2)</f>
        <v>0</v>
      </c>
      <c r="BL673" s="20" t="s">
        <v>150</v>
      </c>
      <c r="BM673" s="228" t="s">
        <v>990</v>
      </c>
    </row>
    <row r="674" s="2" customFormat="1">
      <c r="A674" s="41"/>
      <c r="B674" s="42"/>
      <c r="C674" s="43"/>
      <c r="D674" s="237" t="s">
        <v>324</v>
      </c>
      <c r="E674" s="43"/>
      <c r="F674" s="268" t="s">
        <v>991</v>
      </c>
      <c r="G674" s="43"/>
      <c r="H674" s="43"/>
      <c r="I674" s="232"/>
      <c r="J674" s="43"/>
      <c r="K674" s="43"/>
      <c r="L674" s="47"/>
      <c r="M674" s="233"/>
      <c r="N674" s="23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324</v>
      </c>
      <c r="AU674" s="20" t="s">
        <v>188</v>
      </c>
    </row>
    <row r="675" s="14" customFormat="1">
      <c r="A675" s="14"/>
      <c r="B675" s="246"/>
      <c r="C675" s="247"/>
      <c r="D675" s="237" t="s">
        <v>301</v>
      </c>
      <c r="E675" s="248" t="s">
        <v>42</v>
      </c>
      <c r="F675" s="249" t="s">
        <v>192</v>
      </c>
      <c r="G675" s="247"/>
      <c r="H675" s="250">
        <v>2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301</v>
      </c>
      <c r="AU675" s="256" t="s">
        <v>188</v>
      </c>
      <c r="AV675" s="14" t="s">
        <v>88</v>
      </c>
      <c r="AW675" s="14" t="s">
        <v>38</v>
      </c>
      <c r="AX675" s="14" t="s">
        <v>79</v>
      </c>
      <c r="AY675" s="256" t="s">
        <v>292</v>
      </c>
    </row>
    <row r="676" s="15" customFormat="1">
      <c r="A676" s="15"/>
      <c r="B676" s="257"/>
      <c r="C676" s="258"/>
      <c r="D676" s="237" t="s">
        <v>301</v>
      </c>
      <c r="E676" s="259" t="s">
        <v>42</v>
      </c>
      <c r="F676" s="260" t="s">
        <v>303</v>
      </c>
      <c r="G676" s="258"/>
      <c r="H676" s="261">
        <v>2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301</v>
      </c>
      <c r="AU676" s="267" t="s">
        <v>188</v>
      </c>
      <c r="AV676" s="15" t="s">
        <v>150</v>
      </c>
      <c r="AW676" s="15" t="s">
        <v>38</v>
      </c>
      <c r="AX676" s="15" t="s">
        <v>86</v>
      </c>
      <c r="AY676" s="267" t="s">
        <v>292</v>
      </c>
    </row>
    <row r="677" s="12" customFormat="1" ht="20.88" customHeight="1">
      <c r="A677" s="12"/>
      <c r="B677" s="201"/>
      <c r="C677" s="202"/>
      <c r="D677" s="203" t="s">
        <v>78</v>
      </c>
      <c r="E677" s="215" t="s">
        <v>824</v>
      </c>
      <c r="F677" s="215" t="s">
        <v>992</v>
      </c>
      <c r="G677" s="202"/>
      <c r="H677" s="202"/>
      <c r="I677" s="205"/>
      <c r="J677" s="216">
        <f>BK677</f>
        <v>0</v>
      </c>
      <c r="K677" s="202"/>
      <c r="L677" s="207"/>
      <c r="M677" s="208"/>
      <c r="N677" s="209"/>
      <c r="O677" s="209"/>
      <c r="P677" s="210">
        <f>SUM(P678:P776)</f>
        <v>0</v>
      </c>
      <c r="Q677" s="209"/>
      <c r="R677" s="210">
        <f>SUM(R678:R776)</f>
        <v>0</v>
      </c>
      <c r="S677" s="209"/>
      <c r="T677" s="211">
        <f>SUM(T678:T776)</f>
        <v>884.12239999999997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2" t="s">
        <v>86</v>
      </c>
      <c r="AT677" s="213" t="s">
        <v>78</v>
      </c>
      <c r="AU677" s="213" t="s">
        <v>88</v>
      </c>
      <c r="AY677" s="212" t="s">
        <v>292</v>
      </c>
      <c r="BK677" s="214">
        <f>SUM(BK678:BK776)</f>
        <v>0</v>
      </c>
    </row>
    <row r="678" s="2" customFormat="1" ht="33" customHeight="1">
      <c r="A678" s="41"/>
      <c r="B678" s="42"/>
      <c r="C678" s="217" t="s">
        <v>993</v>
      </c>
      <c r="D678" s="217" t="s">
        <v>294</v>
      </c>
      <c r="E678" s="218" t="s">
        <v>994</v>
      </c>
      <c r="F678" s="219" t="s">
        <v>995</v>
      </c>
      <c r="G678" s="220" t="s">
        <v>116</v>
      </c>
      <c r="H678" s="221">
        <v>32.5</v>
      </c>
      <c r="I678" s="222"/>
      <c r="J678" s="223">
        <f>ROUND(I678*H678,2)</f>
        <v>0</v>
      </c>
      <c r="K678" s="219" t="s">
        <v>297</v>
      </c>
      <c r="L678" s="47"/>
      <c r="M678" s="224" t="s">
        <v>42</v>
      </c>
      <c r="N678" s="225" t="s">
        <v>50</v>
      </c>
      <c r="O678" s="87"/>
      <c r="P678" s="226">
        <f>O678*H678</f>
        <v>0</v>
      </c>
      <c r="Q678" s="226">
        <v>0</v>
      </c>
      <c r="R678" s="226">
        <f>Q678*H678</f>
        <v>0</v>
      </c>
      <c r="S678" s="226">
        <v>0.58599999999999997</v>
      </c>
      <c r="T678" s="227">
        <f>S678*H678</f>
        <v>19.044999999999998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8" t="s">
        <v>150</v>
      </c>
      <c r="AT678" s="228" t="s">
        <v>294</v>
      </c>
      <c r="AU678" s="228" t="s">
        <v>188</v>
      </c>
      <c r="AY678" s="20" t="s">
        <v>292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20" t="s">
        <v>86</v>
      </c>
      <c r="BK678" s="229">
        <f>ROUND(I678*H678,2)</f>
        <v>0</v>
      </c>
      <c r="BL678" s="20" t="s">
        <v>150</v>
      </c>
      <c r="BM678" s="228" t="s">
        <v>996</v>
      </c>
    </row>
    <row r="679" s="2" customFormat="1">
      <c r="A679" s="41"/>
      <c r="B679" s="42"/>
      <c r="C679" s="43"/>
      <c r="D679" s="230" t="s">
        <v>299</v>
      </c>
      <c r="E679" s="43"/>
      <c r="F679" s="231" t="s">
        <v>997</v>
      </c>
      <c r="G679" s="43"/>
      <c r="H679" s="43"/>
      <c r="I679" s="232"/>
      <c r="J679" s="43"/>
      <c r="K679" s="43"/>
      <c r="L679" s="47"/>
      <c r="M679" s="233"/>
      <c r="N679" s="23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299</v>
      </c>
      <c r="AU679" s="20" t="s">
        <v>188</v>
      </c>
    </row>
    <row r="680" s="13" customFormat="1">
      <c r="A680" s="13"/>
      <c r="B680" s="235"/>
      <c r="C680" s="236"/>
      <c r="D680" s="237" t="s">
        <v>301</v>
      </c>
      <c r="E680" s="238" t="s">
        <v>42</v>
      </c>
      <c r="F680" s="239" t="s">
        <v>302</v>
      </c>
      <c r="G680" s="236"/>
      <c r="H680" s="238" t="s">
        <v>42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301</v>
      </c>
      <c r="AU680" s="245" t="s">
        <v>188</v>
      </c>
      <c r="AV680" s="13" t="s">
        <v>86</v>
      </c>
      <c r="AW680" s="13" t="s">
        <v>38</v>
      </c>
      <c r="AX680" s="13" t="s">
        <v>79</v>
      </c>
      <c r="AY680" s="245" t="s">
        <v>292</v>
      </c>
    </row>
    <row r="681" s="14" customFormat="1">
      <c r="A681" s="14"/>
      <c r="B681" s="246"/>
      <c r="C681" s="247"/>
      <c r="D681" s="237" t="s">
        <v>301</v>
      </c>
      <c r="E681" s="248" t="s">
        <v>42</v>
      </c>
      <c r="F681" s="249" t="s">
        <v>998</v>
      </c>
      <c r="G681" s="247"/>
      <c r="H681" s="250">
        <v>32.5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301</v>
      </c>
      <c r="AU681" s="256" t="s">
        <v>188</v>
      </c>
      <c r="AV681" s="14" t="s">
        <v>88</v>
      </c>
      <c r="AW681" s="14" t="s">
        <v>38</v>
      </c>
      <c r="AX681" s="14" t="s">
        <v>79</v>
      </c>
      <c r="AY681" s="256" t="s">
        <v>292</v>
      </c>
    </row>
    <row r="682" s="15" customFormat="1">
      <c r="A682" s="15"/>
      <c r="B682" s="257"/>
      <c r="C682" s="258"/>
      <c r="D682" s="237" t="s">
        <v>301</v>
      </c>
      <c r="E682" s="259" t="s">
        <v>42</v>
      </c>
      <c r="F682" s="260" t="s">
        <v>303</v>
      </c>
      <c r="G682" s="258"/>
      <c r="H682" s="261">
        <v>32.5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7" t="s">
        <v>301</v>
      </c>
      <c r="AU682" s="267" t="s">
        <v>188</v>
      </c>
      <c r="AV682" s="15" t="s">
        <v>150</v>
      </c>
      <c r="AW682" s="15" t="s">
        <v>38</v>
      </c>
      <c r="AX682" s="15" t="s">
        <v>86</v>
      </c>
      <c r="AY682" s="267" t="s">
        <v>292</v>
      </c>
    </row>
    <row r="683" s="2" customFormat="1" ht="37.8" customHeight="1">
      <c r="A683" s="41"/>
      <c r="B683" s="42"/>
      <c r="C683" s="217" t="s">
        <v>354</v>
      </c>
      <c r="D683" s="217" t="s">
        <v>294</v>
      </c>
      <c r="E683" s="218" t="s">
        <v>999</v>
      </c>
      <c r="F683" s="219" t="s">
        <v>1000</v>
      </c>
      <c r="G683" s="220" t="s">
        <v>116</v>
      </c>
      <c r="H683" s="221">
        <v>51.799999999999997</v>
      </c>
      <c r="I683" s="222"/>
      <c r="J683" s="223">
        <f>ROUND(I683*H683,2)</f>
        <v>0</v>
      </c>
      <c r="K683" s="219" t="s">
        <v>297</v>
      </c>
      <c r="L683" s="47"/>
      <c r="M683" s="224" t="s">
        <v>42</v>
      </c>
      <c r="N683" s="225" t="s">
        <v>50</v>
      </c>
      <c r="O683" s="87"/>
      <c r="P683" s="226">
        <f>O683*H683</f>
        <v>0</v>
      </c>
      <c r="Q683" s="226">
        <v>0</v>
      </c>
      <c r="R683" s="226">
        <f>Q683*H683</f>
        <v>0</v>
      </c>
      <c r="S683" s="226">
        <v>0.26000000000000001</v>
      </c>
      <c r="T683" s="227">
        <f>S683*H683</f>
        <v>13.468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8" t="s">
        <v>150</v>
      </c>
      <c r="AT683" s="228" t="s">
        <v>294</v>
      </c>
      <c r="AU683" s="228" t="s">
        <v>188</v>
      </c>
      <c r="AY683" s="20" t="s">
        <v>292</v>
      </c>
      <c r="BE683" s="229">
        <f>IF(N683="základní",J683,0)</f>
        <v>0</v>
      </c>
      <c r="BF683" s="229">
        <f>IF(N683="snížená",J683,0)</f>
        <v>0</v>
      </c>
      <c r="BG683" s="229">
        <f>IF(N683="zákl. přenesená",J683,0)</f>
        <v>0</v>
      </c>
      <c r="BH683" s="229">
        <f>IF(N683="sníž. přenesená",J683,0)</f>
        <v>0</v>
      </c>
      <c r="BI683" s="229">
        <f>IF(N683="nulová",J683,0)</f>
        <v>0</v>
      </c>
      <c r="BJ683" s="20" t="s">
        <v>86</v>
      </c>
      <c r="BK683" s="229">
        <f>ROUND(I683*H683,2)</f>
        <v>0</v>
      </c>
      <c r="BL683" s="20" t="s">
        <v>150</v>
      </c>
      <c r="BM683" s="228" t="s">
        <v>1001</v>
      </c>
    </row>
    <row r="684" s="2" customFormat="1">
      <c r="A684" s="41"/>
      <c r="B684" s="42"/>
      <c r="C684" s="43"/>
      <c r="D684" s="230" t="s">
        <v>299</v>
      </c>
      <c r="E684" s="43"/>
      <c r="F684" s="231" t="s">
        <v>1002</v>
      </c>
      <c r="G684" s="43"/>
      <c r="H684" s="43"/>
      <c r="I684" s="232"/>
      <c r="J684" s="43"/>
      <c r="K684" s="43"/>
      <c r="L684" s="47"/>
      <c r="M684" s="233"/>
      <c r="N684" s="23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299</v>
      </c>
      <c r="AU684" s="20" t="s">
        <v>188</v>
      </c>
    </row>
    <row r="685" s="13" customFormat="1">
      <c r="A685" s="13"/>
      <c r="B685" s="235"/>
      <c r="C685" s="236"/>
      <c r="D685" s="237" t="s">
        <v>301</v>
      </c>
      <c r="E685" s="238" t="s">
        <v>42</v>
      </c>
      <c r="F685" s="239" t="s">
        <v>302</v>
      </c>
      <c r="G685" s="236"/>
      <c r="H685" s="238" t="s">
        <v>42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301</v>
      </c>
      <c r="AU685" s="245" t="s">
        <v>188</v>
      </c>
      <c r="AV685" s="13" t="s">
        <v>86</v>
      </c>
      <c r="AW685" s="13" t="s">
        <v>38</v>
      </c>
      <c r="AX685" s="13" t="s">
        <v>79</v>
      </c>
      <c r="AY685" s="245" t="s">
        <v>292</v>
      </c>
    </row>
    <row r="686" s="14" customFormat="1">
      <c r="A686" s="14"/>
      <c r="B686" s="246"/>
      <c r="C686" s="247"/>
      <c r="D686" s="237" t="s">
        <v>301</v>
      </c>
      <c r="E686" s="248" t="s">
        <v>221</v>
      </c>
      <c r="F686" s="249" t="s">
        <v>1003</v>
      </c>
      <c r="G686" s="247"/>
      <c r="H686" s="250">
        <v>51.799999999999997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301</v>
      </c>
      <c r="AU686" s="256" t="s">
        <v>188</v>
      </c>
      <c r="AV686" s="14" t="s">
        <v>88</v>
      </c>
      <c r="AW686" s="14" t="s">
        <v>38</v>
      </c>
      <c r="AX686" s="14" t="s">
        <v>79</v>
      </c>
      <c r="AY686" s="256" t="s">
        <v>292</v>
      </c>
    </row>
    <row r="687" s="15" customFormat="1">
      <c r="A687" s="15"/>
      <c r="B687" s="257"/>
      <c r="C687" s="258"/>
      <c r="D687" s="237" t="s">
        <v>301</v>
      </c>
      <c r="E687" s="259" t="s">
        <v>42</v>
      </c>
      <c r="F687" s="260" t="s">
        <v>303</v>
      </c>
      <c r="G687" s="258"/>
      <c r="H687" s="261">
        <v>51.799999999999997</v>
      </c>
      <c r="I687" s="262"/>
      <c r="J687" s="258"/>
      <c r="K687" s="258"/>
      <c r="L687" s="263"/>
      <c r="M687" s="264"/>
      <c r="N687" s="265"/>
      <c r="O687" s="265"/>
      <c r="P687" s="265"/>
      <c r="Q687" s="265"/>
      <c r="R687" s="265"/>
      <c r="S687" s="265"/>
      <c r="T687" s="26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7" t="s">
        <v>301</v>
      </c>
      <c r="AU687" s="267" t="s">
        <v>188</v>
      </c>
      <c r="AV687" s="15" t="s">
        <v>150</v>
      </c>
      <c r="AW687" s="15" t="s">
        <v>38</v>
      </c>
      <c r="AX687" s="15" t="s">
        <v>86</v>
      </c>
      <c r="AY687" s="267" t="s">
        <v>292</v>
      </c>
    </row>
    <row r="688" s="2" customFormat="1" ht="37.8" customHeight="1">
      <c r="A688" s="41"/>
      <c r="B688" s="42"/>
      <c r="C688" s="217" t="s">
        <v>1004</v>
      </c>
      <c r="D688" s="217" t="s">
        <v>294</v>
      </c>
      <c r="E688" s="218" t="s">
        <v>1005</v>
      </c>
      <c r="F688" s="219" t="s">
        <v>1006</v>
      </c>
      <c r="G688" s="220" t="s">
        <v>116</v>
      </c>
      <c r="H688" s="221">
        <v>9</v>
      </c>
      <c r="I688" s="222"/>
      <c r="J688" s="223">
        <f>ROUND(I688*H688,2)</f>
        <v>0</v>
      </c>
      <c r="K688" s="219" t="s">
        <v>297</v>
      </c>
      <c r="L688" s="47"/>
      <c r="M688" s="224" t="s">
        <v>42</v>
      </c>
      <c r="N688" s="225" t="s">
        <v>50</v>
      </c>
      <c r="O688" s="87"/>
      <c r="P688" s="226">
        <f>O688*H688</f>
        <v>0</v>
      </c>
      <c r="Q688" s="226">
        <v>0</v>
      </c>
      <c r="R688" s="226">
        <f>Q688*H688</f>
        <v>0</v>
      </c>
      <c r="S688" s="226">
        <v>0.40000000000000002</v>
      </c>
      <c r="T688" s="227">
        <f>S688*H688</f>
        <v>3.6000000000000001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8" t="s">
        <v>150</v>
      </c>
      <c r="AT688" s="228" t="s">
        <v>294</v>
      </c>
      <c r="AU688" s="228" t="s">
        <v>188</v>
      </c>
      <c r="AY688" s="20" t="s">
        <v>292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20" t="s">
        <v>86</v>
      </c>
      <c r="BK688" s="229">
        <f>ROUND(I688*H688,2)</f>
        <v>0</v>
      </c>
      <c r="BL688" s="20" t="s">
        <v>150</v>
      </c>
      <c r="BM688" s="228" t="s">
        <v>1007</v>
      </c>
    </row>
    <row r="689" s="2" customFormat="1">
      <c r="A689" s="41"/>
      <c r="B689" s="42"/>
      <c r="C689" s="43"/>
      <c r="D689" s="230" t="s">
        <v>299</v>
      </c>
      <c r="E689" s="43"/>
      <c r="F689" s="231" t="s">
        <v>1008</v>
      </c>
      <c r="G689" s="43"/>
      <c r="H689" s="43"/>
      <c r="I689" s="232"/>
      <c r="J689" s="43"/>
      <c r="K689" s="43"/>
      <c r="L689" s="47"/>
      <c r="M689" s="233"/>
      <c r="N689" s="23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299</v>
      </c>
      <c r="AU689" s="20" t="s">
        <v>188</v>
      </c>
    </row>
    <row r="690" s="13" customFormat="1">
      <c r="A690" s="13"/>
      <c r="B690" s="235"/>
      <c r="C690" s="236"/>
      <c r="D690" s="237" t="s">
        <v>301</v>
      </c>
      <c r="E690" s="238" t="s">
        <v>42</v>
      </c>
      <c r="F690" s="239" t="s">
        <v>302</v>
      </c>
      <c r="G690" s="236"/>
      <c r="H690" s="238" t="s">
        <v>42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301</v>
      </c>
      <c r="AU690" s="245" t="s">
        <v>188</v>
      </c>
      <c r="AV690" s="13" t="s">
        <v>86</v>
      </c>
      <c r="AW690" s="13" t="s">
        <v>38</v>
      </c>
      <c r="AX690" s="13" t="s">
        <v>79</v>
      </c>
      <c r="AY690" s="245" t="s">
        <v>292</v>
      </c>
    </row>
    <row r="691" s="14" customFormat="1">
      <c r="A691" s="14"/>
      <c r="B691" s="246"/>
      <c r="C691" s="247"/>
      <c r="D691" s="237" t="s">
        <v>301</v>
      </c>
      <c r="E691" s="248" t="s">
        <v>219</v>
      </c>
      <c r="F691" s="249" t="s">
        <v>144</v>
      </c>
      <c r="G691" s="247"/>
      <c r="H691" s="250">
        <v>9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301</v>
      </c>
      <c r="AU691" s="256" t="s">
        <v>188</v>
      </c>
      <c r="AV691" s="14" t="s">
        <v>88</v>
      </c>
      <c r="AW691" s="14" t="s">
        <v>38</v>
      </c>
      <c r="AX691" s="14" t="s">
        <v>79</v>
      </c>
      <c r="AY691" s="256" t="s">
        <v>292</v>
      </c>
    </row>
    <row r="692" s="15" customFormat="1">
      <c r="A692" s="15"/>
      <c r="B692" s="257"/>
      <c r="C692" s="258"/>
      <c r="D692" s="237" t="s">
        <v>301</v>
      </c>
      <c r="E692" s="259" t="s">
        <v>42</v>
      </c>
      <c r="F692" s="260" t="s">
        <v>303</v>
      </c>
      <c r="G692" s="258"/>
      <c r="H692" s="261">
        <v>9</v>
      </c>
      <c r="I692" s="262"/>
      <c r="J692" s="258"/>
      <c r="K692" s="258"/>
      <c r="L692" s="263"/>
      <c r="M692" s="264"/>
      <c r="N692" s="265"/>
      <c r="O692" s="265"/>
      <c r="P692" s="265"/>
      <c r="Q692" s="265"/>
      <c r="R692" s="265"/>
      <c r="S692" s="265"/>
      <c r="T692" s="26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7" t="s">
        <v>301</v>
      </c>
      <c r="AU692" s="267" t="s">
        <v>188</v>
      </c>
      <c r="AV692" s="15" t="s">
        <v>150</v>
      </c>
      <c r="AW692" s="15" t="s">
        <v>38</v>
      </c>
      <c r="AX692" s="15" t="s">
        <v>86</v>
      </c>
      <c r="AY692" s="267" t="s">
        <v>292</v>
      </c>
    </row>
    <row r="693" s="2" customFormat="1" ht="37.8" customHeight="1">
      <c r="A693" s="41"/>
      <c r="B693" s="42"/>
      <c r="C693" s="217" t="s">
        <v>1009</v>
      </c>
      <c r="D693" s="217" t="s">
        <v>294</v>
      </c>
      <c r="E693" s="218" t="s">
        <v>1010</v>
      </c>
      <c r="F693" s="219" t="s">
        <v>1011</v>
      </c>
      <c r="G693" s="220" t="s">
        <v>116</v>
      </c>
      <c r="H693" s="221">
        <v>1127.4000000000001</v>
      </c>
      <c r="I693" s="222"/>
      <c r="J693" s="223">
        <f>ROUND(I693*H693,2)</f>
        <v>0</v>
      </c>
      <c r="K693" s="219" t="s">
        <v>297</v>
      </c>
      <c r="L693" s="47"/>
      <c r="M693" s="224" t="s">
        <v>42</v>
      </c>
      <c r="N693" s="225" t="s">
        <v>50</v>
      </c>
      <c r="O693" s="87"/>
      <c r="P693" s="226">
        <f>O693*H693</f>
        <v>0</v>
      </c>
      <c r="Q693" s="226">
        <v>0</v>
      </c>
      <c r="R693" s="226">
        <f>Q693*H693</f>
        <v>0</v>
      </c>
      <c r="S693" s="226">
        <v>0.28999999999999998</v>
      </c>
      <c r="T693" s="227">
        <f>S693*H693</f>
        <v>326.94600000000003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8" t="s">
        <v>150</v>
      </c>
      <c r="AT693" s="228" t="s">
        <v>294</v>
      </c>
      <c r="AU693" s="228" t="s">
        <v>188</v>
      </c>
      <c r="AY693" s="20" t="s">
        <v>292</v>
      </c>
      <c r="BE693" s="229">
        <f>IF(N693="základní",J693,0)</f>
        <v>0</v>
      </c>
      <c r="BF693" s="229">
        <f>IF(N693="snížená",J693,0)</f>
        <v>0</v>
      </c>
      <c r="BG693" s="229">
        <f>IF(N693="zákl. přenesená",J693,0)</f>
        <v>0</v>
      </c>
      <c r="BH693" s="229">
        <f>IF(N693="sníž. přenesená",J693,0)</f>
        <v>0</v>
      </c>
      <c r="BI693" s="229">
        <f>IF(N693="nulová",J693,0)</f>
        <v>0</v>
      </c>
      <c r="BJ693" s="20" t="s">
        <v>86</v>
      </c>
      <c r="BK693" s="229">
        <f>ROUND(I693*H693,2)</f>
        <v>0</v>
      </c>
      <c r="BL693" s="20" t="s">
        <v>150</v>
      </c>
      <c r="BM693" s="228" t="s">
        <v>1012</v>
      </c>
    </row>
    <row r="694" s="2" customFormat="1">
      <c r="A694" s="41"/>
      <c r="B694" s="42"/>
      <c r="C694" s="43"/>
      <c r="D694" s="230" t="s">
        <v>299</v>
      </c>
      <c r="E694" s="43"/>
      <c r="F694" s="231" t="s">
        <v>1013</v>
      </c>
      <c r="G694" s="43"/>
      <c r="H694" s="43"/>
      <c r="I694" s="232"/>
      <c r="J694" s="43"/>
      <c r="K694" s="43"/>
      <c r="L694" s="47"/>
      <c r="M694" s="233"/>
      <c r="N694" s="23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299</v>
      </c>
      <c r="AU694" s="20" t="s">
        <v>188</v>
      </c>
    </row>
    <row r="695" s="14" customFormat="1">
      <c r="A695" s="14"/>
      <c r="B695" s="246"/>
      <c r="C695" s="247"/>
      <c r="D695" s="237" t="s">
        <v>301</v>
      </c>
      <c r="E695" s="248" t="s">
        <v>42</v>
      </c>
      <c r="F695" s="249" t="s">
        <v>1014</v>
      </c>
      <c r="G695" s="247"/>
      <c r="H695" s="250">
        <v>1127.4000000000001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301</v>
      </c>
      <c r="AU695" s="256" t="s">
        <v>188</v>
      </c>
      <c r="AV695" s="14" t="s">
        <v>88</v>
      </c>
      <c r="AW695" s="14" t="s">
        <v>38</v>
      </c>
      <c r="AX695" s="14" t="s">
        <v>79</v>
      </c>
      <c r="AY695" s="256" t="s">
        <v>292</v>
      </c>
    </row>
    <row r="696" s="15" customFormat="1">
      <c r="A696" s="15"/>
      <c r="B696" s="257"/>
      <c r="C696" s="258"/>
      <c r="D696" s="237" t="s">
        <v>301</v>
      </c>
      <c r="E696" s="259" t="s">
        <v>42</v>
      </c>
      <c r="F696" s="260" t="s">
        <v>303</v>
      </c>
      <c r="G696" s="258"/>
      <c r="H696" s="261">
        <v>1127.4000000000001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7" t="s">
        <v>301</v>
      </c>
      <c r="AU696" s="267" t="s">
        <v>188</v>
      </c>
      <c r="AV696" s="15" t="s">
        <v>150</v>
      </c>
      <c r="AW696" s="15" t="s">
        <v>38</v>
      </c>
      <c r="AX696" s="15" t="s">
        <v>86</v>
      </c>
      <c r="AY696" s="267" t="s">
        <v>292</v>
      </c>
    </row>
    <row r="697" s="2" customFormat="1" ht="33" customHeight="1">
      <c r="A697" s="41"/>
      <c r="B697" s="42"/>
      <c r="C697" s="217" t="s">
        <v>1015</v>
      </c>
      <c r="D697" s="217" t="s">
        <v>294</v>
      </c>
      <c r="E697" s="218" t="s">
        <v>1016</v>
      </c>
      <c r="F697" s="219" t="s">
        <v>1017</v>
      </c>
      <c r="G697" s="220" t="s">
        <v>116</v>
      </c>
      <c r="H697" s="221">
        <v>1061</v>
      </c>
      <c r="I697" s="222"/>
      <c r="J697" s="223">
        <f>ROUND(I697*H697,2)</f>
        <v>0</v>
      </c>
      <c r="K697" s="219" t="s">
        <v>297</v>
      </c>
      <c r="L697" s="47"/>
      <c r="M697" s="224" t="s">
        <v>42</v>
      </c>
      <c r="N697" s="225" t="s">
        <v>50</v>
      </c>
      <c r="O697" s="87"/>
      <c r="P697" s="226">
        <f>O697*H697</f>
        <v>0</v>
      </c>
      <c r="Q697" s="226">
        <v>0</v>
      </c>
      <c r="R697" s="226">
        <f>Q697*H697</f>
        <v>0</v>
      </c>
      <c r="S697" s="226">
        <v>0.316</v>
      </c>
      <c r="T697" s="227">
        <f>S697*H697</f>
        <v>335.27600000000001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8" t="s">
        <v>150</v>
      </c>
      <c r="AT697" s="228" t="s">
        <v>294</v>
      </c>
      <c r="AU697" s="228" t="s">
        <v>188</v>
      </c>
      <c r="AY697" s="20" t="s">
        <v>292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20" t="s">
        <v>86</v>
      </c>
      <c r="BK697" s="229">
        <f>ROUND(I697*H697,2)</f>
        <v>0</v>
      </c>
      <c r="BL697" s="20" t="s">
        <v>150</v>
      </c>
      <c r="BM697" s="228" t="s">
        <v>1018</v>
      </c>
    </row>
    <row r="698" s="2" customFormat="1">
      <c r="A698" s="41"/>
      <c r="B698" s="42"/>
      <c r="C698" s="43"/>
      <c r="D698" s="230" t="s">
        <v>299</v>
      </c>
      <c r="E698" s="43"/>
      <c r="F698" s="231" t="s">
        <v>1019</v>
      </c>
      <c r="G698" s="43"/>
      <c r="H698" s="43"/>
      <c r="I698" s="232"/>
      <c r="J698" s="43"/>
      <c r="K698" s="43"/>
      <c r="L698" s="47"/>
      <c r="M698" s="233"/>
      <c r="N698" s="23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299</v>
      </c>
      <c r="AU698" s="20" t="s">
        <v>188</v>
      </c>
    </row>
    <row r="699" s="13" customFormat="1">
      <c r="A699" s="13"/>
      <c r="B699" s="235"/>
      <c r="C699" s="236"/>
      <c r="D699" s="237" t="s">
        <v>301</v>
      </c>
      <c r="E699" s="238" t="s">
        <v>42</v>
      </c>
      <c r="F699" s="239" t="s">
        <v>302</v>
      </c>
      <c r="G699" s="236"/>
      <c r="H699" s="238" t="s">
        <v>42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301</v>
      </c>
      <c r="AU699" s="245" t="s">
        <v>188</v>
      </c>
      <c r="AV699" s="13" t="s">
        <v>86</v>
      </c>
      <c r="AW699" s="13" t="s">
        <v>38</v>
      </c>
      <c r="AX699" s="13" t="s">
        <v>79</v>
      </c>
      <c r="AY699" s="245" t="s">
        <v>292</v>
      </c>
    </row>
    <row r="700" s="14" customFormat="1">
      <c r="A700" s="14"/>
      <c r="B700" s="246"/>
      <c r="C700" s="247"/>
      <c r="D700" s="237" t="s">
        <v>301</v>
      </c>
      <c r="E700" s="248" t="s">
        <v>216</v>
      </c>
      <c r="F700" s="249" t="s">
        <v>218</v>
      </c>
      <c r="G700" s="247"/>
      <c r="H700" s="250">
        <v>1061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301</v>
      </c>
      <c r="AU700" s="256" t="s">
        <v>188</v>
      </c>
      <c r="AV700" s="14" t="s">
        <v>88</v>
      </c>
      <c r="AW700" s="14" t="s">
        <v>38</v>
      </c>
      <c r="AX700" s="14" t="s">
        <v>79</v>
      </c>
      <c r="AY700" s="256" t="s">
        <v>292</v>
      </c>
    </row>
    <row r="701" s="15" customFormat="1">
      <c r="A701" s="15"/>
      <c r="B701" s="257"/>
      <c r="C701" s="258"/>
      <c r="D701" s="237" t="s">
        <v>301</v>
      </c>
      <c r="E701" s="259" t="s">
        <v>42</v>
      </c>
      <c r="F701" s="260" t="s">
        <v>303</v>
      </c>
      <c r="G701" s="258"/>
      <c r="H701" s="261">
        <v>1061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301</v>
      </c>
      <c r="AU701" s="267" t="s">
        <v>188</v>
      </c>
      <c r="AV701" s="15" t="s">
        <v>150</v>
      </c>
      <c r="AW701" s="15" t="s">
        <v>38</v>
      </c>
      <c r="AX701" s="15" t="s">
        <v>86</v>
      </c>
      <c r="AY701" s="267" t="s">
        <v>292</v>
      </c>
    </row>
    <row r="702" s="2" customFormat="1" ht="33" customHeight="1">
      <c r="A702" s="41"/>
      <c r="B702" s="42"/>
      <c r="C702" s="217" t="s">
        <v>1020</v>
      </c>
      <c r="D702" s="217" t="s">
        <v>294</v>
      </c>
      <c r="E702" s="218" t="s">
        <v>1021</v>
      </c>
      <c r="F702" s="219" t="s">
        <v>1022</v>
      </c>
      <c r="G702" s="220" t="s">
        <v>116</v>
      </c>
      <c r="H702" s="221">
        <v>5.5999999999999996</v>
      </c>
      <c r="I702" s="222"/>
      <c r="J702" s="223">
        <f>ROUND(I702*H702,2)</f>
        <v>0</v>
      </c>
      <c r="K702" s="219" t="s">
        <v>297</v>
      </c>
      <c r="L702" s="47"/>
      <c r="M702" s="224" t="s">
        <v>42</v>
      </c>
      <c r="N702" s="225" t="s">
        <v>50</v>
      </c>
      <c r="O702" s="87"/>
      <c r="P702" s="226">
        <f>O702*H702</f>
        <v>0</v>
      </c>
      <c r="Q702" s="226">
        <v>0</v>
      </c>
      <c r="R702" s="226">
        <f>Q702*H702</f>
        <v>0</v>
      </c>
      <c r="S702" s="226">
        <v>0.32500000000000001</v>
      </c>
      <c r="T702" s="227">
        <f>S702*H702</f>
        <v>1.8199999999999998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8" t="s">
        <v>150</v>
      </c>
      <c r="AT702" s="228" t="s">
        <v>294</v>
      </c>
      <c r="AU702" s="228" t="s">
        <v>188</v>
      </c>
      <c r="AY702" s="20" t="s">
        <v>292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20" t="s">
        <v>86</v>
      </c>
      <c r="BK702" s="229">
        <f>ROUND(I702*H702,2)</f>
        <v>0</v>
      </c>
      <c r="BL702" s="20" t="s">
        <v>150</v>
      </c>
      <c r="BM702" s="228" t="s">
        <v>1023</v>
      </c>
    </row>
    <row r="703" s="2" customFormat="1">
      <c r="A703" s="41"/>
      <c r="B703" s="42"/>
      <c r="C703" s="43"/>
      <c r="D703" s="230" t="s">
        <v>299</v>
      </c>
      <c r="E703" s="43"/>
      <c r="F703" s="231" t="s">
        <v>1024</v>
      </c>
      <c r="G703" s="43"/>
      <c r="H703" s="43"/>
      <c r="I703" s="232"/>
      <c r="J703" s="43"/>
      <c r="K703" s="43"/>
      <c r="L703" s="47"/>
      <c r="M703" s="233"/>
      <c r="N703" s="23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299</v>
      </c>
      <c r="AU703" s="20" t="s">
        <v>188</v>
      </c>
    </row>
    <row r="704" s="13" customFormat="1">
      <c r="A704" s="13"/>
      <c r="B704" s="235"/>
      <c r="C704" s="236"/>
      <c r="D704" s="237" t="s">
        <v>301</v>
      </c>
      <c r="E704" s="238" t="s">
        <v>42</v>
      </c>
      <c r="F704" s="239" t="s">
        <v>302</v>
      </c>
      <c r="G704" s="236"/>
      <c r="H704" s="238" t="s">
        <v>42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301</v>
      </c>
      <c r="AU704" s="245" t="s">
        <v>188</v>
      </c>
      <c r="AV704" s="13" t="s">
        <v>86</v>
      </c>
      <c r="AW704" s="13" t="s">
        <v>38</v>
      </c>
      <c r="AX704" s="13" t="s">
        <v>79</v>
      </c>
      <c r="AY704" s="245" t="s">
        <v>292</v>
      </c>
    </row>
    <row r="705" s="14" customFormat="1">
      <c r="A705" s="14"/>
      <c r="B705" s="246"/>
      <c r="C705" s="247"/>
      <c r="D705" s="237" t="s">
        <v>301</v>
      </c>
      <c r="E705" s="248" t="s">
        <v>230</v>
      </c>
      <c r="F705" s="249" t="s">
        <v>232</v>
      </c>
      <c r="G705" s="247"/>
      <c r="H705" s="250">
        <v>5.5999999999999996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301</v>
      </c>
      <c r="AU705" s="256" t="s">
        <v>188</v>
      </c>
      <c r="AV705" s="14" t="s">
        <v>88</v>
      </c>
      <c r="AW705" s="14" t="s">
        <v>38</v>
      </c>
      <c r="AX705" s="14" t="s">
        <v>79</v>
      </c>
      <c r="AY705" s="256" t="s">
        <v>292</v>
      </c>
    </row>
    <row r="706" s="15" customFormat="1">
      <c r="A706" s="15"/>
      <c r="B706" s="257"/>
      <c r="C706" s="258"/>
      <c r="D706" s="237" t="s">
        <v>301</v>
      </c>
      <c r="E706" s="259" t="s">
        <v>42</v>
      </c>
      <c r="F706" s="260" t="s">
        <v>303</v>
      </c>
      <c r="G706" s="258"/>
      <c r="H706" s="261">
        <v>5.5999999999999996</v>
      </c>
      <c r="I706" s="262"/>
      <c r="J706" s="258"/>
      <c r="K706" s="258"/>
      <c r="L706" s="263"/>
      <c r="M706" s="264"/>
      <c r="N706" s="265"/>
      <c r="O706" s="265"/>
      <c r="P706" s="265"/>
      <c r="Q706" s="265"/>
      <c r="R706" s="265"/>
      <c r="S706" s="265"/>
      <c r="T706" s="266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7" t="s">
        <v>301</v>
      </c>
      <c r="AU706" s="267" t="s">
        <v>188</v>
      </c>
      <c r="AV706" s="15" t="s">
        <v>150</v>
      </c>
      <c r="AW706" s="15" t="s">
        <v>38</v>
      </c>
      <c r="AX706" s="15" t="s">
        <v>86</v>
      </c>
      <c r="AY706" s="267" t="s">
        <v>292</v>
      </c>
    </row>
    <row r="707" s="2" customFormat="1" ht="24.15" customHeight="1">
      <c r="A707" s="41"/>
      <c r="B707" s="42"/>
      <c r="C707" s="217" t="s">
        <v>1025</v>
      </c>
      <c r="D707" s="217" t="s">
        <v>294</v>
      </c>
      <c r="E707" s="218" t="s">
        <v>1026</v>
      </c>
      <c r="F707" s="219" t="s">
        <v>1027</v>
      </c>
      <c r="G707" s="220" t="s">
        <v>147</v>
      </c>
      <c r="H707" s="221">
        <v>10</v>
      </c>
      <c r="I707" s="222"/>
      <c r="J707" s="223">
        <f>ROUND(I707*H707,2)</f>
        <v>0</v>
      </c>
      <c r="K707" s="219" t="s">
        <v>297</v>
      </c>
      <c r="L707" s="47"/>
      <c r="M707" s="224" t="s">
        <v>42</v>
      </c>
      <c r="N707" s="225" t="s">
        <v>50</v>
      </c>
      <c r="O707" s="87"/>
      <c r="P707" s="226">
        <f>O707*H707</f>
        <v>0</v>
      </c>
      <c r="Q707" s="226">
        <v>0</v>
      </c>
      <c r="R707" s="226">
        <f>Q707*H707</f>
        <v>0</v>
      </c>
      <c r="S707" s="226">
        <v>0.28999999999999998</v>
      </c>
      <c r="T707" s="227">
        <f>S707*H707</f>
        <v>2.8999999999999999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8" t="s">
        <v>150</v>
      </c>
      <c r="AT707" s="228" t="s">
        <v>294</v>
      </c>
      <c r="AU707" s="228" t="s">
        <v>188</v>
      </c>
      <c r="AY707" s="20" t="s">
        <v>292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20" t="s">
        <v>86</v>
      </c>
      <c r="BK707" s="229">
        <f>ROUND(I707*H707,2)</f>
        <v>0</v>
      </c>
      <c r="BL707" s="20" t="s">
        <v>150</v>
      </c>
      <c r="BM707" s="228" t="s">
        <v>1028</v>
      </c>
    </row>
    <row r="708" s="2" customFormat="1">
      <c r="A708" s="41"/>
      <c r="B708" s="42"/>
      <c r="C708" s="43"/>
      <c r="D708" s="230" t="s">
        <v>299</v>
      </c>
      <c r="E708" s="43"/>
      <c r="F708" s="231" t="s">
        <v>1029</v>
      </c>
      <c r="G708" s="43"/>
      <c r="H708" s="43"/>
      <c r="I708" s="232"/>
      <c r="J708" s="43"/>
      <c r="K708" s="43"/>
      <c r="L708" s="47"/>
      <c r="M708" s="233"/>
      <c r="N708" s="234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299</v>
      </c>
      <c r="AU708" s="20" t="s">
        <v>188</v>
      </c>
    </row>
    <row r="709" s="2" customFormat="1">
      <c r="A709" s="41"/>
      <c r="B709" s="42"/>
      <c r="C709" s="43"/>
      <c r="D709" s="237" t="s">
        <v>324</v>
      </c>
      <c r="E709" s="43"/>
      <c r="F709" s="268" t="s">
        <v>1030</v>
      </c>
      <c r="G709" s="43"/>
      <c r="H709" s="43"/>
      <c r="I709" s="232"/>
      <c r="J709" s="43"/>
      <c r="K709" s="43"/>
      <c r="L709" s="47"/>
      <c r="M709" s="233"/>
      <c r="N709" s="23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324</v>
      </c>
      <c r="AU709" s="20" t="s">
        <v>188</v>
      </c>
    </row>
    <row r="710" s="13" customFormat="1">
      <c r="A710" s="13"/>
      <c r="B710" s="235"/>
      <c r="C710" s="236"/>
      <c r="D710" s="237" t="s">
        <v>301</v>
      </c>
      <c r="E710" s="238" t="s">
        <v>42</v>
      </c>
      <c r="F710" s="239" t="s">
        <v>601</v>
      </c>
      <c r="G710" s="236"/>
      <c r="H710" s="238" t="s">
        <v>42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301</v>
      </c>
      <c r="AU710" s="245" t="s">
        <v>188</v>
      </c>
      <c r="AV710" s="13" t="s">
        <v>86</v>
      </c>
      <c r="AW710" s="13" t="s">
        <v>38</v>
      </c>
      <c r="AX710" s="13" t="s">
        <v>79</v>
      </c>
      <c r="AY710" s="245" t="s">
        <v>292</v>
      </c>
    </row>
    <row r="711" s="14" customFormat="1">
      <c r="A711" s="14"/>
      <c r="B711" s="246"/>
      <c r="C711" s="247"/>
      <c r="D711" s="237" t="s">
        <v>301</v>
      </c>
      <c r="E711" s="248" t="s">
        <v>42</v>
      </c>
      <c r="F711" s="249" t="s">
        <v>349</v>
      </c>
      <c r="G711" s="247"/>
      <c r="H711" s="250">
        <v>10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301</v>
      </c>
      <c r="AU711" s="256" t="s">
        <v>188</v>
      </c>
      <c r="AV711" s="14" t="s">
        <v>88</v>
      </c>
      <c r="AW711" s="14" t="s">
        <v>38</v>
      </c>
      <c r="AX711" s="14" t="s">
        <v>79</v>
      </c>
      <c r="AY711" s="256" t="s">
        <v>292</v>
      </c>
    </row>
    <row r="712" s="15" customFormat="1">
      <c r="A712" s="15"/>
      <c r="B712" s="257"/>
      <c r="C712" s="258"/>
      <c r="D712" s="237" t="s">
        <v>301</v>
      </c>
      <c r="E712" s="259" t="s">
        <v>42</v>
      </c>
      <c r="F712" s="260" t="s">
        <v>303</v>
      </c>
      <c r="G712" s="258"/>
      <c r="H712" s="261">
        <v>10</v>
      </c>
      <c r="I712" s="262"/>
      <c r="J712" s="258"/>
      <c r="K712" s="258"/>
      <c r="L712" s="263"/>
      <c r="M712" s="264"/>
      <c r="N712" s="265"/>
      <c r="O712" s="265"/>
      <c r="P712" s="265"/>
      <c r="Q712" s="265"/>
      <c r="R712" s="265"/>
      <c r="S712" s="265"/>
      <c r="T712" s="26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7" t="s">
        <v>301</v>
      </c>
      <c r="AU712" s="267" t="s">
        <v>188</v>
      </c>
      <c r="AV712" s="15" t="s">
        <v>150</v>
      </c>
      <c r="AW712" s="15" t="s">
        <v>38</v>
      </c>
      <c r="AX712" s="15" t="s">
        <v>86</v>
      </c>
      <c r="AY712" s="267" t="s">
        <v>292</v>
      </c>
    </row>
    <row r="713" s="2" customFormat="1" ht="24.15" customHeight="1">
      <c r="A713" s="41"/>
      <c r="B713" s="42"/>
      <c r="C713" s="217" t="s">
        <v>1031</v>
      </c>
      <c r="D713" s="217" t="s">
        <v>294</v>
      </c>
      <c r="E713" s="218" t="s">
        <v>1032</v>
      </c>
      <c r="F713" s="219" t="s">
        <v>1033</v>
      </c>
      <c r="G713" s="220" t="s">
        <v>147</v>
      </c>
      <c r="H713" s="221">
        <v>124.09999999999999</v>
      </c>
      <c r="I713" s="222"/>
      <c r="J713" s="223">
        <f>ROUND(I713*H713,2)</f>
        <v>0</v>
      </c>
      <c r="K713" s="219" t="s">
        <v>297</v>
      </c>
      <c r="L713" s="47"/>
      <c r="M713" s="224" t="s">
        <v>42</v>
      </c>
      <c r="N713" s="225" t="s">
        <v>50</v>
      </c>
      <c r="O713" s="87"/>
      <c r="P713" s="226">
        <f>O713*H713</f>
        <v>0</v>
      </c>
      <c r="Q713" s="226">
        <v>0</v>
      </c>
      <c r="R713" s="226">
        <f>Q713*H713</f>
        <v>0</v>
      </c>
      <c r="S713" s="226">
        <v>0.20499999999999999</v>
      </c>
      <c r="T713" s="227">
        <f>S713*H713</f>
        <v>25.440499999999997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8" t="s">
        <v>150</v>
      </c>
      <c r="AT713" s="228" t="s">
        <v>294</v>
      </c>
      <c r="AU713" s="228" t="s">
        <v>188</v>
      </c>
      <c r="AY713" s="20" t="s">
        <v>292</v>
      </c>
      <c r="BE713" s="229">
        <f>IF(N713="základní",J713,0)</f>
        <v>0</v>
      </c>
      <c r="BF713" s="229">
        <f>IF(N713="snížená",J713,0)</f>
        <v>0</v>
      </c>
      <c r="BG713" s="229">
        <f>IF(N713="zákl. přenesená",J713,0)</f>
        <v>0</v>
      </c>
      <c r="BH713" s="229">
        <f>IF(N713="sníž. přenesená",J713,0)</f>
        <v>0</v>
      </c>
      <c r="BI713" s="229">
        <f>IF(N713="nulová",J713,0)</f>
        <v>0</v>
      </c>
      <c r="BJ713" s="20" t="s">
        <v>86</v>
      </c>
      <c r="BK713" s="229">
        <f>ROUND(I713*H713,2)</f>
        <v>0</v>
      </c>
      <c r="BL713" s="20" t="s">
        <v>150</v>
      </c>
      <c r="BM713" s="228" t="s">
        <v>1034</v>
      </c>
    </row>
    <row r="714" s="2" customFormat="1">
      <c r="A714" s="41"/>
      <c r="B714" s="42"/>
      <c r="C714" s="43"/>
      <c r="D714" s="230" t="s">
        <v>299</v>
      </c>
      <c r="E714" s="43"/>
      <c r="F714" s="231" t="s">
        <v>1035</v>
      </c>
      <c r="G714" s="43"/>
      <c r="H714" s="43"/>
      <c r="I714" s="232"/>
      <c r="J714" s="43"/>
      <c r="K714" s="43"/>
      <c r="L714" s="47"/>
      <c r="M714" s="233"/>
      <c r="N714" s="23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299</v>
      </c>
      <c r="AU714" s="20" t="s">
        <v>188</v>
      </c>
    </row>
    <row r="715" s="13" customFormat="1">
      <c r="A715" s="13"/>
      <c r="B715" s="235"/>
      <c r="C715" s="236"/>
      <c r="D715" s="237" t="s">
        <v>301</v>
      </c>
      <c r="E715" s="238" t="s">
        <v>42</v>
      </c>
      <c r="F715" s="239" t="s">
        <v>601</v>
      </c>
      <c r="G715" s="236"/>
      <c r="H715" s="238" t="s">
        <v>42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301</v>
      </c>
      <c r="AU715" s="245" t="s">
        <v>188</v>
      </c>
      <c r="AV715" s="13" t="s">
        <v>86</v>
      </c>
      <c r="AW715" s="13" t="s">
        <v>38</v>
      </c>
      <c r="AX715" s="13" t="s">
        <v>79</v>
      </c>
      <c r="AY715" s="245" t="s">
        <v>292</v>
      </c>
    </row>
    <row r="716" s="14" customFormat="1">
      <c r="A716" s="14"/>
      <c r="B716" s="246"/>
      <c r="C716" s="247"/>
      <c r="D716" s="237" t="s">
        <v>301</v>
      </c>
      <c r="E716" s="248" t="s">
        <v>42</v>
      </c>
      <c r="F716" s="249" t="s">
        <v>1036</v>
      </c>
      <c r="G716" s="247"/>
      <c r="H716" s="250">
        <v>124.09999999999999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301</v>
      </c>
      <c r="AU716" s="256" t="s">
        <v>188</v>
      </c>
      <c r="AV716" s="14" t="s">
        <v>88</v>
      </c>
      <c r="AW716" s="14" t="s">
        <v>38</v>
      </c>
      <c r="AX716" s="14" t="s">
        <v>79</v>
      </c>
      <c r="AY716" s="256" t="s">
        <v>292</v>
      </c>
    </row>
    <row r="717" s="15" customFormat="1">
      <c r="A717" s="15"/>
      <c r="B717" s="257"/>
      <c r="C717" s="258"/>
      <c r="D717" s="237" t="s">
        <v>301</v>
      </c>
      <c r="E717" s="259" t="s">
        <v>42</v>
      </c>
      <c r="F717" s="260" t="s">
        <v>303</v>
      </c>
      <c r="G717" s="258"/>
      <c r="H717" s="261">
        <v>124.09999999999999</v>
      </c>
      <c r="I717" s="262"/>
      <c r="J717" s="258"/>
      <c r="K717" s="258"/>
      <c r="L717" s="263"/>
      <c r="M717" s="264"/>
      <c r="N717" s="265"/>
      <c r="O717" s="265"/>
      <c r="P717" s="265"/>
      <c r="Q717" s="265"/>
      <c r="R717" s="265"/>
      <c r="S717" s="265"/>
      <c r="T717" s="26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7" t="s">
        <v>301</v>
      </c>
      <c r="AU717" s="267" t="s">
        <v>188</v>
      </c>
      <c r="AV717" s="15" t="s">
        <v>150</v>
      </c>
      <c r="AW717" s="15" t="s">
        <v>38</v>
      </c>
      <c r="AX717" s="15" t="s">
        <v>86</v>
      </c>
      <c r="AY717" s="267" t="s">
        <v>292</v>
      </c>
    </row>
    <row r="718" s="2" customFormat="1" ht="16.5" customHeight="1">
      <c r="A718" s="41"/>
      <c r="B718" s="42"/>
      <c r="C718" s="217" t="s">
        <v>1037</v>
      </c>
      <c r="D718" s="217" t="s">
        <v>294</v>
      </c>
      <c r="E718" s="218" t="s">
        <v>1038</v>
      </c>
      <c r="F718" s="219" t="s">
        <v>1039</v>
      </c>
      <c r="G718" s="220" t="s">
        <v>181</v>
      </c>
      <c r="H718" s="221">
        <v>2</v>
      </c>
      <c r="I718" s="222"/>
      <c r="J718" s="223">
        <f>ROUND(I718*H718,2)</f>
        <v>0</v>
      </c>
      <c r="K718" s="219" t="s">
        <v>297</v>
      </c>
      <c r="L718" s="47"/>
      <c r="M718" s="224" t="s">
        <v>42</v>
      </c>
      <c r="N718" s="225" t="s">
        <v>50</v>
      </c>
      <c r="O718" s="87"/>
      <c r="P718" s="226">
        <f>O718*H718</f>
        <v>0</v>
      </c>
      <c r="Q718" s="226">
        <v>0</v>
      </c>
      <c r="R718" s="226">
        <f>Q718*H718</f>
        <v>0</v>
      </c>
      <c r="S718" s="226">
        <v>0.086999999999999994</v>
      </c>
      <c r="T718" s="227">
        <f>S718*H718</f>
        <v>0.17399999999999999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8" t="s">
        <v>150</v>
      </c>
      <c r="AT718" s="228" t="s">
        <v>294</v>
      </c>
      <c r="AU718" s="228" t="s">
        <v>188</v>
      </c>
      <c r="AY718" s="20" t="s">
        <v>292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20" t="s">
        <v>86</v>
      </c>
      <c r="BK718" s="229">
        <f>ROUND(I718*H718,2)</f>
        <v>0</v>
      </c>
      <c r="BL718" s="20" t="s">
        <v>150</v>
      </c>
      <c r="BM718" s="228" t="s">
        <v>1040</v>
      </c>
    </row>
    <row r="719" s="2" customFormat="1">
      <c r="A719" s="41"/>
      <c r="B719" s="42"/>
      <c r="C719" s="43"/>
      <c r="D719" s="230" t="s">
        <v>299</v>
      </c>
      <c r="E719" s="43"/>
      <c r="F719" s="231" t="s">
        <v>1041</v>
      </c>
      <c r="G719" s="43"/>
      <c r="H719" s="43"/>
      <c r="I719" s="232"/>
      <c r="J719" s="43"/>
      <c r="K719" s="43"/>
      <c r="L719" s="47"/>
      <c r="M719" s="233"/>
      <c r="N719" s="23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299</v>
      </c>
      <c r="AU719" s="20" t="s">
        <v>188</v>
      </c>
    </row>
    <row r="720" s="13" customFormat="1">
      <c r="A720" s="13"/>
      <c r="B720" s="235"/>
      <c r="C720" s="236"/>
      <c r="D720" s="237" t="s">
        <v>301</v>
      </c>
      <c r="E720" s="238" t="s">
        <v>42</v>
      </c>
      <c r="F720" s="239" t="s">
        <v>393</v>
      </c>
      <c r="G720" s="236"/>
      <c r="H720" s="238" t="s">
        <v>42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301</v>
      </c>
      <c r="AU720" s="245" t="s">
        <v>188</v>
      </c>
      <c r="AV720" s="13" t="s">
        <v>86</v>
      </c>
      <c r="AW720" s="13" t="s">
        <v>38</v>
      </c>
      <c r="AX720" s="13" t="s">
        <v>79</v>
      </c>
      <c r="AY720" s="245" t="s">
        <v>292</v>
      </c>
    </row>
    <row r="721" s="14" customFormat="1">
      <c r="A721" s="14"/>
      <c r="B721" s="246"/>
      <c r="C721" s="247"/>
      <c r="D721" s="237" t="s">
        <v>301</v>
      </c>
      <c r="E721" s="248" t="s">
        <v>42</v>
      </c>
      <c r="F721" s="249" t="s">
        <v>88</v>
      </c>
      <c r="G721" s="247"/>
      <c r="H721" s="250">
        <v>2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301</v>
      </c>
      <c r="AU721" s="256" t="s">
        <v>188</v>
      </c>
      <c r="AV721" s="14" t="s">
        <v>88</v>
      </c>
      <c r="AW721" s="14" t="s">
        <v>38</v>
      </c>
      <c r="AX721" s="14" t="s">
        <v>79</v>
      </c>
      <c r="AY721" s="256" t="s">
        <v>292</v>
      </c>
    </row>
    <row r="722" s="15" customFormat="1">
      <c r="A722" s="15"/>
      <c r="B722" s="257"/>
      <c r="C722" s="258"/>
      <c r="D722" s="237" t="s">
        <v>301</v>
      </c>
      <c r="E722" s="259" t="s">
        <v>42</v>
      </c>
      <c r="F722" s="260" t="s">
        <v>303</v>
      </c>
      <c r="G722" s="258"/>
      <c r="H722" s="261">
        <v>2</v>
      </c>
      <c r="I722" s="262"/>
      <c r="J722" s="258"/>
      <c r="K722" s="258"/>
      <c r="L722" s="263"/>
      <c r="M722" s="264"/>
      <c r="N722" s="265"/>
      <c r="O722" s="265"/>
      <c r="P722" s="265"/>
      <c r="Q722" s="265"/>
      <c r="R722" s="265"/>
      <c r="S722" s="265"/>
      <c r="T722" s="266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7" t="s">
        <v>301</v>
      </c>
      <c r="AU722" s="267" t="s">
        <v>188</v>
      </c>
      <c r="AV722" s="15" t="s">
        <v>150</v>
      </c>
      <c r="AW722" s="15" t="s">
        <v>38</v>
      </c>
      <c r="AX722" s="15" t="s">
        <v>86</v>
      </c>
      <c r="AY722" s="267" t="s">
        <v>292</v>
      </c>
    </row>
    <row r="723" s="2" customFormat="1" ht="44.25" customHeight="1">
      <c r="A723" s="41"/>
      <c r="B723" s="42"/>
      <c r="C723" s="217" t="s">
        <v>1042</v>
      </c>
      <c r="D723" s="217" t="s">
        <v>294</v>
      </c>
      <c r="E723" s="218" t="s">
        <v>1043</v>
      </c>
      <c r="F723" s="219" t="s">
        <v>1044</v>
      </c>
      <c r="G723" s="220" t="s">
        <v>147</v>
      </c>
      <c r="H723" s="221">
        <v>10</v>
      </c>
      <c r="I723" s="222"/>
      <c r="J723" s="223">
        <f>ROUND(I723*H723,2)</f>
        <v>0</v>
      </c>
      <c r="K723" s="219" t="s">
        <v>297</v>
      </c>
      <c r="L723" s="47"/>
      <c r="M723" s="224" t="s">
        <v>42</v>
      </c>
      <c r="N723" s="225" t="s">
        <v>50</v>
      </c>
      <c r="O723" s="87"/>
      <c r="P723" s="226">
        <f>O723*H723</f>
        <v>0</v>
      </c>
      <c r="Q723" s="226">
        <v>0</v>
      </c>
      <c r="R723" s="226">
        <f>Q723*H723</f>
        <v>0</v>
      </c>
      <c r="S723" s="226">
        <v>0.035000000000000003</v>
      </c>
      <c r="T723" s="227">
        <f>S723*H723</f>
        <v>0.35000000000000003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8" t="s">
        <v>150</v>
      </c>
      <c r="AT723" s="228" t="s">
        <v>294</v>
      </c>
      <c r="AU723" s="228" t="s">
        <v>188</v>
      </c>
      <c r="AY723" s="20" t="s">
        <v>292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20" t="s">
        <v>86</v>
      </c>
      <c r="BK723" s="229">
        <f>ROUND(I723*H723,2)</f>
        <v>0</v>
      </c>
      <c r="BL723" s="20" t="s">
        <v>150</v>
      </c>
      <c r="BM723" s="228" t="s">
        <v>1045</v>
      </c>
    </row>
    <row r="724" s="2" customFormat="1">
      <c r="A724" s="41"/>
      <c r="B724" s="42"/>
      <c r="C724" s="43"/>
      <c r="D724" s="230" t="s">
        <v>299</v>
      </c>
      <c r="E724" s="43"/>
      <c r="F724" s="231" t="s">
        <v>1046</v>
      </c>
      <c r="G724" s="43"/>
      <c r="H724" s="43"/>
      <c r="I724" s="232"/>
      <c r="J724" s="43"/>
      <c r="K724" s="43"/>
      <c r="L724" s="47"/>
      <c r="M724" s="233"/>
      <c r="N724" s="23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299</v>
      </c>
      <c r="AU724" s="20" t="s">
        <v>188</v>
      </c>
    </row>
    <row r="725" s="13" customFormat="1">
      <c r="A725" s="13"/>
      <c r="B725" s="235"/>
      <c r="C725" s="236"/>
      <c r="D725" s="237" t="s">
        <v>301</v>
      </c>
      <c r="E725" s="238" t="s">
        <v>42</v>
      </c>
      <c r="F725" s="239" t="s">
        <v>601</v>
      </c>
      <c r="G725" s="236"/>
      <c r="H725" s="238" t="s">
        <v>42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301</v>
      </c>
      <c r="AU725" s="245" t="s">
        <v>188</v>
      </c>
      <c r="AV725" s="13" t="s">
        <v>86</v>
      </c>
      <c r="AW725" s="13" t="s">
        <v>38</v>
      </c>
      <c r="AX725" s="13" t="s">
        <v>79</v>
      </c>
      <c r="AY725" s="245" t="s">
        <v>292</v>
      </c>
    </row>
    <row r="726" s="14" customFormat="1">
      <c r="A726" s="14"/>
      <c r="B726" s="246"/>
      <c r="C726" s="247"/>
      <c r="D726" s="237" t="s">
        <v>301</v>
      </c>
      <c r="E726" s="248" t="s">
        <v>42</v>
      </c>
      <c r="F726" s="249" t="s">
        <v>1047</v>
      </c>
      <c r="G726" s="247"/>
      <c r="H726" s="250">
        <v>10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301</v>
      </c>
      <c r="AU726" s="256" t="s">
        <v>188</v>
      </c>
      <c r="AV726" s="14" t="s">
        <v>88</v>
      </c>
      <c r="AW726" s="14" t="s">
        <v>38</v>
      </c>
      <c r="AX726" s="14" t="s">
        <v>79</v>
      </c>
      <c r="AY726" s="256" t="s">
        <v>292</v>
      </c>
    </row>
    <row r="727" s="15" customFormat="1">
      <c r="A727" s="15"/>
      <c r="B727" s="257"/>
      <c r="C727" s="258"/>
      <c r="D727" s="237" t="s">
        <v>301</v>
      </c>
      <c r="E727" s="259" t="s">
        <v>42</v>
      </c>
      <c r="F727" s="260" t="s">
        <v>303</v>
      </c>
      <c r="G727" s="258"/>
      <c r="H727" s="261">
        <v>10</v>
      </c>
      <c r="I727" s="262"/>
      <c r="J727" s="258"/>
      <c r="K727" s="258"/>
      <c r="L727" s="263"/>
      <c r="M727" s="264"/>
      <c r="N727" s="265"/>
      <c r="O727" s="265"/>
      <c r="P727" s="265"/>
      <c r="Q727" s="265"/>
      <c r="R727" s="265"/>
      <c r="S727" s="265"/>
      <c r="T727" s="26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7" t="s">
        <v>301</v>
      </c>
      <c r="AU727" s="267" t="s">
        <v>188</v>
      </c>
      <c r="AV727" s="15" t="s">
        <v>150</v>
      </c>
      <c r="AW727" s="15" t="s">
        <v>38</v>
      </c>
      <c r="AX727" s="15" t="s">
        <v>86</v>
      </c>
      <c r="AY727" s="267" t="s">
        <v>292</v>
      </c>
    </row>
    <row r="728" s="2" customFormat="1" ht="37.8" customHeight="1">
      <c r="A728" s="41"/>
      <c r="B728" s="42"/>
      <c r="C728" s="217" t="s">
        <v>1048</v>
      </c>
      <c r="D728" s="217" t="s">
        <v>294</v>
      </c>
      <c r="E728" s="218" t="s">
        <v>1049</v>
      </c>
      <c r="F728" s="219" t="s">
        <v>1050</v>
      </c>
      <c r="G728" s="220" t="s">
        <v>147</v>
      </c>
      <c r="H728" s="221">
        <v>10</v>
      </c>
      <c r="I728" s="222"/>
      <c r="J728" s="223">
        <f>ROUND(I728*H728,2)</f>
        <v>0</v>
      </c>
      <c r="K728" s="219" t="s">
        <v>297</v>
      </c>
      <c r="L728" s="47"/>
      <c r="M728" s="224" t="s">
        <v>42</v>
      </c>
      <c r="N728" s="225" t="s">
        <v>50</v>
      </c>
      <c r="O728" s="87"/>
      <c r="P728" s="226">
        <f>O728*H728</f>
        <v>0</v>
      </c>
      <c r="Q728" s="226">
        <v>0</v>
      </c>
      <c r="R728" s="226">
        <f>Q728*H728</f>
        <v>0</v>
      </c>
      <c r="S728" s="226">
        <v>0.065000000000000002</v>
      </c>
      <c r="T728" s="227">
        <f>S728*H728</f>
        <v>0.65000000000000002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8" t="s">
        <v>150</v>
      </c>
      <c r="AT728" s="228" t="s">
        <v>294</v>
      </c>
      <c r="AU728" s="228" t="s">
        <v>188</v>
      </c>
      <c r="AY728" s="20" t="s">
        <v>292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0" t="s">
        <v>86</v>
      </c>
      <c r="BK728" s="229">
        <f>ROUND(I728*H728,2)</f>
        <v>0</v>
      </c>
      <c r="BL728" s="20" t="s">
        <v>150</v>
      </c>
      <c r="BM728" s="228" t="s">
        <v>1051</v>
      </c>
    </row>
    <row r="729" s="2" customFormat="1">
      <c r="A729" s="41"/>
      <c r="B729" s="42"/>
      <c r="C729" s="43"/>
      <c r="D729" s="230" t="s">
        <v>299</v>
      </c>
      <c r="E729" s="43"/>
      <c r="F729" s="231" t="s">
        <v>1052</v>
      </c>
      <c r="G729" s="43"/>
      <c r="H729" s="43"/>
      <c r="I729" s="232"/>
      <c r="J729" s="43"/>
      <c r="K729" s="43"/>
      <c r="L729" s="47"/>
      <c r="M729" s="233"/>
      <c r="N729" s="23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299</v>
      </c>
      <c r="AU729" s="20" t="s">
        <v>188</v>
      </c>
    </row>
    <row r="730" s="13" customFormat="1">
      <c r="A730" s="13"/>
      <c r="B730" s="235"/>
      <c r="C730" s="236"/>
      <c r="D730" s="237" t="s">
        <v>301</v>
      </c>
      <c r="E730" s="238" t="s">
        <v>42</v>
      </c>
      <c r="F730" s="239" t="s">
        <v>787</v>
      </c>
      <c r="G730" s="236"/>
      <c r="H730" s="238" t="s">
        <v>42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301</v>
      </c>
      <c r="AU730" s="245" t="s">
        <v>188</v>
      </c>
      <c r="AV730" s="13" t="s">
        <v>86</v>
      </c>
      <c r="AW730" s="13" t="s">
        <v>38</v>
      </c>
      <c r="AX730" s="13" t="s">
        <v>79</v>
      </c>
      <c r="AY730" s="245" t="s">
        <v>292</v>
      </c>
    </row>
    <row r="731" s="14" customFormat="1">
      <c r="A731" s="14"/>
      <c r="B731" s="246"/>
      <c r="C731" s="247"/>
      <c r="D731" s="237" t="s">
        <v>301</v>
      </c>
      <c r="E731" s="248" t="s">
        <v>42</v>
      </c>
      <c r="F731" s="249" t="s">
        <v>349</v>
      </c>
      <c r="G731" s="247"/>
      <c r="H731" s="250">
        <v>10</v>
      </c>
      <c r="I731" s="251"/>
      <c r="J731" s="247"/>
      <c r="K731" s="247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301</v>
      </c>
      <c r="AU731" s="256" t="s">
        <v>188</v>
      </c>
      <c r="AV731" s="14" t="s">
        <v>88</v>
      </c>
      <c r="AW731" s="14" t="s">
        <v>38</v>
      </c>
      <c r="AX731" s="14" t="s">
        <v>79</v>
      </c>
      <c r="AY731" s="256" t="s">
        <v>292</v>
      </c>
    </row>
    <row r="732" s="15" customFormat="1">
      <c r="A732" s="15"/>
      <c r="B732" s="257"/>
      <c r="C732" s="258"/>
      <c r="D732" s="237" t="s">
        <v>301</v>
      </c>
      <c r="E732" s="259" t="s">
        <v>42</v>
      </c>
      <c r="F732" s="260" t="s">
        <v>303</v>
      </c>
      <c r="G732" s="258"/>
      <c r="H732" s="261">
        <v>10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301</v>
      </c>
      <c r="AU732" s="267" t="s">
        <v>188</v>
      </c>
      <c r="AV732" s="15" t="s">
        <v>150</v>
      </c>
      <c r="AW732" s="15" t="s">
        <v>38</v>
      </c>
      <c r="AX732" s="15" t="s">
        <v>86</v>
      </c>
      <c r="AY732" s="267" t="s">
        <v>292</v>
      </c>
    </row>
    <row r="733" s="2" customFormat="1" ht="33" customHeight="1">
      <c r="A733" s="41"/>
      <c r="B733" s="42"/>
      <c r="C733" s="217" t="s">
        <v>1053</v>
      </c>
      <c r="D733" s="217" t="s">
        <v>294</v>
      </c>
      <c r="E733" s="218" t="s">
        <v>1054</v>
      </c>
      <c r="F733" s="219" t="s">
        <v>1055</v>
      </c>
      <c r="G733" s="220" t="s">
        <v>147</v>
      </c>
      <c r="H733" s="221">
        <v>37.299999999999997</v>
      </c>
      <c r="I733" s="222"/>
      <c r="J733" s="223">
        <f>ROUND(I733*H733,2)</f>
        <v>0</v>
      </c>
      <c r="K733" s="219" t="s">
        <v>297</v>
      </c>
      <c r="L733" s="47"/>
      <c r="M733" s="224" t="s">
        <v>42</v>
      </c>
      <c r="N733" s="225" t="s">
        <v>50</v>
      </c>
      <c r="O733" s="87"/>
      <c r="P733" s="226">
        <f>O733*H733</f>
        <v>0</v>
      </c>
      <c r="Q733" s="226">
        <v>0</v>
      </c>
      <c r="R733" s="226">
        <f>Q733*H733</f>
        <v>0</v>
      </c>
      <c r="S733" s="226">
        <v>0.753</v>
      </c>
      <c r="T733" s="227">
        <f>S733*H733</f>
        <v>28.086899999999996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8" t="s">
        <v>150</v>
      </c>
      <c r="AT733" s="228" t="s">
        <v>294</v>
      </c>
      <c r="AU733" s="228" t="s">
        <v>188</v>
      </c>
      <c r="AY733" s="20" t="s">
        <v>292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0" t="s">
        <v>86</v>
      </c>
      <c r="BK733" s="229">
        <f>ROUND(I733*H733,2)</f>
        <v>0</v>
      </c>
      <c r="BL733" s="20" t="s">
        <v>150</v>
      </c>
      <c r="BM733" s="228" t="s">
        <v>1056</v>
      </c>
    </row>
    <row r="734" s="2" customFormat="1">
      <c r="A734" s="41"/>
      <c r="B734" s="42"/>
      <c r="C734" s="43"/>
      <c r="D734" s="230" t="s">
        <v>299</v>
      </c>
      <c r="E734" s="43"/>
      <c r="F734" s="231" t="s">
        <v>1057</v>
      </c>
      <c r="G734" s="43"/>
      <c r="H734" s="43"/>
      <c r="I734" s="232"/>
      <c r="J734" s="43"/>
      <c r="K734" s="43"/>
      <c r="L734" s="47"/>
      <c r="M734" s="233"/>
      <c r="N734" s="23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299</v>
      </c>
      <c r="AU734" s="20" t="s">
        <v>188</v>
      </c>
    </row>
    <row r="735" s="13" customFormat="1">
      <c r="A735" s="13"/>
      <c r="B735" s="235"/>
      <c r="C735" s="236"/>
      <c r="D735" s="237" t="s">
        <v>301</v>
      </c>
      <c r="E735" s="238" t="s">
        <v>42</v>
      </c>
      <c r="F735" s="239" t="s">
        <v>601</v>
      </c>
      <c r="G735" s="236"/>
      <c r="H735" s="238" t="s">
        <v>42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301</v>
      </c>
      <c r="AU735" s="245" t="s">
        <v>188</v>
      </c>
      <c r="AV735" s="13" t="s">
        <v>86</v>
      </c>
      <c r="AW735" s="13" t="s">
        <v>38</v>
      </c>
      <c r="AX735" s="13" t="s">
        <v>79</v>
      </c>
      <c r="AY735" s="245" t="s">
        <v>292</v>
      </c>
    </row>
    <row r="736" s="14" customFormat="1">
      <c r="A736" s="14"/>
      <c r="B736" s="246"/>
      <c r="C736" s="247"/>
      <c r="D736" s="237" t="s">
        <v>301</v>
      </c>
      <c r="E736" s="248" t="s">
        <v>42</v>
      </c>
      <c r="F736" s="249" t="s">
        <v>1058</v>
      </c>
      <c r="G736" s="247"/>
      <c r="H736" s="250">
        <v>37.299999999999997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301</v>
      </c>
      <c r="AU736" s="256" t="s">
        <v>188</v>
      </c>
      <c r="AV736" s="14" t="s">
        <v>88</v>
      </c>
      <c r="AW736" s="14" t="s">
        <v>38</v>
      </c>
      <c r="AX736" s="14" t="s">
        <v>79</v>
      </c>
      <c r="AY736" s="256" t="s">
        <v>292</v>
      </c>
    </row>
    <row r="737" s="15" customFormat="1">
      <c r="A737" s="15"/>
      <c r="B737" s="257"/>
      <c r="C737" s="258"/>
      <c r="D737" s="237" t="s">
        <v>301</v>
      </c>
      <c r="E737" s="259" t="s">
        <v>42</v>
      </c>
      <c r="F737" s="260" t="s">
        <v>303</v>
      </c>
      <c r="G737" s="258"/>
      <c r="H737" s="261">
        <v>37.299999999999997</v>
      </c>
      <c r="I737" s="262"/>
      <c r="J737" s="258"/>
      <c r="K737" s="258"/>
      <c r="L737" s="263"/>
      <c r="M737" s="264"/>
      <c r="N737" s="265"/>
      <c r="O737" s="265"/>
      <c r="P737" s="265"/>
      <c r="Q737" s="265"/>
      <c r="R737" s="265"/>
      <c r="S737" s="265"/>
      <c r="T737" s="26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7" t="s">
        <v>301</v>
      </c>
      <c r="AU737" s="267" t="s">
        <v>188</v>
      </c>
      <c r="AV737" s="15" t="s">
        <v>150</v>
      </c>
      <c r="AW737" s="15" t="s">
        <v>38</v>
      </c>
      <c r="AX737" s="15" t="s">
        <v>86</v>
      </c>
      <c r="AY737" s="267" t="s">
        <v>292</v>
      </c>
    </row>
    <row r="738" s="2" customFormat="1" ht="33" customHeight="1">
      <c r="A738" s="41"/>
      <c r="B738" s="42"/>
      <c r="C738" s="217" t="s">
        <v>1059</v>
      </c>
      <c r="D738" s="217" t="s">
        <v>294</v>
      </c>
      <c r="E738" s="218" t="s">
        <v>1060</v>
      </c>
      <c r="F738" s="219" t="s">
        <v>1061</v>
      </c>
      <c r="G738" s="220" t="s">
        <v>147</v>
      </c>
      <c r="H738" s="221">
        <v>54.700000000000003</v>
      </c>
      <c r="I738" s="222"/>
      <c r="J738" s="223">
        <f>ROUND(I738*H738,2)</f>
        <v>0</v>
      </c>
      <c r="K738" s="219" t="s">
        <v>297</v>
      </c>
      <c r="L738" s="47"/>
      <c r="M738" s="224" t="s">
        <v>42</v>
      </c>
      <c r="N738" s="225" t="s">
        <v>50</v>
      </c>
      <c r="O738" s="87"/>
      <c r="P738" s="226">
        <f>O738*H738</f>
        <v>0</v>
      </c>
      <c r="Q738" s="226">
        <v>0</v>
      </c>
      <c r="R738" s="226">
        <f>Q738*H738</f>
        <v>0</v>
      </c>
      <c r="S738" s="226">
        <v>0.97999999999999998</v>
      </c>
      <c r="T738" s="227">
        <f>S738*H738</f>
        <v>53.606000000000002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8" t="s">
        <v>150</v>
      </c>
      <c r="AT738" s="228" t="s">
        <v>294</v>
      </c>
      <c r="AU738" s="228" t="s">
        <v>188</v>
      </c>
      <c r="AY738" s="20" t="s">
        <v>292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20" t="s">
        <v>86</v>
      </c>
      <c r="BK738" s="229">
        <f>ROUND(I738*H738,2)</f>
        <v>0</v>
      </c>
      <c r="BL738" s="20" t="s">
        <v>150</v>
      </c>
      <c r="BM738" s="228" t="s">
        <v>1062</v>
      </c>
    </row>
    <row r="739" s="2" customFormat="1">
      <c r="A739" s="41"/>
      <c r="B739" s="42"/>
      <c r="C739" s="43"/>
      <c r="D739" s="230" t="s">
        <v>299</v>
      </c>
      <c r="E739" s="43"/>
      <c r="F739" s="231" t="s">
        <v>1063</v>
      </c>
      <c r="G739" s="43"/>
      <c r="H739" s="43"/>
      <c r="I739" s="232"/>
      <c r="J739" s="43"/>
      <c r="K739" s="43"/>
      <c r="L739" s="47"/>
      <c r="M739" s="233"/>
      <c r="N739" s="23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299</v>
      </c>
      <c r="AU739" s="20" t="s">
        <v>188</v>
      </c>
    </row>
    <row r="740" s="13" customFormat="1">
      <c r="A740" s="13"/>
      <c r="B740" s="235"/>
      <c r="C740" s="236"/>
      <c r="D740" s="237" t="s">
        <v>301</v>
      </c>
      <c r="E740" s="238" t="s">
        <v>42</v>
      </c>
      <c r="F740" s="239" t="s">
        <v>601</v>
      </c>
      <c r="G740" s="236"/>
      <c r="H740" s="238" t="s">
        <v>42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301</v>
      </c>
      <c r="AU740" s="245" t="s">
        <v>188</v>
      </c>
      <c r="AV740" s="13" t="s">
        <v>86</v>
      </c>
      <c r="AW740" s="13" t="s">
        <v>38</v>
      </c>
      <c r="AX740" s="13" t="s">
        <v>79</v>
      </c>
      <c r="AY740" s="245" t="s">
        <v>292</v>
      </c>
    </row>
    <row r="741" s="14" customFormat="1">
      <c r="A741" s="14"/>
      <c r="B741" s="246"/>
      <c r="C741" s="247"/>
      <c r="D741" s="237" t="s">
        <v>301</v>
      </c>
      <c r="E741" s="248" t="s">
        <v>42</v>
      </c>
      <c r="F741" s="249" t="s">
        <v>1064</v>
      </c>
      <c r="G741" s="247"/>
      <c r="H741" s="250">
        <v>54.700000000000003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301</v>
      </c>
      <c r="AU741" s="256" t="s">
        <v>188</v>
      </c>
      <c r="AV741" s="14" t="s">
        <v>88</v>
      </c>
      <c r="AW741" s="14" t="s">
        <v>38</v>
      </c>
      <c r="AX741" s="14" t="s">
        <v>79</v>
      </c>
      <c r="AY741" s="256" t="s">
        <v>292</v>
      </c>
    </row>
    <row r="742" s="15" customFormat="1">
      <c r="A742" s="15"/>
      <c r="B742" s="257"/>
      <c r="C742" s="258"/>
      <c r="D742" s="237" t="s">
        <v>301</v>
      </c>
      <c r="E742" s="259" t="s">
        <v>42</v>
      </c>
      <c r="F742" s="260" t="s">
        <v>303</v>
      </c>
      <c r="G742" s="258"/>
      <c r="H742" s="261">
        <v>54.700000000000003</v>
      </c>
      <c r="I742" s="262"/>
      <c r="J742" s="258"/>
      <c r="K742" s="258"/>
      <c r="L742" s="263"/>
      <c r="M742" s="264"/>
      <c r="N742" s="265"/>
      <c r="O742" s="265"/>
      <c r="P742" s="265"/>
      <c r="Q742" s="265"/>
      <c r="R742" s="265"/>
      <c r="S742" s="265"/>
      <c r="T742" s="26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7" t="s">
        <v>301</v>
      </c>
      <c r="AU742" s="267" t="s">
        <v>188</v>
      </c>
      <c r="AV742" s="15" t="s">
        <v>150</v>
      </c>
      <c r="AW742" s="15" t="s">
        <v>38</v>
      </c>
      <c r="AX742" s="15" t="s">
        <v>86</v>
      </c>
      <c r="AY742" s="267" t="s">
        <v>292</v>
      </c>
    </row>
    <row r="743" s="2" customFormat="1" ht="24.15" customHeight="1">
      <c r="A743" s="41"/>
      <c r="B743" s="42"/>
      <c r="C743" s="217" t="s">
        <v>1065</v>
      </c>
      <c r="D743" s="217" t="s">
        <v>294</v>
      </c>
      <c r="E743" s="218" t="s">
        <v>1066</v>
      </c>
      <c r="F743" s="219" t="s">
        <v>1067</v>
      </c>
      <c r="G743" s="220" t="s">
        <v>212</v>
      </c>
      <c r="H743" s="221">
        <v>29.975000000000001</v>
      </c>
      <c r="I743" s="222"/>
      <c r="J743" s="223">
        <f>ROUND(I743*H743,2)</f>
        <v>0</v>
      </c>
      <c r="K743" s="219" t="s">
        <v>297</v>
      </c>
      <c r="L743" s="47"/>
      <c r="M743" s="224" t="s">
        <v>42</v>
      </c>
      <c r="N743" s="225" t="s">
        <v>50</v>
      </c>
      <c r="O743" s="87"/>
      <c r="P743" s="226">
        <f>O743*H743</f>
        <v>0</v>
      </c>
      <c r="Q743" s="226">
        <v>0</v>
      </c>
      <c r="R743" s="226">
        <f>Q743*H743</f>
        <v>0</v>
      </c>
      <c r="S743" s="226">
        <v>2.3999999999999999</v>
      </c>
      <c r="T743" s="227">
        <f>S743*H743</f>
        <v>71.939999999999998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8" t="s">
        <v>150</v>
      </c>
      <c r="AT743" s="228" t="s">
        <v>294</v>
      </c>
      <c r="AU743" s="228" t="s">
        <v>188</v>
      </c>
      <c r="AY743" s="20" t="s">
        <v>292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0" t="s">
        <v>86</v>
      </c>
      <c r="BK743" s="229">
        <f>ROUND(I743*H743,2)</f>
        <v>0</v>
      </c>
      <c r="BL743" s="20" t="s">
        <v>150</v>
      </c>
      <c r="BM743" s="228" t="s">
        <v>1068</v>
      </c>
    </row>
    <row r="744" s="2" customFormat="1">
      <c r="A744" s="41"/>
      <c r="B744" s="42"/>
      <c r="C744" s="43"/>
      <c r="D744" s="230" t="s">
        <v>299</v>
      </c>
      <c r="E744" s="43"/>
      <c r="F744" s="231" t="s">
        <v>1069</v>
      </c>
      <c r="G744" s="43"/>
      <c r="H744" s="43"/>
      <c r="I744" s="232"/>
      <c r="J744" s="43"/>
      <c r="K744" s="43"/>
      <c r="L744" s="47"/>
      <c r="M744" s="233"/>
      <c r="N744" s="23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299</v>
      </c>
      <c r="AU744" s="20" t="s">
        <v>188</v>
      </c>
    </row>
    <row r="745" s="13" customFormat="1">
      <c r="A745" s="13"/>
      <c r="B745" s="235"/>
      <c r="C745" s="236"/>
      <c r="D745" s="237" t="s">
        <v>301</v>
      </c>
      <c r="E745" s="238" t="s">
        <v>42</v>
      </c>
      <c r="F745" s="239" t="s">
        <v>1070</v>
      </c>
      <c r="G745" s="236"/>
      <c r="H745" s="238" t="s">
        <v>42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301</v>
      </c>
      <c r="AU745" s="245" t="s">
        <v>188</v>
      </c>
      <c r="AV745" s="13" t="s">
        <v>86</v>
      </c>
      <c r="AW745" s="13" t="s">
        <v>38</v>
      </c>
      <c r="AX745" s="13" t="s">
        <v>79</v>
      </c>
      <c r="AY745" s="245" t="s">
        <v>292</v>
      </c>
    </row>
    <row r="746" s="14" customFormat="1">
      <c r="A746" s="14"/>
      <c r="B746" s="246"/>
      <c r="C746" s="247"/>
      <c r="D746" s="237" t="s">
        <v>301</v>
      </c>
      <c r="E746" s="248" t="s">
        <v>42</v>
      </c>
      <c r="F746" s="249" t="s">
        <v>1071</v>
      </c>
      <c r="G746" s="247"/>
      <c r="H746" s="250">
        <v>29.975000000000001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301</v>
      </c>
      <c r="AU746" s="256" t="s">
        <v>188</v>
      </c>
      <c r="AV746" s="14" t="s">
        <v>88</v>
      </c>
      <c r="AW746" s="14" t="s">
        <v>38</v>
      </c>
      <c r="AX746" s="14" t="s">
        <v>79</v>
      </c>
      <c r="AY746" s="256" t="s">
        <v>292</v>
      </c>
    </row>
    <row r="747" s="15" customFormat="1">
      <c r="A747" s="15"/>
      <c r="B747" s="257"/>
      <c r="C747" s="258"/>
      <c r="D747" s="237" t="s">
        <v>301</v>
      </c>
      <c r="E747" s="259" t="s">
        <v>42</v>
      </c>
      <c r="F747" s="260" t="s">
        <v>303</v>
      </c>
      <c r="G747" s="258"/>
      <c r="H747" s="261">
        <v>29.975000000000001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301</v>
      </c>
      <c r="AU747" s="267" t="s">
        <v>188</v>
      </c>
      <c r="AV747" s="15" t="s">
        <v>150</v>
      </c>
      <c r="AW747" s="15" t="s">
        <v>38</v>
      </c>
      <c r="AX747" s="15" t="s">
        <v>86</v>
      </c>
      <c r="AY747" s="267" t="s">
        <v>292</v>
      </c>
    </row>
    <row r="748" s="2" customFormat="1" ht="24.15" customHeight="1">
      <c r="A748" s="41"/>
      <c r="B748" s="42"/>
      <c r="C748" s="217" t="s">
        <v>1072</v>
      </c>
      <c r="D748" s="217" t="s">
        <v>294</v>
      </c>
      <c r="E748" s="218" t="s">
        <v>1073</v>
      </c>
      <c r="F748" s="219" t="s">
        <v>1074</v>
      </c>
      <c r="G748" s="220" t="s">
        <v>147</v>
      </c>
      <c r="H748" s="221">
        <v>1429.5</v>
      </c>
      <c r="I748" s="222"/>
      <c r="J748" s="223">
        <f>ROUND(I748*H748,2)</f>
        <v>0</v>
      </c>
      <c r="K748" s="219" t="s">
        <v>297</v>
      </c>
      <c r="L748" s="47"/>
      <c r="M748" s="224" t="s">
        <v>42</v>
      </c>
      <c r="N748" s="225" t="s">
        <v>50</v>
      </c>
      <c r="O748" s="87"/>
      <c r="P748" s="226">
        <f>O748*H748</f>
        <v>0</v>
      </c>
      <c r="Q748" s="226">
        <v>0</v>
      </c>
      <c r="R748" s="226">
        <f>Q748*H748</f>
        <v>0</v>
      </c>
      <c r="S748" s="226">
        <v>0</v>
      </c>
      <c r="T748" s="227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8" t="s">
        <v>150</v>
      </c>
      <c r="AT748" s="228" t="s">
        <v>294</v>
      </c>
      <c r="AU748" s="228" t="s">
        <v>188</v>
      </c>
      <c r="AY748" s="20" t="s">
        <v>292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20" t="s">
        <v>86</v>
      </c>
      <c r="BK748" s="229">
        <f>ROUND(I748*H748,2)</f>
        <v>0</v>
      </c>
      <c r="BL748" s="20" t="s">
        <v>150</v>
      </c>
      <c r="BM748" s="228" t="s">
        <v>1075</v>
      </c>
    </row>
    <row r="749" s="2" customFormat="1">
      <c r="A749" s="41"/>
      <c r="B749" s="42"/>
      <c r="C749" s="43"/>
      <c r="D749" s="230" t="s">
        <v>299</v>
      </c>
      <c r="E749" s="43"/>
      <c r="F749" s="231" t="s">
        <v>1076</v>
      </c>
      <c r="G749" s="43"/>
      <c r="H749" s="43"/>
      <c r="I749" s="232"/>
      <c r="J749" s="43"/>
      <c r="K749" s="43"/>
      <c r="L749" s="47"/>
      <c r="M749" s="233"/>
      <c r="N749" s="23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299</v>
      </c>
      <c r="AU749" s="20" t="s">
        <v>188</v>
      </c>
    </row>
    <row r="750" s="14" customFormat="1">
      <c r="A750" s="14"/>
      <c r="B750" s="246"/>
      <c r="C750" s="247"/>
      <c r="D750" s="237" t="s">
        <v>301</v>
      </c>
      <c r="E750" s="248" t="s">
        <v>42</v>
      </c>
      <c r="F750" s="249" t="s">
        <v>224</v>
      </c>
      <c r="G750" s="247"/>
      <c r="H750" s="250">
        <v>1429.5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301</v>
      </c>
      <c r="AU750" s="256" t="s">
        <v>188</v>
      </c>
      <c r="AV750" s="14" t="s">
        <v>88</v>
      </c>
      <c r="AW750" s="14" t="s">
        <v>38</v>
      </c>
      <c r="AX750" s="14" t="s">
        <v>79</v>
      </c>
      <c r="AY750" s="256" t="s">
        <v>292</v>
      </c>
    </row>
    <row r="751" s="15" customFormat="1">
      <c r="A751" s="15"/>
      <c r="B751" s="257"/>
      <c r="C751" s="258"/>
      <c r="D751" s="237" t="s">
        <v>301</v>
      </c>
      <c r="E751" s="259" t="s">
        <v>42</v>
      </c>
      <c r="F751" s="260" t="s">
        <v>303</v>
      </c>
      <c r="G751" s="258"/>
      <c r="H751" s="261">
        <v>1429.5</v>
      </c>
      <c r="I751" s="262"/>
      <c r="J751" s="258"/>
      <c r="K751" s="258"/>
      <c r="L751" s="263"/>
      <c r="M751" s="264"/>
      <c r="N751" s="265"/>
      <c r="O751" s="265"/>
      <c r="P751" s="265"/>
      <c r="Q751" s="265"/>
      <c r="R751" s="265"/>
      <c r="S751" s="265"/>
      <c r="T751" s="26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7" t="s">
        <v>301</v>
      </c>
      <c r="AU751" s="267" t="s">
        <v>188</v>
      </c>
      <c r="AV751" s="15" t="s">
        <v>150</v>
      </c>
      <c r="AW751" s="15" t="s">
        <v>38</v>
      </c>
      <c r="AX751" s="15" t="s">
        <v>86</v>
      </c>
      <c r="AY751" s="267" t="s">
        <v>292</v>
      </c>
    </row>
    <row r="752" s="2" customFormat="1" ht="16.5" customHeight="1">
      <c r="A752" s="41"/>
      <c r="B752" s="42"/>
      <c r="C752" s="217" t="s">
        <v>1077</v>
      </c>
      <c r="D752" s="217" t="s">
        <v>294</v>
      </c>
      <c r="E752" s="218" t="s">
        <v>1078</v>
      </c>
      <c r="F752" s="219" t="s">
        <v>1079</v>
      </c>
      <c r="G752" s="220" t="s">
        <v>147</v>
      </c>
      <c r="H752" s="221">
        <v>1429.5</v>
      </c>
      <c r="I752" s="222"/>
      <c r="J752" s="223">
        <f>ROUND(I752*H752,2)</f>
        <v>0</v>
      </c>
      <c r="K752" s="219" t="s">
        <v>297</v>
      </c>
      <c r="L752" s="47"/>
      <c r="M752" s="224" t="s">
        <v>42</v>
      </c>
      <c r="N752" s="225" t="s">
        <v>50</v>
      </c>
      <c r="O752" s="87"/>
      <c r="P752" s="226">
        <f>O752*H752</f>
        <v>0</v>
      </c>
      <c r="Q752" s="226">
        <v>0</v>
      </c>
      <c r="R752" s="226">
        <f>Q752*H752</f>
        <v>0</v>
      </c>
      <c r="S752" s="226">
        <v>0</v>
      </c>
      <c r="T752" s="227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8" t="s">
        <v>150</v>
      </c>
      <c r="AT752" s="228" t="s">
        <v>294</v>
      </c>
      <c r="AU752" s="228" t="s">
        <v>188</v>
      </c>
      <c r="AY752" s="20" t="s">
        <v>292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20" t="s">
        <v>86</v>
      </c>
      <c r="BK752" s="229">
        <f>ROUND(I752*H752,2)</f>
        <v>0</v>
      </c>
      <c r="BL752" s="20" t="s">
        <v>150</v>
      </c>
      <c r="BM752" s="228" t="s">
        <v>1080</v>
      </c>
    </row>
    <row r="753" s="2" customFormat="1">
      <c r="A753" s="41"/>
      <c r="B753" s="42"/>
      <c r="C753" s="43"/>
      <c r="D753" s="230" t="s">
        <v>299</v>
      </c>
      <c r="E753" s="43"/>
      <c r="F753" s="231" t="s">
        <v>1081</v>
      </c>
      <c r="G753" s="43"/>
      <c r="H753" s="43"/>
      <c r="I753" s="232"/>
      <c r="J753" s="43"/>
      <c r="K753" s="43"/>
      <c r="L753" s="47"/>
      <c r="M753" s="233"/>
      <c r="N753" s="23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299</v>
      </c>
      <c r="AU753" s="20" t="s">
        <v>188</v>
      </c>
    </row>
    <row r="754" s="2" customFormat="1">
      <c r="A754" s="41"/>
      <c r="B754" s="42"/>
      <c r="C754" s="43"/>
      <c r="D754" s="237" t="s">
        <v>324</v>
      </c>
      <c r="E754" s="43"/>
      <c r="F754" s="268" t="s">
        <v>1082</v>
      </c>
      <c r="G754" s="43"/>
      <c r="H754" s="43"/>
      <c r="I754" s="232"/>
      <c r="J754" s="43"/>
      <c r="K754" s="43"/>
      <c r="L754" s="47"/>
      <c r="M754" s="233"/>
      <c r="N754" s="23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324</v>
      </c>
      <c r="AU754" s="20" t="s">
        <v>188</v>
      </c>
    </row>
    <row r="755" s="14" customFormat="1">
      <c r="A755" s="14"/>
      <c r="B755" s="246"/>
      <c r="C755" s="247"/>
      <c r="D755" s="237" t="s">
        <v>301</v>
      </c>
      <c r="E755" s="248" t="s">
        <v>42</v>
      </c>
      <c r="F755" s="249" t="s">
        <v>224</v>
      </c>
      <c r="G755" s="247"/>
      <c r="H755" s="250">
        <v>1429.5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301</v>
      </c>
      <c r="AU755" s="256" t="s">
        <v>188</v>
      </c>
      <c r="AV755" s="14" t="s">
        <v>88</v>
      </c>
      <c r="AW755" s="14" t="s">
        <v>38</v>
      </c>
      <c r="AX755" s="14" t="s">
        <v>79</v>
      </c>
      <c r="AY755" s="256" t="s">
        <v>292</v>
      </c>
    </row>
    <row r="756" s="15" customFormat="1">
      <c r="A756" s="15"/>
      <c r="B756" s="257"/>
      <c r="C756" s="258"/>
      <c r="D756" s="237" t="s">
        <v>301</v>
      </c>
      <c r="E756" s="259" t="s">
        <v>42</v>
      </c>
      <c r="F756" s="260" t="s">
        <v>303</v>
      </c>
      <c r="G756" s="258"/>
      <c r="H756" s="261">
        <v>1429.5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7" t="s">
        <v>301</v>
      </c>
      <c r="AU756" s="267" t="s">
        <v>188</v>
      </c>
      <c r="AV756" s="15" t="s">
        <v>150</v>
      </c>
      <c r="AW756" s="15" t="s">
        <v>38</v>
      </c>
      <c r="AX756" s="15" t="s">
        <v>86</v>
      </c>
      <c r="AY756" s="267" t="s">
        <v>292</v>
      </c>
    </row>
    <row r="757" s="2" customFormat="1" ht="16.5" customHeight="1">
      <c r="A757" s="41"/>
      <c r="B757" s="42"/>
      <c r="C757" s="217" t="s">
        <v>1083</v>
      </c>
      <c r="D757" s="217" t="s">
        <v>294</v>
      </c>
      <c r="E757" s="218" t="s">
        <v>1084</v>
      </c>
      <c r="F757" s="219" t="s">
        <v>1085</v>
      </c>
      <c r="G757" s="220" t="s">
        <v>147</v>
      </c>
      <c r="H757" s="221">
        <v>1429.5</v>
      </c>
      <c r="I757" s="222"/>
      <c r="J757" s="223">
        <f>ROUND(I757*H757,2)</f>
        <v>0</v>
      </c>
      <c r="K757" s="219" t="s">
        <v>297</v>
      </c>
      <c r="L757" s="47"/>
      <c r="M757" s="224" t="s">
        <v>42</v>
      </c>
      <c r="N757" s="225" t="s">
        <v>50</v>
      </c>
      <c r="O757" s="87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8" t="s">
        <v>150</v>
      </c>
      <c r="AT757" s="228" t="s">
        <v>294</v>
      </c>
      <c r="AU757" s="228" t="s">
        <v>188</v>
      </c>
      <c r="AY757" s="20" t="s">
        <v>292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0" t="s">
        <v>86</v>
      </c>
      <c r="BK757" s="229">
        <f>ROUND(I757*H757,2)</f>
        <v>0</v>
      </c>
      <c r="BL757" s="20" t="s">
        <v>150</v>
      </c>
      <c r="BM757" s="228" t="s">
        <v>1086</v>
      </c>
    </row>
    <row r="758" s="2" customFormat="1">
      <c r="A758" s="41"/>
      <c r="B758" s="42"/>
      <c r="C758" s="43"/>
      <c r="D758" s="230" t="s">
        <v>299</v>
      </c>
      <c r="E758" s="43"/>
      <c r="F758" s="231" t="s">
        <v>1087</v>
      </c>
      <c r="G758" s="43"/>
      <c r="H758" s="43"/>
      <c r="I758" s="232"/>
      <c r="J758" s="43"/>
      <c r="K758" s="43"/>
      <c r="L758" s="47"/>
      <c r="M758" s="233"/>
      <c r="N758" s="23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299</v>
      </c>
      <c r="AU758" s="20" t="s">
        <v>188</v>
      </c>
    </row>
    <row r="759" s="2" customFormat="1">
      <c r="A759" s="41"/>
      <c r="B759" s="42"/>
      <c r="C759" s="43"/>
      <c r="D759" s="237" t="s">
        <v>324</v>
      </c>
      <c r="E759" s="43"/>
      <c r="F759" s="268" t="s">
        <v>1082</v>
      </c>
      <c r="G759" s="43"/>
      <c r="H759" s="43"/>
      <c r="I759" s="232"/>
      <c r="J759" s="43"/>
      <c r="K759" s="43"/>
      <c r="L759" s="47"/>
      <c r="M759" s="233"/>
      <c r="N759" s="23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324</v>
      </c>
      <c r="AU759" s="20" t="s">
        <v>188</v>
      </c>
    </row>
    <row r="760" s="14" customFormat="1">
      <c r="A760" s="14"/>
      <c r="B760" s="246"/>
      <c r="C760" s="247"/>
      <c r="D760" s="237" t="s">
        <v>301</v>
      </c>
      <c r="E760" s="248" t="s">
        <v>42</v>
      </c>
      <c r="F760" s="249" t="s">
        <v>224</v>
      </c>
      <c r="G760" s="247"/>
      <c r="H760" s="250">
        <v>1429.5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301</v>
      </c>
      <c r="AU760" s="256" t="s">
        <v>188</v>
      </c>
      <c r="AV760" s="14" t="s">
        <v>88</v>
      </c>
      <c r="AW760" s="14" t="s">
        <v>38</v>
      </c>
      <c r="AX760" s="14" t="s">
        <v>79</v>
      </c>
      <c r="AY760" s="256" t="s">
        <v>292</v>
      </c>
    </row>
    <row r="761" s="15" customFormat="1">
      <c r="A761" s="15"/>
      <c r="B761" s="257"/>
      <c r="C761" s="258"/>
      <c r="D761" s="237" t="s">
        <v>301</v>
      </c>
      <c r="E761" s="259" t="s">
        <v>42</v>
      </c>
      <c r="F761" s="260" t="s">
        <v>303</v>
      </c>
      <c r="G761" s="258"/>
      <c r="H761" s="261">
        <v>1429.5</v>
      </c>
      <c r="I761" s="262"/>
      <c r="J761" s="258"/>
      <c r="K761" s="258"/>
      <c r="L761" s="263"/>
      <c r="M761" s="264"/>
      <c r="N761" s="265"/>
      <c r="O761" s="265"/>
      <c r="P761" s="265"/>
      <c r="Q761" s="265"/>
      <c r="R761" s="265"/>
      <c r="S761" s="265"/>
      <c r="T761" s="26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7" t="s">
        <v>301</v>
      </c>
      <c r="AU761" s="267" t="s">
        <v>188</v>
      </c>
      <c r="AV761" s="15" t="s">
        <v>150</v>
      </c>
      <c r="AW761" s="15" t="s">
        <v>38</v>
      </c>
      <c r="AX761" s="15" t="s">
        <v>86</v>
      </c>
      <c r="AY761" s="267" t="s">
        <v>292</v>
      </c>
    </row>
    <row r="762" s="2" customFormat="1" ht="16.5" customHeight="1">
      <c r="A762" s="41"/>
      <c r="B762" s="42"/>
      <c r="C762" s="217" t="s">
        <v>1088</v>
      </c>
      <c r="D762" s="217" t="s">
        <v>294</v>
      </c>
      <c r="E762" s="218" t="s">
        <v>1089</v>
      </c>
      <c r="F762" s="219" t="s">
        <v>1090</v>
      </c>
      <c r="G762" s="220" t="s">
        <v>147</v>
      </c>
      <c r="H762" s="221">
        <v>1429.5</v>
      </c>
      <c r="I762" s="222"/>
      <c r="J762" s="223">
        <f>ROUND(I762*H762,2)</f>
        <v>0</v>
      </c>
      <c r="K762" s="219" t="s">
        <v>297</v>
      </c>
      <c r="L762" s="47"/>
      <c r="M762" s="224" t="s">
        <v>42</v>
      </c>
      <c r="N762" s="225" t="s">
        <v>50</v>
      </c>
      <c r="O762" s="87"/>
      <c r="P762" s="226">
        <f>O762*H762</f>
        <v>0</v>
      </c>
      <c r="Q762" s="226">
        <v>0</v>
      </c>
      <c r="R762" s="226">
        <f>Q762*H762</f>
        <v>0</v>
      </c>
      <c r="S762" s="226">
        <v>0</v>
      </c>
      <c r="T762" s="22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8" t="s">
        <v>150</v>
      </c>
      <c r="AT762" s="228" t="s">
        <v>294</v>
      </c>
      <c r="AU762" s="228" t="s">
        <v>188</v>
      </c>
      <c r="AY762" s="20" t="s">
        <v>292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20" t="s">
        <v>86</v>
      </c>
      <c r="BK762" s="229">
        <f>ROUND(I762*H762,2)</f>
        <v>0</v>
      </c>
      <c r="BL762" s="20" t="s">
        <v>150</v>
      </c>
      <c r="BM762" s="228" t="s">
        <v>1091</v>
      </c>
    </row>
    <row r="763" s="2" customFormat="1">
      <c r="A763" s="41"/>
      <c r="B763" s="42"/>
      <c r="C763" s="43"/>
      <c r="D763" s="230" t="s">
        <v>299</v>
      </c>
      <c r="E763" s="43"/>
      <c r="F763" s="231" t="s">
        <v>1092</v>
      </c>
      <c r="G763" s="43"/>
      <c r="H763" s="43"/>
      <c r="I763" s="232"/>
      <c r="J763" s="43"/>
      <c r="K763" s="43"/>
      <c r="L763" s="47"/>
      <c r="M763" s="233"/>
      <c r="N763" s="23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299</v>
      </c>
      <c r="AU763" s="20" t="s">
        <v>188</v>
      </c>
    </row>
    <row r="764" s="2" customFormat="1">
      <c r="A764" s="41"/>
      <c r="B764" s="42"/>
      <c r="C764" s="43"/>
      <c r="D764" s="237" t="s">
        <v>324</v>
      </c>
      <c r="E764" s="43"/>
      <c r="F764" s="268" t="s">
        <v>1082</v>
      </c>
      <c r="G764" s="43"/>
      <c r="H764" s="43"/>
      <c r="I764" s="232"/>
      <c r="J764" s="43"/>
      <c r="K764" s="43"/>
      <c r="L764" s="47"/>
      <c r="M764" s="233"/>
      <c r="N764" s="23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324</v>
      </c>
      <c r="AU764" s="20" t="s">
        <v>188</v>
      </c>
    </row>
    <row r="765" s="13" customFormat="1">
      <c r="A765" s="13"/>
      <c r="B765" s="235"/>
      <c r="C765" s="236"/>
      <c r="D765" s="237" t="s">
        <v>301</v>
      </c>
      <c r="E765" s="238" t="s">
        <v>42</v>
      </c>
      <c r="F765" s="239" t="s">
        <v>601</v>
      </c>
      <c r="G765" s="236"/>
      <c r="H765" s="238" t="s">
        <v>42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301</v>
      </c>
      <c r="AU765" s="245" t="s">
        <v>188</v>
      </c>
      <c r="AV765" s="13" t="s">
        <v>86</v>
      </c>
      <c r="AW765" s="13" t="s">
        <v>38</v>
      </c>
      <c r="AX765" s="13" t="s">
        <v>79</v>
      </c>
      <c r="AY765" s="245" t="s">
        <v>292</v>
      </c>
    </row>
    <row r="766" s="14" customFormat="1">
      <c r="A766" s="14"/>
      <c r="B766" s="246"/>
      <c r="C766" s="247"/>
      <c r="D766" s="237" t="s">
        <v>301</v>
      </c>
      <c r="E766" s="248" t="s">
        <v>224</v>
      </c>
      <c r="F766" s="249" t="s">
        <v>1093</v>
      </c>
      <c r="G766" s="247"/>
      <c r="H766" s="250">
        <v>1429.5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301</v>
      </c>
      <c r="AU766" s="256" t="s">
        <v>188</v>
      </c>
      <c r="AV766" s="14" t="s">
        <v>88</v>
      </c>
      <c r="AW766" s="14" t="s">
        <v>38</v>
      </c>
      <c r="AX766" s="14" t="s">
        <v>79</v>
      </c>
      <c r="AY766" s="256" t="s">
        <v>292</v>
      </c>
    </row>
    <row r="767" s="15" customFormat="1">
      <c r="A767" s="15"/>
      <c r="B767" s="257"/>
      <c r="C767" s="258"/>
      <c r="D767" s="237" t="s">
        <v>301</v>
      </c>
      <c r="E767" s="259" t="s">
        <v>42</v>
      </c>
      <c r="F767" s="260" t="s">
        <v>303</v>
      </c>
      <c r="G767" s="258"/>
      <c r="H767" s="261">
        <v>1429.5</v>
      </c>
      <c r="I767" s="262"/>
      <c r="J767" s="258"/>
      <c r="K767" s="258"/>
      <c r="L767" s="263"/>
      <c r="M767" s="264"/>
      <c r="N767" s="265"/>
      <c r="O767" s="265"/>
      <c r="P767" s="265"/>
      <c r="Q767" s="265"/>
      <c r="R767" s="265"/>
      <c r="S767" s="265"/>
      <c r="T767" s="26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7" t="s">
        <v>301</v>
      </c>
      <c r="AU767" s="267" t="s">
        <v>188</v>
      </c>
      <c r="AV767" s="15" t="s">
        <v>150</v>
      </c>
      <c r="AW767" s="15" t="s">
        <v>38</v>
      </c>
      <c r="AX767" s="15" t="s">
        <v>86</v>
      </c>
      <c r="AY767" s="267" t="s">
        <v>292</v>
      </c>
    </row>
    <row r="768" s="2" customFormat="1" ht="33" customHeight="1">
      <c r="A768" s="41"/>
      <c r="B768" s="42"/>
      <c r="C768" s="217" t="s">
        <v>1094</v>
      </c>
      <c r="D768" s="217" t="s">
        <v>294</v>
      </c>
      <c r="E768" s="218" t="s">
        <v>1095</v>
      </c>
      <c r="F768" s="219" t="s">
        <v>1096</v>
      </c>
      <c r="G768" s="220" t="s">
        <v>181</v>
      </c>
      <c r="H768" s="221">
        <v>10</v>
      </c>
      <c r="I768" s="222"/>
      <c r="J768" s="223">
        <f>ROUND(I768*H768,2)</f>
        <v>0</v>
      </c>
      <c r="K768" s="219" t="s">
        <v>297</v>
      </c>
      <c r="L768" s="47"/>
      <c r="M768" s="224" t="s">
        <v>42</v>
      </c>
      <c r="N768" s="225" t="s">
        <v>50</v>
      </c>
      <c r="O768" s="87"/>
      <c r="P768" s="226">
        <f>O768*H768</f>
        <v>0</v>
      </c>
      <c r="Q768" s="226">
        <v>0</v>
      </c>
      <c r="R768" s="226">
        <f>Q768*H768</f>
        <v>0</v>
      </c>
      <c r="S768" s="226">
        <v>0.082000000000000003</v>
      </c>
      <c r="T768" s="227">
        <f>S768*H768</f>
        <v>0.82000000000000006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8" t="s">
        <v>150</v>
      </c>
      <c r="AT768" s="228" t="s">
        <v>294</v>
      </c>
      <c r="AU768" s="228" t="s">
        <v>188</v>
      </c>
      <c r="AY768" s="20" t="s">
        <v>292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0" t="s">
        <v>86</v>
      </c>
      <c r="BK768" s="229">
        <f>ROUND(I768*H768,2)</f>
        <v>0</v>
      </c>
      <c r="BL768" s="20" t="s">
        <v>150</v>
      </c>
      <c r="BM768" s="228" t="s">
        <v>1097</v>
      </c>
    </row>
    <row r="769" s="2" customFormat="1">
      <c r="A769" s="41"/>
      <c r="B769" s="42"/>
      <c r="C769" s="43"/>
      <c r="D769" s="230" t="s">
        <v>299</v>
      </c>
      <c r="E769" s="43"/>
      <c r="F769" s="231" t="s">
        <v>1098</v>
      </c>
      <c r="G769" s="43"/>
      <c r="H769" s="43"/>
      <c r="I769" s="232"/>
      <c r="J769" s="43"/>
      <c r="K769" s="43"/>
      <c r="L769" s="47"/>
      <c r="M769" s="233"/>
      <c r="N769" s="23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299</v>
      </c>
      <c r="AU769" s="20" t="s">
        <v>188</v>
      </c>
    </row>
    <row r="770" s="13" customFormat="1">
      <c r="A770" s="13"/>
      <c r="B770" s="235"/>
      <c r="C770" s="236"/>
      <c r="D770" s="237" t="s">
        <v>301</v>
      </c>
      <c r="E770" s="238" t="s">
        <v>42</v>
      </c>
      <c r="F770" s="239" t="s">
        <v>393</v>
      </c>
      <c r="G770" s="236"/>
      <c r="H770" s="238" t="s">
        <v>42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301</v>
      </c>
      <c r="AU770" s="245" t="s">
        <v>188</v>
      </c>
      <c r="AV770" s="13" t="s">
        <v>86</v>
      </c>
      <c r="AW770" s="13" t="s">
        <v>38</v>
      </c>
      <c r="AX770" s="13" t="s">
        <v>79</v>
      </c>
      <c r="AY770" s="245" t="s">
        <v>292</v>
      </c>
    </row>
    <row r="771" s="14" customFormat="1">
      <c r="A771" s="14"/>
      <c r="B771" s="246"/>
      <c r="C771" s="247"/>
      <c r="D771" s="237" t="s">
        <v>301</v>
      </c>
      <c r="E771" s="248" t="s">
        <v>42</v>
      </c>
      <c r="F771" s="249" t="s">
        <v>349</v>
      </c>
      <c r="G771" s="247"/>
      <c r="H771" s="250">
        <v>10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301</v>
      </c>
      <c r="AU771" s="256" t="s">
        <v>188</v>
      </c>
      <c r="AV771" s="14" t="s">
        <v>88</v>
      </c>
      <c r="AW771" s="14" t="s">
        <v>38</v>
      </c>
      <c r="AX771" s="14" t="s">
        <v>79</v>
      </c>
      <c r="AY771" s="256" t="s">
        <v>292</v>
      </c>
    </row>
    <row r="772" s="15" customFormat="1">
      <c r="A772" s="15"/>
      <c r="B772" s="257"/>
      <c r="C772" s="258"/>
      <c r="D772" s="237" t="s">
        <v>301</v>
      </c>
      <c r="E772" s="259" t="s">
        <v>42</v>
      </c>
      <c r="F772" s="260" t="s">
        <v>303</v>
      </c>
      <c r="G772" s="258"/>
      <c r="H772" s="261">
        <v>10</v>
      </c>
      <c r="I772" s="262"/>
      <c r="J772" s="258"/>
      <c r="K772" s="258"/>
      <c r="L772" s="263"/>
      <c r="M772" s="264"/>
      <c r="N772" s="265"/>
      <c r="O772" s="265"/>
      <c r="P772" s="265"/>
      <c r="Q772" s="265"/>
      <c r="R772" s="265"/>
      <c r="S772" s="265"/>
      <c r="T772" s="26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7" t="s">
        <v>301</v>
      </c>
      <c r="AU772" s="267" t="s">
        <v>188</v>
      </c>
      <c r="AV772" s="15" t="s">
        <v>150</v>
      </c>
      <c r="AW772" s="15" t="s">
        <v>38</v>
      </c>
      <c r="AX772" s="15" t="s">
        <v>86</v>
      </c>
      <c r="AY772" s="267" t="s">
        <v>292</v>
      </c>
    </row>
    <row r="773" s="2" customFormat="1" ht="16.5" customHeight="1">
      <c r="A773" s="41"/>
      <c r="B773" s="42"/>
      <c r="C773" s="217" t="s">
        <v>1099</v>
      </c>
      <c r="D773" s="217" t="s">
        <v>294</v>
      </c>
      <c r="E773" s="218" t="s">
        <v>1100</v>
      </c>
      <c r="F773" s="219" t="s">
        <v>1101</v>
      </c>
      <c r="G773" s="220" t="s">
        <v>181</v>
      </c>
      <c r="H773" s="221">
        <v>2</v>
      </c>
      <c r="I773" s="222"/>
      <c r="J773" s="223">
        <f>ROUND(I773*H773,2)</f>
        <v>0</v>
      </c>
      <c r="K773" s="219" t="s">
        <v>42</v>
      </c>
      <c r="L773" s="47"/>
      <c r="M773" s="224" t="s">
        <v>42</v>
      </c>
      <c r="N773" s="225" t="s">
        <v>50</v>
      </c>
      <c r="O773" s="87"/>
      <c r="P773" s="226">
        <f>O773*H773</f>
        <v>0</v>
      </c>
      <c r="Q773" s="226">
        <v>0</v>
      </c>
      <c r="R773" s="226">
        <f>Q773*H773</f>
        <v>0</v>
      </c>
      <c r="S773" s="226">
        <v>0</v>
      </c>
      <c r="T773" s="22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8" t="s">
        <v>150</v>
      </c>
      <c r="AT773" s="228" t="s">
        <v>294</v>
      </c>
      <c r="AU773" s="228" t="s">
        <v>188</v>
      </c>
      <c r="AY773" s="20" t="s">
        <v>292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20" t="s">
        <v>86</v>
      </c>
      <c r="BK773" s="229">
        <f>ROUND(I773*H773,2)</f>
        <v>0</v>
      </c>
      <c r="BL773" s="20" t="s">
        <v>150</v>
      </c>
      <c r="BM773" s="228" t="s">
        <v>1102</v>
      </c>
    </row>
    <row r="774" s="13" customFormat="1">
      <c r="A774" s="13"/>
      <c r="B774" s="235"/>
      <c r="C774" s="236"/>
      <c r="D774" s="237" t="s">
        <v>301</v>
      </c>
      <c r="E774" s="238" t="s">
        <v>42</v>
      </c>
      <c r="F774" s="239" t="s">
        <v>393</v>
      </c>
      <c r="G774" s="236"/>
      <c r="H774" s="238" t="s">
        <v>42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301</v>
      </c>
      <c r="AU774" s="245" t="s">
        <v>188</v>
      </c>
      <c r="AV774" s="13" t="s">
        <v>86</v>
      </c>
      <c r="AW774" s="13" t="s">
        <v>38</v>
      </c>
      <c r="AX774" s="13" t="s">
        <v>79</v>
      </c>
      <c r="AY774" s="245" t="s">
        <v>292</v>
      </c>
    </row>
    <row r="775" s="14" customFormat="1">
      <c r="A775" s="14"/>
      <c r="B775" s="246"/>
      <c r="C775" s="247"/>
      <c r="D775" s="237" t="s">
        <v>301</v>
      </c>
      <c r="E775" s="248" t="s">
        <v>42</v>
      </c>
      <c r="F775" s="249" t="s">
        <v>88</v>
      </c>
      <c r="G775" s="247"/>
      <c r="H775" s="250">
        <v>2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6" t="s">
        <v>301</v>
      </c>
      <c r="AU775" s="256" t="s">
        <v>188</v>
      </c>
      <c r="AV775" s="14" t="s">
        <v>88</v>
      </c>
      <c r="AW775" s="14" t="s">
        <v>38</v>
      </c>
      <c r="AX775" s="14" t="s">
        <v>79</v>
      </c>
      <c r="AY775" s="256" t="s">
        <v>292</v>
      </c>
    </row>
    <row r="776" s="15" customFormat="1">
      <c r="A776" s="15"/>
      <c r="B776" s="257"/>
      <c r="C776" s="258"/>
      <c r="D776" s="237" t="s">
        <v>301</v>
      </c>
      <c r="E776" s="259" t="s">
        <v>42</v>
      </c>
      <c r="F776" s="260" t="s">
        <v>303</v>
      </c>
      <c r="G776" s="258"/>
      <c r="H776" s="261">
        <v>2</v>
      </c>
      <c r="I776" s="262"/>
      <c r="J776" s="258"/>
      <c r="K776" s="258"/>
      <c r="L776" s="263"/>
      <c r="M776" s="264"/>
      <c r="N776" s="265"/>
      <c r="O776" s="265"/>
      <c r="P776" s="265"/>
      <c r="Q776" s="265"/>
      <c r="R776" s="265"/>
      <c r="S776" s="265"/>
      <c r="T776" s="26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7" t="s">
        <v>301</v>
      </c>
      <c r="AU776" s="267" t="s">
        <v>188</v>
      </c>
      <c r="AV776" s="15" t="s">
        <v>150</v>
      </c>
      <c r="AW776" s="15" t="s">
        <v>38</v>
      </c>
      <c r="AX776" s="15" t="s">
        <v>86</v>
      </c>
      <c r="AY776" s="267" t="s">
        <v>292</v>
      </c>
    </row>
    <row r="777" s="12" customFormat="1" ht="22.8" customHeight="1">
      <c r="A777" s="12"/>
      <c r="B777" s="201"/>
      <c r="C777" s="202"/>
      <c r="D777" s="203" t="s">
        <v>78</v>
      </c>
      <c r="E777" s="215" t="s">
        <v>1103</v>
      </c>
      <c r="F777" s="215" t="s">
        <v>1104</v>
      </c>
      <c r="G777" s="202"/>
      <c r="H777" s="202"/>
      <c r="I777" s="205"/>
      <c r="J777" s="216">
        <f>BK777</f>
        <v>0</v>
      </c>
      <c r="K777" s="202"/>
      <c r="L777" s="207"/>
      <c r="M777" s="208"/>
      <c r="N777" s="209"/>
      <c r="O777" s="209"/>
      <c r="P777" s="210">
        <f>SUM(P778:P790)</f>
        <v>0</v>
      </c>
      <c r="Q777" s="209"/>
      <c r="R777" s="210">
        <f>SUM(R778:R790)</f>
        <v>0</v>
      </c>
      <c r="S777" s="209"/>
      <c r="T777" s="211">
        <f>SUM(T778:T790)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2" t="s">
        <v>86</v>
      </c>
      <c r="AT777" s="213" t="s">
        <v>78</v>
      </c>
      <c r="AU777" s="213" t="s">
        <v>86</v>
      </c>
      <c r="AY777" s="212" t="s">
        <v>292</v>
      </c>
      <c r="BK777" s="214">
        <f>SUM(BK778:BK790)</f>
        <v>0</v>
      </c>
    </row>
    <row r="778" s="2" customFormat="1" ht="24.15" customHeight="1">
      <c r="A778" s="41"/>
      <c r="B778" s="42"/>
      <c r="C778" s="217" t="s">
        <v>1105</v>
      </c>
      <c r="D778" s="217" t="s">
        <v>294</v>
      </c>
      <c r="E778" s="218" t="s">
        <v>1106</v>
      </c>
      <c r="F778" s="219" t="s">
        <v>1107</v>
      </c>
      <c r="G778" s="220" t="s">
        <v>353</v>
      </c>
      <c r="H778" s="221">
        <v>884.12199999999996</v>
      </c>
      <c r="I778" s="222"/>
      <c r="J778" s="223">
        <f>ROUND(I778*H778,2)</f>
        <v>0</v>
      </c>
      <c r="K778" s="219" t="s">
        <v>297</v>
      </c>
      <c r="L778" s="47"/>
      <c r="M778" s="224" t="s">
        <v>42</v>
      </c>
      <c r="N778" s="225" t="s">
        <v>50</v>
      </c>
      <c r="O778" s="87"/>
      <c r="P778" s="226">
        <f>O778*H778</f>
        <v>0</v>
      </c>
      <c r="Q778" s="226">
        <v>0</v>
      </c>
      <c r="R778" s="226">
        <f>Q778*H778</f>
        <v>0</v>
      </c>
      <c r="S778" s="226">
        <v>0</v>
      </c>
      <c r="T778" s="22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8" t="s">
        <v>150</v>
      </c>
      <c r="AT778" s="228" t="s">
        <v>294</v>
      </c>
      <c r="AU778" s="228" t="s">
        <v>88</v>
      </c>
      <c r="AY778" s="20" t="s">
        <v>292</v>
      </c>
      <c r="BE778" s="229">
        <f>IF(N778="základní",J778,0)</f>
        <v>0</v>
      </c>
      <c r="BF778" s="229">
        <f>IF(N778="snížená",J778,0)</f>
        <v>0</v>
      </c>
      <c r="BG778" s="229">
        <f>IF(N778="zákl. přenesená",J778,0)</f>
        <v>0</v>
      </c>
      <c r="BH778" s="229">
        <f>IF(N778="sníž. přenesená",J778,0)</f>
        <v>0</v>
      </c>
      <c r="BI778" s="229">
        <f>IF(N778="nulová",J778,0)</f>
        <v>0</v>
      </c>
      <c r="BJ778" s="20" t="s">
        <v>86</v>
      </c>
      <c r="BK778" s="229">
        <f>ROUND(I778*H778,2)</f>
        <v>0</v>
      </c>
      <c r="BL778" s="20" t="s">
        <v>150</v>
      </c>
      <c r="BM778" s="228" t="s">
        <v>1108</v>
      </c>
    </row>
    <row r="779" s="2" customFormat="1">
      <c r="A779" s="41"/>
      <c r="B779" s="42"/>
      <c r="C779" s="43"/>
      <c r="D779" s="230" t="s">
        <v>299</v>
      </c>
      <c r="E779" s="43"/>
      <c r="F779" s="231" t="s">
        <v>1109</v>
      </c>
      <c r="G779" s="43"/>
      <c r="H779" s="43"/>
      <c r="I779" s="232"/>
      <c r="J779" s="43"/>
      <c r="K779" s="43"/>
      <c r="L779" s="47"/>
      <c r="M779" s="233"/>
      <c r="N779" s="23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299</v>
      </c>
      <c r="AU779" s="20" t="s">
        <v>88</v>
      </c>
    </row>
    <row r="780" s="2" customFormat="1" ht="24.15" customHeight="1">
      <c r="A780" s="41"/>
      <c r="B780" s="42"/>
      <c r="C780" s="217" t="s">
        <v>1110</v>
      </c>
      <c r="D780" s="217" t="s">
        <v>294</v>
      </c>
      <c r="E780" s="218" t="s">
        <v>1111</v>
      </c>
      <c r="F780" s="219" t="s">
        <v>1112</v>
      </c>
      <c r="G780" s="220" t="s">
        <v>353</v>
      </c>
      <c r="H780" s="221">
        <v>12377.708000000001</v>
      </c>
      <c r="I780" s="222"/>
      <c r="J780" s="223">
        <f>ROUND(I780*H780,2)</f>
        <v>0</v>
      </c>
      <c r="K780" s="219" t="s">
        <v>297</v>
      </c>
      <c r="L780" s="47"/>
      <c r="M780" s="224" t="s">
        <v>42</v>
      </c>
      <c r="N780" s="225" t="s">
        <v>50</v>
      </c>
      <c r="O780" s="87"/>
      <c r="P780" s="226">
        <f>O780*H780</f>
        <v>0</v>
      </c>
      <c r="Q780" s="226">
        <v>0</v>
      </c>
      <c r="R780" s="226">
        <f>Q780*H780</f>
        <v>0</v>
      </c>
      <c r="S780" s="226">
        <v>0</v>
      </c>
      <c r="T780" s="22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8" t="s">
        <v>150</v>
      </c>
      <c r="AT780" s="228" t="s">
        <v>294</v>
      </c>
      <c r="AU780" s="228" t="s">
        <v>88</v>
      </c>
      <c r="AY780" s="20" t="s">
        <v>292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0" t="s">
        <v>86</v>
      </c>
      <c r="BK780" s="229">
        <f>ROUND(I780*H780,2)</f>
        <v>0</v>
      </c>
      <c r="BL780" s="20" t="s">
        <v>150</v>
      </c>
      <c r="BM780" s="228" t="s">
        <v>1113</v>
      </c>
    </row>
    <row r="781" s="2" customFormat="1">
      <c r="A781" s="41"/>
      <c r="B781" s="42"/>
      <c r="C781" s="43"/>
      <c r="D781" s="230" t="s">
        <v>299</v>
      </c>
      <c r="E781" s="43"/>
      <c r="F781" s="231" t="s">
        <v>1114</v>
      </c>
      <c r="G781" s="43"/>
      <c r="H781" s="43"/>
      <c r="I781" s="232"/>
      <c r="J781" s="43"/>
      <c r="K781" s="43"/>
      <c r="L781" s="47"/>
      <c r="M781" s="233"/>
      <c r="N781" s="23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299</v>
      </c>
      <c r="AU781" s="20" t="s">
        <v>88</v>
      </c>
    </row>
    <row r="782" s="14" customFormat="1">
      <c r="A782" s="14"/>
      <c r="B782" s="246"/>
      <c r="C782" s="247"/>
      <c r="D782" s="237" t="s">
        <v>301</v>
      </c>
      <c r="E782" s="247"/>
      <c r="F782" s="249" t="s">
        <v>1115</v>
      </c>
      <c r="G782" s="247"/>
      <c r="H782" s="250">
        <v>12377.708000000001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301</v>
      </c>
      <c r="AU782" s="256" t="s">
        <v>88</v>
      </c>
      <c r="AV782" s="14" t="s">
        <v>88</v>
      </c>
      <c r="AW782" s="14" t="s">
        <v>4</v>
      </c>
      <c r="AX782" s="14" t="s">
        <v>86</v>
      </c>
      <c r="AY782" s="256" t="s">
        <v>292</v>
      </c>
    </row>
    <row r="783" s="2" customFormat="1" ht="24.15" customHeight="1">
      <c r="A783" s="41"/>
      <c r="B783" s="42"/>
      <c r="C783" s="217" t="s">
        <v>1116</v>
      </c>
      <c r="D783" s="217" t="s">
        <v>294</v>
      </c>
      <c r="E783" s="218" t="s">
        <v>1117</v>
      </c>
      <c r="F783" s="219" t="s">
        <v>1118</v>
      </c>
      <c r="G783" s="220" t="s">
        <v>353</v>
      </c>
      <c r="H783" s="221">
        <v>197.356</v>
      </c>
      <c r="I783" s="222"/>
      <c r="J783" s="223">
        <f>ROUND(I783*H783,2)</f>
        <v>0</v>
      </c>
      <c r="K783" s="219" t="s">
        <v>297</v>
      </c>
      <c r="L783" s="47"/>
      <c r="M783" s="224" t="s">
        <v>42</v>
      </c>
      <c r="N783" s="225" t="s">
        <v>50</v>
      </c>
      <c r="O783" s="87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8" t="s">
        <v>150</v>
      </c>
      <c r="AT783" s="228" t="s">
        <v>294</v>
      </c>
      <c r="AU783" s="228" t="s">
        <v>88</v>
      </c>
      <c r="AY783" s="20" t="s">
        <v>292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20" t="s">
        <v>86</v>
      </c>
      <c r="BK783" s="229">
        <f>ROUND(I783*H783,2)</f>
        <v>0</v>
      </c>
      <c r="BL783" s="20" t="s">
        <v>150</v>
      </c>
      <c r="BM783" s="228" t="s">
        <v>1119</v>
      </c>
    </row>
    <row r="784" s="2" customFormat="1">
      <c r="A784" s="41"/>
      <c r="B784" s="42"/>
      <c r="C784" s="43"/>
      <c r="D784" s="230" t="s">
        <v>299</v>
      </c>
      <c r="E784" s="43"/>
      <c r="F784" s="231" t="s">
        <v>1120</v>
      </c>
      <c r="G784" s="43"/>
      <c r="H784" s="43"/>
      <c r="I784" s="232"/>
      <c r="J784" s="43"/>
      <c r="K784" s="43"/>
      <c r="L784" s="47"/>
      <c r="M784" s="233"/>
      <c r="N784" s="23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299</v>
      </c>
      <c r="AU784" s="20" t="s">
        <v>88</v>
      </c>
    </row>
    <row r="785" s="2" customFormat="1" ht="24.15" customHeight="1">
      <c r="A785" s="41"/>
      <c r="B785" s="42"/>
      <c r="C785" s="217" t="s">
        <v>1121</v>
      </c>
      <c r="D785" s="217" t="s">
        <v>294</v>
      </c>
      <c r="E785" s="218" t="s">
        <v>1122</v>
      </c>
      <c r="F785" s="219" t="s">
        <v>1123</v>
      </c>
      <c r="G785" s="220" t="s">
        <v>353</v>
      </c>
      <c r="H785" s="221">
        <v>3.899</v>
      </c>
      <c r="I785" s="222"/>
      <c r="J785" s="223">
        <f>ROUND(I785*H785,2)</f>
        <v>0</v>
      </c>
      <c r="K785" s="219" t="s">
        <v>297</v>
      </c>
      <c r="L785" s="47"/>
      <c r="M785" s="224" t="s">
        <v>42</v>
      </c>
      <c r="N785" s="225" t="s">
        <v>50</v>
      </c>
      <c r="O785" s="87"/>
      <c r="P785" s="226">
        <f>O785*H785</f>
        <v>0</v>
      </c>
      <c r="Q785" s="226">
        <v>0</v>
      </c>
      <c r="R785" s="226">
        <f>Q785*H785</f>
        <v>0</v>
      </c>
      <c r="S785" s="226">
        <v>0</v>
      </c>
      <c r="T785" s="22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8" t="s">
        <v>150</v>
      </c>
      <c r="AT785" s="228" t="s">
        <v>294</v>
      </c>
      <c r="AU785" s="228" t="s">
        <v>88</v>
      </c>
      <c r="AY785" s="20" t="s">
        <v>292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20" t="s">
        <v>86</v>
      </c>
      <c r="BK785" s="229">
        <f>ROUND(I785*H785,2)</f>
        <v>0</v>
      </c>
      <c r="BL785" s="20" t="s">
        <v>150</v>
      </c>
      <c r="BM785" s="228" t="s">
        <v>1124</v>
      </c>
    </row>
    <row r="786" s="2" customFormat="1">
      <c r="A786" s="41"/>
      <c r="B786" s="42"/>
      <c r="C786" s="43"/>
      <c r="D786" s="230" t="s">
        <v>299</v>
      </c>
      <c r="E786" s="43"/>
      <c r="F786" s="231" t="s">
        <v>1125</v>
      </c>
      <c r="G786" s="43"/>
      <c r="H786" s="43"/>
      <c r="I786" s="232"/>
      <c r="J786" s="43"/>
      <c r="K786" s="43"/>
      <c r="L786" s="47"/>
      <c r="M786" s="233"/>
      <c r="N786" s="23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299</v>
      </c>
      <c r="AU786" s="20" t="s">
        <v>88</v>
      </c>
    </row>
    <row r="787" s="2" customFormat="1" ht="24.15" customHeight="1">
      <c r="A787" s="41"/>
      <c r="B787" s="42"/>
      <c r="C787" s="217" t="s">
        <v>1126</v>
      </c>
      <c r="D787" s="217" t="s">
        <v>294</v>
      </c>
      <c r="E787" s="218" t="s">
        <v>1127</v>
      </c>
      <c r="F787" s="219" t="s">
        <v>365</v>
      </c>
      <c r="G787" s="220" t="s">
        <v>353</v>
      </c>
      <c r="H787" s="221">
        <v>345.99099999999999</v>
      </c>
      <c r="I787" s="222"/>
      <c r="J787" s="223">
        <f>ROUND(I787*H787,2)</f>
        <v>0</v>
      </c>
      <c r="K787" s="219" t="s">
        <v>297</v>
      </c>
      <c r="L787" s="47"/>
      <c r="M787" s="224" t="s">
        <v>42</v>
      </c>
      <c r="N787" s="225" t="s">
        <v>50</v>
      </c>
      <c r="O787" s="87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8" t="s">
        <v>150</v>
      </c>
      <c r="AT787" s="228" t="s">
        <v>294</v>
      </c>
      <c r="AU787" s="228" t="s">
        <v>88</v>
      </c>
      <c r="AY787" s="20" t="s">
        <v>292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20" t="s">
        <v>86</v>
      </c>
      <c r="BK787" s="229">
        <f>ROUND(I787*H787,2)</f>
        <v>0</v>
      </c>
      <c r="BL787" s="20" t="s">
        <v>150</v>
      </c>
      <c r="BM787" s="228" t="s">
        <v>1128</v>
      </c>
    </row>
    <row r="788" s="2" customFormat="1">
      <c r="A788" s="41"/>
      <c r="B788" s="42"/>
      <c r="C788" s="43"/>
      <c r="D788" s="230" t="s">
        <v>299</v>
      </c>
      <c r="E788" s="43"/>
      <c r="F788" s="231" t="s">
        <v>1129</v>
      </c>
      <c r="G788" s="43"/>
      <c r="H788" s="43"/>
      <c r="I788" s="232"/>
      <c r="J788" s="43"/>
      <c r="K788" s="43"/>
      <c r="L788" s="47"/>
      <c r="M788" s="233"/>
      <c r="N788" s="23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299</v>
      </c>
      <c r="AU788" s="20" t="s">
        <v>88</v>
      </c>
    </row>
    <row r="789" s="2" customFormat="1" ht="24.15" customHeight="1">
      <c r="A789" s="41"/>
      <c r="B789" s="42"/>
      <c r="C789" s="217" t="s">
        <v>1130</v>
      </c>
      <c r="D789" s="217" t="s">
        <v>294</v>
      </c>
      <c r="E789" s="218" t="s">
        <v>1131</v>
      </c>
      <c r="F789" s="219" t="s">
        <v>1132</v>
      </c>
      <c r="G789" s="220" t="s">
        <v>353</v>
      </c>
      <c r="H789" s="221">
        <v>335.27600000000001</v>
      </c>
      <c r="I789" s="222"/>
      <c r="J789" s="223">
        <f>ROUND(I789*H789,2)</f>
        <v>0</v>
      </c>
      <c r="K789" s="219" t="s">
        <v>297</v>
      </c>
      <c r="L789" s="47"/>
      <c r="M789" s="224" t="s">
        <v>42</v>
      </c>
      <c r="N789" s="225" t="s">
        <v>50</v>
      </c>
      <c r="O789" s="87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8" t="s">
        <v>150</v>
      </c>
      <c r="AT789" s="228" t="s">
        <v>294</v>
      </c>
      <c r="AU789" s="228" t="s">
        <v>88</v>
      </c>
      <c r="AY789" s="20" t="s">
        <v>292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0" t="s">
        <v>86</v>
      </c>
      <c r="BK789" s="229">
        <f>ROUND(I789*H789,2)</f>
        <v>0</v>
      </c>
      <c r="BL789" s="20" t="s">
        <v>150</v>
      </c>
      <c r="BM789" s="228" t="s">
        <v>1133</v>
      </c>
    </row>
    <row r="790" s="2" customFormat="1">
      <c r="A790" s="41"/>
      <c r="B790" s="42"/>
      <c r="C790" s="43"/>
      <c r="D790" s="230" t="s">
        <v>299</v>
      </c>
      <c r="E790" s="43"/>
      <c r="F790" s="231" t="s">
        <v>1134</v>
      </c>
      <c r="G790" s="43"/>
      <c r="H790" s="43"/>
      <c r="I790" s="232"/>
      <c r="J790" s="43"/>
      <c r="K790" s="43"/>
      <c r="L790" s="47"/>
      <c r="M790" s="233"/>
      <c r="N790" s="23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299</v>
      </c>
      <c r="AU790" s="20" t="s">
        <v>88</v>
      </c>
    </row>
    <row r="791" s="12" customFormat="1" ht="22.8" customHeight="1">
      <c r="A791" s="12"/>
      <c r="B791" s="201"/>
      <c r="C791" s="202"/>
      <c r="D791" s="203" t="s">
        <v>78</v>
      </c>
      <c r="E791" s="215" t="s">
        <v>1135</v>
      </c>
      <c r="F791" s="215" t="s">
        <v>1136</v>
      </c>
      <c r="G791" s="202"/>
      <c r="H791" s="202"/>
      <c r="I791" s="205"/>
      <c r="J791" s="216">
        <f>BK791</f>
        <v>0</v>
      </c>
      <c r="K791" s="202"/>
      <c r="L791" s="207"/>
      <c r="M791" s="208"/>
      <c r="N791" s="209"/>
      <c r="O791" s="209"/>
      <c r="P791" s="210">
        <f>SUM(P792:P793)</f>
        <v>0</v>
      </c>
      <c r="Q791" s="209"/>
      <c r="R791" s="210">
        <f>SUM(R792:R793)</f>
        <v>0</v>
      </c>
      <c r="S791" s="209"/>
      <c r="T791" s="211">
        <f>SUM(T792:T793)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12" t="s">
        <v>86</v>
      </c>
      <c r="AT791" s="213" t="s">
        <v>78</v>
      </c>
      <c r="AU791" s="213" t="s">
        <v>86</v>
      </c>
      <c r="AY791" s="212" t="s">
        <v>292</v>
      </c>
      <c r="BK791" s="214">
        <f>SUM(BK792:BK793)</f>
        <v>0</v>
      </c>
    </row>
    <row r="792" s="2" customFormat="1" ht="24.15" customHeight="1">
      <c r="A792" s="41"/>
      <c r="B792" s="42"/>
      <c r="C792" s="217" t="s">
        <v>1137</v>
      </c>
      <c r="D792" s="217" t="s">
        <v>294</v>
      </c>
      <c r="E792" s="218" t="s">
        <v>1138</v>
      </c>
      <c r="F792" s="219" t="s">
        <v>1139</v>
      </c>
      <c r="G792" s="220" t="s">
        <v>353</v>
      </c>
      <c r="H792" s="221">
        <v>843.39800000000002</v>
      </c>
      <c r="I792" s="222"/>
      <c r="J792" s="223">
        <f>ROUND(I792*H792,2)</f>
        <v>0</v>
      </c>
      <c r="K792" s="219" t="s">
        <v>297</v>
      </c>
      <c r="L792" s="47"/>
      <c r="M792" s="224" t="s">
        <v>42</v>
      </c>
      <c r="N792" s="225" t="s">
        <v>50</v>
      </c>
      <c r="O792" s="87"/>
      <c r="P792" s="226">
        <f>O792*H792</f>
        <v>0</v>
      </c>
      <c r="Q792" s="226">
        <v>0</v>
      </c>
      <c r="R792" s="226">
        <f>Q792*H792</f>
        <v>0</v>
      </c>
      <c r="S792" s="226">
        <v>0</v>
      </c>
      <c r="T792" s="22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8" t="s">
        <v>150</v>
      </c>
      <c r="AT792" s="228" t="s">
        <v>294</v>
      </c>
      <c r="AU792" s="228" t="s">
        <v>88</v>
      </c>
      <c r="AY792" s="20" t="s">
        <v>292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0" t="s">
        <v>86</v>
      </c>
      <c r="BK792" s="229">
        <f>ROUND(I792*H792,2)</f>
        <v>0</v>
      </c>
      <c r="BL792" s="20" t="s">
        <v>150</v>
      </c>
      <c r="BM792" s="228" t="s">
        <v>1140</v>
      </c>
    </row>
    <row r="793" s="2" customFormat="1">
      <c r="A793" s="41"/>
      <c r="B793" s="42"/>
      <c r="C793" s="43"/>
      <c r="D793" s="230" t="s">
        <v>299</v>
      </c>
      <c r="E793" s="43"/>
      <c r="F793" s="231" t="s">
        <v>1141</v>
      </c>
      <c r="G793" s="43"/>
      <c r="H793" s="43"/>
      <c r="I793" s="232"/>
      <c r="J793" s="43"/>
      <c r="K793" s="43"/>
      <c r="L793" s="47"/>
      <c r="M793" s="233"/>
      <c r="N793" s="23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299</v>
      </c>
      <c r="AU793" s="20" t="s">
        <v>88</v>
      </c>
    </row>
    <row r="794" s="12" customFormat="1" ht="22.8" customHeight="1">
      <c r="A794" s="12"/>
      <c r="B794" s="201"/>
      <c r="C794" s="202"/>
      <c r="D794" s="203" t="s">
        <v>78</v>
      </c>
      <c r="E794" s="215" t="s">
        <v>1142</v>
      </c>
      <c r="F794" s="215" t="s">
        <v>1143</v>
      </c>
      <c r="G794" s="202"/>
      <c r="H794" s="202"/>
      <c r="I794" s="205"/>
      <c r="J794" s="216">
        <f>BK794</f>
        <v>0</v>
      </c>
      <c r="K794" s="202"/>
      <c r="L794" s="207"/>
      <c r="M794" s="208"/>
      <c r="N794" s="209"/>
      <c r="O794" s="209"/>
      <c r="P794" s="210">
        <f>SUM(P795:P836)</f>
        <v>0</v>
      </c>
      <c r="Q794" s="209"/>
      <c r="R794" s="210">
        <f>SUM(R795:R836)</f>
        <v>0</v>
      </c>
      <c r="S794" s="209"/>
      <c r="T794" s="211">
        <f>SUM(T795:T836)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2" t="s">
        <v>86</v>
      </c>
      <c r="AT794" s="213" t="s">
        <v>78</v>
      </c>
      <c r="AU794" s="213" t="s">
        <v>86</v>
      </c>
      <c r="AY794" s="212" t="s">
        <v>292</v>
      </c>
      <c r="BK794" s="214">
        <f>SUM(BK795:BK836)</f>
        <v>0</v>
      </c>
    </row>
    <row r="795" s="2" customFormat="1" ht="16.5" customHeight="1">
      <c r="A795" s="41"/>
      <c r="B795" s="42"/>
      <c r="C795" s="217" t="s">
        <v>1144</v>
      </c>
      <c r="D795" s="217" t="s">
        <v>294</v>
      </c>
      <c r="E795" s="218" t="s">
        <v>1145</v>
      </c>
      <c r="F795" s="219" t="s">
        <v>1146</v>
      </c>
      <c r="G795" s="220" t="s">
        <v>1147</v>
      </c>
      <c r="H795" s="221">
        <v>1</v>
      </c>
      <c r="I795" s="222"/>
      <c r="J795" s="223">
        <f>ROUND(I795*H795,2)</f>
        <v>0</v>
      </c>
      <c r="K795" s="219" t="s">
        <v>42</v>
      </c>
      <c r="L795" s="47"/>
      <c r="M795" s="224" t="s">
        <v>42</v>
      </c>
      <c r="N795" s="225" t="s">
        <v>50</v>
      </c>
      <c r="O795" s="87"/>
      <c r="P795" s="226">
        <f>O795*H795</f>
        <v>0</v>
      </c>
      <c r="Q795" s="226">
        <v>0</v>
      </c>
      <c r="R795" s="226">
        <f>Q795*H795</f>
        <v>0</v>
      </c>
      <c r="S795" s="226">
        <v>0</v>
      </c>
      <c r="T795" s="227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8" t="s">
        <v>150</v>
      </c>
      <c r="AT795" s="228" t="s">
        <v>294</v>
      </c>
      <c r="AU795" s="228" t="s">
        <v>88</v>
      </c>
      <c r="AY795" s="20" t="s">
        <v>292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20" t="s">
        <v>86</v>
      </c>
      <c r="BK795" s="229">
        <f>ROUND(I795*H795,2)</f>
        <v>0</v>
      </c>
      <c r="BL795" s="20" t="s">
        <v>150</v>
      </c>
      <c r="BM795" s="228" t="s">
        <v>1148</v>
      </c>
    </row>
    <row r="796" s="2" customFormat="1">
      <c r="A796" s="41"/>
      <c r="B796" s="42"/>
      <c r="C796" s="43"/>
      <c r="D796" s="237" t="s">
        <v>324</v>
      </c>
      <c r="E796" s="43"/>
      <c r="F796" s="268" t="s">
        <v>1149</v>
      </c>
      <c r="G796" s="43"/>
      <c r="H796" s="43"/>
      <c r="I796" s="232"/>
      <c r="J796" s="43"/>
      <c r="K796" s="43"/>
      <c r="L796" s="47"/>
      <c r="M796" s="233"/>
      <c r="N796" s="23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324</v>
      </c>
      <c r="AU796" s="20" t="s">
        <v>88</v>
      </c>
    </row>
    <row r="797" s="2" customFormat="1" ht="24.15" customHeight="1">
      <c r="A797" s="41"/>
      <c r="B797" s="42"/>
      <c r="C797" s="217" t="s">
        <v>1150</v>
      </c>
      <c r="D797" s="217" t="s">
        <v>294</v>
      </c>
      <c r="E797" s="218" t="s">
        <v>1151</v>
      </c>
      <c r="F797" s="219" t="s">
        <v>1152</v>
      </c>
      <c r="G797" s="220" t="s">
        <v>212</v>
      </c>
      <c r="H797" s="221">
        <v>178.548</v>
      </c>
      <c r="I797" s="222"/>
      <c r="J797" s="223">
        <f>ROUND(I797*H797,2)</f>
        <v>0</v>
      </c>
      <c r="K797" s="219" t="s">
        <v>297</v>
      </c>
      <c r="L797" s="47"/>
      <c r="M797" s="224" t="s">
        <v>42</v>
      </c>
      <c r="N797" s="225" t="s">
        <v>50</v>
      </c>
      <c r="O797" s="87"/>
      <c r="P797" s="226">
        <f>O797*H797</f>
        <v>0</v>
      </c>
      <c r="Q797" s="226">
        <v>0</v>
      </c>
      <c r="R797" s="226">
        <f>Q797*H797</f>
        <v>0</v>
      </c>
      <c r="S797" s="226">
        <v>0</v>
      </c>
      <c r="T797" s="22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8" t="s">
        <v>150</v>
      </c>
      <c r="AT797" s="228" t="s">
        <v>294</v>
      </c>
      <c r="AU797" s="228" t="s">
        <v>88</v>
      </c>
      <c r="AY797" s="20" t="s">
        <v>292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20" t="s">
        <v>86</v>
      </c>
      <c r="BK797" s="229">
        <f>ROUND(I797*H797,2)</f>
        <v>0</v>
      </c>
      <c r="BL797" s="20" t="s">
        <v>150</v>
      </c>
      <c r="BM797" s="228" t="s">
        <v>1153</v>
      </c>
    </row>
    <row r="798" s="2" customFormat="1">
      <c r="A798" s="41"/>
      <c r="B798" s="42"/>
      <c r="C798" s="43"/>
      <c r="D798" s="230" t="s">
        <v>299</v>
      </c>
      <c r="E798" s="43"/>
      <c r="F798" s="231" t="s">
        <v>1154</v>
      </c>
      <c r="G798" s="43"/>
      <c r="H798" s="43"/>
      <c r="I798" s="232"/>
      <c r="J798" s="43"/>
      <c r="K798" s="43"/>
      <c r="L798" s="47"/>
      <c r="M798" s="233"/>
      <c r="N798" s="23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299</v>
      </c>
      <c r="AU798" s="20" t="s">
        <v>88</v>
      </c>
    </row>
    <row r="799" s="13" customFormat="1">
      <c r="A799" s="13"/>
      <c r="B799" s="235"/>
      <c r="C799" s="236"/>
      <c r="D799" s="237" t="s">
        <v>301</v>
      </c>
      <c r="E799" s="238" t="s">
        <v>42</v>
      </c>
      <c r="F799" s="239" t="s">
        <v>1155</v>
      </c>
      <c r="G799" s="236"/>
      <c r="H799" s="238" t="s">
        <v>42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301</v>
      </c>
      <c r="AU799" s="245" t="s">
        <v>88</v>
      </c>
      <c r="AV799" s="13" t="s">
        <v>86</v>
      </c>
      <c r="AW799" s="13" t="s">
        <v>38</v>
      </c>
      <c r="AX799" s="13" t="s">
        <v>79</v>
      </c>
      <c r="AY799" s="245" t="s">
        <v>292</v>
      </c>
    </row>
    <row r="800" s="14" customFormat="1">
      <c r="A800" s="14"/>
      <c r="B800" s="246"/>
      <c r="C800" s="247"/>
      <c r="D800" s="237" t="s">
        <v>301</v>
      </c>
      <c r="E800" s="248" t="s">
        <v>42</v>
      </c>
      <c r="F800" s="249" t="s">
        <v>1156</v>
      </c>
      <c r="G800" s="247"/>
      <c r="H800" s="250">
        <v>178.548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301</v>
      </c>
      <c r="AU800" s="256" t="s">
        <v>88</v>
      </c>
      <c r="AV800" s="14" t="s">
        <v>88</v>
      </c>
      <c r="AW800" s="14" t="s">
        <v>38</v>
      </c>
      <c r="AX800" s="14" t="s">
        <v>79</v>
      </c>
      <c r="AY800" s="256" t="s">
        <v>292</v>
      </c>
    </row>
    <row r="801" s="15" customFormat="1">
      <c r="A801" s="15"/>
      <c r="B801" s="257"/>
      <c r="C801" s="258"/>
      <c r="D801" s="237" t="s">
        <v>301</v>
      </c>
      <c r="E801" s="259" t="s">
        <v>42</v>
      </c>
      <c r="F801" s="260" t="s">
        <v>303</v>
      </c>
      <c r="G801" s="258"/>
      <c r="H801" s="261">
        <v>178.548</v>
      </c>
      <c r="I801" s="262"/>
      <c r="J801" s="258"/>
      <c r="K801" s="258"/>
      <c r="L801" s="263"/>
      <c r="M801" s="264"/>
      <c r="N801" s="265"/>
      <c r="O801" s="265"/>
      <c r="P801" s="265"/>
      <c r="Q801" s="265"/>
      <c r="R801" s="265"/>
      <c r="S801" s="265"/>
      <c r="T801" s="26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7" t="s">
        <v>301</v>
      </c>
      <c r="AU801" s="267" t="s">
        <v>88</v>
      </c>
      <c r="AV801" s="15" t="s">
        <v>150</v>
      </c>
      <c r="AW801" s="15" t="s">
        <v>38</v>
      </c>
      <c r="AX801" s="15" t="s">
        <v>86</v>
      </c>
      <c r="AY801" s="267" t="s">
        <v>292</v>
      </c>
    </row>
    <row r="802" s="2" customFormat="1" ht="24.15" customHeight="1">
      <c r="A802" s="41"/>
      <c r="B802" s="42"/>
      <c r="C802" s="217" t="s">
        <v>1157</v>
      </c>
      <c r="D802" s="217" t="s">
        <v>294</v>
      </c>
      <c r="E802" s="218" t="s">
        <v>1158</v>
      </c>
      <c r="F802" s="219" t="s">
        <v>1159</v>
      </c>
      <c r="G802" s="220" t="s">
        <v>212</v>
      </c>
      <c r="H802" s="221">
        <v>53.564</v>
      </c>
      <c r="I802" s="222"/>
      <c r="J802" s="223">
        <f>ROUND(I802*H802,2)</f>
        <v>0</v>
      </c>
      <c r="K802" s="219" t="s">
        <v>297</v>
      </c>
      <c r="L802" s="47"/>
      <c r="M802" s="224" t="s">
        <v>42</v>
      </c>
      <c r="N802" s="225" t="s">
        <v>50</v>
      </c>
      <c r="O802" s="87"/>
      <c r="P802" s="226">
        <f>O802*H802</f>
        <v>0</v>
      </c>
      <c r="Q802" s="226">
        <v>0</v>
      </c>
      <c r="R802" s="226">
        <f>Q802*H802</f>
        <v>0</v>
      </c>
      <c r="S802" s="226">
        <v>0</v>
      </c>
      <c r="T802" s="22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8" t="s">
        <v>150</v>
      </c>
      <c r="AT802" s="228" t="s">
        <v>294</v>
      </c>
      <c r="AU802" s="228" t="s">
        <v>88</v>
      </c>
      <c r="AY802" s="20" t="s">
        <v>292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20" t="s">
        <v>86</v>
      </c>
      <c r="BK802" s="229">
        <f>ROUND(I802*H802,2)</f>
        <v>0</v>
      </c>
      <c r="BL802" s="20" t="s">
        <v>150</v>
      </c>
      <c r="BM802" s="228" t="s">
        <v>1160</v>
      </c>
    </row>
    <row r="803" s="2" customFormat="1">
      <c r="A803" s="41"/>
      <c r="B803" s="42"/>
      <c r="C803" s="43"/>
      <c r="D803" s="230" t="s">
        <v>299</v>
      </c>
      <c r="E803" s="43"/>
      <c r="F803" s="231" t="s">
        <v>1161</v>
      </c>
      <c r="G803" s="43"/>
      <c r="H803" s="43"/>
      <c r="I803" s="232"/>
      <c r="J803" s="43"/>
      <c r="K803" s="43"/>
      <c r="L803" s="47"/>
      <c r="M803" s="233"/>
      <c r="N803" s="23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299</v>
      </c>
      <c r="AU803" s="20" t="s">
        <v>88</v>
      </c>
    </row>
    <row r="804" s="2" customFormat="1">
      <c r="A804" s="41"/>
      <c r="B804" s="42"/>
      <c r="C804" s="43"/>
      <c r="D804" s="237" t="s">
        <v>324</v>
      </c>
      <c r="E804" s="43"/>
      <c r="F804" s="268" t="s">
        <v>1162</v>
      </c>
      <c r="G804" s="43"/>
      <c r="H804" s="43"/>
      <c r="I804" s="232"/>
      <c r="J804" s="43"/>
      <c r="K804" s="43"/>
      <c r="L804" s="47"/>
      <c r="M804" s="233"/>
      <c r="N804" s="23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324</v>
      </c>
      <c r="AU804" s="20" t="s">
        <v>88</v>
      </c>
    </row>
    <row r="805" s="14" customFormat="1">
      <c r="A805" s="14"/>
      <c r="B805" s="246"/>
      <c r="C805" s="247"/>
      <c r="D805" s="237" t="s">
        <v>301</v>
      </c>
      <c r="E805" s="248" t="s">
        <v>42</v>
      </c>
      <c r="F805" s="249" t="s">
        <v>1163</v>
      </c>
      <c r="G805" s="247"/>
      <c r="H805" s="250">
        <v>53.564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301</v>
      </c>
      <c r="AU805" s="256" t="s">
        <v>88</v>
      </c>
      <c r="AV805" s="14" t="s">
        <v>88</v>
      </c>
      <c r="AW805" s="14" t="s">
        <v>38</v>
      </c>
      <c r="AX805" s="14" t="s">
        <v>79</v>
      </c>
      <c r="AY805" s="256" t="s">
        <v>292</v>
      </c>
    </row>
    <row r="806" s="15" customFormat="1">
      <c r="A806" s="15"/>
      <c r="B806" s="257"/>
      <c r="C806" s="258"/>
      <c r="D806" s="237" t="s">
        <v>301</v>
      </c>
      <c r="E806" s="259" t="s">
        <v>42</v>
      </c>
      <c r="F806" s="260" t="s">
        <v>303</v>
      </c>
      <c r="G806" s="258"/>
      <c r="H806" s="261">
        <v>53.564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7" t="s">
        <v>301</v>
      </c>
      <c r="AU806" s="267" t="s">
        <v>88</v>
      </c>
      <c r="AV806" s="15" t="s">
        <v>150</v>
      </c>
      <c r="AW806" s="15" t="s">
        <v>38</v>
      </c>
      <c r="AX806" s="15" t="s">
        <v>86</v>
      </c>
      <c r="AY806" s="267" t="s">
        <v>292</v>
      </c>
    </row>
    <row r="807" s="2" customFormat="1" ht="37.8" customHeight="1">
      <c r="A807" s="41"/>
      <c r="B807" s="42"/>
      <c r="C807" s="217" t="s">
        <v>1164</v>
      </c>
      <c r="D807" s="217" t="s">
        <v>294</v>
      </c>
      <c r="E807" s="218" t="s">
        <v>327</v>
      </c>
      <c r="F807" s="219" t="s">
        <v>328</v>
      </c>
      <c r="G807" s="220" t="s">
        <v>212</v>
      </c>
      <c r="H807" s="221">
        <v>178.548</v>
      </c>
      <c r="I807" s="222"/>
      <c r="J807" s="223">
        <f>ROUND(I807*H807,2)</f>
        <v>0</v>
      </c>
      <c r="K807" s="219" t="s">
        <v>297</v>
      </c>
      <c r="L807" s="47"/>
      <c r="M807" s="224" t="s">
        <v>42</v>
      </c>
      <c r="N807" s="225" t="s">
        <v>50</v>
      </c>
      <c r="O807" s="87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8" t="s">
        <v>150</v>
      </c>
      <c r="AT807" s="228" t="s">
        <v>294</v>
      </c>
      <c r="AU807" s="228" t="s">
        <v>88</v>
      </c>
      <c r="AY807" s="20" t="s">
        <v>292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20" t="s">
        <v>86</v>
      </c>
      <c r="BK807" s="229">
        <f>ROUND(I807*H807,2)</f>
        <v>0</v>
      </c>
      <c r="BL807" s="20" t="s">
        <v>150</v>
      </c>
      <c r="BM807" s="228" t="s">
        <v>1165</v>
      </c>
    </row>
    <row r="808" s="2" customFormat="1">
      <c r="A808" s="41"/>
      <c r="B808" s="42"/>
      <c r="C808" s="43"/>
      <c r="D808" s="230" t="s">
        <v>299</v>
      </c>
      <c r="E808" s="43"/>
      <c r="F808" s="231" t="s">
        <v>330</v>
      </c>
      <c r="G808" s="43"/>
      <c r="H808" s="43"/>
      <c r="I808" s="232"/>
      <c r="J808" s="43"/>
      <c r="K808" s="43"/>
      <c r="L808" s="47"/>
      <c r="M808" s="233"/>
      <c r="N808" s="23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299</v>
      </c>
      <c r="AU808" s="20" t="s">
        <v>88</v>
      </c>
    </row>
    <row r="809" s="14" customFormat="1">
      <c r="A809" s="14"/>
      <c r="B809" s="246"/>
      <c r="C809" s="247"/>
      <c r="D809" s="237" t="s">
        <v>301</v>
      </c>
      <c r="E809" s="248" t="s">
        <v>42</v>
      </c>
      <c r="F809" s="249" t="s">
        <v>1156</v>
      </c>
      <c r="G809" s="247"/>
      <c r="H809" s="250">
        <v>178.548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301</v>
      </c>
      <c r="AU809" s="256" t="s">
        <v>88</v>
      </c>
      <c r="AV809" s="14" t="s">
        <v>88</v>
      </c>
      <c r="AW809" s="14" t="s">
        <v>38</v>
      </c>
      <c r="AX809" s="14" t="s">
        <v>79</v>
      </c>
      <c r="AY809" s="256" t="s">
        <v>292</v>
      </c>
    </row>
    <row r="810" s="15" customFormat="1">
      <c r="A810" s="15"/>
      <c r="B810" s="257"/>
      <c r="C810" s="258"/>
      <c r="D810" s="237" t="s">
        <v>301</v>
      </c>
      <c r="E810" s="259" t="s">
        <v>42</v>
      </c>
      <c r="F810" s="260" t="s">
        <v>303</v>
      </c>
      <c r="G810" s="258"/>
      <c r="H810" s="261">
        <v>178.548</v>
      </c>
      <c r="I810" s="262"/>
      <c r="J810" s="258"/>
      <c r="K810" s="258"/>
      <c r="L810" s="263"/>
      <c r="M810" s="264"/>
      <c r="N810" s="265"/>
      <c r="O810" s="265"/>
      <c r="P810" s="265"/>
      <c r="Q810" s="265"/>
      <c r="R810" s="265"/>
      <c r="S810" s="265"/>
      <c r="T810" s="26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7" t="s">
        <v>301</v>
      </c>
      <c r="AU810" s="267" t="s">
        <v>88</v>
      </c>
      <c r="AV810" s="15" t="s">
        <v>150</v>
      </c>
      <c r="AW810" s="15" t="s">
        <v>38</v>
      </c>
      <c r="AX810" s="15" t="s">
        <v>86</v>
      </c>
      <c r="AY810" s="267" t="s">
        <v>292</v>
      </c>
    </row>
    <row r="811" s="2" customFormat="1" ht="37.8" customHeight="1">
      <c r="A811" s="41"/>
      <c r="B811" s="42"/>
      <c r="C811" s="217" t="s">
        <v>1166</v>
      </c>
      <c r="D811" s="217" t="s">
        <v>294</v>
      </c>
      <c r="E811" s="218" t="s">
        <v>333</v>
      </c>
      <c r="F811" s="219" t="s">
        <v>334</v>
      </c>
      <c r="G811" s="220" t="s">
        <v>212</v>
      </c>
      <c r="H811" s="221">
        <v>892.74000000000001</v>
      </c>
      <c r="I811" s="222"/>
      <c r="J811" s="223">
        <f>ROUND(I811*H811,2)</f>
        <v>0</v>
      </c>
      <c r="K811" s="219" t="s">
        <v>297</v>
      </c>
      <c r="L811" s="47"/>
      <c r="M811" s="224" t="s">
        <v>42</v>
      </c>
      <c r="N811" s="225" t="s">
        <v>50</v>
      </c>
      <c r="O811" s="87"/>
      <c r="P811" s="226">
        <f>O811*H811</f>
        <v>0</v>
      </c>
      <c r="Q811" s="226">
        <v>0</v>
      </c>
      <c r="R811" s="226">
        <f>Q811*H811</f>
        <v>0</v>
      </c>
      <c r="S811" s="226">
        <v>0</v>
      </c>
      <c r="T811" s="22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8" t="s">
        <v>150</v>
      </c>
      <c r="AT811" s="228" t="s">
        <v>294</v>
      </c>
      <c r="AU811" s="228" t="s">
        <v>88</v>
      </c>
      <c r="AY811" s="20" t="s">
        <v>292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0" t="s">
        <v>86</v>
      </c>
      <c r="BK811" s="229">
        <f>ROUND(I811*H811,2)</f>
        <v>0</v>
      </c>
      <c r="BL811" s="20" t="s">
        <v>150</v>
      </c>
      <c r="BM811" s="228" t="s">
        <v>1167</v>
      </c>
    </row>
    <row r="812" s="2" customFormat="1">
      <c r="A812" s="41"/>
      <c r="B812" s="42"/>
      <c r="C812" s="43"/>
      <c r="D812" s="230" t="s">
        <v>299</v>
      </c>
      <c r="E812" s="43"/>
      <c r="F812" s="231" t="s">
        <v>336</v>
      </c>
      <c r="G812" s="43"/>
      <c r="H812" s="43"/>
      <c r="I812" s="232"/>
      <c r="J812" s="43"/>
      <c r="K812" s="43"/>
      <c r="L812" s="47"/>
      <c r="M812" s="233"/>
      <c r="N812" s="23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299</v>
      </c>
      <c r="AU812" s="20" t="s">
        <v>88</v>
      </c>
    </row>
    <row r="813" s="14" customFormat="1">
      <c r="A813" s="14"/>
      <c r="B813" s="246"/>
      <c r="C813" s="247"/>
      <c r="D813" s="237" t="s">
        <v>301</v>
      </c>
      <c r="E813" s="248" t="s">
        <v>42</v>
      </c>
      <c r="F813" s="249" t="s">
        <v>1156</v>
      </c>
      <c r="G813" s="247"/>
      <c r="H813" s="250">
        <v>178.548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301</v>
      </c>
      <c r="AU813" s="256" t="s">
        <v>88</v>
      </c>
      <c r="AV813" s="14" t="s">
        <v>88</v>
      </c>
      <c r="AW813" s="14" t="s">
        <v>38</v>
      </c>
      <c r="AX813" s="14" t="s">
        <v>79</v>
      </c>
      <c r="AY813" s="256" t="s">
        <v>292</v>
      </c>
    </row>
    <row r="814" s="15" customFormat="1">
      <c r="A814" s="15"/>
      <c r="B814" s="257"/>
      <c r="C814" s="258"/>
      <c r="D814" s="237" t="s">
        <v>301</v>
      </c>
      <c r="E814" s="259" t="s">
        <v>42</v>
      </c>
      <c r="F814" s="260" t="s">
        <v>303</v>
      </c>
      <c r="G814" s="258"/>
      <c r="H814" s="261">
        <v>178.548</v>
      </c>
      <c r="I814" s="262"/>
      <c r="J814" s="258"/>
      <c r="K814" s="258"/>
      <c r="L814" s="263"/>
      <c r="M814" s="264"/>
      <c r="N814" s="265"/>
      <c r="O814" s="265"/>
      <c r="P814" s="265"/>
      <c r="Q814" s="265"/>
      <c r="R814" s="265"/>
      <c r="S814" s="265"/>
      <c r="T814" s="26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7" t="s">
        <v>301</v>
      </c>
      <c r="AU814" s="267" t="s">
        <v>88</v>
      </c>
      <c r="AV814" s="15" t="s">
        <v>150</v>
      </c>
      <c r="AW814" s="15" t="s">
        <v>38</v>
      </c>
      <c r="AX814" s="15" t="s">
        <v>86</v>
      </c>
      <c r="AY814" s="267" t="s">
        <v>292</v>
      </c>
    </row>
    <row r="815" s="14" customFormat="1">
      <c r="A815" s="14"/>
      <c r="B815" s="246"/>
      <c r="C815" s="247"/>
      <c r="D815" s="237" t="s">
        <v>301</v>
      </c>
      <c r="E815" s="247"/>
      <c r="F815" s="249" t="s">
        <v>1168</v>
      </c>
      <c r="G815" s="247"/>
      <c r="H815" s="250">
        <v>892.74000000000001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301</v>
      </c>
      <c r="AU815" s="256" t="s">
        <v>88</v>
      </c>
      <c r="AV815" s="14" t="s">
        <v>88</v>
      </c>
      <c r="AW815" s="14" t="s">
        <v>4</v>
      </c>
      <c r="AX815" s="14" t="s">
        <v>86</v>
      </c>
      <c r="AY815" s="256" t="s">
        <v>292</v>
      </c>
    </row>
    <row r="816" s="2" customFormat="1" ht="24.15" customHeight="1">
      <c r="A816" s="41"/>
      <c r="B816" s="42"/>
      <c r="C816" s="217" t="s">
        <v>1169</v>
      </c>
      <c r="D816" s="217" t="s">
        <v>294</v>
      </c>
      <c r="E816" s="218" t="s">
        <v>364</v>
      </c>
      <c r="F816" s="219" t="s">
        <v>365</v>
      </c>
      <c r="G816" s="220" t="s">
        <v>353</v>
      </c>
      <c r="H816" s="221">
        <v>321.38600000000002</v>
      </c>
      <c r="I816" s="222"/>
      <c r="J816" s="223">
        <f>ROUND(I816*H816,2)</f>
        <v>0</v>
      </c>
      <c r="K816" s="219" t="s">
        <v>297</v>
      </c>
      <c r="L816" s="47"/>
      <c r="M816" s="224" t="s">
        <v>42</v>
      </c>
      <c r="N816" s="225" t="s">
        <v>50</v>
      </c>
      <c r="O816" s="87"/>
      <c r="P816" s="226">
        <f>O816*H816</f>
        <v>0</v>
      </c>
      <c r="Q816" s="226">
        <v>0</v>
      </c>
      <c r="R816" s="226">
        <f>Q816*H816</f>
        <v>0</v>
      </c>
      <c r="S816" s="226">
        <v>0</v>
      </c>
      <c r="T816" s="22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8" t="s">
        <v>150</v>
      </c>
      <c r="AT816" s="228" t="s">
        <v>294</v>
      </c>
      <c r="AU816" s="228" t="s">
        <v>88</v>
      </c>
      <c r="AY816" s="20" t="s">
        <v>292</v>
      </c>
      <c r="BE816" s="229">
        <f>IF(N816="základní",J816,0)</f>
        <v>0</v>
      </c>
      <c r="BF816" s="229">
        <f>IF(N816="snížená",J816,0)</f>
        <v>0</v>
      </c>
      <c r="BG816" s="229">
        <f>IF(N816="zákl. přenesená",J816,0)</f>
        <v>0</v>
      </c>
      <c r="BH816" s="229">
        <f>IF(N816="sníž. přenesená",J816,0)</f>
        <v>0</v>
      </c>
      <c r="BI816" s="229">
        <f>IF(N816="nulová",J816,0)</f>
        <v>0</v>
      </c>
      <c r="BJ816" s="20" t="s">
        <v>86</v>
      </c>
      <c r="BK816" s="229">
        <f>ROUND(I816*H816,2)</f>
        <v>0</v>
      </c>
      <c r="BL816" s="20" t="s">
        <v>150</v>
      </c>
      <c r="BM816" s="228" t="s">
        <v>1170</v>
      </c>
    </row>
    <row r="817" s="2" customFormat="1">
      <c r="A817" s="41"/>
      <c r="B817" s="42"/>
      <c r="C817" s="43"/>
      <c r="D817" s="230" t="s">
        <v>299</v>
      </c>
      <c r="E817" s="43"/>
      <c r="F817" s="231" t="s">
        <v>367</v>
      </c>
      <c r="G817" s="43"/>
      <c r="H817" s="43"/>
      <c r="I817" s="232"/>
      <c r="J817" s="43"/>
      <c r="K817" s="43"/>
      <c r="L817" s="47"/>
      <c r="M817" s="233"/>
      <c r="N817" s="23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299</v>
      </c>
      <c r="AU817" s="20" t="s">
        <v>88</v>
      </c>
    </row>
    <row r="818" s="14" customFormat="1">
      <c r="A818" s="14"/>
      <c r="B818" s="246"/>
      <c r="C818" s="247"/>
      <c r="D818" s="237" t="s">
        <v>301</v>
      </c>
      <c r="E818" s="248" t="s">
        <v>42</v>
      </c>
      <c r="F818" s="249" t="s">
        <v>1171</v>
      </c>
      <c r="G818" s="247"/>
      <c r="H818" s="250">
        <v>321.38600000000002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301</v>
      </c>
      <c r="AU818" s="256" t="s">
        <v>88</v>
      </c>
      <c r="AV818" s="14" t="s">
        <v>88</v>
      </c>
      <c r="AW818" s="14" t="s">
        <v>38</v>
      </c>
      <c r="AX818" s="14" t="s">
        <v>79</v>
      </c>
      <c r="AY818" s="256" t="s">
        <v>292</v>
      </c>
    </row>
    <row r="819" s="15" customFormat="1">
      <c r="A819" s="15"/>
      <c r="B819" s="257"/>
      <c r="C819" s="258"/>
      <c r="D819" s="237" t="s">
        <v>301</v>
      </c>
      <c r="E819" s="259" t="s">
        <v>42</v>
      </c>
      <c r="F819" s="260" t="s">
        <v>303</v>
      </c>
      <c r="G819" s="258"/>
      <c r="H819" s="261">
        <v>321.38600000000002</v>
      </c>
      <c r="I819" s="262"/>
      <c r="J819" s="258"/>
      <c r="K819" s="258"/>
      <c r="L819" s="263"/>
      <c r="M819" s="264"/>
      <c r="N819" s="265"/>
      <c r="O819" s="265"/>
      <c r="P819" s="265"/>
      <c r="Q819" s="265"/>
      <c r="R819" s="265"/>
      <c r="S819" s="265"/>
      <c r="T819" s="26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7" t="s">
        <v>301</v>
      </c>
      <c r="AU819" s="267" t="s">
        <v>88</v>
      </c>
      <c r="AV819" s="15" t="s">
        <v>150</v>
      </c>
      <c r="AW819" s="15" t="s">
        <v>38</v>
      </c>
      <c r="AX819" s="15" t="s">
        <v>86</v>
      </c>
      <c r="AY819" s="267" t="s">
        <v>292</v>
      </c>
    </row>
    <row r="820" s="2" customFormat="1" ht="24.15" customHeight="1">
      <c r="A820" s="41"/>
      <c r="B820" s="42"/>
      <c r="C820" s="217" t="s">
        <v>1172</v>
      </c>
      <c r="D820" s="217" t="s">
        <v>294</v>
      </c>
      <c r="E820" s="218" t="s">
        <v>359</v>
      </c>
      <c r="F820" s="219" t="s">
        <v>360</v>
      </c>
      <c r="G820" s="220" t="s">
        <v>212</v>
      </c>
      <c r="H820" s="221">
        <v>178.548</v>
      </c>
      <c r="I820" s="222"/>
      <c r="J820" s="223">
        <f>ROUND(I820*H820,2)</f>
        <v>0</v>
      </c>
      <c r="K820" s="219" t="s">
        <v>297</v>
      </c>
      <c r="L820" s="47"/>
      <c r="M820" s="224" t="s">
        <v>42</v>
      </c>
      <c r="N820" s="225" t="s">
        <v>50</v>
      </c>
      <c r="O820" s="87"/>
      <c r="P820" s="226">
        <f>O820*H820</f>
        <v>0</v>
      </c>
      <c r="Q820" s="226">
        <v>0</v>
      </c>
      <c r="R820" s="226">
        <f>Q820*H820</f>
        <v>0</v>
      </c>
      <c r="S820" s="226">
        <v>0</v>
      </c>
      <c r="T820" s="22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8" t="s">
        <v>150</v>
      </c>
      <c r="AT820" s="228" t="s">
        <v>294</v>
      </c>
      <c r="AU820" s="228" t="s">
        <v>88</v>
      </c>
      <c r="AY820" s="20" t="s">
        <v>292</v>
      </c>
      <c r="BE820" s="229">
        <f>IF(N820="základní",J820,0)</f>
        <v>0</v>
      </c>
      <c r="BF820" s="229">
        <f>IF(N820="snížená",J820,0)</f>
        <v>0</v>
      </c>
      <c r="BG820" s="229">
        <f>IF(N820="zákl. přenesená",J820,0)</f>
        <v>0</v>
      </c>
      <c r="BH820" s="229">
        <f>IF(N820="sníž. přenesená",J820,0)</f>
        <v>0</v>
      </c>
      <c r="BI820" s="229">
        <f>IF(N820="nulová",J820,0)</f>
        <v>0</v>
      </c>
      <c r="BJ820" s="20" t="s">
        <v>86</v>
      </c>
      <c r="BK820" s="229">
        <f>ROUND(I820*H820,2)</f>
        <v>0</v>
      </c>
      <c r="BL820" s="20" t="s">
        <v>150</v>
      </c>
      <c r="BM820" s="228" t="s">
        <v>1173</v>
      </c>
    </row>
    <row r="821" s="2" customFormat="1">
      <c r="A821" s="41"/>
      <c r="B821" s="42"/>
      <c r="C821" s="43"/>
      <c r="D821" s="230" t="s">
        <v>299</v>
      </c>
      <c r="E821" s="43"/>
      <c r="F821" s="231" t="s">
        <v>362</v>
      </c>
      <c r="G821" s="43"/>
      <c r="H821" s="43"/>
      <c r="I821" s="232"/>
      <c r="J821" s="43"/>
      <c r="K821" s="43"/>
      <c r="L821" s="47"/>
      <c r="M821" s="233"/>
      <c r="N821" s="23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299</v>
      </c>
      <c r="AU821" s="20" t="s">
        <v>88</v>
      </c>
    </row>
    <row r="822" s="14" customFormat="1">
      <c r="A822" s="14"/>
      <c r="B822" s="246"/>
      <c r="C822" s="247"/>
      <c r="D822" s="237" t="s">
        <v>301</v>
      </c>
      <c r="E822" s="248" t="s">
        <v>42</v>
      </c>
      <c r="F822" s="249" t="s">
        <v>1156</v>
      </c>
      <c r="G822" s="247"/>
      <c r="H822" s="250">
        <v>178.548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301</v>
      </c>
      <c r="AU822" s="256" t="s">
        <v>88</v>
      </c>
      <c r="AV822" s="14" t="s">
        <v>88</v>
      </c>
      <c r="AW822" s="14" t="s">
        <v>38</v>
      </c>
      <c r="AX822" s="14" t="s">
        <v>79</v>
      </c>
      <c r="AY822" s="256" t="s">
        <v>292</v>
      </c>
    </row>
    <row r="823" s="15" customFormat="1">
      <c r="A823" s="15"/>
      <c r="B823" s="257"/>
      <c r="C823" s="258"/>
      <c r="D823" s="237" t="s">
        <v>301</v>
      </c>
      <c r="E823" s="259" t="s">
        <v>42</v>
      </c>
      <c r="F823" s="260" t="s">
        <v>303</v>
      </c>
      <c r="G823" s="258"/>
      <c r="H823" s="261">
        <v>178.548</v>
      </c>
      <c r="I823" s="262"/>
      <c r="J823" s="258"/>
      <c r="K823" s="258"/>
      <c r="L823" s="263"/>
      <c r="M823" s="264"/>
      <c r="N823" s="265"/>
      <c r="O823" s="265"/>
      <c r="P823" s="265"/>
      <c r="Q823" s="265"/>
      <c r="R823" s="265"/>
      <c r="S823" s="265"/>
      <c r="T823" s="26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7" t="s">
        <v>301</v>
      </c>
      <c r="AU823" s="267" t="s">
        <v>88</v>
      </c>
      <c r="AV823" s="15" t="s">
        <v>150</v>
      </c>
      <c r="AW823" s="15" t="s">
        <v>38</v>
      </c>
      <c r="AX823" s="15" t="s">
        <v>86</v>
      </c>
      <c r="AY823" s="267" t="s">
        <v>292</v>
      </c>
    </row>
    <row r="824" s="2" customFormat="1" ht="21.75" customHeight="1">
      <c r="A824" s="41"/>
      <c r="B824" s="42"/>
      <c r="C824" s="217" t="s">
        <v>1174</v>
      </c>
      <c r="D824" s="217" t="s">
        <v>294</v>
      </c>
      <c r="E824" s="218" t="s">
        <v>1175</v>
      </c>
      <c r="F824" s="219" t="s">
        <v>1176</v>
      </c>
      <c r="G824" s="220" t="s">
        <v>116</v>
      </c>
      <c r="H824" s="221">
        <v>357.09500000000003</v>
      </c>
      <c r="I824" s="222"/>
      <c r="J824" s="223">
        <f>ROUND(I824*H824,2)</f>
        <v>0</v>
      </c>
      <c r="K824" s="219" t="s">
        <v>297</v>
      </c>
      <c r="L824" s="47"/>
      <c r="M824" s="224" t="s">
        <v>42</v>
      </c>
      <c r="N824" s="225" t="s">
        <v>50</v>
      </c>
      <c r="O824" s="87"/>
      <c r="P824" s="226">
        <f>O824*H824</f>
        <v>0</v>
      </c>
      <c r="Q824" s="226">
        <v>0</v>
      </c>
      <c r="R824" s="226">
        <f>Q824*H824</f>
        <v>0</v>
      </c>
      <c r="S824" s="226">
        <v>0</v>
      </c>
      <c r="T824" s="22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8" t="s">
        <v>150</v>
      </c>
      <c r="AT824" s="228" t="s">
        <v>294</v>
      </c>
      <c r="AU824" s="228" t="s">
        <v>88</v>
      </c>
      <c r="AY824" s="20" t="s">
        <v>292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20" t="s">
        <v>86</v>
      </c>
      <c r="BK824" s="229">
        <f>ROUND(I824*H824,2)</f>
        <v>0</v>
      </c>
      <c r="BL824" s="20" t="s">
        <v>150</v>
      </c>
      <c r="BM824" s="228" t="s">
        <v>1177</v>
      </c>
    </row>
    <row r="825" s="2" customFormat="1">
      <c r="A825" s="41"/>
      <c r="B825" s="42"/>
      <c r="C825" s="43"/>
      <c r="D825" s="230" t="s">
        <v>299</v>
      </c>
      <c r="E825" s="43"/>
      <c r="F825" s="231" t="s">
        <v>1178</v>
      </c>
      <c r="G825" s="43"/>
      <c r="H825" s="43"/>
      <c r="I825" s="232"/>
      <c r="J825" s="43"/>
      <c r="K825" s="43"/>
      <c r="L825" s="47"/>
      <c r="M825" s="233"/>
      <c r="N825" s="23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299</v>
      </c>
      <c r="AU825" s="20" t="s">
        <v>88</v>
      </c>
    </row>
    <row r="826" s="14" customFormat="1">
      <c r="A826" s="14"/>
      <c r="B826" s="246"/>
      <c r="C826" s="247"/>
      <c r="D826" s="237" t="s">
        <v>301</v>
      </c>
      <c r="E826" s="248" t="s">
        <v>42</v>
      </c>
      <c r="F826" s="249" t="s">
        <v>1179</v>
      </c>
      <c r="G826" s="247"/>
      <c r="H826" s="250">
        <v>357.09500000000003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301</v>
      </c>
      <c r="AU826" s="256" t="s">
        <v>88</v>
      </c>
      <c r="AV826" s="14" t="s">
        <v>88</v>
      </c>
      <c r="AW826" s="14" t="s">
        <v>38</v>
      </c>
      <c r="AX826" s="14" t="s">
        <v>79</v>
      </c>
      <c r="AY826" s="256" t="s">
        <v>292</v>
      </c>
    </row>
    <row r="827" s="15" customFormat="1">
      <c r="A827" s="15"/>
      <c r="B827" s="257"/>
      <c r="C827" s="258"/>
      <c r="D827" s="237" t="s">
        <v>301</v>
      </c>
      <c r="E827" s="259" t="s">
        <v>42</v>
      </c>
      <c r="F827" s="260" t="s">
        <v>303</v>
      </c>
      <c r="G827" s="258"/>
      <c r="H827" s="261">
        <v>357.09500000000003</v>
      </c>
      <c r="I827" s="262"/>
      <c r="J827" s="258"/>
      <c r="K827" s="258"/>
      <c r="L827" s="263"/>
      <c r="M827" s="264"/>
      <c r="N827" s="265"/>
      <c r="O827" s="265"/>
      <c r="P827" s="265"/>
      <c r="Q827" s="265"/>
      <c r="R827" s="265"/>
      <c r="S827" s="265"/>
      <c r="T827" s="26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7" t="s">
        <v>301</v>
      </c>
      <c r="AU827" s="267" t="s">
        <v>88</v>
      </c>
      <c r="AV827" s="15" t="s">
        <v>150</v>
      </c>
      <c r="AW827" s="15" t="s">
        <v>38</v>
      </c>
      <c r="AX827" s="15" t="s">
        <v>86</v>
      </c>
      <c r="AY827" s="267" t="s">
        <v>292</v>
      </c>
    </row>
    <row r="828" s="2" customFormat="1" ht="24.15" customHeight="1">
      <c r="A828" s="41"/>
      <c r="B828" s="42"/>
      <c r="C828" s="217" t="s">
        <v>1180</v>
      </c>
      <c r="D828" s="217" t="s">
        <v>294</v>
      </c>
      <c r="E828" s="218" t="s">
        <v>1181</v>
      </c>
      <c r="F828" s="219" t="s">
        <v>1182</v>
      </c>
      <c r="G828" s="220" t="s">
        <v>116</v>
      </c>
      <c r="H828" s="221">
        <v>357.09500000000003</v>
      </c>
      <c r="I828" s="222"/>
      <c r="J828" s="223">
        <f>ROUND(I828*H828,2)</f>
        <v>0</v>
      </c>
      <c r="K828" s="219" t="s">
        <v>297</v>
      </c>
      <c r="L828" s="47"/>
      <c r="M828" s="224" t="s">
        <v>42</v>
      </c>
      <c r="N828" s="225" t="s">
        <v>50</v>
      </c>
      <c r="O828" s="87"/>
      <c r="P828" s="226">
        <f>O828*H828</f>
        <v>0</v>
      </c>
      <c r="Q828" s="226">
        <v>0</v>
      </c>
      <c r="R828" s="226">
        <f>Q828*H828</f>
        <v>0</v>
      </c>
      <c r="S828" s="226">
        <v>0</v>
      </c>
      <c r="T828" s="22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8" t="s">
        <v>150</v>
      </c>
      <c r="AT828" s="228" t="s">
        <v>294</v>
      </c>
      <c r="AU828" s="228" t="s">
        <v>88</v>
      </c>
      <c r="AY828" s="20" t="s">
        <v>292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0" t="s">
        <v>86</v>
      </c>
      <c r="BK828" s="229">
        <f>ROUND(I828*H828,2)</f>
        <v>0</v>
      </c>
      <c r="BL828" s="20" t="s">
        <v>150</v>
      </c>
      <c r="BM828" s="228" t="s">
        <v>1183</v>
      </c>
    </row>
    <row r="829" s="2" customFormat="1">
      <c r="A829" s="41"/>
      <c r="B829" s="42"/>
      <c r="C829" s="43"/>
      <c r="D829" s="230" t="s">
        <v>299</v>
      </c>
      <c r="E829" s="43"/>
      <c r="F829" s="231" t="s">
        <v>1184</v>
      </c>
      <c r="G829" s="43"/>
      <c r="H829" s="43"/>
      <c r="I829" s="232"/>
      <c r="J829" s="43"/>
      <c r="K829" s="43"/>
      <c r="L829" s="47"/>
      <c r="M829" s="233"/>
      <c r="N829" s="23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299</v>
      </c>
      <c r="AU829" s="20" t="s">
        <v>88</v>
      </c>
    </row>
    <row r="830" s="2" customFormat="1">
      <c r="A830" s="41"/>
      <c r="B830" s="42"/>
      <c r="C830" s="43"/>
      <c r="D830" s="237" t="s">
        <v>324</v>
      </c>
      <c r="E830" s="43"/>
      <c r="F830" s="268" t="s">
        <v>1185</v>
      </c>
      <c r="G830" s="43"/>
      <c r="H830" s="43"/>
      <c r="I830" s="232"/>
      <c r="J830" s="43"/>
      <c r="K830" s="43"/>
      <c r="L830" s="47"/>
      <c r="M830" s="233"/>
      <c r="N830" s="23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324</v>
      </c>
      <c r="AU830" s="20" t="s">
        <v>88</v>
      </c>
    </row>
    <row r="831" s="14" customFormat="1">
      <c r="A831" s="14"/>
      <c r="B831" s="246"/>
      <c r="C831" s="247"/>
      <c r="D831" s="237" t="s">
        <v>301</v>
      </c>
      <c r="E831" s="248" t="s">
        <v>189</v>
      </c>
      <c r="F831" s="249" t="s">
        <v>1186</v>
      </c>
      <c r="G831" s="247"/>
      <c r="H831" s="250">
        <v>357.09500000000003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301</v>
      </c>
      <c r="AU831" s="256" t="s">
        <v>88</v>
      </c>
      <c r="AV831" s="14" t="s">
        <v>88</v>
      </c>
      <c r="AW831" s="14" t="s">
        <v>38</v>
      </c>
      <c r="AX831" s="14" t="s">
        <v>79</v>
      </c>
      <c r="AY831" s="256" t="s">
        <v>292</v>
      </c>
    </row>
    <row r="832" s="15" customFormat="1">
      <c r="A832" s="15"/>
      <c r="B832" s="257"/>
      <c r="C832" s="258"/>
      <c r="D832" s="237" t="s">
        <v>301</v>
      </c>
      <c r="E832" s="259" t="s">
        <v>42</v>
      </c>
      <c r="F832" s="260" t="s">
        <v>303</v>
      </c>
      <c r="G832" s="258"/>
      <c r="H832" s="261">
        <v>357.09500000000003</v>
      </c>
      <c r="I832" s="262"/>
      <c r="J832" s="258"/>
      <c r="K832" s="258"/>
      <c r="L832" s="263"/>
      <c r="M832" s="264"/>
      <c r="N832" s="265"/>
      <c r="O832" s="265"/>
      <c r="P832" s="265"/>
      <c r="Q832" s="265"/>
      <c r="R832" s="265"/>
      <c r="S832" s="265"/>
      <c r="T832" s="26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7" t="s">
        <v>301</v>
      </c>
      <c r="AU832" s="267" t="s">
        <v>88</v>
      </c>
      <c r="AV832" s="15" t="s">
        <v>150</v>
      </c>
      <c r="AW832" s="15" t="s">
        <v>38</v>
      </c>
      <c r="AX832" s="15" t="s">
        <v>86</v>
      </c>
      <c r="AY832" s="267" t="s">
        <v>292</v>
      </c>
    </row>
    <row r="833" s="2" customFormat="1" ht="24.15" customHeight="1">
      <c r="A833" s="41"/>
      <c r="B833" s="42"/>
      <c r="C833" s="217" t="s">
        <v>1187</v>
      </c>
      <c r="D833" s="217" t="s">
        <v>294</v>
      </c>
      <c r="E833" s="218" t="s">
        <v>1188</v>
      </c>
      <c r="F833" s="219" t="s">
        <v>1189</v>
      </c>
      <c r="G833" s="220" t="s">
        <v>116</v>
      </c>
      <c r="H833" s="221">
        <v>357.09500000000003</v>
      </c>
      <c r="I833" s="222"/>
      <c r="J833" s="223">
        <f>ROUND(I833*H833,2)</f>
        <v>0</v>
      </c>
      <c r="K833" s="219" t="s">
        <v>297</v>
      </c>
      <c r="L833" s="47"/>
      <c r="M833" s="224" t="s">
        <v>42</v>
      </c>
      <c r="N833" s="225" t="s">
        <v>50</v>
      </c>
      <c r="O833" s="87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8" t="s">
        <v>150</v>
      </c>
      <c r="AT833" s="228" t="s">
        <v>294</v>
      </c>
      <c r="AU833" s="228" t="s">
        <v>88</v>
      </c>
      <c r="AY833" s="20" t="s">
        <v>292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0" t="s">
        <v>86</v>
      </c>
      <c r="BK833" s="229">
        <f>ROUND(I833*H833,2)</f>
        <v>0</v>
      </c>
      <c r="BL833" s="20" t="s">
        <v>150</v>
      </c>
      <c r="BM833" s="228" t="s">
        <v>1190</v>
      </c>
    </row>
    <row r="834" s="2" customFormat="1">
      <c r="A834" s="41"/>
      <c r="B834" s="42"/>
      <c r="C834" s="43"/>
      <c r="D834" s="230" t="s">
        <v>299</v>
      </c>
      <c r="E834" s="43"/>
      <c r="F834" s="231" t="s">
        <v>1191</v>
      </c>
      <c r="G834" s="43"/>
      <c r="H834" s="43"/>
      <c r="I834" s="232"/>
      <c r="J834" s="43"/>
      <c r="K834" s="43"/>
      <c r="L834" s="47"/>
      <c r="M834" s="233"/>
      <c r="N834" s="23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299</v>
      </c>
      <c r="AU834" s="20" t="s">
        <v>88</v>
      </c>
    </row>
    <row r="835" s="14" customFormat="1">
      <c r="A835" s="14"/>
      <c r="B835" s="246"/>
      <c r="C835" s="247"/>
      <c r="D835" s="237" t="s">
        <v>301</v>
      </c>
      <c r="E835" s="248" t="s">
        <v>42</v>
      </c>
      <c r="F835" s="249" t="s">
        <v>189</v>
      </c>
      <c r="G835" s="247"/>
      <c r="H835" s="250">
        <v>357.09500000000003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301</v>
      </c>
      <c r="AU835" s="256" t="s">
        <v>88</v>
      </c>
      <c r="AV835" s="14" t="s">
        <v>88</v>
      </c>
      <c r="AW835" s="14" t="s">
        <v>38</v>
      </c>
      <c r="AX835" s="14" t="s">
        <v>79</v>
      </c>
      <c r="AY835" s="256" t="s">
        <v>292</v>
      </c>
    </row>
    <row r="836" s="15" customFormat="1">
      <c r="A836" s="15"/>
      <c r="B836" s="257"/>
      <c r="C836" s="258"/>
      <c r="D836" s="237" t="s">
        <v>301</v>
      </c>
      <c r="E836" s="259" t="s">
        <v>42</v>
      </c>
      <c r="F836" s="260" t="s">
        <v>303</v>
      </c>
      <c r="G836" s="258"/>
      <c r="H836" s="261">
        <v>357.09500000000003</v>
      </c>
      <c r="I836" s="262"/>
      <c r="J836" s="258"/>
      <c r="K836" s="258"/>
      <c r="L836" s="263"/>
      <c r="M836" s="264"/>
      <c r="N836" s="265"/>
      <c r="O836" s="265"/>
      <c r="P836" s="265"/>
      <c r="Q836" s="265"/>
      <c r="R836" s="265"/>
      <c r="S836" s="265"/>
      <c r="T836" s="26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7" t="s">
        <v>301</v>
      </c>
      <c r="AU836" s="267" t="s">
        <v>88</v>
      </c>
      <c r="AV836" s="15" t="s">
        <v>150</v>
      </c>
      <c r="AW836" s="15" t="s">
        <v>38</v>
      </c>
      <c r="AX836" s="15" t="s">
        <v>86</v>
      </c>
      <c r="AY836" s="267" t="s">
        <v>292</v>
      </c>
    </row>
    <row r="837" s="12" customFormat="1" ht="25.92" customHeight="1">
      <c r="A837" s="12"/>
      <c r="B837" s="201"/>
      <c r="C837" s="202"/>
      <c r="D837" s="203" t="s">
        <v>78</v>
      </c>
      <c r="E837" s="204" t="s">
        <v>350</v>
      </c>
      <c r="F837" s="204" t="s">
        <v>1192</v>
      </c>
      <c r="G837" s="202"/>
      <c r="H837" s="202"/>
      <c r="I837" s="205"/>
      <c r="J837" s="206">
        <f>BK837</f>
        <v>0</v>
      </c>
      <c r="K837" s="202"/>
      <c r="L837" s="207"/>
      <c r="M837" s="208"/>
      <c r="N837" s="209"/>
      <c r="O837" s="209"/>
      <c r="P837" s="210">
        <f>P838</f>
        <v>0</v>
      </c>
      <c r="Q837" s="209"/>
      <c r="R837" s="210">
        <f>R838</f>
        <v>7.3709999999999996</v>
      </c>
      <c r="S837" s="209"/>
      <c r="T837" s="211">
        <f>T838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212" t="s">
        <v>188</v>
      </c>
      <c r="AT837" s="213" t="s">
        <v>78</v>
      </c>
      <c r="AU837" s="213" t="s">
        <v>79</v>
      </c>
      <c r="AY837" s="212" t="s">
        <v>292</v>
      </c>
      <c r="BK837" s="214">
        <f>BK838</f>
        <v>0</v>
      </c>
    </row>
    <row r="838" s="12" customFormat="1" ht="22.8" customHeight="1">
      <c r="A838" s="12"/>
      <c r="B838" s="201"/>
      <c r="C838" s="202"/>
      <c r="D838" s="203" t="s">
        <v>78</v>
      </c>
      <c r="E838" s="215" t="s">
        <v>1193</v>
      </c>
      <c r="F838" s="215" t="s">
        <v>1194</v>
      </c>
      <c r="G838" s="202"/>
      <c r="H838" s="202"/>
      <c r="I838" s="205"/>
      <c r="J838" s="216">
        <f>BK838</f>
        <v>0</v>
      </c>
      <c r="K838" s="202"/>
      <c r="L838" s="207"/>
      <c r="M838" s="208"/>
      <c r="N838" s="209"/>
      <c r="O838" s="209"/>
      <c r="P838" s="210">
        <f>SUM(P839:P865)</f>
        <v>0</v>
      </c>
      <c r="Q838" s="209"/>
      <c r="R838" s="210">
        <f>SUM(R839:R865)</f>
        <v>7.3709999999999996</v>
      </c>
      <c r="S838" s="209"/>
      <c r="T838" s="211">
        <f>SUM(T839:T865)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2" t="s">
        <v>188</v>
      </c>
      <c r="AT838" s="213" t="s">
        <v>78</v>
      </c>
      <c r="AU838" s="213" t="s">
        <v>86</v>
      </c>
      <c r="AY838" s="212" t="s">
        <v>292</v>
      </c>
      <c r="BK838" s="214">
        <f>SUM(BK839:BK865)</f>
        <v>0</v>
      </c>
    </row>
    <row r="839" s="2" customFormat="1" ht="33" customHeight="1">
      <c r="A839" s="41"/>
      <c r="B839" s="42"/>
      <c r="C839" s="217" t="s">
        <v>1195</v>
      </c>
      <c r="D839" s="217" t="s">
        <v>294</v>
      </c>
      <c r="E839" s="218" t="s">
        <v>1196</v>
      </c>
      <c r="F839" s="219" t="s">
        <v>1197</v>
      </c>
      <c r="G839" s="220" t="s">
        <v>147</v>
      </c>
      <c r="H839" s="221">
        <v>25</v>
      </c>
      <c r="I839" s="222"/>
      <c r="J839" s="223">
        <f>ROUND(I839*H839,2)</f>
        <v>0</v>
      </c>
      <c r="K839" s="219" t="s">
        <v>297</v>
      </c>
      <c r="L839" s="47"/>
      <c r="M839" s="224" t="s">
        <v>42</v>
      </c>
      <c r="N839" s="225" t="s">
        <v>50</v>
      </c>
      <c r="O839" s="87"/>
      <c r="P839" s="226">
        <f>O839*H839</f>
        <v>0</v>
      </c>
      <c r="Q839" s="226">
        <v>0</v>
      </c>
      <c r="R839" s="226">
        <f>Q839*H839</f>
        <v>0</v>
      </c>
      <c r="S839" s="226">
        <v>0</v>
      </c>
      <c r="T839" s="227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8" t="s">
        <v>659</v>
      </c>
      <c r="AT839" s="228" t="s">
        <v>294</v>
      </c>
      <c r="AU839" s="228" t="s">
        <v>88</v>
      </c>
      <c r="AY839" s="20" t="s">
        <v>292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0" t="s">
        <v>86</v>
      </c>
      <c r="BK839" s="229">
        <f>ROUND(I839*H839,2)</f>
        <v>0</v>
      </c>
      <c r="BL839" s="20" t="s">
        <v>659</v>
      </c>
      <c r="BM839" s="228" t="s">
        <v>1198</v>
      </c>
    </row>
    <row r="840" s="2" customFormat="1">
      <c r="A840" s="41"/>
      <c r="B840" s="42"/>
      <c r="C840" s="43"/>
      <c r="D840" s="230" t="s">
        <v>299</v>
      </c>
      <c r="E840" s="43"/>
      <c r="F840" s="231" t="s">
        <v>1199</v>
      </c>
      <c r="G840" s="43"/>
      <c r="H840" s="43"/>
      <c r="I840" s="232"/>
      <c r="J840" s="43"/>
      <c r="K840" s="43"/>
      <c r="L840" s="47"/>
      <c r="M840" s="233"/>
      <c r="N840" s="23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299</v>
      </c>
      <c r="AU840" s="20" t="s">
        <v>88</v>
      </c>
    </row>
    <row r="841" s="14" customFormat="1">
      <c r="A841" s="14"/>
      <c r="B841" s="246"/>
      <c r="C841" s="247"/>
      <c r="D841" s="237" t="s">
        <v>301</v>
      </c>
      <c r="E841" s="248" t="s">
        <v>42</v>
      </c>
      <c r="F841" s="249" t="s">
        <v>240</v>
      </c>
      <c r="G841" s="247"/>
      <c r="H841" s="250">
        <v>25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301</v>
      </c>
      <c r="AU841" s="256" t="s">
        <v>88</v>
      </c>
      <c r="AV841" s="14" t="s">
        <v>88</v>
      </c>
      <c r="AW841" s="14" t="s">
        <v>38</v>
      </c>
      <c r="AX841" s="14" t="s">
        <v>79</v>
      </c>
      <c r="AY841" s="256" t="s">
        <v>292</v>
      </c>
    </row>
    <row r="842" s="15" customFormat="1">
      <c r="A842" s="15"/>
      <c r="B842" s="257"/>
      <c r="C842" s="258"/>
      <c r="D842" s="237" t="s">
        <v>301</v>
      </c>
      <c r="E842" s="259" t="s">
        <v>42</v>
      </c>
      <c r="F842" s="260" t="s">
        <v>303</v>
      </c>
      <c r="G842" s="258"/>
      <c r="H842" s="261">
        <v>25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7" t="s">
        <v>301</v>
      </c>
      <c r="AU842" s="267" t="s">
        <v>88</v>
      </c>
      <c r="AV842" s="15" t="s">
        <v>150</v>
      </c>
      <c r="AW842" s="15" t="s">
        <v>38</v>
      </c>
      <c r="AX842" s="15" t="s">
        <v>86</v>
      </c>
      <c r="AY842" s="267" t="s">
        <v>292</v>
      </c>
    </row>
    <row r="843" s="2" customFormat="1" ht="33" customHeight="1">
      <c r="A843" s="41"/>
      <c r="B843" s="42"/>
      <c r="C843" s="217" t="s">
        <v>1200</v>
      </c>
      <c r="D843" s="217" t="s">
        <v>294</v>
      </c>
      <c r="E843" s="218" t="s">
        <v>1201</v>
      </c>
      <c r="F843" s="219" t="s">
        <v>1202</v>
      </c>
      <c r="G843" s="220" t="s">
        <v>147</v>
      </c>
      <c r="H843" s="221">
        <v>25</v>
      </c>
      <c r="I843" s="222"/>
      <c r="J843" s="223">
        <f>ROUND(I843*H843,2)</f>
        <v>0</v>
      </c>
      <c r="K843" s="219" t="s">
        <v>297</v>
      </c>
      <c r="L843" s="47"/>
      <c r="M843" s="224" t="s">
        <v>42</v>
      </c>
      <c r="N843" s="225" t="s">
        <v>50</v>
      </c>
      <c r="O843" s="87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8" t="s">
        <v>659</v>
      </c>
      <c r="AT843" s="228" t="s">
        <v>294</v>
      </c>
      <c r="AU843" s="228" t="s">
        <v>88</v>
      </c>
      <c r="AY843" s="20" t="s">
        <v>292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20" t="s">
        <v>86</v>
      </c>
      <c r="BK843" s="229">
        <f>ROUND(I843*H843,2)</f>
        <v>0</v>
      </c>
      <c r="BL843" s="20" t="s">
        <v>659</v>
      </c>
      <c r="BM843" s="228" t="s">
        <v>1203</v>
      </c>
    </row>
    <row r="844" s="2" customFormat="1">
      <c r="A844" s="41"/>
      <c r="B844" s="42"/>
      <c r="C844" s="43"/>
      <c r="D844" s="230" t="s">
        <v>299</v>
      </c>
      <c r="E844" s="43"/>
      <c r="F844" s="231" t="s">
        <v>1204</v>
      </c>
      <c r="G844" s="43"/>
      <c r="H844" s="43"/>
      <c r="I844" s="232"/>
      <c r="J844" s="43"/>
      <c r="K844" s="43"/>
      <c r="L844" s="47"/>
      <c r="M844" s="233"/>
      <c r="N844" s="23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299</v>
      </c>
      <c r="AU844" s="20" t="s">
        <v>88</v>
      </c>
    </row>
    <row r="845" s="14" customFormat="1">
      <c r="A845" s="14"/>
      <c r="B845" s="246"/>
      <c r="C845" s="247"/>
      <c r="D845" s="237" t="s">
        <v>301</v>
      </c>
      <c r="E845" s="248" t="s">
        <v>42</v>
      </c>
      <c r="F845" s="249" t="s">
        <v>240</v>
      </c>
      <c r="G845" s="247"/>
      <c r="H845" s="250">
        <v>25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301</v>
      </c>
      <c r="AU845" s="256" t="s">
        <v>88</v>
      </c>
      <c r="AV845" s="14" t="s">
        <v>88</v>
      </c>
      <c r="AW845" s="14" t="s">
        <v>38</v>
      </c>
      <c r="AX845" s="14" t="s">
        <v>79</v>
      </c>
      <c r="AY845" s="256" t="s">
        <v>292</v>
      </c>
    </row>
    <row r="846" s="15" customFormat="1">
      <c r="A846" s="15"/>
      <c r="B846" s="257"/>
      <c r="C846" s="258"/>
      <c r="D846" s="237" t="s">
        <v>301</v>
      </c>
      <c r="E846" s="259" t="s">
        <v>42</v>
      </c>
      <c r="F846" s="260" t="s">
        <v>303</v>
      </c>
      <c r="G846" s="258"/>
      <c r="H846" s="261">
        <v>25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301</v>
      </c>
      <c r="AU846" s="267" t="s">
        <v>88</v>
      </c>
      <c r="AV846" s="15" t="s">
        <v>150</v>
      </c>
      <c r="AW846" s="15" t="s">
        <v>38</v>
      </c>
      <c r="AX846" s="15" t="s">
        <v>86</v>
      </c>
      <c r="AY846" s="267" t="s">
        <v>292</v>
      </c>
    </row>
    <row r="847" s="2" customFormat="1" ht="16.5" customHeight="1">
      <c r="A847" s="41"/>
      <c r="B847" s="42"/>
      <c r="C847" s="269" t="s">
        <v>1205</v>
      </c>
      <c r="D847" s="269" t="s">
        <v>350</v>
      </c>
      <c r="E847" s="270" t="s">
        <v>1206</v>
      </c>
      <c r="F847" s="271" t="s">
        <v>1207</v>
      </c>
      <c r="G847" s="272" t="s">
        <v>353</v>
      </c>
      <c r="H847" s="273">
        <v>7.3499999999999996</v>
      </c>
      <c r="I847" s="274"/>
      <c r="J847" s="275">
        <f>ROUND(I847*H847,2)</f>
        <v>0</v>
      </c>
      <c r="K847" s="271" t="s">
        <v>297</v>
      </c>
      <c r="L847" s="276"/>
      <c r="M847" s="277" t="s">
        <v>42</v>
      </c>
      <c r="N847" s="278" t="s">
        <v>50</v>
      </c>
      <c r="O847" s="87"/>
      <c r="P847" s="226">
        <f>O847*H847</f>
        <v>0</v>
      </c>
      <c r="Q847" s="226">
        <v>1</v>
      </c>
      <c r="R847" s="226">
        <f>Q847*H847</f>
        <v>7.3499999999999996</v>
      </c>
      <c r="S847" s="226">
        <v>0</v>
      </c>
      <c r="T847" s="22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8" t="s">
        <v>354</v>
      </c>
      <c r="AT847" s="228" t="s">
        <v>350</v>
      </c>
      <c r="AU847" s="228" t="s">
        <v>88</v>
      </c>
      <c r="AY847" s="20" t="s">
        <v>292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20" t="s">
        <v>86</v>
      </c>
      <c r="BK847" s="229">
        <f>ROUND(I847*H847,2)</f>
        <v>0</v>
      </c>
      <c r="BL847" s="20" t="s">
        <v>354</v>
      </c>
      <c r="BM847" s="228" t="s">
        <v>1208</v>
      </c>
    </row>
    <row r="848" s="13" customFormat="1">
      <c r="A848" s="13"/>
      <c r="B848" s="235"/>
      <c r="C848" s="236"/>
      <c r="D848" s="237" t="s">
        <v>301</v>
      </c>
      <c r="E848" s="238" t="s">
        <v>42</v>
      </c>
      <c r="F848" s="239" t="s">
        <v>1209</v>
      </c>
      <c r="G848" s="236"/>
      <c r="H848" s="238" t="s">
        <v>42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301</v>
      </c>
      <c r="AU848" s="245" t="s">
        <v>88</v>
      </c>
      <c r="AV848" s="13" t="s">
        <v>86</v>
      </c>
      <c r="AW848" s="13" t="s">
        <v>38</v>
      </c>
      <c r="AX848" s="13" t="s">
        <v>79</v>
      </c>
      <c r="AY848" s="245" t="s">
        <v>292</v>
      </c>
    </row>
    <row r="849" s="14" customFormat="1">
      <c r="A849" s="14"/>
      <c r="B849" s="246"/>
      <c r="C849" s="247"/>
      <c r="D849" s="237" t="s">
        <v>301</v>
      </c>
      <c r="E849" s="248" t="s">
        <v>42</v>
      </c>
      <c r="F849" s="249" t="s">
        <v>1210</v>
      </c>
      <c r="G849" s="247"/>
      <c r="H849" s="250">
        <v>7.3499999999999996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301</v>
      </c>
      <c r="AU849" s="256" t="s">
        <v>88</v>
      </c>
      <c r="AV849" s="14" t="s">
        <v>88</v>
      </c>
      <c r="AW849" s="14" t="s">
        <v>38</v>
      </c>
      <c r="AX849" s="14" t="s">
        <v>79</v>
      </c>
      <c r="AY849" s="256" t="s">
        <v>292</v>
      </c>
    </row>
    <row r="850" s="15" customFormat="1">
      <c r="A850" s="15"/>
      <c r="B850" s="257"/>
      <c r="C850" s="258"/>
      <c r="D850" s="237" t="s">
        <v>301</v>
      </c>
      <c r="E850" s="259" t="s">
        <v>42</v>
      </c>
      <c r="F850" s="260" t="s">
        <v>303</v>
      </c>
      <c r="G850" s="258"/>
      <c r="H850" s="261">
        <v>7.3499999999999996</v>
      </c>
      <c r="I850" s="262"/>
      <c r="J850" s="258"/>
      <c r="K850" s="258"/>
      <c r="L850" s="263"/>
      <c r="M850" s="264"/>
      <c r="N850" s="265"/>
      <c r="O850" s="265"/>
      <c r="P850" s="265"/>
      <c r="Q850" s="265"/>
      <c r="R850" s="265"/>
      <c r="S850" s="265"/>
      <c r="T850" s="26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7" t="s">
        <v>301</v>
      </c>
      <c r="AU850" s="267" t="s">
        <v>88</v>
      </c>
      <c r="AV850" s="15" t="s">
        <v>150</v>
      </c>
      <c r="AW850" s="15" t="s">
        <v>38</v>
      </c>
      <c r="AX850" s="15" t="s">
        <v>86</v>
      </c>
      <c r="AY850" s="267" t="s">
        <v>292</v>
      </c>
    </row>
    <row r="851" s="2" customFormat="1" ht="21.75" customHeight="1">
      <c r="A851" s="41"/>
      <c r="B851" s="42"/>
      <c r="C851" s="217" t="s">
        <v>1211</v>
      </c>
      <c r="D851" s="217" t="s">
        <v>294</v>
      </c>
      <c r="E851" s="218" t="s">
        <v>1212</v>
      </c>
      <c r="F851" s="219" t="s">
        <v>1213</v>
      </c>
      <c r="G851" s="220" t="s">
        <v>147</v>
      </c>
      <c r="H851" s="221">
        <v>25</v>
      </c>
      <c r="I851" s="222"/>
      <c r="J851" s="223">
        <f>ROUND(I851*H851,2)</f>
        <v>0</v>
      </c>
      <c r="K851" s="219" t="s">
        <v>297</v>
      </c>
      <c r="L851" s="47"/>
      <c r="M851" s="224" t="s">
        <v>42</v>
      </c>
      <c r="N851" s="225" t="s">
        <v>50</v>
      </c>
      <c r="O851" s="87"/>
      <c r="P851" s="226">
        <f>O851*H851</f>
        <v>0</v>
      </c>
      <c r="Q851" s="226">
        <v>6.0000000000000002E-05</v>
      </c>
      <c r="R851" s="226">
        <f>Q851*H851</f>
        <v>0.0015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659</v>
      </c>
      <c r="AT851" s="228" t="s">
        <v>294</v>
      </c>
      <c r="AU851" s="228" t="s">
        <v>88</v>
      </c>
      <c r="AY851" s="20" t="s">
        <v>292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86</v>
      </c>
      <c r="BK851" s="229">
        <f>ROUND(I851*H851,2)</f>
        <v>0</v>
      </c>
      <c r="BL851" s="20" t="s">
        <v>659</v>
      </c>
      <c r="BM851" s="228" t="s">
        <v>1214</v>
      </c>
    </row>
    <row r="852" s="2" customFormat="1">
      <c r="A852" s="41"/>
      <c r="B852" s="42"/>
      <c r="C852" s="43"/>
      <c r="D852" s="230" t="s">
        <v>299</v>
      </c>
      <c r="E852" s="43"/>
      <c r="F852" s="231" t="s">
        <v>1215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299</v>
      </c>
      <c r="AU852" s="20" t="s">
        <v>88</v>
      </c>
    </row>
    <row r="853" s="14" customFormat="1">
      <c r="A853" s="14"/>
      <c r="B853" s="246"/>
      <c r="C853" s="247"/>
      <c r="D853" s="237" t="s">
        <v>301</v>
      </c>
      <c r="E853" s="248" t="s">
        <v>42</v>
      </c>
      <c r="F853" s="249" t="s">
        <v>240</v>
      </c>
      <c r="G853" s="247"/>
      <c r="H853" s="250">
        <v>25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301</v>
      </c>
      <c r="AU853" s="256" t="s">
        <v>88</v>
      </c>
      <c r="AV853" s="14" t="s">
        <v>88</v>
      </c>
      <c r="AW853" s="14" t="s">
        <v>38</v>
      </c>
      <c r="AX853" s="14" t="s">
        <v>79</v>
      </c>
      <c r="AY853" s="256" t="s">
        <v>292</v>
      </c>
    </row>
    <row r="854" s="15" customFormat="1">
      <c r="A854" s="15"/>
      <c r="B854" s="257"/>
      <c r="C854" s="258"/>
      <c r="D854" s="237" t="s">
        <v>301</v>
      </c>
      <c r="E854" s="259" t="s">
        <v>42</v>
      </c>
      <c r="F854" s="260" t="s">
        <v>303</v>
      </c>
      <c r="G854" s="258"/>
      <c r="H854" s="261">
        <v>25</v>
      </c>
      <c r="I854" s="262"/>
      <c r="J854" s="258"/>
      <c r="K854" s="258"/>
      <c r="L854" s="263"/>
      <c r="M854" s="264"/>
      <c r="N854" s="265"/>
      <c r="O854" s="265"/>
      <c r="P854" s="265"/>
      <c r="Q854" s="265"/>
      <c r="R854" s="265"/>
      <c r="S854" s="265"/>
      <c r="T854" s="26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7" t="s">
        <v>301</v>
      </c>
      <c r="AU854" s="267" t="s">
        <v>88</v>
      </c>
      <c r="AV854" s="15" t="s">
        <v>150</v>
      </c>
      <c r="AW854" s="15" t="s">
        <v>38</v>
      </c>
      <c r="AX854" s="15" t="s">
        <v>86</v>
      </c>
      <c r="AY854" s="267" t="s">
        <v>292</v>
      </c>
    </row>
    <row r="855" s="2" customFormat="1" ht="21.75" customHeight="1">
      <c r="A855" s="41"/>
      <c r="B855" s="42"/>
      <c r="C855" s="217" t="s">
        <v>1216</v>
      </c>
      <c r="D855" s="217" t="s">
        <v>294</v>
      </c>
      <c r="E855" s="218" t="s">
        <v>1217</v>
      </c>
      <c r="F855" s="219" t="s">
        <v>1218</v>
      </c>
      <c r="G855" s="220" t="s">
        <v>147</v>
      </c>
      <c r="H855" s="221">
        <v>25</v>
      </c>
      <c r="I855" s="222"/>
      <c r="J855" s="223">
        <f>ROUND(I855*H855,2)</f>
        <v>0</v>
      </c>
      <c r="K855" s="219" t="s">
        <v>297</v>
      </c>
      <c r="L855" s="47"/>
      <c r="M855" s="224" t="s">
        <v>42</v>
      </c>
      <c r="N855" s="225" t="s">
        <v>50</v>
      </c>
      <c r="O855" s="87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659</v>
      </c>
      <c r="AT855" s="228" t="s">
        <v>294</v>
      </c>
      <c r="AU855" s="228" t="s">
        <v>88</v>
      </c>
      <c r="AY855" s="20" t="s">
        <v>292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86</v>
      </c>
      <c r="BK855" s="229">
        <f>ROUND(I855*H855,2)</f>
        <v>0</v>
      </c>
      <c r="BL855" s="20" t="s">
        <v>659</v>
      </c>
      <c r="BM855" s="228" t="s">
        <v>1219</v>
      </c>
    </row>
    <row r="856" s="2" customFormat="1">
      <c r="A856" s="41"/>
      <c r="B856" s="42"/>
      <c r="C856" s="43"/>
      <c r="D856" s="230" t="s">
        <v>299</v>
      </c>
      <c r="E856" s="43"/>
      <c r="F856" s="231" t="s">
        <v>1220</v>
      </c>
      <c r="G856" s="43"/>
      <c r="H856" s="43"/>
      <c r="I856" s="232"/>
      <c r="J856" s="43"/>
      <c r="K856" s="43"/>
      <c r="L856" s="47"/>
      <c r="M856" s="233"/>
      <c r="N856" s="23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299</v>
      </c>
      <c r="AU856" s="20" t="s">
        <v>88</v>
      </c>
    </row>
    <row r="857" s="2" customFormat="1">
      <c r="A857" s="41"/>
      <c r="B857" s="42"/>
      <c r="C857" s="43"/>
      <c r="D857" s="237" t="s">
        <v>324</v>
      </c>
      <c r="E857" s="43"/>
      <c r="F857" s="268" t="s">
        <v>1221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324</v>
      </c>
      <c r="AU857" s="20" t="s">
        <v>88</v>
      </c>
    </row>
    <row r="858" s="13" customFormat="1">
      <c r="A858" s="13"/>
      <c r="B858" s="235"/>
      <c r="C858" s="236"/>
      <c r="D858" s="237" t="s">
        <v>301</v>
      </c>
      <c r="E858" s="238" t="s">
        <v>42</v>
      </c>
      <c r="F858" s="239" t="s">
        <v>601</v>
      </c>
      <c r="G858" s="236"/>
      <c r="H858" s="238" t="s">
        <v>42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301</v>
      </c>
      <c r="AU858" s="245" t="s">
        <v>88</v>
      </c>
      <c r="AV858" s="13" t="s">
        <v>86</v>
      </c>
      <c r="AW858" s="13" t="s">
        <v>38</v>
      </c>
      <c r="AX858" s="13" t="s">
        <v>79</v>
      </c>
      <c r="AY858" s="245" t="s">
        <v>292</v>
      </c>
    </row>
    <row r="859" s="14" customFormat="1">
      <c r="A859" s="14"/>
      <c r="B859" s="246"/>
      <c r="C859" s="247"/>
      <c r="D859" s="237" t="s">
        <v>301</v>
      </c>
      <c r="E859" s="248" t="s">
        <v>240</v>
      </c>
      <c r="F859" s="249" t="s">
        <v>1222</v>
      </c>
      <c r="G859" s="247"/>
      <c r="H859" s="250">
        <v>25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301</v>
      </c>
      <c r="AU859" s="256" t="s">
        <v>88</v>
      </c>
      <c r="AV859" s="14" t="s">
        <v>88</v>
      </c>
      <c r="AW859" s="14" t="s">
        <v>38</v>
      </c>
      <c r="AX859" s="14" t="s">
        <v>79</v>
      </c>
      <c r="AY859" s="256" t="s">
        <v>292</v>
      </c>
    </row>
    <row r="860" s="15" customFormat="1">
      <c r="A860" s="15"/>
      <c r="B860" s="257"/>
      <c r="C860" s="258"/>
      <c r="D860" s="237" t="s">
        <v>301</v>
      </c>
      <c r="E860" s="259" t="s">
        <v>42</v>
      </c>
      <c r="F860" s="260" t="s">
        <v>303</v>
      </c>
      <c r="G860" s="258"/>
      <c r="H860" s="261">
        <v>25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301</v>
      </c>
      <c r="AU860" s="267" t="s">
        <v>88</v>
      </c>
      <c r="AV860" s="15" t="s">
        <v>150</v>
      </c>
      <c r="AW860" s="15" t="s">
        <v>38</v>
      </c>
      <c r="AX860" s="15" t="s">
        <v>86</v>
      </c>
      <c r="AY860" s="267" t="s">
        <v>292</v>
      </c>
    </row>
    <row r="861" s="2" customFormat="1" ht="16.5" customHeight="1">
      <c r="A861" s="41"/>
      <c r="B861" s="42"/>
      <c r="C861" s="269" t="s">
        <v>1223</v>
      </c>
      <c r="D861" s="269" t="s">
        <v>350</v>
      </c>
      <c r="E861" s="270" t="s">
        <v>1224</v>
      </c>
      <c r="F861" s="271" t="s">
        <v>1225</v>
      </c>
      <c r="G861" s="272" t="s">
        <v>147</v>
      </c>
      <c r="H861" s="273">
        <v>25</v>
      </c>
      <c r="I861" s="274"/>
      <c r="J861" s="275">
        <f>ROUND(I861*H861,2)</f>
        <v>0</v>
      </c>
      <c r="K861" s="271" t="s">
        <v>297</v>
      </c>
      <c r="L861" s="276"/>
      <c r="M861" s="277" t="s">
        <v>42</v>
      </c>
      <c r="N861" s="278" t="s">
        <v>50</v>
      </c>
      <c r="O861" s="87"/>
      <c r="P861" s="226">
        <f>O861*H861</f>
        <v>0</v>
      </c>
      <c r="Q861" s="226">
        <v>0.00077999999999999999</v>
      </c>
      <c r="R861" s="226">
        <f>Q861*H861</f>
        <v>0.0195</v>
      </c>
      <c r="S861" s="226">
        <v>0</v>
      </c>
      <c r="T861" s="227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8" t="s">
        <v>340</v>
      </c>
      <c r="AT861" s="228" t="s">
        <v>350</v>
      </c>
      <c r="AU861" s="228" t="s">
        <v>88</v>
      </c>
      <c r="AY861" s="20" t="s">
        <v>292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20" t="s">
        <v>86</v>
      </c>
      <c r="BK861" s="229">
        <f>ROUND(I861*H861,2)</f>
        <v>0</v>
      </c>
      <c r="BL861" s="20" t="s">
        <v>150</v>
      </c>
      <c r="BM861" s="228" t="s">
        <v>1226</v>
      </c>
    </row>
    <row r="862" s="14" customFormat="1">
      <c r="A862" s="14"/>
      <c r="B862" s="246"/>
      <c r="C862" s="247"/>
      <c r="D862" s="237" t="s">
        <v>301</v>
      </c>
      <c r="E862" s="248" t="s">
        <v>42</v>
      </c>
      <c r="F862" s="249" t="s">
        <v>240</v>
      </c>
      <c r="G862" s="247"/>
      <c r="H862" s="250">
        <v>25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301</v>
      </c>
      <c r="AU862" s="256" t="s">
        <v>88</v>
      </c>
      <c r="AV862" s="14" t="s">
        <v>88</v>
      </c>
      <c r="AW862" s="14" t="s">
        <v>38</v>
      </c>
      <c r="AX862" s="14" t="s">
        <v>79</v>
      </c>
      <c r="AY862" s="256" t="s">
        <v>292</v>
      </c>
    </row>
    <row r="863" s="15" customFormat="1">
      <c r="A863" s="15"/>
      <c r="B863" s="257"/>
      <c r="C863" s="258"/>
      <c r="D863" s="237" t="s">
        <v>301</v>
      </c>
      <c r="E863" s="259" t="s">
        <v>42</v>
      </c>
      <c r="F863" s="260" t="s">
        <v>303</v>
      </c>
      <c r="G863" s="258"/>
      <c r="H863" s="261">
        <v>25</v>
      </c>
      <c r="I863" s="262"/>
      <c r="J863" s="258"/>
      <c r="K863" s="258"/>
      <c r="L863" s="263"/>
      <c r="M863" s="264"/>
      <c r="N863" s="265"/>
      <c r="O863" s="265"/>
      <c r="P863" s="265"/>
      <c r="Q863" s="265"/>
      <c r="R863" s="265"/>
      <c r="S863" s="265"/>
      <c r="T863" s="26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7" t="s">
        <v>301</v>
      </c>
      <c r="AU863" s="267" t="s">
        <v>88</v>
      </c>
      <c r="AV863" s="15" t="s">
        <v>150</v>
      </c>
      <c r="AW863" s="15" t="s">
        <v>38</v>
      </c>
      <c r="AX863" s="15" t="s">
        <v>86</v>
      </c>
      <c r="AY863" s="267" t="s">
        <v>292</v>
      </c>
    </row>
    <row r="864" s="2" customFormat="1" ht="16.5" customHeight="1">
      <c r="A864" s="41"/>
      <c r="B864" s="42"/>
      <c r="C864" s="217" t="s">
        <v>1227</v>
      </c>
      <c r="D864" s="217" t="s">
        <v>294</v>
      </c>
      <c r="E864" s="218" t="s">
        <v>1228</v>
      </c>
      <c r="F864" s="219" t="s">
        <v>1229</v>
      </c>
      <c r="G864" s="220" t="s">
        <v>353</v>
      </c>
      <c r="H864" s="221">
        <v>7.3710000000000004</v>
      </c>
      <c r="I864" s="222"/>
      <c r="J864" s="223">
        <f>ROUND(I864*H864,2)</f>
        <v>0</v>
      </c>
      <c r="K864" s="219" t="s">
        <v>297</v>
      </c>
      <c r="L864" s="47"/>
      <c r="M864" s="224" t="s">
        <v>42</v>
      </c>
      <c r="N864" s="225" t="s">
        <v>50</v>
      </c>
      <c r="O864" s="87"/>
      <c r="P864" s="226">
        <f>O864*H864</f>
        <v>0</v>
      </c>
      <c r="Q864" s="226">
        <v>0</v>
      </c>
      <c r="R864" s="226">
        <f>Q864*H864</f>
        <v>0</v>
      </c>
      <c r="S864" s="226">
        <v>0</v>
      </c>
      <c r="T864" s="22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8" t="s">
        <v>659</v>
      </c>
      <c r="AT864" s="228" t="s">
        <v>294</v>
      </c>
      <c r="AU864" s="228" t="s">
        <v>88</v>
      </c>
      <c r="AY864" s="20" t="s">
        <v>292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0" t="s">
        <v>86</v>
      </c>
      <c r="BK864" s="229">
        <f>ROUND(I864*H864,2)</f>
        <v>0</v>
      </c>
      <c r="BL864" s="20" t="s">
        <v>659</v>
      </c>
      <c r="BM864" s="228" t="s">
        <v>1230</v>
      </c>
    </row>
    <row r="865" s="2" customFormat="1">
      <c r="A865" s="41"/>
      <c r="B865" s="42"/>
      <c r="C865" s="43"/>
      <c r="D865" s="230" t="s">
        <v>299</v>
      </c>
      <c r="E865" s="43"/>
      <c r="F865" s="231" t="s">
        <v>1231</v>
      </c>
      <c r="G865" s="43"/>
      <c r="H865" s="43"/>
      <c r="I865" s="232"/>
      <c r="J865" s="43"/>
      <c r="K865" s="43"/>
      <c r="L865" s="47"/>
      <c r="M865" s="279"/>
      <c r="N865" s="280"/>
      <c r="O865" s="281"/>
      <c r="P865" s="281"/>
      <c r="Q865" s="281"/>
      <c r="R865" s="281"/>
      <c r="S865" s="281"/>
      <c r="T865" s="282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299</v>
      </c>
      <c r="AU865" s="20" t="s">
        <v>88</v>
      </c>
    </row>
    <row r="866" s="2" customFormat="1" ht="6.96" customHeight="1">
      <c r="A866" s="41"/>
      <c r="B866" s="62"/>
      <c r="C866" s="63"/>
      <c r="D866" s="63"/>
      <c r="E866" s="63"/>
      <c r="F866" s="63"/>
      <c r="G866" s="63"/>
      <c r="H866" s="63"/>
      <c r="I866" s="63"/>
      <c r="J866" s="63"/>
      <c r="K866" s="63"/>
      <c r="L866" s="47"/>
      <c r="M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</sheetData>
  <sheetProtection sheet="1" autoFilter="0" formatColumns="0" formatRows="0" objects="1" scenarios="1" spinCount="100000" saltValue="l2C2b3RLxrNMoFWV2CFYhM19gMgRHnYtE3IVIbLGhfoPDWwDZKkBViF+00gvbEtHfOIexXzxbxG5NURYH/nL3w==" hashValue="yzT1Pknn5ONPCXbDyOvfbQxFLf9f54NPOs9bB5/6DGzmwnAc1Bj6J028RosdGNjFKrjXxK+cJWlGQgkRt+LXVA==" algorithmName="SHA-512" password="CC35"/>
  <autoFilter ref="C101:K8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2/121151123"/>
    <hyperlink ref="F111" r:id="rId2" display="https://podminky.urs.cz/item/CS_URS_2024_02/162706111"/>
    <hyperlink ref="F115" r:id="rId3" display="https://podminky.urs.cz/item/CS_URS_2024_02/162706119"/>
    <hyperlink ref="F120" r:id="rId4" display="https://podminky.urs.cz/item/CS_URS_2024_02/131251103"/>
    <hyperlink ref="F125" r:id="rId5" display="https://podminky.urs.cz/item/CS_URS_2024_02/122252204"/>
    <hyperlink ref="F131" r:id="rId6" display="https://podminky.urs.cz/item/CS_URS_2024_02/162751117"/>
    <hyperlink ref="F136" r:id="rId7" display="https://podminky.urs.cz/item/CS_URS_2024_02/162751119"/>
    <hyperlink ref="F142" r:id="rId8" display="https://podminky.urs.cz/item/CS_URS_2024_02/171152111"/>
    <hyperlink ref="F147" r:id="rId9" display="https://podminky.urs.cz/item/CS_URS_2024_02/171152112"/>
    <hyperlink ref="F156" r:id="rId10" display="https://podminky.urs.cz/item/CS_URS_2024_02/171251201"/>
    <hyperlink ref="F160" r:id="rId11" display="https://podminky.urs.cz/item/CS_URS_2024_02/171201231"/>
    <hyperlink ref="F164" r:id="rId12" display="https://podminky.urs.cz/item/CS_URS_2024_02/181152302"/>
    <hyperlink ref="F168" r:id="rId13" display="https://podminky.urs.cz/item/CS_URS_2024_02/182151111"/>
    <hyperlink ref="F174" r:id="rId14" display="https://podminky.urs.cz/item/CS_URS_2024_02/111212351"/>
    <hyperlink ref="F179" r:id="rId15" display="https://podminky.urs.cz/item/CS_URS_2024_02/112151111"/>
    <hyperlink ref="F184" r:id="rId16" display="https://podminky.urs.cz/item/CS_URS_2024_02/112151112"/>
    <hyperlink ref="F189" r:id="rId17" display="https://podminky.urs.cz/item/CS_URS_2024_02/112151113"/>
    <hyperlink ref="F194" r:id="rId18" display="https://podminky.urs.cz/item/CS_URS_2024_02/112201111"/>
    <hyperlink ref="F198" r:id="rId19" display="https://podminky.urs.cz/item/CS_URS_2024_02/112201112"/>
    <hyperlink ref="F202" r:id="rId20" display="https://podminky.urs.cz/item/CS_URS_2024_02/112201113"/>
    <hyperlink ref="F206" r:id="rId21" display="https://podminky.urs.cz/item/CS_URS_2024_02/162201401"/>
    <hyperlink ref="F211" r:id="rId22" display="https://podminky.urs.cz/item/CS_URS_2024_02/162201402"/>
    <hyperlink ref="F216" r:id="rId23" display="https://podminky.urs.cz/item/CS_URS_2024_02/162201405"/>
    <hyperlink ref="F221" r:id="rId24" display="https://podminky.urs.cz/item/CS_URS_2024_02/162201411"/>
    <hyperlink ref="F225" r:id="rId25" display="https://podminky.urs.cz/item/CS_URS_2024_02/162201412"/>
    <hyperlink ref="F229" r:id="rId26" display="https://podminky.urs.cz/item/CS_URS_2024_02/162201415"/>
    <hyperlink ref="F233" r:id="rId27" display="https://podminky.urs.cz/item/CS_URS_2024_02/162201421"/>
    <hyperlink ref="F237" r:id="rId28" display="https://podminky.urs.cz/item/CS_URS_2024_02/162201422"/>
    <hyperlink ref="F241" r:id="rId29" display="https://podminky.urs.cz/item/CS_URS_2024_02/162301501"/>
    <hyperlink ref="F245" r:id="rId30" display="https://podminky.urs.cz/item/CS_URS_2024_02/162301931"/>
    <hyperlink ref="F250" r:id="rId31" display="https://podminky.urs.cz/item/CS_URS_2024_02/162301932"/>
    <hyperlink ref="F255" r:id="rId32" display="https://podminky.urs.cz/item/CS_URS_2024_02/162301941"/>
    <hyperlink ref="F260" r:id="rId33" display="https://podminky.urs.cz/item/CS_URS_2024_02/162301951"/>
    <hyperlink ref="F265" r:id="rId34" display="https://podminky.urs.cz/item/CS_URS_2024_02/162301952"/>
    <hyperlink ref="F270" r:id="rId35" display="https://podminky.urs.cz/item/CS_URS_2024_02/162301961"/>
    <hyperlink ref="F275" r:id="rId36" display="https://podminky.urs.cz/item/CS_URS_2024_02/162301971"/>
    <hyperlink ref="F280" r:id="rId37" display="https://podminky.urs.cz/item/CS_URS_2024_02/162301972"/>
    <hyperlink ref="F285" r:id="rId38" display="https://podminky.urs.cz/item/CS_URS_2024_02/162301981"/>
    <hyperlink ref="F291" r:id="rId39" display="https://podminky.urs.cz/item/CS_URS_2024_02/162306112"/>
    <hyperlink ref="F295" r:id="rId40" display="https://podminky.urs.cz/item/CS_URS_2024_02/167103101"/>
    <hyperlink ref="F299" r:id="rId41" display="https://podminky.urs.cz/item/CS_URS_2024_02/181351103"/>
    <hyperlink ref="F304" r:id="rId42" display="https://podminky.urs.cz/item/CS_URS_2024_02/182351123"/>
    <hyperlink ref="F309" r:id="rId43" display="https://podminky.urs.cz/item/CS_URS_2024_02/181411121"/>
    <hyperlink ref="F313" r:id="rId44" display="https://podminky.urs.cz/item/CS_URS_2024_02/181411122"/>
    <hyperlink ref="F321" r:id="rId45" display="https://podminky.urs.cz/item/CS_URS_2024_02/185804312"/>
    <hyperlink ref="F328" r:id="rId46" display="https://podminky.urs.cz/item/CS_URS_2024_02/271572211"/>
    <hyperlink ref="F333" r:id="rId47" display="https://podminky.urs.cz/item/CS_URS_2024_02/274313711"/>
    <hyperlink ref="F338" r:id="rId48" display="https://podminky.urs.cz/item/CS_URS_2024_02/274351121"/>
    <hyperlink ref="F344" r:id="rId49" display="https://podminky.urs.cz/item/CS_URS_2024_02/274351122"/>
    <hyperlink ref="F349" r:id="rId50" display="https://podminky.urs.cz/item/CS_URS_2024_02/317361116"/>
    <hyperlink ref="F354" r:id="rId51" display="https://podminky.urs.cz/item/CS_URS_2024_02/339921132"/>
    <hyperlink ref="F367" r:id="rId52" display="https://podminky.urs.cz/item/CS_URS_2024_02/452112112"/>
    <hyperlink ref="F375" r:id="rId53" display="https://podminky.urs.cz/item/CS_URS_2024_02/564841111"/>
    <hyperlink ref="F379" r:id="rId54" display="https://podminky.urs.cz/item/CS_URS_2024_02/564851111"/>
    <hyperlink ref="F383" r:id="rId55" display="https://podminky.urs.cz/item/CS_URS_2024_02/564871111"/>
    <hyperlink ref="F387" r:id="rId56" display="https://podminky.urs.cz/item/CS_URS_2024_02/565135101"/>
    <hyperlink ref="F391" r:id="rId57" display="https://podminky.urs.cz/item/CS_URS_2024_02/573111115"/>
    <hyperlink ref="F395" r:id="rId58" display="https://podminky.urs.cz/item/CS_URS_2024_02/573211107"/>
    <hyperlink ref="F399" r:id="rId59" display="https://podminky.urs.cz/item/CS_URS_2024_02/577133111"/>
    <hyperlink ref="F405" r:id="rId60" display="https://podminky.urs.cz/item/CS_URS_2024_02/577134111"/>
    <hyperlink ref="F411" r:id="rId61" display="https://podminky.urs.cz/item/CS_URS_2024_02/577155112"/>
    <hyperlink ref="F415" r:id="rId62" display="https://podminky.urs.cz/item/CS_URS_2024_02/596211110"/>
    <hyperlink ref="F436" r:id="rId63" display="https://podminky.urs.cz/item/CS_URS_2024_02/596212212"/>
    <hyperlink ref="F459" r:id="rId64" display="https://podminky.urs.cz/item/CS_URS_2024_02/895941302"/>
    <hyperlink ref="F467" r:id="rId65" display="https://podminky.urs.cz/item/CS_URS_2024_02/895941314"/>
    <hyperlink ref="F474" r:id="rId66" display="https://podminky.urs.cz/item/CS_URS_2024_02/895941331"/>
    <hyperlink ref="F481" r:id="rId67" display="https://podminky.urs.cz/item/CS_URS_2024_02/899204112"/>
    <hyperlink ref="F506" r:id="rId68" display="https://podminky.urs.cz/item/CS_URS_2024_02/911331123"/>
    <hyperlink ref="F511" r:id="rId69" display="https://podminky.urs.cz/item/CS_URS_2024_02/914111111"/>
    <hyperlink ref="F532" r:id="rId70" display="https://podminky.urs.cz/item/CS_URS_2024_02/914511111"/>
    <hyperlink ref="F543" r:id="rId71" display="https://podminky.urs.cz/item/CS_URS_2024_02/915211111"/>
    <hyperlink ref="F548" r:id="rId72" display="https://podminky.urs.cz/item/CS_URS_2024_02/915211121"/>
    <hyperlink ref="F553" r:id="rId73" display="https://podminky.urs.cz/item/CS_URS_2024_02/915231111"/>
    <hyperlink ref="F558" r:id="rId74" display="https://podminky.urs.cz/item/CS_URS_2024_02/915611111"/>
    <hyperlink ref="F562" r:id="rId75" display="https://podminky.urs.cz/item/CS_URS_2024_02/916131213"/>
    <hyperlink ref="F584" r:id="rId76" display="https://podminky.urs.cz/item/CS_URS_2024_02/916231213"/>
    <hyperlink ref="F592" r:id="rId77" display="https://podminky.urs.cz/item/CS_URS_2024_02/916431112"/>
    <hyperlink ref="F604" r:id="rId78" display="https://podminky.urs.cz/item/CS_URS_2024_02/919411141"/>
    <hyperlink ref="F609" r:id="rId79" display="https://podminky.urs.cz/item/CS_URS_2024_02/919732221"/>
    <hyperlink ref="F613" r:id="rId80" display="https://podminky.urs.cz/item/CS_URS_2024_02/935111211"/>
    <hyperlink ref="F621" r:id="rId81" display="https://podminky.urs.cz/item/CS_URS_2024_02/935112112"/>
    <hyperlink ref="F629" r:id="rId82" display="https://podminky.urs.cz/item/CS_URS_2024_02/935112211"/>
    <hyperlink ref="F641" r:id="rId83" display="https://podminky.urs.cz/item/CS_URS_2024_02/935114212"/>
    <hyperlink ref="F646" r:id="rId84" display="https://podminky.urs.cz/item/CS_URS_2024_02/935932422"/>
    <hyperlink ref="F651" r:id="rId85" display="https://podminky.urs.cz/item/CS_URS_2024_02/935932617"/>
    <hyperlink ref="F661" r:id="rId86" display="https://podminky.urs.cz/item/CS_URS_2024_02/936104211"/>
    <hyperlink ref="F679" r:id="rId87" display="https://podminky.urs.cz/item/CS_URS_2024_02/113105113"/>
    <hyperlink ref="F684" r:id="rId88" display="https://podminky.urs.cz/item/CS_URS_2024_02/113106123"/>
    <hyperlink ref="F689" r:id="rId89" display="https://podminky.urs.cz/item/CS_URS_2024_02/113106190"/>
    <hyperlink ref="F694" r:id="rId90" display="https://podminky.urs.cz/item/CS_URS_2024_02/113107222"/>
    <hyperlink ref="F698" r:id="rId91" display="https://podminky.urs.cz/item/CS_URS_2024_02/113107243"/>
    <hyperlink ref="F703" r:id="rId92" display="https://podminky.urs.cz/item/CS_URS_2024_02/113107331"/>
    <hyperlink ref="F708" r:id="rId93" display="https://podminky.urs.cz/item/CS_URS_2024_02/113201112"/>
    <hyperlink ref="F714" r:id="rId94" display="https://podminky.urs.cz/item/CS_URS_2024_02/113202111"/>
    <hyperlink ref="F719" r:id="rId95" display="https://podminky.urs.cz/item/CS_URS_2024_02/966001311"/>
    <hyperlink ref="F724" r:id="rId96" display="https://podminky.urs.cz/item/CS_URS_2024_02/966005111"/>
    <hyperlink ref="F729" r:id="rId97" display="https://podminky.urs.cz/item/CS_URS_2024_02/938902452"/>
    <hyperlink ref="F734" r:id="rId98" display="https://podminky.urs.cz/item/CS_URS_2024_02/966008111"/>
    <hyperlink ref="F739" r:id="rId99" display="https://podminky.urs.cz/item/CS_URS_2024_02/966008112"/>
    <hyperlink ref="F744" r:id="rId100" display="https://podminky.urs.cz/item/CS_URS_2024_02/966008311"/>
    <hyperlink ref="F749" r:id="rId101" display="https://podminky.urs.cz/item/CS_URS_2024_02/919731123"/>
    <hyperlink ref="F753" r:id="rId102" display="https://podminky.urs.cz/item/CS_URS_2024_02/919735111"/>
    <hyperlink ref="F758" r:id="rId103" display="https://podminky.urs.cz/item/CS_URS_2024_02/919735112"/>
    <hyperlink ref="F763" r:id="rId104" display="https://podminky.urs.cz/item/CS_URS_2024_02/919735113"/>
    <hyperlink ref="F769" r:id="rId105" display="https://podminky.urs.cz/item/CS_URS_2024_02/966006132"/>
    <hyperlink ref="F779" r:id="rId106" display="https://podminky.urs.cz/item/CS_URS_2024_02/997221551"/>
    <hyperlink ref="F781" r:id="rId107" display="https://podminky.urs.cz/item/CS_URS_2024_02/997221559"/>
    <hyperlink ref="F784" r:id="rId108" display="https://podminky.urs.cz/item/CS_URS_2024_02/997221861"/>
    <hyperlink ref="F786" r:id="rId109" display="https://podminky.urs.cz/item/CS_URS_2024_02/997221862"/>
    <hyperlink ref="F788" r:id="rId110" display="https://podminky.urs.cz/item/CS_URS_2024_02/997221873"/>
    <hyperlink ref="F790" r:id="rId111" display="https://podminky.urs.cz/item/CS_URS_2024_02/997221875"/>
    <hyperlink ref="F793" r:id="rId112" display="https://podminky.urs.cz/item/CS_URS_2024_02/998225111"/>
    <hyperlink ref="F798" r:id="rId113" display="https://podminky.urs.cz/item/CS_URS_2024_02/122252205"/>
    <hyperlink ref="F803" r:id="rId114" display="https://podminky.urs.cz/item/CS_URS_2024_02/120001101"/>
    <hyperlink ref="F808" r:id="rId115" display="https://podminky.urs.cz/item/CS_URS_2024_02/162751117"/>
    <hyperlink ref="F812" r:id="rId116" display="https://podminky.urs.cz/item/CS_URS_2024_02/162751119"/>
    <hyperlink ref="F817" r:id="rId117" display="https://podminky.urs.cz/item/CS_URS_2024_02/171201231"/>
    <hyperlink ref="F821" r:id="rId118" display="https://podminky.urs.cz/item/CS_URS_2024_02/171251201"/>
    <hyperlink ref="F825" r:id="rId119" display="https://podminky.urs.cz/item/CS_URS_2024_02/564811111"/>
    <hyperlink ref="F829" r:id="rId120" display="https://podminky.urs.cz/item/CS_URS_2024_02/564961315"/>
    <hyperlink ref="F834" r:id="rId121" display="https://podminky.urs.cz/item/CS_URS_2024_02/564971315"/>
    <hyperlink ref="F840" r:id="rId122" display="https://podminky.urs.cz/item/CS_URS_2024_02/460161131"/>
    <hyperlink ref="F844" r:id="rId123" display="https://podminky.urs.cz/item/CS_URS_2024_02/460431142"/>
    <hyperlink ref="F852" r:id="rId124" display="https://podminky.urs.cz/item/CS_URS_2024_02/460671111"/>
    <hyperlink ref="F856" r:id="rId125" display="https://podminky.urs.cz/item/CS_URS_2024_02/460791114"/>
    <hyperlink ref="F865" r:id="rId126" display="https://podminky.urs.cz/item/CS_URS_2024_02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  <c r="AZ2" s="141" t="s">
        <v>114</v>
      </c>
      <c r="BA2" s="141" t="s">
        <v>1232</v>
      </c>
      <c r="BB2" s="141" t="s">
        <v>147</v>
      </c>
      <c r="BC2" s="141" t="s">
        <v>1233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1232</v>
      </c>
      <c r="BB3" s="141" t="s">
        <v>147</v>
      </c>
      <c r="BC3" s="141" t="s">
        <v>1234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1232</v>
      </c>
      <c r="BB4" s="141" t="s">
        <v>147</v>
      </c>
      <c r="BC4" s="141" t="s">
        <v>1235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1236</v>
      </c>
      <c r="BB5" s="141" t="s">
        <v>181</v>
      </c>
      <c r="BC5" s="141" t="s">
        <v>417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128</v>
      </c>
      <c r="BA6" s="141" t="s">
        <v>1237</v>
      </c>
      <c r="BB6" s="141" t="s">
        <v>181</v>
      </c>
      <c r="BC6" s="141" t="s">
        <v>86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131</v>
      </c>
      <c r="BA7" s="141" t="s">
        <v>1238</v>
      </c>
      <c r="BB7" s="141" t="s">
        <v>181</v>
      </c>
      <c r="BC7" s="141" t="s">
        <v>150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134</v>
      </c>
      <c r="BA8" s="141" t="s">
        <v>1239</v>
      </c>
      <c r="BB8" s="141" t="s">
        <v>181</v>
      </c>
      <c r="BC8" s="141" t="s">
        <v>369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1240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138</v>
      </c>
      <c r="BA9" s="141" t="s">
        <v>1241</v>
      </c>
      <c r="BB9" s="141" t="s">
        <v>181</v>
      </c>
      <c r="BC9" s="141" t="s">
        <v>178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141</v>
      </c>
      <c r="BA10" s="141" t="s">
        <v>1242</v>
      </c>
      <c r="BB10" s="141" t="s">
        <v>181</v>
      </c>
      <c r="BC10" s="141" t="s">
        <v>256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1243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143</v>
      </c>
      <c r="BA11" s="141" t="s">
        <v>1242</v>
      </c>
      <c r="BB11" s="141" t="s">
        <v>181</v>
      </c>
      <c r="BC11" s="141" t="s">
        <v>86</v>
      </c>
      <c r="BD11" s="141" t="s">
        <v>88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145</v>
      </c>
      <c r="BA12" s="141" t="s">
        <v>1242</v>
      </c>
      <c r="BB12" s="141" t="s">
        <v>181</v>
      </c>
      <c r="BC12" s="141" t="s">
        <v>8</v>
      </c>
      <c r="BD12" s="141" t="s">
        <v>88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97</v>
      </c>
      <c r="G13" s="41"/>
      <c r="H13" s="41"/>
      <c r="I13" s="146" t="s">
        <v>20</v>
      </c>
      <c r="J13" s="136" t="s">
        <v>1244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149</v>
      </c>
      <c r="BA13" s="141" t="s">
        <v>1245</v>
      </c>
      <c r="BB13" s="141" t="s">
        <v>212</v>
      </c>
      <c r="BC13" s="141" t="s">
        <v>1246</v>
      </c>
      <c r="BD13" s="141" t="s">
        <v>88</v>
      </c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151</v>
      </c>
      <c r="BA14" s="141" t="s">
        <v>1247</v>
      </c>
      <c r="BB14" s="141" t="s">
        <v>212</v>
      </c>
      <c r="BC14" s="141" t="s">
        <v>1248</v>
      </c>
      <c r="BD14" s="141" t="s">
        <v>88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153</v>
      </c>
      <c r="BA15" s="141" t="s">
        <v>1249</v>
      </c>
      <c r="BB15" s="141" t="s">
        <v>212</v>
      </c>
      <c r="BC15" s="141" t="s">
        <v>1250</v>
      </c>
      <c r="BD15" s="141" t="s">
        <v>88</v>
      </c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1" t="s">
        <v>157</v>
      </c>
      <c r="BA16" s="141" t="s">
        <v>251</v>
      </c>
      <c r="BB16" s="141" t="s">
        <v>212</v>
      </c>
      <c r="BC16" s="141" t="s">
        <v>1251</v>
      </c>
      <c r="BD16" s="141" t="s">
        <v>88</v>
      </c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1" t="s">
        <v>159</v>
      </c>
      <c r="BA17" s="141" t="s">
        <v>1252</v>
      </c>
      <c r="BB17" s="141" t="s">
        <v>212</v>
      </c>
      <c r="BC17" s="141" t="s">
        <v>1253</v>
      </c>
      <c r="BD17" s="141" t="s">
        <v>88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1" t="s">
        <v>161</v>
      </c>
      <c r="BA18" s="141" t="s">
        <v>251</v>
      </c>
      <c r="BB18" s="141" t="s">
        <v>212</v>
      </c>
      <c r="BC18" s="141" t="s">
        <v>1254</v>
      </c>
      <c r="BD18" s="141" t="s">
        <v>88</v>
      </c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1" t="s">
        <v>164</v>
      </c>
      <c r="BA19" s="141" t="s">
        <v>1255</v>
      </c>
      <c r="BB19" s="141" t="s">
        <v>116</v>
      </c>
      <c r="BC19" s="141" t="s">
        <v>589</v>
      </c>
      <c r="BD19" s="141" t="s">
        <v>88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1" t="s">
        <v>166</v>
      </c>
      <c r="BA20" s="141" t="s">
        <v>1255</v>
      </c>
      <c r="BB20" s="141" t="s">
        <v>116</v>
      </c>
      <c r="BC20" s="141" t="s">
        <v>1256</v>
      </c>
      <c r="BD20" s="141" t="s">
        <v>88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1257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1258</v>
      </c>
      <c r="F23" s="41"/>
      <c r="G23" s="41"/>
      <c r="H23" s="41"/>
      <c r="I23" s="146" t="s">
        <v>30</v>
      </c>
      <c r="J23" s="136" t="s">
        <v>42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ROUND((SUM(BE92:BE338)),  2)</f>
        <v>0</v>
      </c>
      <c r="G35" s="41"/>
      <c r="H35" s="41"/>
      <c r="I35" s="162">
        <v>0.20999999999999999</v>
      </c>
      <c r="J35" s="161">
        <f>ROUND(((SUM(BE92:BE338))*I35),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ROUND((SUM(BF92:BF338)),  2)</f>
        <v>0</v>
      </c>
      <c r="G36" s="41"/>
      <c r="H36" s="41"/>
      <c r="I36" s="162">
        <v>0.12</v>
      </c>
      <c r="J36" s="161">
        <f>ROUND(((SUM(BF92:BF338))*I36),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ROUND((SUM(BG92:BG338)),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ROUND((SUM(BH92:BH338)),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ROUND((SUM(BI92:BI338)),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1240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2022-31-301-SP - SO 301 - Soupis prací - Dešťová kanalizace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Jan Révay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260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261</v>
      </c>
      <c r="E65" s="187"/>
      <c r="F65" s="187"/>
      <c r="G65" s="187"/>
      <c r="H65" s="187"/>
      <c r="I65" s="187"/>
      <c r="J65" s="188">
        <f>J94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266</v>
      </c>
      <c r="E66" s="187"/>
      <c r="F66" s="187"/>
      <c r="G66" s="187"/>
      <c r="H66" s="187"/>
      <c r="I66" s="187"/>
      <c r="J66" s="188">
        <f>J148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1259</v>
      </c>
      <c r="E67" s="187"/>
      <c r="F67" s="187"/>
      <c r="G67" s="187"/>
      <c r="H67" s="187"/>
      <c r="I67" s="187"/>
      <c r="J67" s="188">
        <f>J154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268</v>
      </c>
      <c r="E68" s="187"/>
      <c r="F68" s="187"/>
      <c r="G68" s="187"/>
      <c r="H68" s="187"/>
      <c r="I68" s="187"/>
      <c r="J68" s="188">
        <f>J161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1260</v>
      </c>
      <c r="E69" s="187"/>
      <c r="F69" s="187"/>
      <c r="G69" s="187"/>
      <c r="H69" s="187"/>
      <c r="I69" s="187"/>
      <c r="J69" s="188">
        <f>J327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273</v>
      </c>
      <c r="E70" s="187"/>
      <c r="F70" s="187"/>
      <c r="G70" s="187"/>
      <c r="H70" s="187"/>
      <c r="I70" s="187"/>
      <c r="J70" s="188">
        <f>J333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277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4" t="str">
        <f>E7</f>
        <v>Chodník podél silnice III/21233, Habartov - Na Rovince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130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4" t="s">
        <v>1240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137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2022-31-301-SP - SO 301 - Soupis prací - Dešťová kanalizace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silnice III/21233, Habartov - Na Rovince, Karlovar</v>
      </c>
      <c r="G86" s="43"/>
      <c r="H86" s="43"/>
      <c r="I86" s="35" t="s">
        <v>24</v>
      </c>
      <c r="J86" s="75" t="str">
        <f>IF(J14="","",J14)</f>
        <v>8. 1. 2023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Město Habartov</v>
      </c>
      <c r="G88" s="43"/>
      <c r="H88" s="43"/>
      <c r="I88" s="35" t="s">
        <v>34</v>
      </c>
      <c r="J88" s="39" t="str">
        <f>E23</f>
        <v>Ing. Jan Révay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32</v>
      </c>
      <c r="D89" s="43"/>
      <c r="E89" s="43"/>
      <c r="F89" s="30" t="str">
        <f>IF(E20="","",E20)</f>
        <v>Vyplň údaj</v>
      </c>
      <c r="G89" s="43"/>
      <c r="H89" s="43"/>
      <c r="I89" s="35" t="s">
        <v>39</v>
      </c>
      <c r="J89" s="39" t="str">
        <f>E26</f>
        <v>Ing. Martin Haueisen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0"/>
      <c r="B91" s="191"/>
      <c r="C91" s="192" t="s">
        <v>278</v>
      </c>
      <c r="D91" s="193" t="s">
        <v>64</v>
      </c>
      <c r="E91" s="193" t="s">
        <v>60</v>
      </c>
      <c r="F91" s="193" t="s">
        <v>61</v>
      </c>
      <c r="G91" s="193" t="s">
        <v>279</v>
      </c>
      <c r="H91" s="193" t="s">
        <v>280</v>
      </c>
      <c r="I91" s="193" t="s">
        <v>281</v>
      </c>
      <c r="J91" s="193" t="s">
        <v>258</v>
      </c>
      <c r="K91" s="194" t="s">
        <v>282</v>
      </c>
      <c r="L91" s="195"/>
      <c r="M91" s="95" t="s">
        <v>42</v>
      </c>
      <c r="N91" s="96" t="s">
        <v>49</v>
      </c>
      <c r="O91" s="96" t="s">
        <v>283</v>
      </c>
      <c r="P91" s="96" t="s">
        <v>284</v>
      </c>
      <c r="Q91" s="96" t="s">
        <v>285</v>
      </c>
      <c r="R91" s="96" t="s">
        <v>286</v>
      </c>
      <c r="S91" s="96" t="s">
        <v>287</v>
      </c>
      <c r="T91" s="97" t="s">
        <v>288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1"/>
      <c r="B92" s="42"/>
      <c r="C92" s="102" t="s">
        <v>289</v>
      </c>
      <c r="D92" s="43"/>
      <c r="E92" s="43"/>
      <c r="F92" s="43"/>
      <c r="G92" s="43"/>
      <c r="H92" s="43"/>
      <c r="I92" s="43"/>
      <c r="J92" s="196">
        <f>BK92</f>
        <v>0</v>
      </c>
      <c r="K92" s="43"/>
      <c r="L92" s="47"/>
      <c r="M92" s="98"/>
      <c r="N92" s="197"/>
      <c r="O92" s="99"/>
      <c r="P92" s="198">
        <f>P93</f>
        <v>0</v>
      </c>
      <c r="Q92" s="99"/>
      <c r="R92" s="198">
        <f>R93</f>
        <v>88.618322899999995</v>
      </c>
      <c r="S92" s="99"/>
      <c r="T92" s="199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78</v>
      </c>
      <c r="AU92" s="20" t="s">
        <v>259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78</v>
      </c>
      <c r="E93" s="204" t="s">
        <v>290</v>
      </c>
      <c r="F93" s="204" t="s">
        <v>291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P94+P148+P154+P161+P327+P333</f>
        <v>0</v>
      </c>
      <c r="Q93" s="209"/>
      <c r="R93" s="210">
        <f>R94+R148+R154+R161+R327+R333</f>
        <v>88.618322899999995</v>
      </c>
      <c r="S93" s="209"/>
      <c r="T93" s="211">
        <f>T94+T148+T154+T161+T327+T333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86</v>
      </c>
      <c r="AT93" s="213" t="s">
        <v>78</v>
      </c>
      <c r="AU93" s="213" t="s">
        <v>79</v>
      </c>
      <c r="AY93" s="212" t="s">
        <v>292</v>
      </c>
      <c r="BK93" s="214">
        <f>BK94+BK148+BK154+BK161+BK327+BK333</f>
        <v>0</v>
      </c>
    </row>
    <row r="94" s="12" customFormat="1" ht="22.8" customHeight="1">
      <c r="A94" s="12"/>
      <c r="B94" s="201"/>
      <c r="C94" s="202"/>
      <c r="D94" s="203" t="s">
        <v>78</v>
      </c>
      <c r="E94" s="215" t="s">
        <v>86</v>
      </c>
      <c r="F94" s="215" t="s">
        <v>293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SUM(P95:P147)</f>
        <v>0</v>
      </c>
      <c r="Q94" s="209"/>
      <c r="R94" s="210">
        <f>SUM(R95:R147)</f>
        <v>0</v>
      </c>
      <c r="S94" s="209"/>
      <c r="T94" s="211">
        <f>SUM(T95:T147)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86</v>
      </c>
      <c r="AT94" s="213" t="s">
        <v>78</v>
      </c>
      <c r="AU94" s="213" t="s">
        <v>86</v>
      </c>
      <c r="AY94" s="212" t="s">
        <v>292</v>
      </c>
      <c r="BK94" s="214">
        <f>SUM(BK95:BK147)</f>
        <v>0</v>
      </c>
    </row>
    <row r="95" s="2" customFormat="1" ht="24.15" customHeight="1">
      <c r="A95" s="41"/>
      <c r="B95" s="42"/>
      <c r="C95" s="217" t="s">
        <v>86</v>
      </c>
      <c r="D95" s="217" t="s">
        <v>294</v>
      </c>
      <c r="E95" s="218" t="s">
        <v>314</v>
      </c>
      <c r="F95" s="219" t="s">
        <v>315</v>
      </c>
      <c r="G95" s="220" t="s">
        <v>212</v>
      </c>
      <c r="H95" s="221">
        <v>100.304</v>
      </c>
      <c r="I95" s="222"/>
      <c r="J95" s="223">
        <f>ROUND(I95*H95,2)</f>
        <v>0</v>
      </c>
      <c r="K95" s="219" t="s">
        <v>297</v>
      </c>
      <c r="L95" s="47"/>
      <c r="M95" s="224" t="s">
        <v>42</v>
      </c>
      <c r="N95" s="225" t="s">
        <v>50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150</v>
      </c>
      <c r="AT95" s="228" t="s">
        <v>294</v>
      </c>
      <c r="AU95" s="228" t="s">
        <v>88</v>
      </c>
      <c r="AY95" s="20" t="s">
        <v>292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86</v>
      </c>
      <c r="BK95" s="229">
        <f>ROUND(I95*H95,2)</f>
        <v>0</v>
      </c>
      <c r="BL95" s="20" t="s">
        <v>150</v>
      </c>
      <c r="BM95" s="228" t="s">
        <v>1261</v>
      </c>
    </row>
    <row r="96" s="2" customFormat="1">
      <c r="A96" s="41"/>
      <c r="B96" s="42"/>
      <c r="C96" s="43"/>
      <c r="D96" s="230" t="s">
        <v>299</v>
      </c>
      <c r="E96" s="43"/>
      <c r="F96" s="231" t="s">
        <v>317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299</v>
      </c>
      <c r="AU96" s="20" t="s">
        <v>88</v>
      </c>
    </row>
    <row r="97" s="13" customFormat="1">
      <c r="A97" s="13"/>
      <c r="B97" s="235"/>
      <c r="C97" s="236"/>
      <c r="D97" s="237" t="s">
        <v>301</v>
      </c>
      <c r="E97" s="238" t="s">
        <v>42</v>
      </c>
      <c r="F97" s="239" t="s">
        <v>1262</v>
      </c>
      <c r="G97" s="236"/>
      <c r="H97" s="238" t="s">
        <v>42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301</v>
      </c>
      <c r="AU97" s="245" t="s">
        <v>88</v>
      </c>
      <c r="AV97" s="13" t="s">
        <v>86</v>
      </c>
      <c r="AW97" s="13" t="s">
        <v>38</v>
      </c>
      <c r="AX97" s="13" t="s">
        <v>79</v>
      </c>
      <c r="AY97" s="245" t="s">
        <v>292</v>
      </c>
    </row>
    <row r="98" s="14" customFormat="1">
      <c r="A98" s="14"/>
      <c r="B98" s="246"/>
      <c r="C98" s="247"/>
      <c r="D98" s="237" t="s">
        <v>301</v>
      </c>
      <c r="E98" s="248" t="s">
        <v>157</v>
      </c>
      <c r="F98" s="249" t="s">
        <v>1263</v>
      </c>
      <c r="G98" s="247"/>
      <c r="H98" s="250">
        <v>90.079999999999998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301</v>
      </c>
      <c r="AU98" s="256" t="s">
        <v>88</v>
      </c>
      <c r="AV98" s="14" t="s">
        <v>88</v>
      </c>
      <c r="AW98" s="14" t="s">
        <v>38</v>
      </c>
      <c r="AX98" s="14" t="s">
        <v>79</v>
      </c>
      <c r="AY98" s="256" t="s">
        <v>292</v>
      </c>
    </row>
    <row r="99" s="14" customFormat="1">
      <c r="A99" s="14"/>
      <c r="B99" s="246"/>
      <c r="C99" s="247"/>
      <c r="D99" s="237" t="s">
        <v>301</v>
      </c>
      <c r="E99" s="248" t="s">
        <v>161</v>
      </c>
      <c r="F99" s="249" t="s">
        <v>1264</v>
      </c>
      <c r="G99" s="247"/>
      <c r="H99" s="250">
        <v>10.224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301</v>
      </c>
      <c r="AU99" s="256" t="s">
        <v>88</v>
      </c>
      <c r="AV99" s="14" t="s">
        <v>88</v>
      </c>
      <c r="AW99" s="14" t="s">
        <v>38</v>
      </c>
      <c r="AX99" s="14" t="s">
        <v>79</v>
      </c>
      <c r="AY99" s="256" t="s">
        <v>292</v>
      </c>
    </row>
    <row r="100" s="15" customFormat="1">
      <c r="A100" s="15"/>
      <c r="B100" s="257"/>
      <c r="C100" s="258"/>
      <c r="D100" s="237" t="s">
        <v>301</v>
      </c>
      <c r="E100" s="259" t="s">
        <v>42</v>
      </c>
      <c r="F100" s="260" t="s">
        <v>303</v>
      </c>
      <c r="G100" s="258"/>
      <c r="H100" s="261">
        <v>100.304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301</v>
      </c>
      <c r="AU100" s="267" t="s">
        <v>88</v>
      </c>
      <c r="AV100" s="15" t="s">
        <v>150</v>
      </c>
      <c r="AW100" s="15" t="s">
        <v>38</v>
      </c>
      <c r="AX100" s="15" t="s">
        <v>86</v>
      </c>
      <c r="AY100" s="267" t="s">
        <v>292</v>
      </c>
    </row>
    <row r="101" s="2" customFormat="1" ht="24.15" customHeight="1">
      <c r="A101" s="41"/>
      <c r="B101" s="42"/>
      <c r="C101" s="217" t="s">
        <v>88</v>
      </c>
      <c r="D101" s="217" t="s">
        <v>294</v>
      </c>
      <c r="E101" s="218" t="s">
        <v>1265</v>
      </c>
      <c r="F101" s="219" t="s">
        <v>1266</v>
      </c>
      <c r="G101" s="220" t="s">
        <v>212</v>
      </c>
      <c r="H101" s="221">
        <v>506.42200000000003</v>
      </c>
      <c r="I101" s="222"/>
      <c r="J101" s="223">
        <f>ROUND(I101*H101,2)</f>
        <v>0</v>
      </c>
      <c r="K101" s="219" t="s">
        <v>297</v>
      </c>
      <c r="L101" s="47"/>
      <c r="M101" s="224" t="s">
        <v>42</v>
      </c>
      <c r="N101" s="225" t="s">
        <v>50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150</v>
      </c>
      <c r="AT101" s="228" t="s">
        <v>294</v>
      </c>
      <c r="AU101" s="228" t="s">
        <v>88</v>
      </c>
      <c r="AY101" s="20" t="s">
        <v>292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86</v>
      </c>
      <c r="BK101" s="229">
        <f>ROUND(I101*H101,2)</f>
        <v>0</v>
      </c>
      <c r="BL101" s="20" t="s">
        <v>150</v>
      </c>
      <c r="BM101" s="228" t="s">
        <v>1267</v>
      </c>
    </row>
    <row r="102" s="2" customFormat="1">
      <c r="A102" s="41"/>
      <c r="B102" s="42"/>
      <c r="C102" s="43"/>
      <c r="D102" s="230" t="s">
        <v>299</v>
      </c>
      <c r="E102" s="43"/>
      <c r="F102" s="231" t="s">
        <v>1268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299</v>
      </c>
      <c r="AU102" s="20" t="s">
        <v>88</v>
      </c>
    </row>
    <row r="103" s="13" customFormat="1">
      <c r="A103" s="13"/>
      <c r="B103" s="235"/>
      <c r="C103" s="236"/>
      <c r="D103" s="237" t="s">
        <v>301</v>
      </c>
      <c r="E103" s="238" t="s">
        <v>42</v>
      </c>
      <c r="F103" s="239" t="s">
        <v>1269</v>
      </c>
      <c r="G103" s="236"/>
      <c r="H103" s="238" t="s">
        <v>42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301</v>
      </c>
      <c r="AU103" s="245" t="s">
        <v>88</v>
      </c>
      <c r="AV103" s="13" t="s">
        <v>86</v>
      </c>
      <c r="AW103" s="13" t="s">
        <v>38</v>
      </c>
      <c r="AX103" s="13" t="s">
        <v>79</v>
      </c>
      <c r="AY103" s="245" t="s">
        <v>292</v>
      </c>
    </row>
    <row r="104" s="14" customFormat="1">
      <c r="A104" s="14"/>
      <c r="B104" s="246"/>
      <c r="C104" s="247"/>
      <c r="D104" s="237" t="s">
        <v>301</v>
      </c>
      <c r="E104" s="248" t="s">
        <v>159</v>
      </c>
      <c r="F104" s="249" t="s">
        <v>1270</v>
      </c>
      <c r="G104" s="247"/>
      <c r="H104" s="250">
        <v>506.42200000000003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301</v>
      </c>
      <c r="AU104" s="256" t="s">
        <v>88</v>
      </c>
      <c r="AV104" s="14" t="s">
        <v>88</v>
      </c>
      <c r="AW104" s="14" t="s">
        <v>38</v>
      </c>
      <c r="AX104" s="14" t="s">
        <v>79</v>
      </c>
      <c r="AY104" s="256" t="s">
        <v>292</v>
      </c>
    </row>
    <row r="105" s="15" customFormat="1">
      <c r="A105" s="15"/>
      <c r="B105" s="257"/>
      <c r="C105" s="258"/>
      <c r="D105" s="237" t="s">
        <v>301</v>
      </c>
      <c r="E105" s="259" t="s">
        <v>42</v>
      </c>
      <c r="F105" s="260" t="s">
        <v>303</v>
      </c>
      <c r="G105" s="258"/>
      <c r="H105" s="261">
        <v>506.42200000000003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301</v>
      </c>
      <c r="AU105" s="267" t="s">
        <v>88</v>
      </c>
      <c r="AV105" s="15" t="s">
        <v>150</v>
      </c>
      <c r="AW105" s="15" t="s">
        <v>38</v>
      </c>
      <c r="AX105" s="15" t="s">
        <v>86</v>
      </c>
      <c r="AY105" s="267" t="s">
        <v>292</v>
      </c>
    </row>
    <row r="106" s="2" customFormat="1" ht="37.8" customHeight="1">
      <c r="A106" s="41"/>
      <c r="B106" s="42"/>
      <c r="C106" s="217" t="s">
        <v>188</v>
      </c>
      <c r="D106" s="217" t="s">
        <v>294</v>
      </c>
      <c r="E106" s="218" t="s">
        <v>327</v>
      </c>
      <c r="F106" s="219" t="s">
        <v>328</v>
      </c>
      <c r="G106" s="220" t="s">
        <v>212</v>
      </c>
      <c r="H106" s="221">
        <v>1126.2249999999999</v>
      </c>
      <c r="I106" s="222"/>
      <c r="J106" s="223">
        <f>ROUND(I106*H106,2)</f>
        <v>0</v>
      </c>
      <c r="K106" s="219" t="s">
        <v>297</v>
      </c>
      <c r="L106" s="47"/>
      <c r="M106" s="224" t="s">
        <v>42</v>
      </c>
      <c r="N106" s="225" t="s">
        <v>50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150</v>
      </c>
      <c r="AT106" s="228" t="s">
        <v>294</v>
      </c>
      <c r="AU106" s="228" t="s">
        <v>88</v>
      </c>
      <c r="AY106" s="20" t="s">
        <v>292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86</v>
      </c>
      <c r="BK106" s="229">
        <f>ROUND(I106*H106,2)</f>
        <v>0</v>
      </c>
      <c r="BL106" s="20" t="s">
        <v>150</v>
      </c>
      <c r="BM106" s="228" t="s">
        <v>1271</v>
      </c>
    </row>
    <row r="107" s="2" customFormat="1">
      <c r="A107" s="41"/>
      <c r="B107" s="42"/>
      <c r="C107" s="43"/>
      <c r="D107" s="230" t="s">
        <v>299</v>
      </c>
      <c r="E107" s="43"/>
      <c r="F107" s="231" t="s">
        <v>330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299</v>
      </c>
      <c r="AU107" s="20" t="s">
        <v>88</v>
      </c>
    </row>
    <row r="108" s="14" customFormat="1">
      <c r="A108" s="14"/>
      <c r="B108" s="246"/>
      <c r="C108" s="247"/>
      <c r="D108" s="237" t="s">
        <v>301</v>
      </c>
      <c r="E108" s="248" t="s">
        <v>42</v>
      </c>
      <c r="F108" s="249" t="s">
        <v>1272</v>
      </c>
      <c r="G108" s="247"/>
      <c r="H108" s="250">
        <v>606.726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301</v>
      </c>
      <c r="AU108" s="256" t="s">
        <v>88</v>
      </c>
      <c r="AV108" s="14" t="s">
        <v>88</v>
      </c>
      <c r="AW108" s="14" t="s">
        <v>38</v>
      </c>
      <c r="AX108" s="14" t="s">
        <v>79</v>
      </c>
      <c r="AY108" s="256" t="s">
        <v>292</v>
      </c>
    </row>
    <row r="109" s="14" customFormat="1">
      <c r="A109" s="14"/>
      <c r="B109" s="246"/>
      <c r="C109" s="247"/>
      <c r="D109" s="237" t="s">
        <v>301</v>
      </c>
      <c r="E109" s="248" t="s">
        <v>42</v>
      </c>
      <c r="F109" s="249" t="s">
        <v>1273</v>
      </c>
      <c r="G109" s="247"/>
      <c r="H109" s="250">
        <v>519.49900000000002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301</v>
      </c>
      <c r="AU109" s="256" t="s">
        <v>88</v>
      </c>
      <c r="AV109" s="14" t="s">
        <v>88</v>
      </c>
      <c r="AW109" s="14" t="s">
        <v>38</v>
      </c>
      <c r="AX109" s="14" t="s">
        <v>79</v>
      </c>
      <c r="AY109" s="256" t="s">
        <v>292</v>
      </c>
    </row>
    <row r="110" s="15" customFormat="1">
      <c r="A110" s="15"/>
      <c r="B110" s="257"/>
      <c r="C110" s="258"/>
      <c r="D110" s="237" t="s">
        <v>301</v>
      </c>
      <c r="E110" s="259" t="s">
        <v>42</v>
      </c>
      <c r="F110" s="260" t="s">
        <v>303</v>
      </c>
      <c r="G110" s="258"/>
      <c r="H110" s="261">
        <v>1126.2249999999999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301</v>
      </c>
      <c r="AU110" s="267" t="s">
        <v>88</v>
      </c>
      <c r="AV110" s="15" t="s">
        <v>150</v>
      </c>
      <c r="AW110" s="15" t="s">
        <v>38</v>
      </c>
      <c r="AX110" s="15" t="s">
        <v>86</v>
      </c>
      <c r="AY110" s="267" t="s">
        <v>292</v>
      </c>
    </row>
    <row r="111" s="2" customFormat="1" ht="37.8" customHeight="1">
      <c r="A111" s="41"/>
      <c r="B111" s="42"/>
      <c r="C111" s="217" t="s">
        <v>150</v>
      </c>
      <c r="D111" s="217" t="s">
        <v>294</v>
      </c>
      <c r="E111" s="218" t="s">
        <v>333</v>
      </c>
      <c r="F111" s="219" t="s">
        <v>334</v>
      </c>
      <c r="G111" s="220" t="s">
        <v>212</v>
      </c>
      <c r="H111" s="221">
        <v>16893.375</v>
      </c>
      <c r="I111" s="222"/>
      <c r="J111" s="223">
        <f>ROUND(I111*H111,2)</f>
        <v>0</v>
      </c>
      <c r="K111" s="219" t="s">
        <v>297</v>
      </c>
      <c r="L111" s="47"/>
      <c r="M111" s="224" t="s">
        <v>42</v>
      </c>
      <c r="N111" s="225" t="s">
        <v>50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150</v>
      </c>
      <c r="AT111" s="228" t="s">
        <v>294</v>
      </c>
      <c r="AU111" s="228" t="s">
        <v>88</v>
      </c>
      <c r="AY111" s="20" t="s">
        <v>292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86</v>
      </c>
      <c r="BK111" s="229">
        <f>ROUND(I111*H111,2)</f>
        <v>0</v>
      </c>
      <c r="BL111" s="20" t="s">
        <v>150</v>
      </c>
      <c r="BM111" s="228" t="s">
        <v>1274</v>
      </c>
    </row>
    <row r="112" s="2" customFormat="1">
      <c r="A112" s="41"/>
      <c r="B112" s="42"/>
      <c r="C112" s="43"/>
      <c r="D112" s="230" t="s">
        <v>299</v>
      </c>
      <c r="E112" s="43"/>
      <c r="F112" s="231" t="s">
        <v>336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299</v>
      </c>
      <c r="AU112" s="20" t="s">
        <v>88</v>
      </c>
    </row>
    <row r="113" s="14" customFormat="1">
      <c r="A113" s="14"/>
      <c r="B113" s="246"/>
      <c r="C113" s="247"/>
      <c r="D113" s="237" t="s">
        <v>301</v>
      </c>
      <c r="E113" s="248" t="s">
        <v>42</v>
      </c>
      <c r="F113" s="249" t="s">
        <v>1275</v>
      </c>
      <c r="G113" s="247"/>
      <c r="H113" s="250">
        <v>606.726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301</v>
      </c>
      <c r="AU113" s="256" t="s">
        <v>88</v>
      </c>
      <c r="AV113" s="14" t="s">
        <v>88</v>
      </c>
      <c r="AW113" s="14" t="s">
        <v>38</v>
      </c>
      <c r="AX113" s="14" t="s">
        <v>79</v>
      </c>
      <c r="AY113" s="256" t="s">
        <v>292</v>
      </c>
    </row>
    <row r="114" s="14" customFormat="1">
      <c r="A114" s="14"/>
      <c r="B114" s="246"/>
      <c r="C114" s="247"/>
      <c r="D114" s="237" t="s">
        <v>301</v>
      </c>
      <c r="E114" s="248" t="s">
        <v>42</v>
      </c>
      <c r="F114" s="249" t="s">
        <v>1276</v>
      </c>
      <c r="G114" s="247"/>
      <c r="H114" s="250">
        <v>519.49900000000002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301</v>
      </c>
      <c r="AU114" s="256" t="s">
        <v>88</v>
      </c>
      <c r="AV114" s="14" t="s">
        <v>88</v>
      </c>
      <c r="AW114" s="14" t="s">
        <v>38</v>
      </c>
      <c r="AX114" s="14" t="s">
        <v>79</v>
      </c>
      <c r="AY114" s="256" t="s">
        <v>292</v>
      </c>
    </row>
    <row r="115" s="15" customFormat="1">
      <c r="A115" s="15"/>
      <c r="B115" s="257"/>
      <c r="C115" s="258"/>
      <c r="D115" s="237" t="s">
        <v>301</v>
      </c>
      <c r="E115" s="259" t="s">
        <v>42</v>
      </c>
      <c r="F115" s="260" t="s">
        <v>303</v>
      </c>
      <c r="G115" s="258"/>
      <c r="H115" s="261">
        <v>1126.2249999999999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301</v>
      </c>
      <c r="AU115" s="267" t="s">
        <v>88</v>
      </c>
      <c r="AV115" s="15" t="s">
        <v>150</v>
      </c>
      <c r="AW115" s="15" t="s">
        <v>38</v>
      </c>
      <c r="AX115" s="15" t="s">
        <v>86</v>
      </c>
      <c r="AY115" s="267" t="s">
        <v>292</v>
      </c>
    </row>
    <row r="116" s="14" customFormat="1">
      <c r="A116" s="14"/>
      <c r="B116" s="246"/>
      <c r="C116" s="247"/>
      <c r="D116" s="237" t="s">
        <v>301</v>
      </c>
      <c r="E116" s="247"/>
      <c r="F116" s="249" t="s">
        <v>1277</v>
      </c>
      <c r="G116" s="247"/>
      <c r="H116" s="250">
        <v>16893.375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301</v>
      </c>
      <c r="AU116" s="256" t="s">
        <v>88</v>
      </c>
      <c r="AV116" s="14" t="s">
        <v>88</v>
      </c>
      <c r="AW116" s="14" t="s">
        <v>4</v>
      </c>
      <c r="AX116" s="14" t="s">
        <v>86</v>
      </c>
      <c r="AY116" s="256" t="s">
        <v>292</v>
      </c>
    </row>
    <row r="117" s="2" customFormat="1" ht="24.15" customHeight="1">
      <c r="A117" s="41"/>
      <c r="B117" s="42"/>
      <c r="C117" s="217" t="s">
        <v>256</v>
      </c>
      <c r="D117" s="217" t="s">
        <v>294</v>
      </c>
      <c r="E117" s="218" t="s">
        <v>364</v>
      </c>
      <c r="F117" s="219" t="s">
        <v>365</v>
      </c>
      <c r="G117" s="220" t="s">
        <v>353</v>
      </c>
      <c r="H117" s="221">
        <v>1092.107</v>
      </c>
      <c r="I117" s="222"/>
      <c r="J117" s="223">
        <f>ROUND(I117*H117,2)</f>
        <v>0</v>
      </c>
      <c r="K117" s="219" t="s">
        <v>297</v>
      </c>
      <c r="L117" s="47"/>
      <c r="M117" s="224" t="s">
        <v>42</v>
      </c>
      <c r="N117" s="225" t="s">
        <v>50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150</v>
      </c>
      <c r="AT117" s="228" t="s">
        <v>294</v>
      </c>
      <c r="AU117" s="228" t="s">
        <v>88</v>
      </c>
      <c r="AY117" s="20" t="s">
        <v>292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86</v>
      </c>
      <c r="BK117" s="229">
        <f>ROUND(I117*H117,2)</f>
        <v>0</v>
      </c>
      <c r="BL117" s="20" t="s">
        <v>150</v>
      </c>
      <c r="BM117" s="228" t="s">
        <v>1278</v>
      </c>
    </row>
    <row r="118" s="2" customFormat="1">
      <c r="A118" s="41"/>
      <c r="B118" s="42"/>
      <c r="C118" s="43"/>
      <c r="D118" s="230" t="s">
        <v>299</v>
      </c>
      <c r="E118" s="43"/>
      <c r="F118" s="231" t="s">
        <v>367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299</v>
      </c>
      <c r="AU118" s="20" t="s">
        <v>88</v>
      </c>
    </row>
    <row r="119" s="14" customFormat="1">
      <c r="A119" s="14"/>
      <c r="B119" s="246"/>
      <c r="C119" s="247"/>
      <c r="D119" s="237" t="s">
        <v>301</v>
      </c>
      <c r="E119" s="248" t="s">
        <v>42</v>
      </c>
      <c r="F119" s="249" t="s">
        <v>1279</v>
      </c>
      <c r="G119" s="247"/>
      <c r="H119" s="250">
        <v>1092.107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301</v>
      </c>
      <c r="AU119" s="256" t="s">
        <v>88</v>
      </c>
      <c r="AV119" s="14" t="s">
        <v>88</v>
      </c>
      <c r="AW119" s="14" t="s">
        <v>38</v>
      </c>
      <c r="AX119" s="14" t="s">
        <v>79</v>
      </c>
      <c r="AY119" s="256" t="s">
        <v>292</v>
      </c>
    </row>
    <row r="120" s="15" customFormat="1">
      <c r="A120" s="15"/>
      <c r="B120" s="257"/>
      <c r="C120" s="258"/>
      <c r="D120" s="237" t="s">
        <v>301</v>
      </c>
      <c r="E120" s="259" t="s">
        <v>42</v>
      </c>
      <c r="F120" s="260" t="s">
        <v>303</v>
      </c>
      <c r="G120" s="258"/>
      <c r="H120" s="261">
        <v>1092.107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301</v>
      </c>
      <c r="AU120" s="267" t="s">
        <v>88</v>
      </c>
      <c r="AV120" s="15" t="s">
        <v>150</v>
      </c>
      <c r="AW120" s="15" t="s">
        <v>38</v>
      </c>
      <c r="AX120" s="15" t="s">
        <v>86</v>
      </c>
      <c r="AY120" s="267" t="s">
        <v>292</v>
      </c>
    </row>
    <row r="121" s="2" customFormat="1" ht="24.15" customHeight="1">
      <c r="A121" s="41"/>
      <c r="B121" s="42"/>
      <c r="C121" s="217" t="s">
        <v>178</v>
      </c>
      <c r="D121" s="217" t="s">
        <v>294</v>
      </c>
      <c r="E121" s="218" t="s">
        <v>359</v>
      </c>
      <c r="F121" s="219" t="s">
        <v>360</v>
      </c>
      <c r="G121" s="220" t="s">
        <v>212</v>
      </c>
      <c r="H121" s="221">
        <v>606.726</v>
      </c>
      <c r="I121" s="222"/>
      <c r="J121" s="223">
        <f>ROUND(I121*H121,2)</f>
        <v>0</v>
      </c>
      <c r="K121" s="219" t="s">
        <v>297</v>
      </c>
      <c r="L121" s="47"/>
      <c r="M121" s="224" t="s">
        <v>42</v>
      </c>
      <c r="N121" s="225" t="s">
        <v>50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150</v>
      </c>
      <c r="AT121" s="228" t="s">
        <v>294</v>
      </c>
      <c r="AU121" s="228" t="s">
        <v>88</v>
      </c>
      <c r="AY121" s="20" t="s">
        <v>292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86</v>
      </c>
      <c r="BK121" s="229">
        <f>ROUND(I121*H121,2)</f>
        <v>0</v>
      </c>
      <c r="BL121" s="20" t="s">
        <v>150</v>
      </c>
      <c r="BM121" s="228" t="s">
        <v>1280</v>
      </c>
    </row>
    <row r="122" s="2" customFormat="1">
      <c r="A122" s="41"/>
      <c r="B122" s="42"/>
      <c r="C122" s="43"/>
      <c r="D122" s="230" t="s">
        <v>299</v>
      </c>
      <c r="E122" s="43"/>
      <c r="F122" s="231" t="s">
        <v>362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299</v>
      </c>
      <c r="AU122" s="20" t="s">
        <v>88</v>
      </c>
    </row>
    <row r="123" s="14" customFormat="1">
      <c r="A123" s="14"/>
      <c r="B123" s="246"/>
      <c r="C123" s="247"/>
      <c r="D123" s="237" t="s">
        <v>301</v>
      </c>
      <c r="E123" s="248" t="s">
        <v>42</v>
      </c>
      <c r="F123" s="249" t="s">
        <v>1275</v>
      </c>
      <c r="G123" s="247"/>
      <c r="H123" s="250">
        <v>606.726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301</v>
      </c>
      <c r="AU123" s="256" t="s">
        <v>88</v>
      </c>
      <c r="AV123" s="14" t="s">
        <v>88</v>
      </c>
      <c r="AW123" s="14" t="s">
        <v>38</v>
      </c>
      <c r="AX123" s="14" t="s">
        <v>79</v>
      </c>
      <c r="AY123" s="256" t="s">
        <v>292</v>
      </c>
    </row>
    <row r="124" s="15" customFormat="1">
      <c r="A124" s="15"/>
      <c r="B124" s="257"/>
      <c r="C124" s="258"/>
      <c r="D124" s="237" t="s">
        <v>301</v>
      </c>
      <c r="E124" s="259" t="s">
        <v>42</v>
      </c>
      <c r="F124" s="260" t="s">
        <v>303</v>
      </c>
      <c r="G124" s="258"/>
      <c r="H124" s="261">
        <v>606.726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301</v>
      </c>
      <c r="AU124" s="267" t="s">
        <v>88</v>
      </c>
      <c r="AV124" s="15" t="s">
        <v>150</v>
      </c>
      <c r="AW124" s="15" t="s">
        <v>38</v>
      </c>
      <c r="AX124" s="15" t="s">
        <v>86</v>
      </c>
      <c r="AY124" s="267" t="s">
        <v>292</v>
      </c>
    </row>
    <row r="125" s="2" customFormat="1" ht="24.15" customHeight="1">
      <c r="A125" s="41"/>
      <c r="B125" s="42"/>
      <c r="C125" s="217" t="s">
        <v>182</v>
      </c>
      <c r="D125" s="217" t="s">
        <v>294</v>
      </c>
      <c r="E125" s="218" t="s">
        <v>1281</v>
      </c>
      <c r="F125" s="219" t="s">
        <v>1282</v>
      </c>
      <c r="G125" s="220" t="s">
        <v>212</v>
      </c>
      <c r="H125" s="221">
        <v>415.29199999999997</v>
      </c>
      <c r="I125" s="222"/>
      <c r="J125" s="223">
        <f>ROUND(I125*H125,2)</f>
        <v>0</v>
      </c>
      <c r="K125" s="219" t="s">
        <v>297</v>
      </c>
      <c r="L125" s="47"/>
      <c r="M125" s="224" t="s">
        <v>42</v>
      </c>
      <c r="N125" s="225" t="s">
        <v>50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150</v>
      </c>
      <c r="AT125" s="228" t="s">
        <v>294</v>
      </c>
      <c r="AU125" s="228" t="s">
        <v>88</v>
      </c>
      <c r="AY125" s="20" t="s">
        <v>292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86</v>
      </c>
      <c r="BK125" s="229">
        <f>ROUND(I125*H125,2)</f>
        <v>0</v>
      </c>
      <c r="BL125" s="20" t="s">
        <v>150</v>
      </c>
      <c r="BM125" s="228" t="s">
        <v>1283</v>
      </c>
    </row>
    <row r="126" s="2" customFormat="1">
      <c r="A126" s="41"/>
      <c r="B126" s="42"/>
      <c r="C126" s="43"/>
      <c r="D126" s="230" t="s">
        <v>299</v>
      </c>
      <c r="E126" s="43"/>
      <c r="F126" s="231" t="s">
        <v>1284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299</v>
      </c>
      <c r="AU126" s="20" t="s">
        <v>88</v>
      </c>
    </row>
    <row r="127" s="13" customFormat="1">
      <c r="A127" s="13"/>
      <c r="B127" s="235"/>
      <c r="C127" s="236"/>
      <c r="D127" s="237" t="s">
        <v>301</v>
      </c>
      <c r="E127" s="238" t="s">
        <v>42</v>
      </c>
      <c r="F127" s="239" t="s">
        <v>1285</v>
      </c>
      <c r="G127" s="236"/>
      <c r="H127" s="238" t="s">
        <v>42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301</v>
      </c>
      <c r="AU127" s="245" t="s">
        <v>88</v>
      </c>
      <c r="AV127" s="13" t="s">
        <v>86</v>
      </c>
      <c r="AW127" s="13" t="s">
        <v>38</v>
      </c>
      <c r="AX127" s="13" t="s">
        <v>79</v>
      </c>
      <c r="AY127" s="245" t="s">
        <v>292</v>
      </c>
    </row>
    <row r="128" s="14" customFormat="1">
      <c r="A128" s="14"/>
      <c r="B128" s="246"/>
      <c r="C128" s="247"/>
      <c r="D128" s="237" t="s">
        <v>301</v>
      </c>
      <c r="E128" s="248" t="s">
        <v>42</v>
      </c>
      <c r="F128" s="249" t="s">
        <v>1286</v>
      </c>
      <c r="G128" s="247"/>
      <c r="H128" s="250">
        <v>57.683999999999998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301</v>
      </c>
      <c r="AU128" s="256" t="s">
        <v>88</v>
      </c>
      <c r="AV128" s="14" t="s">
        <v>88</v>
      </c>
      <c r="AW128" s="14" t="s">
        <v>38</v>
      </c>
      <c r="AX128" s="14" t="s">
        <v>79</v>
      </c>
      <c r="AY128" s="256" t="s">
        <v>292</v>
      </c>
    </row>
    <row r="129" s="14" customFormat="1">
      <c r="A129" s="14"/>
      <c r="B129" s="246"/>
      <c r="C129" s="247"/>
      <c r="D129" s="237" t="s">
        <v>301</v>
      </c>
      <c r="E129" s="248" t="s">
        <v>42</v>
      </c>
      <c r="F129" s="249" t="s">
        <v>1287</v>
      </c>
      <c r="G129" s="247"/>
      <c r="H129" s="250">
        <v>7.4969999999999999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301</v>
      </c>
      <c r="AU129" s="256" t="s">
        <v>88</v>
      </c>
      <c r="AV129" s="14" t="s">
        <v>88</v>
      </c>
      <c r="AW129" s="14" t="s">
        <v>38</v>
      </c>
      <c r="AX129" s="14" t="s">
        <v>79</v>
      </c>
      <c r="AY129" s="256" t="s">
        <v>292</v>
      </c>
    </row>
    <row r="130" s="16" customFormat="1">
      <c r="A130" s="16"/>
      <c r="B130" s="283"/>
      <c r="C130" s="284"/>
      <c r="D130" s="237" t="s">
        <v>301</v>
      </c>
      <c r="E130" s="285" t="s">
        <v>42</v>
      </c>
      <c r="F130" s="286" t="s">
        <v>1288</v>
      </c>
      <c r="G130" s="284"/>
      <c r="H130" s="287">
        <v>65.180999999999997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301</v>
      </c>
      <c r="AU130" s="293" t="s">
        <v>88</v>
      </c>
      <c r="AV130" s="16" t="s">
        <v>188</v>
      </c>
      <c r="AW130" s="16" t="s">
        <v>38</v>
      </c>
      <c r="AX130" s="16" t="s">
        <v>79</v>
      </c>
      <c r="AY130" s="293" t="s">
        <v>292</v>
      </c>
    </row>
    <row r="131" s="13" customFormat="1">
      <c r="A131" s="13"/>
      <c r="B131" s="235"/>
      <c r="C131" s="236"/>
      <c r="D131" s="237" t="s">
        <v>301</v>
      </c>
      <c r="E131" s="238" t="s">
        <v>42</v>
      </c>
      <c r="F131" s="239" t="s">
        <v>1289</v>
      </c>
      <c r="G131" s="236"/>
      <c r="H131" s="238" t="s">
        <v>42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301</v>
      </c>
      <c r="AU131" s="245" t="s">
        <v>88</v>
      </c>
      <c r="AV131" s="13" t="s">
        <v>86</v>
      </c>
      <c r="AW131" s="13" t="s">
        <v>38</v>
      </c>
      <c r="AX131" s="13" t="s">
        <v>79</v>
      </c>
      <c r="AY131" s="245" t="s">
        <v>292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1290</v>
      </c>
      <c r="G132" s="247"/>
      <c r="H132" s="250">
        <v>350.11099999999999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6" customFormat="1">
      <c r="A133" s="16"/>
      <c r="B133" s="283"/>
      <c r="C133" s="284"/>
      <c r="D133" s="237" t="s">
        <v>301</v>
      </c>
      <c r="E133" s="285" t="s">
        <v>42</v>
      </c>
      <c r="F133" s="286" t="s">
        <v>1288</v>
      </c>
      <c r="G133" s="284"/>
      <c r="H133" s="287">
        <v>350.11099999999999</v>
      </c>
      <c r="I133" s="288"/>
      <c r="J133" s="284"/>
      <c r="K133" s="284"/>
      <c r="L133" s="289"/>
      <c r="M133" s="290"/>
      <c r="N133" s="291"/>
      <c r="O133" s="291"/>
      <c r="P133" s="291"/>
      <c r="Q133" s="291"/>
      <c r="R133" s="291"/>
      <c r="S133" s="291"/>
      <c r="T133" s="29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3" t="s">
        <v>301</v>
      </c>
      <c r="AU133" s="293" t="s">
        <v>88</v>
      </c>
      <c r="AV133" s="16" t="s">
        <v>188</v>
      </c>
      <c r="AW133" s="16" t="s">
        <v>38</v>
      </c>
      <c r="AX133" s="16" t="s">
        <v>79</v>
      </c>
      <c r="AY133" s="293" t="s">
        <v>292</v>
      </c>
    </row>
    <row r="134" s="15" customFormat="1">
      <c r="A134" s="15"/>
      <c r="B134" s="257"/>
      <c r="C134" s="258"/>
      <c r="D134" s="237" t="s">
        <v>301</v>
      </c>
      <c r="E134" s="259" t="s">
        <v>153</v>
      </c>
      <c r="F134" s="260" t="s">
        <v>303</v>
      </c>
      <c r="G134" s="258"/>
      <c r="H134" s="261">
        <v>415.29199999999997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301</v>
      </c>
      <c r="AU134" s="267" t="s">
        <v>88</v>
      </c>
      <c r="AV134" s="15" t="s">
        <v>150</v>
      </c>
      <c r="AW134" s="15" t="s">
        <v>38</v>
      </c>
      <c r="AX134" s="15" t="s">
        <v>86</v>
      </c>
      <c r="AY134" s="267" t="s">
        <v>292</v>
      </c>
    </row>
    <row r="135" s="2" customFormat="1" ht="16.5" customHeight="1">
      <c r="A135" s="41"/>
      <c r="B135" s="42"/>
      <c r="C135" s="269" t="s">
        <v>340</v>
      </c>
      <c r="D135" s="269" t="s">
        <v>350</v>
      </c>
      <c r="E135" s="270" t="s">
        <v>351</v>
      </c>
      <c r="F135" s="271" t="s">
        <v>352</v>
      </c>
      <c r="G135" s="272" t="s">
        <v>353</v>
      </c>
      <c r="H135" s="273">
        <v>789.05499999999995</v>
      </c>
      <c r="I135" s="274"/>
      <c r="J135" s="275">
        <f>ROUND(I135*H135,2)</f>
        <v>0</v>
      </c>
      <c r="K135" s="271" t="s">
        <v>297</v>
      </c>
      <c r="L135" s="276"/>
      <c r="M135" s="277" t="s">
        <v>42</v>
      </c>
      <c r="N135" s="278" t="s">
        <v>50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340</v>
      </c>
      <c r="AT135" s="228" t="s">
        <v>350</v>
      </c>
      <c r="AU135" s="228" t="s">
        <v>88</v>
      </c>
      <c r="AY135" s="20" t="s">
        <v>292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86</v>
      </c>
      <c r="BK135" s="229">
        <f>ROUND(I135*H135,2)</f>
        <v>0</v>
      </c>
      <c r="BL135" s="20" t="s">
        <v>150</v>
      </c>
      <c r="BM135" s="228" t="s">
        <v>1291</v>
      </c>
    </row>
    <row r="136" s="13" customFormat="1">
      <c r="A136" s="13"/>
      <c r="B136" s="235"/>
      <c r="C136" s="236"/>
      <c r="D136" s="237" t="s">
        <v>301</v>
      </c>
      <c r="E136" s="238" t="s">
        <v>42</v>
      </c>
      <c r="F136" s="239" t="s">
        <v>356</v>
      </c>
      <c r="G136" s="236"/>
      <c r="H136" s="238" t="s">
        <v>42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301</v>
      </c>
      <c r="AU136" s="245" t="s">
        <v>88</v>
      </c>
      <c r="AV136" s="13" t="s">
        <v>86</v>
      </c>
      <c r="AW136" s="13" t="s">
        <v>38</v>
      </c>
      <c r="AX136" s="13" t="s">
        <v>79</v>
      </c>
      <c r="AY136" s="245" t="s">
        <v>292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1292</v>
      </c>
      <c r="G137" s="247"/>
      <c r="H137" s="250">
        <v>789.05499999999995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5" customFormat="1">
      <c r="A138" s="15"/>
      <c r="B138" s="257"/>
      <c r="C138" s="258"/>
      <c r="D138" s="237" t="s">
        <v>301</v>
      </c>
      <c r="E138" s="259" t="s">
        <v>42</v>
      </c>
      <c r="F138" s="260" t="s">
        <v>303</v>
      </c>
      <c r="G138" s="258"/>
      <c r="H138" s="261">
        <v>789.05499999999995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301</v>
      </c>
      <c r="AU138" s="267" t="s">
        <v>88</v>
      </c>
      <c r="AV138" s="15" t="s">
        <v>150</v>
      </c>
      <c r="AW138" s="15" t="s">
        <v>38</v>
      </c>
      <c r="AX138" s="15" t="s">
        <v>86</v>
      </c>
      <c r="AY138" s="267" t="s">
        <v>292</v>
      </c>
    </row>
    <row r="139" s="2" customFormat="1" ht="37.8" customHeight="1">
      <c r="A139" s="41"/>
      <c r="B139" s="42"/>
      <c r="C139" s="217" t="s">
        <v>144</v>
      </c>
      <c r="D139" s="217" t="s">
        <v>294</v>
      </c>
      <c r="E139" s="218" t="s">
        <v>1293</v>
      </c>
      <c r="F139" s="219" t="s">
        <v>1294</v>
      </c>
      <c r="G139" s="220" t="s">
        <v>212</v>
      </c>
      <c r="H139" s="221">
        <v>104.20699999999999</v>
      </c>
      <c r="I139" s="222"/>
      <c r="J139" s="223">
        <f>ROUND(I139*H139,2)</f>
        <v>0</v>
      </c>
      <c r="K139" s="219" t="s">
        <v>297</v>
      </c>
      <c r="L139" s="47"/>
      <c r="M139" s="224" t="s">
        <v>42</v>
      </c>
      <c r="N139" s="225" t="s">
        <v>50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150</v>
      </c>
      <c r="AT139" s="228" t="s">
        <v>294</v>
      </c>
      <c r="AU139" s="228" t="s">
        <v>88</v>
      </c>
      <c r="AY139" s="20" t="s">
        <v>292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86</v>
      </c>
      <c r="BK139" s="229">
        <f>ROUND(I139*H139,2)</f>
        <v>0</v>
      </c>
      <c r="BL139" s="20" t="s">
        <v>150</v>
      </c>
      <c r="BM139" s="228" t="s">
        <v>1295</v>
      </c>
    </row>
    <row r="140" s="2" customFormat="1">
      <c r="A140" s="41"/>
      <c r="B140" s="42"/>
      <c r="C140" s="43"/>
      <c r="D140" s="230" t="s">
        <v>299</v>
      </c>
      <c r="E140" s="43"/>
      <c r="F140" s="231" t="s">
        <v>1296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299</v>
      </c>
      <c r="AU140" s="20" t="s">
        <v>88</v>
      </c>
    </row>
    <row r="141" s="13" customFormat="1">
      <c r="A141" s="13"/>
      <c r="B141" s="235"/>
      <c r="C141" s="236"/>
      <c r="D141" s="237" t="s">
        <v>301</v>
      </c>
      <c r="E141" s="238" t="s">
        <v>42</v>
      </c>
      <c r="F141" s="239" t="s">
        <v>1297</v>
      </c>
      <c r="G141" s="236"/>
      <c r="H141" s="238" t="s">
        <v>42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301</v>
      </c>
      <c r="AU141" s="245" t="s">
        <v>88</v>
      </c>
      <c r="AV141" s="13" t="s">
        <v>86</v>
      </c>
      <c r="AW141" s="13" t="s">
        <v>38</v>
      </c>
      <c r="AX141" s="13" t="s">
        <v>79</v>
      </c>
      <c r="AY141" s="245" t="s">
        <v>292</v>
      </c>
    </row>
    <row r="142" s="14" customFormat="1">
      <c r="A142" s="14"/>
      <c r="B142" s="246"/>
      <c r="C142" s="247"/>
      <c r="D142" s="237" t="s">
        <v>301</v>
      </c>
      <c r="E142" s="248" t="s">
        <v>151</v>
      </c>
      <c r="F142" s="249" t="s">
        <v>1298</v>
      </c>
      <c r="G142" s="247"/>
      <c r="H142" s="250">
        <v>104.20699999999999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301</v>
      </c>
      <c r="AU142" s="256" t="s">
        <v>88</v>
      </c>
      <c r="AV142" s="14" t="s">
        <v>88</v>
      </c>
      <c r="AW142" s="14" t="s">
        <v>38</v>
      </c>
      <c r="AX142" s="14" t="s">
        <v>79</v>
      </c>
      <c r="AY142" s="256" t="s">
        <v>292</v>
      </c>
    </row>
    <row r="143" s="15" customFormat="1">
      <c r="A143" s="15"/>
      <c r="B143" s="257"/>
      <c r="C143" s="258"/>
      <c r="D143" s="237" t="s">
        <v>301</v>
      </c>
      <c r="E143" s="259" t="s">
        <v>42</v>
      </c>
      <c r="F143" s="260" t="s">
        <v>303</v>
      </c>
      <c r="G143" s="258"/>
      <c r="H143" s="261">
        <v>104.20699999999999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301</v>
      </c>
      <c r="AU143" s="267" t="s">
        <v>88</v>
      </c>
      <c r="AV143" s="15" t="s">
        <v>150</v>
      </c>
      <c r="AW143" s="15" t="s">
        <v>38</v>
      </c>
      <c r="AX143" s="15" t="s">
        <v>86</v>
      </c>
      <c r="AY143" s="267" t="s">
        <v>292</v>
      </c>
    </row>
    <row r="144" s="2" customFormat="1" ht="16.5" customHeight="1">
      <c r="A144" s="41"/>
      <c r="B144" s="42"/>
      <c r="C144" s="269" t="s">
        <v>349</v>
      </c>
      <c r="D144" s="269" t="s">
        <v>350</v>
      </c>
      <c r="E144" s="270" t="s">
        <v>1299</v>
      </c>
      <c r="F144" s="271" t="s">
        <v>1300</v>
      </c>
      <c r="G144" s="272" t="s">
        <v>353</v>
      </c>
      <c r="H144" s="273">
        <v>218.83500000000001</v>
      </c>
      <c r="I144" s="274"/>
      <c r="J144" s="275">
        <f>ROUND(I144*H144,2)</f>
        <v>0</v>
      </c>
      <c r="K144" s="271" t="s">
        <v>297</v>
      </c>
      <c r="L144" s="276"/>
      <c r="M144" s="277" t="s">
        <v>42</v>
      </c>
      <c r="N144" s="278" t="s">
        <v>50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340</v>
      </c>
      <c r="AT144" s="228" t="s">
        <v>350</v>
      </c>
      <c r="AU144" s="228" t="s">
        <v>88</v>
      </c>
      <c r="AY144" s="20" t="s">
        <v>292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86</v>
      </c>
      <c r="BK144" s="229">
        <f>ROUND(I144*H144,2)</f>
        <v>0</v>
      </c>
      <c r="BL144" s="20" t="s">
        <v>150</v>
      </c>
      <c r="BM144" s="228" t="s">
        <v>1301</v>
      </c>
    </row>
    <row r="145" s="13" customFormat="1">
      <c r="A145" s="13"/>
      <c r="B145" s="235"/>
      <c r="C145" s="236"/>
      <c r="D145" s="237" t="s">
        <v>301</v>
      </c>
      <c r="E145" s="238" t="s">
        <v>42</v>
      </c>
      <c r="F145" s="239" t="s">
        <v>356</v>
      </c>
      <c r="G145" s="236"/>
      <c r="H145" s="238" t="s">
        <v>42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301</v>
      </c>
      <c r="AU145" s="245" t="s">
        <v>88</v>
      </c>
      <c r="AV145" s="13" t="s">
        <v>86</v>
      </c>
      <c r="AW145" s="13" t="s">
        <v>38</v>
      </c>
      <c r="AX145" s="13" t="s">
        <v>79</v>
      </c>
      <c r="AY145" s="245" t="s">
        <v>292</v>
      </c>
    </row>
    <row r="146" s="14" customFormat="1">
      <c r="A146" s="14"/>
      <c r="B146" s="246"/>
      <c r="C146" s="247"/>
      <c r="D146" s="237" t="s">
        <v>301</v>
      </c>
      <c r="E146" s="248" t="s">
        <v>42</v>
      </c>
      <c r="F146" s="249" t="s">
        <v>1302</v>
      </c>
      <c r="G146" s="247"/>
      <c r="H146" s="250">
        <v>218.83500000000001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301</v>
      </c>
      <c r="AU146" s="256" t="s">
        <v>88</v>
      </c>
      <c r="AV146" s="14" t="s">
        <v>88</v>
      </c>
      <c r="AW146" s="14" t="s">
        <v>38</v>
      </c>
      <c r="AX146" s="14" t="s">
        <v>79</v>
      </c>
      <c r="AY146" s="256" t="s">
        <v>292</v>
      </c>
    </row>
    <row r="147" s="15" customFormat="1">
      <c r="A147" s="15"/>
      <c r="B147" s="257"/>
      <c r="C147" s="258"/>
      <c r="D147" s="237" t="s">
        <v>301</v>
      </c>
      <c r="E147" s="259" t="s">
        <v>42</v>
      </c>
      <c r="F147" s="260" t="s">
        <v>303</v>
      </c>
      <c r="G147" s="258"/>
      <c r="H147" s="261">
        <v>218.83500000000001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301</v>
      </c>
      <c r="AU147" s="267" t="s">
        <v>88</v>
      </c>
      <c r="AV147" s="15" t="s">
        <v>150</v>
      </c>
      <c r="AW147" s="15" t="s">
        <v>38</v>
      </c>
      <c r="AX147" s="15" t="s">
        <v>86</v>
      </c>
      <c r="AY147" s="267" t="s">
        <v>292</v>
      </c>
    </row>
    <row r="148" s="12" customFormat="1" ht="22.8" customHeight="1">
      <c r="A148" s="12"/>
      <c r="B148" s="201"/>
      <c r="C148" s="202"/>
      <c r="D148" s="203" t="s">
        <v>78</v>
      </c>
      <c r="E148" s="215" t="s">
        <v>150</v>
      </c>
      <c r="F148" s="215" t="s">
        <v>612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SUM(P149:P153)</f>
        <v>0</v>
      </c>
      <c r="Q148" s="209"/>
      <c r="R148" s="210">
        <f>SUM(R149:R153)</f>
        <v>0</v>
      </c>
      <c r="S148" s="209"/>
      <c r="T148" s="21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86</v>
      </c>
      <c r="AT148" s="213" t="s">
        <v>78</v>
      </c>
      <c r="AU148" s="213" t="s">
        <v>86</v>
      </c>
      <c r="AY148" s="212" t="s">
        <v>292</v>
      </c>
      <c r="BK148" s="214">
        <f>SUM(BK149:BK153)</f>
        <v>0</v>
      </c>
    </row>
    <row r="149" s="2" customFormat="1" ht="21.75" customHeight="1">
      <c r="A149" s="41"/>
      <c r="B149" s="42"/>
      <c r="C149" s="217" t="s">
        <v>358</v>
      </c>
      <c r="D149" s="217" t="s">
        <v>294</v>
      </c>
      <c r="E149" s="218" t="s">
        <v>1303</v>
      </c>
      <c r="F149" s="219" t="s">
        <v>1304</v>
      </c>
      <c r="G149" s="220" t="s">
        <v>212</v>
      </c>
      <c r="H149" s="221">
        <v>52.103999999999999</v>
      </c>
      <c r="I149" s="222"/>
      <c r="J149" s="223">
        <f>ROUND(I149*H149,2)</f>
        <v>0</v>
      </c>
      <c r="K149" s="219" t="s">
        <v>297</v>
      </c>
      <c r="L149" s="47"/>
      <c r="M149" s="224" t="s">
        <v>42</v>
      </c>
      <c r="N149" s="225" t="s">
        <v>50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150</v>
      </c>
      <c r="AT149" s="228" t="s">
        <v>294</v>
      </c>
      <c r="AU149" s="228" t="s">
        <v>88</v>
      </c>
      <c r="AY149" s="20" t="s">
        <v>292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86</v>
      </c>
      <c r="BK149" s="229">
        <f>ROUND(I149*H149,2)</f>
        <v>0</v>
      </c>
      <c r="BL149" s="20" t="s">
        <v>150</v>
      </c>
      <c r="BM149" s="228" t="s">
        <v>1305</v>
      </c>
    </row>
    <row r="150" s="2" customFormat="1">
      <c r="A150" s="41"/>
      <c r="B150" s="42"/>
      <c r="C150" s="43"/>
      <c r="D150" s="230" t="s">
        <v>299</v>
      </c>
      <c r="E150" s="43"/>
      <c r="F150" s="231" t="s">
        <v>1306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299</v>
      </c>
      <c r="AU150" s="20" t="s">
        <v>88</v>
      </c>
    </row>
    <row r="151" s="13" customFormat="1">
      <c r="A151" s="13"/>
      <c r="B151" s="235"/>
      <c r="C151" s="236"/>
      <c r="D151" s="237" t="s">
        <v>301</v>
      </c>
      <c r="E151" s="238" t="s">
        <v>42</v>
      </c>
      <c r="F151" s="239" t="s">
        <v>1307</v>
      </c>
      <c r="G151" s="236"/>
      <c r="H151" s="238" t="s">
        <v>42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301</v>
      </c>
      <c r="AU151" s="245" t="s">
        <v>88</v>
      </c>
      <c r="AV151" s="13" t="s">
        <v>86</v>
      </c>
      <c r="AW151" s="13" t="s">
        <v>38</v>
      </c>
      <c r="AX151" s="13" t="s">
        <v>79</v>
      </c>
      <c r="AY151" s="245" t="s">
        <v>292</v>
      </c>
    </row>
    <row r="152" s="14" customFormat="1">
      <c r="A152" s="14"/>
      <c r="B152" s="246"/>
      <c r="C152" s="247"/>
      <c r="D152" s="237" t="s">
        <v>301</v>
      </c>
      <c r="E152" s="248" t="s">
        <v>149</v>
      </c>
      <c r="F152" s="249" t="s">
        <v>1308</v>
      </c>
      <c r="G152" s="247"/>
      <c r="H152" s="250">
        <v>52.103999999999999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301</v>
      </c>
      <c r="AU152" s="256" t="s">
        <v>88</v>
      </c>
      <c r="AV152" s="14" t="s">
        <v>88</v>
      </c>
      <c r="AW152" s="14" t="s">
        <v>38</v>
      </c>
      <c r="AX152" s="14" t="s">
        <v>79</v>
      </c>
      <c r="AY152" s="256" t="s">
        <v>292</v>
      </c>
    </row>
    <row r="153" s="15" customFormat="1">
      <c r="A153" s="15"/>
      <c r="B153" s="257"/>
      <c r="C153" s="258"/>
      <c r="D153" s="237" t="s">
        <v>301</v>
      </c>
      <c r="E153" s="259" t="s">
        <v>42</v>
      </c>
      <c r="F153" s="260" t="s">
        <v>303</v>
      </c>
      <c r="G153" s="258"/>
      <c r="H153" s="261">
        <v>52.103999999999999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301</v>
      </c>
      <c r="AU153" s="267" t="s">
        <v>88</v>
      </c>
      <c r="AV153" s="15" t="s">
        <v>150</v>
      </c>
      <c r="AW153" s="15" t="s">
        <v>38</v>
      </c>
      <c r="AX153" s="15" t="s">
        <v>86</v>
      </c>
      <c r="AY153" s="267" t="s">
        <v>292</v>
      </c>
    </row>
    <row r="154" s="12" customFormat="1" ht="22.8" customHeight="1">
      <c r="A154" s="12"/>
      <c r="B154" s="201"/>
      <c r="C154" s="202"/>
      <c r="D154" s="203" t="s">
        <v>78</v>
      </c>
      <c r="E154" s="215" t="s">
        <v>256</v>
      </c>
      <c r="F154" s="215" t="s">
        <v>1309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SUM(P155:P160)</f>
        <v>0</v>
      </c>
      <c r="Q154" s="209"/>
      <c r="R154" s="210">
        <f>SUM(R155:R160)</f>
        <v>0</v>
      </c>
      <c r="S154" s="209"/>
      <c r="T154" s="211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78</v>
      </c>
      <c r="AU154" s="213" t="s">
        <v>86</v>
      </c>
      <c r="AY154" s="212" t="s">
        <v>292</v>
      </c>
      <c r="BK154" s="214">
        <f>SUM(BK155:BK160)</f>
        <v>0</v>
      </c>
    </row>
    <row r="155" s="2" customFormat="1" ht="24.15" customHeight="1">
      <c r="A155" s="41"/>
      <c r="B155" s="42"/>
      <c r="C155" s="217" t="s">
        <v>8</v>
      </c>
      <c r="D155" s="217" t="s">
        <v>294</v>
      </c>
      <c r="E155" s="218" t="s">
        <v>1310</v>
      </c>
      <c r="F155" s="219" t="s">
        <v>1311</v>
      </c>
      <c r="G155" s="220" t="s">
        <v>116</v>
      </c>
      <c r="H155" s="221">
        <v>59.200000000000003</v>
      </c>
      <c r="I155" s="222"/>
      <c r="J155" s="223">
        <f>ROUND(I155*H155,2)</f>
        <v>0</v>
      </c>
      <c r="K155" s="219" t="s">
        <v>297</v>
      </c>
      <c r="L155" s="47"/>
      <c r="M155" s="224" t="s">
        <v>42</v>
      </c>
      <c r="N155" s="225" t="s">
        <v>50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150</v>
      </c>
      <c r="AT155" s="228" t="s">
        <v>294</v>
      </c>
      <c r="AU155" s="228" t="s">
        <v>88</v>
      </c>
      <c r="AY155" s="20" t="s">
        <v>292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86</v>
      </c>
      <c r="BK155" s="229">
        <f>ROUND(I155*H155,2)</f>
        <v>0</v>
      </c>
      <c r="BL155" s="20" t="s">
        <v>150</v>
      </c>
      <c r="BM155" s="228" t="s">
        <v>1312</v>
      </c>
    </row>
    <row r="156" s="2" customFormat="1">
      <c r="A156" s="41"/>
      <c r="B156" s="42"/>
      <c r="C156" s="43"/>
      <c r="D156" s="230" t="s">
        <v>299</v>
      </c>
      <c r="E156" s="43"/>
      <c r="F156" s="231" t="s">
        <v>1313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299</v>
      </c>
      <c r="AU156" s="20" t="s">
        <v>88</v>
      </c>
    </row>
    <row r="157" s="13" customFormat="1">
      <c r="A157" s="13"/>
      <c r="B157" s="235"/>
      <c r="C157" s="236"/>
      <c r="D157" s="237" t="s">
        <v>301</v>
      </c>
      <c r="E157" s="238" t="s">
        <v>42</v>
      </c>
      <c r="F157" s="239" t="s">
        <v>1314</v>
      </c>
      <c r="G157" s="236"/>
      <c r="H157" s="238" t="s">
        <v>42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301</v>
      </c>
      <c r="AU157" s="245" t="s">
        <v>88</v>
      </c>
      <c r="AV157" s="13" t="s">
        <v>86</v>
      </c>
      <c r="AW157" s="13" t="s">
        <v>38</v>
      </c>
      <c r="AX157" s="13" t="s">
        <v>79</v>
      </c>
      <c r="AY157" s="245" t="s">
        <v>292</v>
      </c>
    </row>
    <row r="158" s="14" customFormat="1">
      <c r="A158" s="14"/>
      <c r="B158" s="246"/>
      <c r="C158" s="247"/>
      <c r="D158" s="237" t="s">
        <v>301</v>
      </c>
      <c r="E158" s="248" t="s">
        <v>164</v>
      </c>
      <c r="F158" s="249" t="s">
        <v>1315</v>
      </c>
      <c r="G158" s="247"/>
      <c r="H158" s="250">
        <v>52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301</v>
      </c>
      <c r="AU158" s="256" t="s">
        <v>88</v>
      </c>
      <c r="AV158" s="14" t="s">
        <v>88</v>
      </c>
      <c r="AW158" s="14" t="s">
        <v>38</v>
      </c>
      <c r="AX158" s="14" t="s">
        <v>79</v>
      </c>
      <c r="AY158" s="256" t="s">
        <v>292</v>
      </c>
    </row>
    <row r="159" s="14" customFormat="1">
      <c r="A159" s="14"/>
      <c r="B159" s="246"/>
      <c r="C159" s="247"/>
      <c r="D159" s="237" t="s">
        <v>301</v>
      </c>
      <c r="E159" s="248" t="s">
        <v>166</v>
      </c>
      <c r="F159" s="249" t="s">
        <v>1316</v>
      </c>
      <c r="G159" s="247"/>
      <c r="H159" s="250">
        <v>7.2000000000000002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301</v>
      </c>
      <c r="AU159" s="256" t="s">
        <v>88</v>
      </c>
      <c r="AV159" s="14" t="s">
        <v>88</v>
      </c>
      <c r="AW159" s="14" t="s">
        <v>38</v>
      </c>
      <c r="AX159" s="14" t="s">
        <v>79</v>
      </c>
      <c r="AY159" s="256" t="s">
        <v>292</v>
      </c>
    </row>
    <row r="160" s="15" customFormat="1">
      <c r="A160" s="15"/>
      <c r="B160" s="257"/>
      <c r="C160" s="258"/>
      <c r="D160" s="237" t="s">
        <v>301</v>
      </c>
      <c r="E160" s="259" t="s">
        <v>42</v>
      </c>
      <c r="F160" s="260" t="s">
        <v>303</v>
      </c>
      <c r="G160" s="258"/>
      <c r="H160" s="261">
        <v>59.200000000000003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301</v>
      </c>
      <c r="AU160" s="267" t="s">
        <v>88</v>
      </c>
      <c r="AV160" s="15" t="s">
        <v>150</v>
      </c>
      <c r="AW160" s="15" t="s">
        <v>38</v>
      </c>
      <c r="AX160" s="15" t="s">
        <v>86</v>
      </c>
      <c r="AY160" s="267" t="s">
        <v>292</v>
      </c>
    </row>
    <row r="161" s="12" customFormat="1" ht="22.8" customHeight="1">
      <c r="A161" s="12"/>
      <c r="B161" s="201"/>
      <c r="C161" s="202"/>
      <c r="D161" s="203" t="s">
        <v>78</v>
      </c>
      <c r="E161" s="215" t="s">
        <v>340</v>
      </c>
      <c r="F161" s="215" t="s">
        <v>726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SUM(P162:P326)</f>
        <v>0</v>
      </c>
      <c r="Q161" s="209"/>
      <c r="R161" s="210">
        <f>SUM(R162:R326)</f>
        <v>60.595682899999993</v>
      </c>
      <c r="S161" s="209"/>
      <c r="T161" s="211">
        <f>SUM(T162:T326)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86</v>
      </c>
      <c r="AT161" s="213" t="s">
        <v>78</v>
      </c>
      <c r="AU161" s="213" t="s">
        <v>86</v>
      </c>
      <c r="AY161" s="212" t="s">
        <v>292</v>
      </c>
      <c r="BK161" s="214">
        <f>SUM(BK162:BK326)</f>
        <v>0</v>
      </c>
    </row>
    <row r="162" s="2" customFormat="1" ht="21.75" customHeight="1">
      <c r="A162" s="41"/>
      <c r="B162" s="42"/>
      <c r="C162" s="217" t="s">
        <v>369</v>
      </c>
      <c r="D162" s="217" t="s">
        <v>294</v>
      </c>
      <c r="E162" s="218" t="s">
        <v>1317</v>
      </c>
      <c r="F162" s="219" t="s">
        <v>1318</v>
      </c>
      <c r="G162" s="220" t="s">
        <v>147</v>
      </c>
      <c r="H162" s="221">
        <v>29.34</v>
      </c>
      <c r="I162" s="222"/>
      <c r="J162" s="223">
        <f>ROUND(I162*H162,2)</f>
        <v>0</v>
      </c>
      <c r="K162" s="219" t="s">
        <v>297</v>
      </c>
      <c r="L162" s="47"/>
      <c r="M162" s="224" t="s">
        <v>42</v>
      </c>
      <c r="N162" s="225" t="s">
        <v>50</v>
      </c>
      <c r="O162" s="87"/>
      <c r="P162" s="226">
        <f>O162*H162</f>
        <v>0</v>
      </c>
      <c r="Q162" s="226">
        <v>1.0000000000000001E-05</v>
      </c>
      <c r="R162" s="226">
        <f>Q162*H162</f>
        <v>0.00029340000000000003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150</v>
      </c>
      <c r="AT162" s="228" t="s">
        <v>294</v>
      </c>
      <c r="AU162" s="228" t="s">
        <v>88</v>
      </c>
      <c r="AY162" s="20" t="s">
        <v>292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86</v>
      </c>
      <c r="BK162" s="229">
        <f>ROUND(I162*H162,2)</f>
        <v>0</v>
      </c>
      <c r="BL162" s="20" t="s">
        <v>150</v>
      </c>
      <c r="BM162" s="228" t="s">
        <v>1319</v>
      </c>
    </row>
    <row r="163" s="2" customFormat="1">
      <c r="A163" s="41"/>
      <c r="B163" s="42"/>
      <c r="C163" s="43"/>
      <c r="D163" s="230" t="s">
        <v>299</v>
      </c>
      <c r="E163" s="43"/>
      <c r="F163" s="231" t="s">
        <v>1320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299</v>
      </c>
      <c r="AU163" s="20" t="s">
        <v>88</v>
      </c>
    </row>
    <row r="164" s="13" customFormat="1">
      <c r="A164" s="13"/>
      <c r="B164" s="235"/>
      <c r="C164" s="236"/>
      <c r="D164" s="237" t="s">
        <v>301</v>
      </c>
      <c r="E164" s="238" t="s">
        <v>42</v>
      </c>
      <c r="F164" s="239" t="s">
        <v>601</v>
      </c>
      <c r="G164" s="236"/>
      <c r="H164" s="238" t="s">
        <v>42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301</v>
      </c>
      <c r="AU164" s="245" t="s">
        <v>88</v>
      </c>
      <c r="AV164" s="13" t="s">
        <v>86</v>
      </c>
      <c r="AW164" s="13" t="s">
        <v>38</v>
      </c>
      <c r="AX164" s="13" t="s">
        <v>79</v>
      </c>
      <c r="AY164" s="245" t="s">
        <v>292</v>
      </c>
    </row>
    <row r="165" s="14" customFormat="1">
      <c r="A165" s="14"/>
      <c r="B165" s="246"/>
      <c r="C165" s="247"/>
      <c r="D165" s="237" t="s">
        <v>301</v>
      </c>
      <c r="E165" s="248" t="s">
        <v>114</v>
      </c>
      <c r="F165" s="249" t="s">
        <v>1321</v>
      </c>
      <c r="G165" s="247"/>
      <c r="H165" s="250">
        <v>23.699999999999999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301</v>
      </c>
      <c r="AU165" s="256" t="s">
        <v>88</v>
      </c>
      <c r="AV165" s="14" t="s">
        <v>88</v>
      </c>
      <c r="AW165" s="14" t="s">
        <v>38</v>
      </c>
      <c r="AX165" s="14" t="s">
        <v>79</v>
      </c>
      <c r="AY165" s="256" t="s">
        <v>292</v>
      </c>
    </row>
    <row r="166" s="14" customFormat="1">
      <c r="A166" s="14"/>
      <c r="B166" s="246"/>
      <c r="C166" s="247"/>
      <c r="D166" s="237" t="s">
        <v>301</v>
      </c>
      <c r="E166" s="248" t="s">
        <v>118</v>
      </c>
      <c r="F166" s="249" t="s">
        <v>1322</v>
      </c>
      <c r="G166" s="247"/>
      <c r="H166" s="250">
        <v>5.6399999999999997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301</v>
      </c>
      <c r="AU166" s="256" t="s">
        <v>88</v>
      </c>
      <c r="AV166" s="14" t="s">
        <v>88</v>
      </c>
      <c r="AW166" s="14" t="s">
        <v>38</v>
      </c>
      <c r="AX166" s="14" t="s">
        <v>79</v>
      </c>
      <c r="AY166" s="256" t="s">
        <v>292</v>
      </c>
    </row>
    <row r="167" s="15" customFormat="1">
      <c r="A167" s="15"/>
      <c r="B167" s="257"/>
      <c r="C167" s="258"/>
      <c r="D167" s="237" t="s">
        <v>301</v>
      </c>
      <c r="E167" s="259" t="s">
        <v>42</v>
      </c>
      <c r="F167" s="260" t="s">
        <v>303</v>
      </c>
      <c r="G167" s="258"/>
      <c r="H167" s="261">
        <v>29.34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301</v>
      </c>
      <c r="AU167" s="267" t="s">
        <v>88</v>
      </c>
      <c r="AV167" s="15" t="s">
        <v>150</v>
      </c>
      <c r="AW167" s="15" t="s">
        <v>38</v>
      </c>
      <c r="AX167" s="15" t="s">
        <v>86</v>
      </c>
      <c r="AY167" s="267" t="s">
        <v>292</v>
      </c>
    </row>
    <row r="168" s="2" customFormat="1" ht="16.5" customHeight="1">
      <c r="A168" s="41"/>
      <c r="B168" s="42"/>
      <c r="C168" s="269" t="s">
        <v>206</v>
      </c>
      <c r="D168" s="269" t="s">
        <v>350</v>
      </c>
      <c r="E168" s="270" t="s">
        <v>1323</v>
      </c>
      <c r="F168" s="271" t="s">
        <v>1324</v>
      </c>
      <c r="G168" s="272" t="s">
        <v>147</v>
      </c>
      <c r="H168" s="273">
        <v>27.254999999999999</v>
      </c>
      <c r="I168" s="274"/>
      <c r="J168" s="275">
        <f>ROUND(I168*H168,2)</f>
        <v>0</v>
      </c>
      <c r="K168" s="271" t="s">
        <v>297</v>
      </c>
      <c r="L168" s="276"/>
      <c r="M168" s="277" t="s">
        <v>42</v>
      </c>
      <c r="N168" s="278" t="s">
        <v>50</v>
      </c>
      <c r="O168" s="87"/>
      <c r="P168" s="226">
        <f>O168*H168</f>
        <v>0</v>
      </c>
      <c r="Q168" s="226">
        <v>0.00142</v>
      </c>
      <c r="R168" s="226">
        <f>Q168*H168</f>
        <v>0.038702099999999996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340</v>
      </c>
      <c r="AT168" s="228" t="s">
        <v>350</v>
      </c>
      <c r="AU168" s="228" t="s">
        <v>88</v>
      </c>
      <c r="AY168" s="20" t="s">
        <v>292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86</v>
      </c>
      <c r="BK168" s="229">
        <f>ROUND(I168*H168,2)</f>
        <v>0</v>
      </c>
      <c r="BL168" s="20" t="s">
        <v>150</v>
      </c>
      <c r="BM168" s="228" t="s">
        <v>1325</v>
      </c>
    </row>
    <row r="169" s="14" customFormat="1">
      <c r="A169" s="14"/>
      <c r="B169" s="246"/>
      <c r="C169" s="247"/>
      <c r="D169" s="237" t="s">
        <v>301</v>
      </c>
      <c r="E169" s="248" t="s">
        <v>42</v>
      </c>
      <c r="F169" s="249" t="s">
        <v>114</v>
      </c>
      <c r="G169" s="247"/>
      <c r="H169" s="250">
        <v>23.699999999999999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301</v>
      </c>
      <c r="AU169" s="256" t="s">
        <v>88</v>
      </c>
      <c r="AV169" s="14" t="s">
        <v>88</v>
      </c>
      <c r="AW169" s="14" t="s">
        <v>38</v>
      </c>
      <c r="AX169" s="14" t="s">
        <v>79</v>
      </c>
      <c r="AY169" s="256" t="s">
        <v>292</v>
      </c>
    </row>
    <row r="170" s="15" customFormat="1">
      <c r="A170" s="15"/>
      <c r="B170" s="257"/>
      <c r="C170" s="258"/>
      <c r="D170" s="237" t="s">
        <v>301</v>
      </c>
      <c r="E170" s="259" t="s">
        <v>42</v>
      </c>
      <c r="F170" s="260" t="s">
        <v>303</v>
      </c>
      <c r="G170" s="258"/>
      <c r="H170" s="261">
        <v>23.699999999999999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301</v>
      </c>
      <c r="AU170" s="267" t="s">
        <v>88</v>
      </c>
      <c r="AV170" s="15" t="s">
        <v>150</v>
      </c>
      <c r="AW170" s="15" t="s">
        <v>38</v>
      </c>
      <c r="AX170" s="15" t="s">
        <v>86</v>
      </c>
      <c r="AY170" s="267" t="s">
        <v>292</v>
      </c>
    </row>
    <row r="171" s="14" customFormat="1">
      <c r="A171" s="14"/>
      <c r="B171" s="246"/>
      <c r="C171" s="247"/>
      <c r="D171" s="237" t="s">
        <v>301</v>
      </c>
      <c r="E171" s="247"/>
      <c r="F171" s="249" t="s">
        <v>1326</v>
      </c>
      <c r="G171" s="247"/>
      <c r="H171" s="250">
        <v>27.254999999999999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301</v>
      </c>
      <c r="AU171" s="256" t="s">
        <v>88</v>
      </c>
      <c r="AV171" s="14" t="s">
        <v>88</v>
      </c>
      <c r="AW171" s="14" t="s">
        <v>4</v>
      </c>
      <c r="AX171" s="14" t="s">
        <v>86</v>
      </c>
      <c r="AY171" s="256" t="s">
        <v>292</v>
      </c>
    </row>
    <row r="172" s="2" customFormat="1" ht="16.5" customHeight="1">
      <c r="A172" s="41"/>
      <c r="B172" s="42"/>
      <c r="C172" s="269" t="s">
        <v>381</v>
      </c>
      <c r="D172" s="269" t="s">
        <v>350</v>
      </c>
      <c r="E172" s="270" t="s">
        <v>1327</v>
      </c>
      <c r="F172" s="271" t="s">
        <v>1328</v>
      </c>
      <c r="G172" s="272" t="s">
        <v>147</v>
      </c>
      <c r="H172" s="273">
        <v>6.4859999999999998</v>
      </c>
      <c r="I172" s="274"/>
      <c r="J172" s="275">
        <f>ROUND(I172*H172,2)</f>
        <v>0</v>
      </c>
      <c r="K172" s="271" t="s">
        <v>297</v>
      </c>
      <c r="L172" s="276"/>
      <c r="M172" s="277" t="s">
        <v>42</v>
      </c>
      <c r="N172" s="278" t="s">
        <v>50</v>
      </c>
      <c r="O172" s="87"/>
      <c r="P172" s="226">
        <f>O172*H172</f>
        <v>0</v>
      </c>
      <c r="Q172" s="226">
        <v>0.0024199999999999998</v>
      </c>
      <c r="R172" s="226">
        <f>Q172*H172</f>
        <v>0.015696119999999997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340</v>
      </c>
      <c r="AT172" s="228" t="s">
        <v>350</v>
      </c>
      <c r="AU172" s="228" t="s">
        <v>88</v>
      </c>
      <c r="AY172" s="20" t="s">
        <v>292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86</v>
      </c>
      <c r="BK172" s="229">
        <f>ROUND(I172*H172,2)</f>
        <v>0</v>
      </c>
      <c r="BL172" s="20" t="s">
        <v>150</v>
      </c>
      <c r="BM172" s="228" t="s">
        <v>1329</v>
      </c>
    </row>
    <row r="173" s="14" customFormat="1">
      <c r="A173" s="14"/>
      <c r="B173" s="246"/>
      <c r="C173" s="247"/>
      <c r="D173" s="237" t="s">
        <v>301</v>
      </c>
      <c r="E173" s="248" t="s">
        <v>42</v>
      </c>
      <c r="F173" s="249" t="s">
        <v>118</v>
      </c>
      <c r="G173" s="247"/>
      <c r="H173" s="250">
        <v>5.6399999999999997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301</v>
      </c>
      <c r="AU173" s="256" t="s">
        <v>88</v>
      </c>
      <c r="AV173" s="14" t="s">
        <v>88</v>
      </c>
      <c r="AW173" s="14" t="s">
        <v>38</v>
      </c>
      <c r="AX173" s="14" t="s">
        <v>79</v>
      </c>
      <c r="AY173" s="256" t="s">
        <v>292</v>
      </c>
    </row>
    <row r="174" s="15" customFormat="1">
      <c r="A174" s="15"/>
      <c r="B174" s="257"/>
      <c r="C174" s="258"/>
      <c r="D174" s="237" t="s">
        <v>301</v>
      </c>
      <c r="E174" s="259" t="s">
        <v>42</v>
      </c>
      <c r="F174" s="260" t="s">
        <v>303</v>
      </c>
      <c r="G174" s="258"/>
      <c r="H174" s="261">
        <v>5.6399999999999997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301</v>
      </c>
      <c r="AU174" s="267" t="s">
        <v>88</v>
      </c>
      <c r="AV174" s="15" t="s">
        <v>150</v>
      </c>
      <c r="AW174" s="15" t="s">
        <v>38</v>
      </c>
      <c r="AX174" s="15" t="s">
        <v>86</v>
      </c>
      <c r="AY174" s="267" t="s">
        <v>292</v>
      </c>
    </row>
    <row r="175" s="14" customFormat="1">
      <c r="A175" s="14"/>
      <c r="B175" s="246"/>
      <c r="C175" s="247"/>
      <c r="D175" s="237" t="s">
        <v>301</v>
      </c>
      <c r="E175" s="247"/>
      <c r="F175" s="249" t="s">
        <v>1330</v>
      </c>
      <c r="G175" s="247"/>
      <c r="H175" s="250">
        <v>6.4859999999999998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301</v>
      </c>
      <c r="AU175" s="256" t="s">
        <v>88</v>
      </c>
      <c r="AV175" s="14" t="s">
        <v>88</v>
      </c>
      <c r="AW175" s="14" t="s">
        <v>4</v>
      </c>
      <c r="AX175" s="14" t="s">
        <v>86</v>
      </c>
      <c r="AY175" s="256" t="s">
        <v>292</v>
      </c>
    </row>
    <row r="176" s="2" customFormat="1" ht="21.75" customHeight="1">
      <c r="A176" s="41"/>
      <c r="B176" s="42"/>
      <c r="C176" s="217" t="s">
        <v>388</v>
      </c>
      <c r="D176" s="217" t="s">
        <v>294</v>
      </c>
      <c r="E176" s="218" t="s">
        <v>1331</v>
      </c>
      <c r="F176" s="219" t="s">
        <v>1332</v>
      </c>
      <c r="G176" s="220" t="s">
        <v>147</v>
      </c>
      <c r="H176" s="221">
        <v>549.59000000000003</v>
      </c>
      <c r="I176" s="222"/>
      <c r="J176" s="223">
        <f>ROUND(I176*H176,2)</f>
        <v>0</v>
      </c>
      <c r="K176" s="219" t="s">
        <v>297</v>
      </c>
      <c r="L176" s="47"/>
      <c r="M176" s="224" t="s">
        <v>42</v>
      </c>
      <c r="N176" s="225" t="s">
        <v>50</v>
      </c>
      <c r="O176" s="87"/>
      <c r="P176" s="226">
        <f>O176*H176</f>
        <v>0</v>
      </c>
      <c r="Q176" s="226">
        <v>2.0000000000000002E-05</v>
      </c>
      <c r="R176" s="226">
        <f>Q176*H176</f>
        <v>0.010991800000000001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150</v>
      </c>
      <c r="AT176" s="228" t="s">
        <v>294</v>
      </c>
      <c r="AU176" s="228" t="s">
        <v>88</v>
      </c>
      <c r="AY176" s="20" t="s">
        <v>292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86</v>
      </c>
      <c r="BK176" s="229">
        <f>ROUND(I176*H176,2)</f>
        <v>0</v>
      </c>
      <c r="BL176" s="20" t="s">
        <v>150</v>
      </c>
      <c r="BM176" s="228" t="s">
        <v>1333</v>
      </c>
    </row>
    <row r="177" s="2" customFormat="1">
      <c r="A177" s="41"/>
      <c r="B177" s="42"/>
      <c r="C177" s="43"/>
      <c r="D177" s="230" t="s">
        <v>299</v>
      </c>
      <c r="E177" s="43"/>
      <c r="F177" s="231" t="s">
        <v>1334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299</v>
      </c>
      <c r="AU177" s="20" t="s">
        <v>88</v>
      </c>
    </row>
    <row r="178" s="13" customFormat="1">
      <c r="A178" s="13"/>
      <c r="B178" s="235"/>
      <c r="C178" s="236"/>
      <c r="D178" s="237" t="s">
        <v>301</v>
      </c>
      <c r="E178" s="238" t="s">
        <v>42</v>
      </c>
      <c r="F178" s="239" t="s">
        <v>601</v>
      </c>
      <c r="G178" s="236"/>
      <c r="H178" s="238" t="s">
        <v>42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301</v>
      </c>
      <c r="AU178" s="245" t="s">
        <v>88</v>
      </c>
      <c r="AV178" s="13" t="s">
        <v>86</v>
      </c>
      <c r="AW178" s="13" t="s">
        <v>38</v>
      </c>
      <c r="AX178" s="13" t="s">
        <v>79</v>
      </c>
      <c r="AY178" s="245" t="s">
        <v>292</v>
      </c>
    </row>
    <row r="179" s="14" customFormat="1">
      <c r="A179" s="14"/>
      <c r="B179" s="246"/>
      <c r="C179" s="247"/>
      <c r="D179" s="237" t="s">
        <v>301</v>
      </c>
      <c r="E179" s="248" t="s">
        <v>121</v>
      </c>
      <c r="F179" s="249" t="s">
        <v>1335</v>
      </c>
      <c r="G179" s="247"/>
      <c r="H179" s="250">
        <v>549.59000000000003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301</v>
      </c>
      <c r="AU179" s="256" t="s">
        <v>88</v>
      </c>
      <c r="AV179" s="14" t="s">
        <v>88</v>
      </c>
      <c r="AW179" s="14" t="s">
        <v>38</v>
      </c>
      <c r="AX179" s="14" t="s">
        <v>79</v>
      </c>
      <c r="AY179" s="256" t="s">
        <v>292</v>
      </c>
    </row>
    <row r="180" s="15" customFormat="1">
      <c r="A180" s="15"/>
      <c r="B180" s="257"/>
      <c r="C180" s="258"/>
      <c r="D180" s="237" t="s">
        <v>301</v>
      </c>
      <c r="E180" s="259" t="s">
        <v>42</v>
      </c>
      <c r="F180" s="260" t="s">
        <v>303</v>
      </c>
      <c r="G180" s="258"/>
      <c r="H180" s="261">
        <v>549.59000000000003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301</v>
      </c>
      <c r="AU180" s="267" t="s">
        <v>88</v>
      </c>
      <c r="AV180" s="15" t="s">
        <v>150</v>
      </c>
      <c r="AW180" s="15" t="s">
        <v>4</v>
      </c>
      <c r="AX180" s="15" t="s">
        <v>86</v>
      </c>
      <c r="AY180" s="267" t="s">
        <v>292</v>
      </c>
    </row>
    <row r="181" s="2" customFormat="1" ht="16.5" customHeight="1">
      <c r="A181" s="41"/>
      <c r="B181" s="42"/>
      <c r="C181" s="269" t="s">
        <v>209</v>
      </c>
      <c r="D181" s="269" t="s">
        <v>350</v>
      </c>
      <c r="E181" s="270" t="s">
        <v>1336</v>
      </c>
      <c r="F181" s="271" t="s">
        <v>1337</v>
      </c>
      <c r="G181" s="272" t="s">
        <v>147</v>
      </c>
      <c r="H181" s="273">
        <v>287.97800000000001</v>
      </c>
      <c r="I181" s="274"/>
      <c r="J181" s="275">
        <f>ROUND(I181*H181,2)</f>
        <v>0</v>
      </c>
      <c r="K181" s="271" t="s">
        <v>297</v>
      </c>
      <c r="L181" s="276"/>
      <c r="M181" s="277" t="s">
        <v>42</v>
      </c>
      <c r="N181" s="278" t="s">
        <v>50</v>
      </c>
      <c r="O181" s="87"/>
      <c r="P181" s="226">
        <f>O181*H181</f>
        <v>0</v>
      </c>
      <c r="Q181" s="226">
        <v>0.0036600000000000001</v>
      </c>
      <c r="R181" s="226">
        <f>Q181*H181</f>
        <v>1.0539994800000001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340</v>
      </c>
      <c r="AT181" s="228" t="s">
        <v>350</v>
      </c>
      <c r="AU181" s="228" t="s">
        <v>88</v>
      </c>
      <c r="AY181" s="20" t="s">
        <v>292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86</v>
      </c>
      <c r="BK181" s="229">
        <f>ROUND(I181*H181,2)</f>
        <v>0</v>
      </c>
      <c r="BL181" s="20" t="s">
        <v>150</v>
      </c>
      <c r="BM181" s="228" t="s">
        <v>1338</v>
      </c>
    </row>
    <row r="182" s="2" customFormat="1">
      <c r="A182" s="41"/>
      <c r="B182" s="42"/>
      <c r="C182" s="43"/>
      <c r="D182" s="237" t="s">
        <v>324</v>
      </c>
      <c r="E182" s="43"/>
      <c r="F182" s="268" t="s">
        <v>1339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324</v>
      </c>
      <c r="AU182" s="20" t="s">
        <v>88</v>
      </c>
    </row>
    <row r="183" s="14" customFormat="1">
      <c r="A183" s="14"/>
      <c r="B183" s="246"/>
      <c r="C183" s="247"/>
      <c r="D183" s="237" t="s">
        <v>301</v>
      </c>
      <c r="E183" s="248" t="s">
        <v>42</v>
      </c>
      <c r="F183" s="249" t="s">
        <v>1340</v>
      </c>
      <c r="G183" s="247"/>
      <c r="H183" s="250">
        <v>279.58999999999997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301</v>
      </c>
      <c r="AU183" s="256" t="s">
        <v>88</v>
      </c>
      <c r="AV183" s="14" t="s">
        <v>88</v>
      </c>
      <c r="AW183" s="14" t="s">
        <v>38</v>
      </c>
      <c r="AX183" s="14" t="s">
        <v>79</v>
      </c>
      <c r="AY183" s="256" t="s">
        <v>292</v>
      </c>
    </row>
    <row r="184" s="15" customFormat="1">
      <c r="A184" s="15"/>
      <c r="B184" s="257"/>
      <c r="C184" s="258"/>
      <c r="D184" s="237" t="s">
        <v>301</v>
      </c>
      <c r="E184" s="259" t="s">
        <v>42</v>
      </c>
      <c r="F184" s="260" t="s">
        <v>303</v>
      </c>
      <c r="G184" s="258"/>
      <c r="H184" s="261">
        <v>279.58999999999997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301</v>
      </c>
      <c r="AU184" s="267" t="s">
        <v>88</v>
      </c>
      <c r="AV184" s="15" t="s">
        <v>150</v>
      </c>
      <c r="AW184" s="15" t="s">
        <v>38</v>
      </c>
      <c r="AX184" s="15" t="s">
        <v>86</v>
      </c>
      <c r="AY184" s="267" t="s">
        <v>292</v>
      </c>
    </row>
    <row r="185" s="14" customFormat="1">
      <c r="A185" s="14"/>
      <c r="B185" s="246"/>
      <c r="C185" s="247"/>
      <c r="D185" s="237" t="s">
        <v>301</v>
      </c>
      <c r="E185" s="247"/>
      <c r="F185" s="249" t="s">
        <v>1341</v>
      </c>
      <c r="G185" s="247"/>
      <c r="H185" s="250">
        <v>287.97800000000001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301</v>
      </c>
      <c r="AU185" s="256" t="s">
        <v>88</v>
      </c>
      <c r="AV185" s="14" t="s">
        <v>88</v>
      </c>
      <c r="AW185" s="14" t="s">
        <v>4</v>
      </c>
      <c r="AX185" s="14" t="s">
        <v>86</v>
      </c>
      <c r="AY185" s="256" t="s">
        <v>292</v>
      </c>
    </row>
    <row r="186" s="2" customFormat="1" ht="24.15" customHeight="1">
      <c r="A186" s="41"/>
      <c r="B186" s="42"/>
      <c r="C186" s="217" t="s">
        <v>398</v>
      </c>
      <c r="D186" s="217" t="s">
        <v>294</v>
      </c>
      <c r="E186" s="218" t="s">
        <v>1342</v>
      </c>
      <c r="F186" s="219" t="s">
        <v>1343</v>
      </c>
      <c r="G186" s="220" t="s">
        <v>181</v>
      </c>
      <c r="H186" s="221">
        <v>22</v>
      </c>
      <c r="I186" s="222"/>
      <c r="J186" s="223">
        <f>ROUND(I186*H186,2)</f>
        <v>0</v>
      </c>
      <c r="K186" s="219" t="s">
        <v>297</v>
      </c>
      <c r="L186" s="47"/>
      <c r="M186" s="224" t="s">
        <v>42</v>
      </c>
      <c r="N186" s="225" t="s">
        <v>50</v>
      </c>
      <c r="O186" s="87"/>
      <c r="P186" s="226">
        <f>O186*H186</f>
        <v>0</v>
      </c>
      <c r="Q186" s="226">
        <v>8.0000000000000007E-05</v>
      </c>
      <c r="R186" s="226">
        <f>Q186*H186</f>
        <v>0.0017600000000000001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150</v>
      </c>
      <c r="AT186" s="228" t="s">
        <v>294</v>
      </c>
      <c r="AU186" s="228" t="s">
        <v>88</v>
      </c>
      <c r="AY186" s="20" t="s">
        <v>292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86</v>
      </c>
      <c r="BK186" s="229">
        <f>ROUND(I186*H186,2)</f>
        <v>0</v>
      </c>
      <c r="BL186" s="20" t="s">
        <v>150</v>
      </c>
      <c r="BM186" s="228" t="s">
        <v>1344</v>
      </c>
    </row>
    <row r="187" s="2" customFormat="1">
      <c r="A187" s="41"/>
      <c r="B187" s="42"/>
      <c r="C187" s="43"/>
      <c r="D187" s="230" t="s">
        <v>299</v>
      </c>
      <c r="E187" s="43"/>
      <c r="F187" s="231" t="s">
        <v>1345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299</v>
      </c>
      <c r="AU187" s="20" t="s">
        <v>88</v>
      </c>
    </row>
    <row r="188" s="13" customFormat="1">
      <c r="A188" s="13"/>
      <c r="B188" s="235"/>
      <c r="C188" s="236"/>
      <c r="D188" s="237" t="s">
        <v>301</v>
      </c>
      <c r="E188" s="238" t="s">
        <v>42</v>
      </c>
      <c r="F188" s="239" t="s">
        <v>393</v>
      </c>
      <c r="G188" s="236"/>
      <c r="H188" s="238" t="s">
        <v>42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301</v>
      </c>
      <c r="AU188" s="245" t="s">
        <v>88</v>
      </c>
      <c r="AV188" s="13" t="s">
        <v>86</v>
      </c>
      <c r="AW188" s="13" t="s">
        <v>38</v>
      </c>
      <c r="AX188" s="13" t="s">
        <v>79</v>
      </c>
      <c r="AY188" s="245" t="s">
        <v>292</v>
      </c>
    </row>
    <row r="189" s="14" customFormat="1">
      <c r="A189" s="14"/>
      <c r="B189" s="246"/>
      <c r="C189" s="247"/>
      <c r="D189" s="237" t="s">
        <v>301</v>
      </c>
      <c r="E189" s="248" t="s">
        <v>123</v>
      </c>
      <c r="F189" s="249" t="s">
        <v>417</v>
      </c>
      <c r="G189" s="247"/>
      <c r="H189" s="250">
        <v>22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301</v>
      </c>
      <c r="AU189" s="256" t="s">
        <v>88</v>
      </c>
      <c r="AV189" s="14" t="s">
        <v>88</v>
      </c>
      <c r="AW189" s="14" t="s">
        <v>38</v>
      </c>
      <c r="AX189" s="14" t="s">
        <v>79</v>
      </c>
      <c r="AY189" s="256" t="s">
        <v>292</v>
      </c>
    </row>
    <row r="190" s="15" customFormat="1">
      <c r="A190" s="15"/>
      <c r="B190" s="257"/>
      <c r="C190" s="258"/>
      <c r="D190" s="237" t="s">
        <v>301</v>
      </c>
      <c r="E190" s="259" t="s">
        <v>42</v>
      </c>
      <c r="F190" s="260" t="s">
        <v>303</v>
      </c>
      <c r="G190" s="258"/>
      <c r="H190" s="261">
        <v>22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301</v>
      </c>
      <c r="AU190" s="267" t="s">
        <v>88</v>
      </c>
      <c r="AV190" s="15" t="s">
        <v>150</v>
      </c>
      <c r="AW190" s="15" t="s">
        <v>38</v>
      </c>
      <c r="AX190" s="15" t="s">
        <v>86</v>
      </c>
      <c r="AY190" s="267" t="s">
        <v>292</v>
      </c>
    </row>
    <row r="191" s="2" customFormat="1" ht="16.5" customHeight="1">
      <c r="A191" s="41"/>
      <c r="B191" s="42"/>
      <c r="C191" s="269" t="s">
        <v>403</v>
      </c>
      <c r="D191" s="269" t="s">
        <v>350</v>
      </c>
      <c r="E191" s="270" t="s">
        <v>1346</v>
      </c>
      <c r="F191" s="271" t="s">
        <v>1347</v>
      </c>
      <c r="G191" s="272" t="s">
        <v>181</v>
      </c>
      <c r="H191" s="273">
        <v>22</v>
      </c>
      <c r="I191" s="274"/>
      <c r="J191" s="275">
        <f>ROUND(I191*H191,2)</f>
        <v>0</v>
      </c>
      <c r="K191" s="271" t="s">
        <v>297</v>
      </c>
      <c r="L191" s="276"/>
      <c r="M191" s="277" t="s">
        <v>42</v>
      </c>
      <c r="N191" s="278" t="s">
        <v>50</v>
      </c>
      <c r="O191" s="87"/>
      <c r="P191" s="226">
        <f>O191*H191</f>
        <v>0</v>
      </c>
      <c r="Q191" s="226">
        <v>0.00080000000000000004</v>
      </c>
      <c r="R191" s="226">
        <f>Q191*H191</f>
        <v>0.017600000000000001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340</v>
      </c>
      <c r="AT191" s="228" t="s">
        <v>350</v>
      </c>
      <c r="AU191" s="228" t="s">
        <v>88</v>
      </c>
      <c r="AY191" s="20" t="s">
        <v>292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86</v>
      </c>
      <c r="BK191" s="229">
        <f>ROUND(I191*H191,2)</f>
        <v>0</v>
      </c>
      <c r="BL191" s="20" t="s">
        <v>150</v>
      </c>
      <c r="BM191" s="228" t="s">
        <v>1348</v>
      </c>
    </row>
    <row r="192" s="14" customFormat="1">
      <c r="A192" s="14"/>
      <c r="B192" s="246"/>
      <c r="C192" s="247"/>
      <c r="D192" s="237" t="s">
        <v>301</v>
      </c>
      <c r="E192" s="248" t="s">
        <v>42</v>
      </c>
      <c r="F192" s="249" t="s">
        <v>123</v>
      </c>
      <c r="G192" s="247"/>
      <c r="H192" s="250">
        <v>22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301</v>
      </c>
      <c r="AU192" s="256" t="s">
        <v>88</v>
      </c>
      <c r="AV192" s="14" t="s">
        <v>88</v>
      </c>
      <c r="AW192" s="14" t="s">
        <v>38</v>
      </c>
      <c r="AX192" s="14" t="s">
        <v>79</v>
      </c>
      <c r="AY192" s="256" t="s">
        <v>292</v>
      </c>
    </row>
    <row r="193" s="15" customFormat="1">
      <c r="A193" s="15"/>
      <c r="B193" s="257"/>
      <c r="C193" s="258"/>
      <c r="D193" s="237" t="s">
        <v>301</v>
      </c>
      <c r="E193" s="259" t="s">
        <v>42</v>
      </c>
      <c r="F193" s="260" t="s">
        <v>303</v>
      </c>
      <c r="G193" s="258"/>
      <c r="H193" s="261">
        <v>22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301</v>
      </c>
      <c r="AU193" s="267" t="s">
        <v>88</v>
      </c>
      <c r="AV193" s="15" t="s">
        <v>150</v>
      </c>
      <c r="AW193" s="15" t="s">
        <v>38</v>
      </c>
      <c r="AX193" s="15" t="s">
        <v>86</v>
      </c>
      <c r="AY193" s="267" t="s">
        <v>292</v>
      </c>
    </row>
    <row r="194" s="2" customFormat="1" ht="24.15" customHeight="1">
      <c r="A194" s="41"/>
      <c r="B194" s="42"/>
      <c r="C194" s="217" t="s">
        <v>408</v>
      </c>
      <c r="D194" s="217" t="s">
        <v>294</v>
      </c>
      <c r="E194" s="218" t="s">
        <v>1349</v>
      </c>
      <c r="F194" s="219" t="s">
        <v>1350</v>
      </c>
      <c r="G194" s="220" t="s">
        <v>181</v>
      </c>
      <c r="H194" s="221">
        <v>4</v>
      </c>
      <c r="I194" s="222"/>
      <c r="J194" s="223">
        <f>ROUND(I194*H194,2)</f>
        <v>0</v>
      </c>
      <c r="K194" s="219" t="s">
        <v>297</v>
      </c>
      <c r="L194" s="47"/>
      <c r="M194" s="224" t="s">
        <v>42</v>
      </c>
      <c r="N194" s="225" t="s">
        <v>50</v>
      </c>
      <c r="O194" s="87"/>
      <c r="P194" s="226">
        <f>O194*H194</f>
        <v>0</v>
      </c>
      <c r="Q194" s="226">
        <v>0.00010000000000000001</v>
      </c>
      <c r="R194" s="226">
        <f>Q194*H194</f>
        <v>0.00040000000000000002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150</v>
      </c>
      <c r="AT194" s="228" t="s">
        <v>294</v>
      </c>
      <c r="AU194" s="228" t="s">
        <v>88</v>
      </c>
      <c r="AY194" s="20" t="s">
        <v>292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86</v>
      </c>
      <c r="BK194" s="229">
        <f>ROUND(I194*H194,2)</f>
        <v>0</v>
      </c>
      <c r="BL194" s="20" t="s">
        <v>150</v>
      </c>
      <c r="BM194" s="228" t="s">
        <v>1351</v>
      </c>
    </row>
    <row r="195" s="2" customFormat="1">
      <c r="A195" s="41"/>
      <c r="B195" s="42"/>
      <c r="C195" s="43"/>
      <c r="D195" s="230" t="s">
        <v>299</v>
      </c>
      <c r="E195" s="43"/>
      <c r="F195" s="231" t="s">
        <v>1352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299</v>
      </c>
      <c r="AU195" s="20" t="s">
        <v>88</v>
      </c>
    </row>
    <row r="196" s="13" customFormat="1">
      <c r="A196" s="13"/>
      <c r="B196" s="235"/>
      <c r="C196" s="236"/>
      <c r="D196" s="237" t="s">
        <v>301</v>
      </c>
      <c r="E196" s="238" t="s">
        <v>42</v>
      </c>
      <c r="F196" s="239" t="s">
        <v>393</v>
      </c>
      <c r="G196" s="236"/>
      <c r="H196" s="238" t="s">
        <v>42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301</v>
      </c>
      <c r="AU196" s="245" t="s">
        <v>88</v>
      </c>
      <c r="AV196" s="13" t="s">
        <v>86</v>
      </c>
      <c r="AW196" s="13" t="s">
        <v>38</v>
      </c>
      <c r="AX196" s="13" t="s">
        <v>79</v>
      </c>
      <c r="AY196" s="245" t="s">
        <v>292</v>
      </c>
    </row>
    <row r="197" s="14" customFormat="1">
      <c r="A197" s="14"/>
      <c r="B197" s="246"/>
      <c r="C197" s="247"/>
      <c r="D197" s="237" t="s">
        <v>301</v>
      </c>
      <c r="E197" s="248" t="s">
        <v>131</v>
      </c>
      <c r="F197" s="249" t="s">
        <v>150</v>
      </c>
      <c r="G197" s="247"/>
      <c r="H197" s="250">
        <v>4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301</v>
      </c>
      <c r="AU197" s="256" t="s">
        <v>88</v>
      </c>
      <c r="AV197" s="14" t="s">
        <v>88</v>
      </c>
      <c r="AW197" s="14" t="s">
        <v>38</v>
      </c>
      <c r="AX197" s="14" t="s">
        <v>79</v>
      </c>
      <c r="AY197" s="256" t="s">
        <v>292</v>
      </c>
    </row>
    <row r="198" s="15" customFormat="1">
      <c r="A198" s="15"/>
      <c r="B198" s="257"/>
      <c r="C198" s="258"/>
      <c r="D198" s="237" t="s">
        <v>301</v>
      </c>
      <c r="E198" s="259" t="s">
        <v>42</v>
      </c>
      <c r="F198" s="260" t="s">
        <v>303</v>
      </c>
      <c r="G198" s="258"/>
      <c r="H198" s="261">
        <v>4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301</v>
      </c>
      <c r="AU198" s="267" t="s">
        <v>88</v>
      </c>
      <c r="AV198" s="15" t="s">
        <v>150</v>
      </c>
      <c r="AW198" s="15" t="s">
        <v>38</v>
      </c>
      <c r="AX198" s="15" t="s">
        <v>86</v>
      </c>
      <c r="AY198" s="267" t="s">
        <v>292</v>
      </c>
    </row>
    <row r="199" s="2" customFormat="1" ht="16.5" customHeight="1">
      <c r="A199" s="41"/>
      <c r="B199" s="42"/>
      <c r="C199" s="269" t="s">
        <v>7</v>
      </c>
      <c r="D199" s="269" t="s">
        <v>350</v>
      </c>
      <c r="E199" s="270" t="s">
        <v>1353</v>
      </c>
      <c r="F199" s="271" t="s">
        <v>1354</v>
      </c>
      <c r="G199" s="272" t="s">
        <v>181</v>
      </c>
      <c r="H199" s="273">
        <v>4</v>
      </c>
      <c r="I199" s="274"/>
      <c r="J199" s="275">
        <f>ROUND(I199*H199,2)</f>
        <v>0</v>
      </c>
      <c r="K199" s="271" t="s">
        <v>297</v>
      </c>
      <c r="L199" s="276"/>
      <c r="M199" s="277" t="s">
        <v>42</v>
      </c>
      <c r="N199" s="278" t="s">
        <v>50</v>
      </c>
      <c r="O199" s="87"/>
      <c r="P199" s="226">
        <f>O199*H199</f>
        <v>0</v>
      </c>
      <c r="Q199" s="226">
        <v>0.0015</v>
      </c>
      <c r="R199" s="226">
        <f>Q199*H199</f>
        <v>0.0060000000000000001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340</v>
      </c>
      <c r="AT199" s="228" t="s">
        <v>350</v>
      </c>
      <c r="AU199" s="228" t="s">
        <v>88</v>
      </c>
      <c r="AY199" s="20" t="s">
        <v>292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86</v>
      </c>
      <c r="BK199" s="229">
        <f>ROUND(I199*H199,2)</f>
        <v>0</v>
      </c>
      <c r="BL199" s="20" t="s">
        <v>150</v>
      </c>
      <c r="BM199" s="228" t="s">
        <v>1355</v>
      </c>
    </row>
    <row r="200" s="14" customFormat="1">
      <c r="A200" s="14"/>
      <c r="B200" s="246"/>
      <c r="C200" s="247"/>
      <c r="D200" s="237" t="s">
        <v>301</v>
      </c>
      <c r="E200" s="248" t="s">
        <v>42</v>
      </c>
      <c r="F200" s="249" t="s">
        <v>131</v>
      </c>
      <c r="G200" s="247"/>
      <c r="H200" s="250">
        <v>4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301</v>
      </c>
      <c r="AU200" s="256" t="s">
        <v>88</v>
      </c>
      <c r="AV200" s="14" t="s">
        <v>88</v>
      </c>
      <c r="AW200" s="14" t="s">
        <v>38</v>
      </c>
      <c r="AX200" s="14" t="s">
        <v>79</v>
      </c>
      <c r="AY200" s="256" t="s">
        <v>292</v>
      </c>
    </row>
    <row r="201" s="15" customFormat="1">
      <c r="A201" s="15"/>
      <c r="B201" s="257"/>
      <c r="C201" s="258"/>
      <c r="D201" s="237" t="s">
        <v>301</v>
      </c>
      <c r="E201" s="259" t="s">
        <v>42</v>
      </c>
      <c r="F201" s="260" t="s">
        <v>303</v>
      </c>
      <c r="G201" s="258"/>
      <c r="H201" s="261">
        <v>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301</v>
      </c>
      <c r="AU201" s="267" t="s">
        <v>88</v>
      </c>
      <c r="AV201" s="15" t="s">
        <v>150</v>
      </c>
      <c r="AW201" s="15" t="s">
        <v>38</v>
      </c>
      <c r="AX201" s="15" t="s">
        <v>86</v>
      </c>
      <c r="AY201" s="267" t="s">
        <v>292</v>
      </c>
    </row>
    <row r="202" s="2" customFormat="1" ht="24.15" customHeight="1">
      <c r="A202" s="41"/>
      <c r="B202" s="42"/>
      <c r="C202" s="217" t="s">
        <v>417</v>
      </c>
      <c r="D202" s="217" t="s">
        <v>294</v>
      </c>
      <c r="E202" s="218" t="s">
        <v>1356</v>
      </c>
      <c r="F202" s="219" t="s">
        <v>1357</v>
      </c>
      <c r="G202" s="220" t="s">
        <v>181</v>
      </c>
      <c r="H202" s="221">
        <v>6</v>
      </c>
      <c r="I202" s="222"/>
      <c r="J202" s="223">
        <f>ROUND(I202*H202,2)</f>
        <v>0</v>
      </c>
      <c r="K202" s="219" t="s">
        <v>297</v>
      </c>
      <c r="L202" s="47"/>
      <c r="M202" s="224" t="s">
        <v>42</v>
      </c>
      <c r="N202" s="225" t="s">
        <v>50</v>
      </c>
      <c r="O202" s="87"/>
      <c r="P202" s="226">
        <f>O202*H202</f>
        <v>0</v>
      </c>
      <c r="Q202" s="226">
        <v>0.00010000000000000001</v>
      </c>
      <c r="R202" s="226">
        <f>Q202*H202</f>
        <v>0.00060000000000000006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150</v>
      </c>
      <c r="AT202" s="228" t="s">
        <v>294</v>
      </c>
      <c r="AU202" s="228" t="s">
        <v>88</v>
      </c>
      <c r="AY202" s="20" t="s">
        <v>292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86</v>
      </c>
      <c r="BK202" s="229">
        <f>ROUND(I202*H202,2)</f>
        <v>0</v>
      </c>
      <c r="BL202" s="20" t="s">
        <v>150</v>
      </c>
      <c r="BM202" s="228" t="s">
        <v>1358</v>
      </c>
    </row>
    <row r="203" s="2" customFormat="1">
      <c r="A203" s="41"/>
      <c r="B203" s="42"/>
      <c r="C203" s="43"/>
      <c r="D203" s="230" t="s">
        <v>299</v>
      </c>
      <c r="E203" s="43"/>
      <c r="F203" s="231" t="s">
        <v>1359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299</v>
      </c>
      <c r="AU203" s="20" t="s">
        <v>88</v>
      </c>
    </row>
    <row r="204" s="14" customFormat="1">
      <c r="A204" s="14"/>
      <c r="B204" s="246"/>
      <c r="C204" s="247"/>
      <c r="D204" s="237" t="s">
        <v>301</v>
      </c>
      <c r="E204" s="248" t="s">
        <v>42</v>
      </c>
      <c r="F204" s="249" t="s">
        <v>138</v>
      </c>
      <c r="G204" s="247"/>
      <c r="H204" s="250">
        <v>6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301</v>
      </c>
      <c r="AU204" s="256" t="s">
        <v>88</v>
      </c>
      <c r="AV204" s="14" t="s">
        <v>88</v>
      </c>
      <c r="AW204" s="14" t="s">
        <v>38</v>
      </c>
      <c r="AX204" s="14" t="s">
        <v>79</v>
      </c>
      <c r="AY204" s="256" t="s">
        <v>292</v>
      </c>
    </row>
    <row r="205" s="15" customFormat="1">
      <c r="A205" s="15"/>
      <c r="B205" s="257"/>
      <c r="C205" s="258"/>
      <c r="D205" s="237" t="s">
        <v>301</v>
      </c>
      <c r="E205" s="259" t="s">
        <v>42</v>
      </c>
      <c r="F205" s="260" t="s">
        <v>303</v>
      </c>
      <c r="G205" s="258"/>
      <c r="H205" s="261">
        <v>6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301</v>
      </c>
      <c r="AU205" s="267" t="s">
        <v>88</v>
      </c>
      <c r="AV205" s="15" t="s">
        <v>150</v>
      </c>
      <c r="AW205" s="15" t="s">
        <v>38</v>
      </c>
      <c r="AX205" s="15" t="s">
        <v>86</v>
      </c>
      <c r="AY205" s="267" t="s">
        <v>292</v>
      </c>
    </row>
    <row r="206" s="2" customFormat="1" ht="16.5" customHeight="1">
      <c r="A206" s="41"/>
      <c r="B206" s="42"/>
      <c r="C206" s="269" t="s">
        <v>422</v>
      </c>
      <c r="D206" s="269" t="s">
        <v>350</v>
      </c>
      <c r="E206" s="270" t="s">
        <v>1360</v>
      </c>
      <c r="F206" s="271" t="s">
        <v>1361</v>
      </c>
      <c r="G206" s="272" t="s">
        <v>181</v>
      </c>
      <c r="H206" s="273">
        <v>6</v>
      </c>
      <c r="I206" s="274"/>
      <c r="J206" s="275">
        <f>ROUND(I206*H206,2)</f>
        <v>0</v>
      </c>
      <c r="K206" s="271" t="s">
        <v>297</v>
      </c>
      <c r="L206" s="276"/>
      <c r="M206" s="277" t="s">
        <v>42</v>
      </c>
      <c r="N206" s="278" t="s">
        <v>50</v>
      </c>
      <c r="O206" s="87"/>
      <c r="P206" s="226">
        <f>O206*H206</f>
        <v>0</v>
      </c>
      <c r="Q206" s="226">
        <v>0.0018</v>
      </c>
      <c r="R206" s="226">
        <f>Q206*H206</f>
        <v>0.010800000000000001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340</v>
      </c>
      <c r="AT206" s="228" t="s">
        <v>350</v>
      </c>
      <c r="AU206" s="228" t="s">
        <v>88</v>
      </c>
      <c r="AY206" s="20" t="s">
        <v>292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86</v>
      </c>
      <c r="BK206" s="229">
        <f>ROUND(I206*H206,2)</f>
        <v>0</v>
      </c>
      <c r="BL206" s="20" t="s">
        <v>150</v>
      </c>
      <c r="BM206" s="228" t="s">
        <v>1362</v>
      </c>
    </row>
    <row r="207" s="14" customFormat="1">
      <c r="A207" s="14"/>
      <c r="B207" s="246"/>
      <c r="C207" s="247"/>
      <c r="D207" s="237" t="s">
        <v>301</v>
      </c>
      <c r="E207" s="248" t="s">
        <v>42</v>
      </c>
      <c r="F207" s="249" t="s">
        <v>138</v>
      </c>
      <c r="G207" s="247"/>
      <c r="H207" s="250">
        <v>6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301</v>
      </c>
      <c r="AU207" s="256" t="s">
        <v>88</v>
      </c>
      <c r="AV207" s="14" t="s">
        <v>88</v>
      </c>
      <c r="AW207" s="14" t="s">
        <v>38</v>
      </c>
      <c r="AX207" s="14" t="s">
        <v>86</v>
      </c>
      <c r="AY207" s="256" t="s">
        <v>292</v>
      </c>
    </row>
    <row r="208" s="2" customFormat="1" ht="24.15" customHeight="1">
      <c r="A208" s="41"/>
      <c r="B208" s="42"/>
      <c r="C208" s="217" t="s">
        <v>148</v>
      </c>
      <c r="D208" s="217" t="s">
        <v>294</v>
      </c>
      <c r="E208" s="218" t="s">
        <v>1363</v>
      </c>
      <c r="F208" s="219" t="s">
        <v>1364</v>
      </c>
      <c r="G208" s="220" t="s">
        <v>181</v>
      </c>
      <c r="H208" s="221">
        <v>6</v>
      </c>
      <c r="I208" s="222"/>
      <c r="J208" s="223">
        <f>ROUND(I208*H208,2)</f>
        <v>0</v>
      </c>
      <c r="K208" s="219" t="s">
        <v>297</v>
      </c>
      <c r="L208" s="47"/>
      <c r="M208" s="224" t="s">
        <v>42</v>
      </c>
      <c r="N208" s="225" t="s">
        <v>50</v>
      </c>
      <c r="O208" s="87"/>
      <c r="P208" s="226">
        <f>O208*H208</f>
        <v>0</v>
      </c>
      <c r="Q208" s="226">
        <v>0.00010000000000000001</v>
      </c>
      <c r="R208" s="226">
        <f>Q208*H208</f>
        <v>0.00060000000000000006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150</v>
      </c>
      <c r="AT208" s="228" t="s">
        <v>294</v>
      </c>
      <c r="AU208" s="228" t="s">
        <v>88</v>
      </c>
      <c r="AY208" s="20" t="s">
        <v>292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86</v>
      </c>
      <c r="BK208" s="229">
        <f>ROUND(I208*H208,2)</f>
        <v>0</v>
      </c>
      <c r="BL208" s="20" t="s">
        <v>150</v>
      </c>
      <c r="BM208" s="228" t="s">
        <v>1365</v>
      </c>
    </row>
    <row r="209" s="2" customFormat="1">
      <c r="A209" s="41"/>
      <c r="B209" s="42"/>
      <c r="C209" s="43"/>
      <c r="D209" s="230" t="s">
        <v>299</v>
      </c>
      <c r="E209" s="43"/>
      <c r="F209" s="231" t="s">
        <v>1366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299</v>
      </c>
      <c r="AU209" s="20" t="s">
        <v>88</v>
      </c>
    </row>
    <row r="210" s="13" customFormat="1">
      <c r="A210" s="13"/>
      <c r="B210" s="235"/>
      <c r="C210" s="236"/>
      <c r="D210" s="237" t="s">
        <v>301</v>
      </c>
      <c r="E210" s="238" t="s">
        <v>42</v>
      </c>
      <c r="F210" s="239" t="s">
        <v>393</v>
      </c>
      <c r="G210" s="236"/>
      <c r="H210" s="238" t="s">
        <v>42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301</v>
      </c>
      <c r="AU210" s="245" t="s">
        <v>88</v>
      </c>
      <c r="AV210" s="13" t="s">
        <v>86</v>
      </c>
      <c r="AW210" s="13" t="s">
        <v>38</v>
      </c>
      <c r="AX210" s="13" t="s">
        <v>79</v>
      </c>
      <c r="AY210" s="245" t="s">
        <v>292</v>
      </c>
    </row>
    <row r="211" s="14" customFormat="1">
      <c r="A211" s="14"/>
      <c r="B211" s="246"/>
      <c r="C211" s="247"/>
      <c r="D211" s="237" t="s">
        <v>301</v>
      </c>
      <c r="E211" s="248" t="s">
        <v>138</v>
      </c>
      <c r="F211" s="249" t="s">
        <v>178</v>
      </c>
      <c r="G211" s="247"/>
      <c r="H211" s="250">
        <v>6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301</v>
      </c>
      <c r="AU211" s="256" t="s">
        <v>88</v>
      </c>
      <c r="AV211" s="14" t="s">
        <v>88</v>
      </c>
      <c r="AW211" s="14" t="s">
        <v>38</v>
      </c>
      <c r="AX211" s="14" t="s">
        <v>79</v>
      </c>
      <c r="AY211" s="256" t="s">
        <v>292</v>
      </c>
    </row>
    <row r="212" s="15" customFormat="1">
      <c r="A212" s="15"/>
      <c r="B212" s="257"/>
      <c r="C212" s="258"/>
      <c r="D212" s="237" t="s">
        <v>301</v>
      </c>
      <c r="E212" s="259" t="s">
        <v>42</v>
      </c>
      <c r="F212" s="260" t="s">
        <v>303</v>
      </c>
      <c r="G212" s="258"/>
      <c r="H212" s="261">
        <v>6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301</v>
      </c>
      <c r="AU212" s="267" t="s">
        <v>88</v>
      </c>
      <c r="AV212" s="15" t="s">
        <v>150</v>
      </c>
      <c r="AW212" s="15" t="s">
        <v>38</v>
      </c>
      <c r="AX212" s="15" t="s">
        <v>86</v>
      </c>
      <c r="AY212" s="267" t="s">
        <v>292</v>
      </c>
    </row>
    <row r="213" s="2" customFormat="1" ht="16.5" customHeight="1">
      <c r="A213" s="41"/>
      <c r="B213" s="42"/>
      <c r="C213" s="269" t="s">
        <v>242</v>
      </c>
      <c r="D213" s="269" t="s">
        <v>350</v>
      </c>
      <c r="E213" s="270" t="s">
        <v>1367</v>
      </c>
      <c r="F213" s="271" t="s">
        <v>1368</v>
      </c>
      <c r="G213" s="272" t="s">
        <v>181</v>
      </c>
      <c r="H213" s="273">
        <v>6</v>
      </c>
      <c r="I213" s="274"/>
      <c r="J213" s="275">
        <f>ROUND(I213*H213,2)</f>
        <v>0</v>
      </c>
      <c r="K213" s="271" t="s">
        <v>297</v>
      </c>
      <c r="L213" s="276"/>
      <c r="M213" s="277" t="s">
        <v>42</v>
      </c>
      <c r="N213" s="278" t="s">
        <v>50</v>
      </c>
      <c r="O213" s="87"/>
      <c r="P213" s="226">
        <f>O213*H213</f>
        <v>0</v>
      </c>
      <c r="Q213" s="226">
        <v>0.0047999999999999996</v>
      </c>
      <c r="R213" s="226">
        <f>Q213*H213</f>
        <v>0.028799999999999999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340</v>
      </c>
      <c r="AT213" s="228" t="s">
        <v>350</v>
      </c>
      <c r="AU213" s="228" t="s">
        <v>88</v>
      </c>
      <c r="AY213" s="20" t="s">
        <v>292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86</v>
      </c>
      <c r="BK213" s="229">
        <f>ROUND(I213*H213,2)</f>
        <v>0</v>
      </c>
      <c r="BL213" s="20" t="s">
        <v>150</v>
      </c>
      <c r="BM213" s="228" t="s">
        <v>1369</v>
      </c>
    </row>
    <row r="214" s="14" customFormat="1">
      <c r="A214" s="14"/>
      <c r="B214" s="246"/>
      <c r="C214" s="247"/>
      <c r="D214" s="237" t="s">
        <v>301</v>
      </c>
      <c r="E214" s="248" t="s">
        <v>42</v>
      </c>
      <c r="F214" s="249" t="s">
        <v>138</v>
      </c>
      <c r="G214" s="247"/>
      <c r="H214" s="250">
        <v>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301</v>
      </c>
      <c r="AU214" s="256" t="s">
        <v>88</v>
      </c>
      <c r="AV214" s="14" t="s">
        <v>88</v>
      </c>
      <c r="AW214" s="14" t="s">
        <v>38</v>
      </c>
      <c r="AX214" s="14" t="s">
        <v>79</v>
      </c>
      <c r="AY214" s="256" t="s">
        <v>292</v>
      </c>
    </row>
    <row r="215" s="15" customFormat="1">
      <c r="A215" s="15"/>
      <c r="B215" s="257"/>
      <c r="C215" s="258"/>
      <c r="D215" s="237" t="s">
        <v>301</v>
      </c>
      <c r="E215" s="259" t="s">
        <v>42</v>
      </c>
      <c r="F215" s="260" t="s">
        <v>303</v>
      </c>
      <c r="G215" s="258"/>
      <c r="H215" s="261">
        <v>6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301</v>
      </c>
      <c r="AU215" s="267" t="s">
        <v>88</v>
      </c>
      <c r="AV215" s="15" t="s">
        <v>150</v>
      </c>
      <c r="AW215" s="15" t="s">
        <v>38</v>
      </c>
      <c r="AX215" s="15" t="s">
        <v>86</v>
      </c>
      <c r="AY215" s="267" t="s">
        <v>292</v>
      </c>
    </row>
    <row r="216" s="2" customFormat="1" ht="24.15" customHeight="1">
      <c r="A216" s="41"/>
      <c r="B216" s="42"/>
      <c r="C216" s="217" t="s">
        <v>435</v>
      </c>
      <c r="D216" s="217" t="s">
        <v>294</v>
      </c>
      <c r="E216" s="218" t="s">
        <v>1370</v>
      </c>
      <c r="F216" s="219" t="s">
        <v>1371</v>
      </c>
      <c r="G216" s="220" t="s">
        <v>181</v>
      </c>
      <c r="H216" s="221">
        <v>1</v>
      </c>
      <c r="I216" s="222"/>
      <c r="J216" s="223">
        <f>ROUND(I216*H216,2)</f>
        <v>0</v>
      </c>
      <c r="K216" s="219" t="s">
        <v>297</v>
      </c>
      <c r="L216" s="47"/>
      <c r="M216" s="224" t="s">
        <v>42</v>
      </c>
      <c r="N216" s="225" t="s">
        <v>50</v>
      </c>
      <c r="O216" s="87"/>
      <c r="P216" s="226">
        <f>O216*H216</f>
        <v>0</v>
      </c>
      <c r="Q216" s="226">
        <v>0.00010000000000000001</v>
      </c>
      <c r="R216" s="226">
        <f>Q216*H216</f>
        <v>0.00010000000000000001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150</v>
      </c>
      <c r="AT216" s="228" t="s">
        <v>294</v>
      </c>
      <c r="AU216" s="228" t="s">
        <v>88</v>
      </c>
      <c r="AY216" s="20" t="s">
        <v>292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86</v>
      </c>
      <c r="BK216" s="229">
        <f>ROUND(I216*H216,2)</f>
        <v>0</v>
      </c>
      <c r="BL216" s="20" t="s">
        <v>150</v>
      </c>
      <c r="BM216" s="228" t="s">
        <v>1372</v>
      </c>
    </row>
    <row r="217" s="2" customFormat="1">
      <c r="A217" s="41"/>
      <c r="B217" s="42"/>
      <c r="C217" s="43"/>
      <c r="D217" s="230" t="s">
        <v>299</v>
      </c>
      <c r="E217" s="43"/>
      <c r="F217" s="231" t="s">
        <v>1373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299</v>
      </c>
      <c r="AU217" s="20" t="s">
        <v>88</v>
      </c>
    </row>
    <row r="218" s="13" customFormat="1">
      <c r="A218" s="13"/>
      <c r="B218" s="235"/>
      <c r="C218" s="236"/>
      <c r="D218" s="237" t="s">
        <v>301</v>
      </c>
      <c r="E218" s="238" t="s">
        <v>42</v>
      </c>
      <c r="F218" s="239" t="s">
        <v>393</v>
      </c>
      <c r="G218" s="236"/>
      <c r="H218" s="238" t="s">
        <v>42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301</v>
      </c>
      <c r="AU218" s="245" t="s">
        <v>88</v>
      </c>
      <c r="AV218" s="13" t="s">
        <v>86</v>
      </c>
      <c r="AW218" s="13" t="s">
        <v>38</v>
      </c>
      <c r="AX218" s="13" t="s">
        <v>79</v>
      </c>
      <c r="AY218" s="245" t="s">
        <v>292</v>
      </c>
    </row>
    <row r="219" s="14" customFormat="1">
      <c r="A219" s="14"/>
      <c r="B219" s="246"/>
      <c r="C219" s="247"/>
      <c r="D219" s="237" t="s">
        <v>301</v>
      </c>
      <c r="E219" s="248" t="s">
        <v>128</v>
      </c>
      <c r="F219" s="249" t="s">
        <v>86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301</v>
      </c>
      <c r="AU219" s="256" t="s">
        <v>88</v>
      </c>
      <c r="AV219" s="14" t="s">
        <v>88</v>
      </c>
      <c r="AW219" s="14" t="s">
        <v>38</v>
      </c>
      <c r="AX219" s="14" t="s">
        <v>79</v>
      </c>
      <c r="AY219" s="256" t="s">
        <v>292</v>
      </c>
    </row>
    <row r="220" s="15" customFormat="1">
      <c r="A220" s="15"/>
      <c r="B220" s="257"/>
      <c r="C220" s="258"/>
      <c r="D220" s="237" t="s">
        <v>301</v>
      </c>
      <c r="E220" s="259" t="s">
        <v>42</v>
      </c>
      <c r="F220" s="260" t="s">
        <v>303</v>
      </c>
      <c r="G220" s="258"/>
      <c r="H220" s="261">
        <v>1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301</v>
      </c>
      <c r="AU220" s="267" t="s">
        <v>88</v>
      </c>
      <c r="AV220" s="15" t="s">
        <v>150</v>
      </c>
      <c r="AW220" s="15" t="s">
        <v>38</v>
      </c>
      <c r="AX220" s="15" t="s">
        <v>86</v>
      </c>
      <c r="AY220" s="267" t="s">
        <v>292</v>
      </c>
    </row>
    <row r="221" s="2" customFormat="1" ht="16.5" customHeight="1">
      <c r="A221" s="41"/>
      <c r="B221" s="42"/>
      <c r="C221" s="269" t="s">
        <v>440</v>
      </c>
      <c r="D221" s="269" t="s">
        <v>350</v>
      </c>
      <c r="E221" s="270" t="s">
        <v>1374</v>
      </c>
      <c r="F221" s="271" t="s">
        <v>1375</v>
      </c>
      <c r="G221" s="272" t="s">
        <v>181</v>
      </c>
      <c r="H221" s="273">
        <v>1</v>
      </c>
      <c r="I221" s="274"/>
      <c r="J221" s="275">
        <f>ROUND(I221*H221,2)</f>
        <v>0</v>
      </c>
      <c r="K221" s="271" t="s">
        <v>297</v>
      </c>
      <c r="L221" s="276"/>
      <c r="M221" s="277" t="s">
        <v>42</v>
      </c>
      <c r="N221" s="278" t="s">
        <v>50</v>
      </c>
      <c r="O221" s="87"/>
      <c r="P221" s="226">
        <f>O221*H221</f>
        <v>0</v>
      </c>
      <c r="Q221" s="226">
        <v>0.0023999999999999998</v>
      </c>
      <c r="R221" s="226">
        <f>Q221*H221</f>
        <v>0.0023999999999999998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340</v>
      </c>
      <c r="AT221" s="228" t="s">
        <v>350</v>
      </c>
      <c r="AU221" s="228" t="s">
        <v>88</v>
      </c>
      <c r="AY221" s="20" t="s">
        <v>292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86</v>
      </c>
      <c r="BK221" s="229">
        <f>ROUND(I221*H221,2)</f>
        <v>0</v>
      </c>
      <c r="BL221" s="20" t="s">
        <v>150</v>
      </c>
      <c r="BM221" s="228" t="s">
        <v>1376</v>
      </c>
    </row>
    <row r="222" s="14" customFormat="1">
      <c r="A222" s="14"/>
      <c r="B222" s="246"/>
      <c r="C222" s="247"/>
      <c r="D222" s="237" t="s">
        <v>301</v>
      </c>
      <c r="E222" s="248" t="s">
        <v>42</v>
      </c>
      <c r="F222" s="249" t="s">
        <v>128</v>
      </c>
      <c r="G222" s="247"/>
      <c r="H222" s="250">
        <v>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301</v>
      </c>
      <c r="AU222" s="256" t="s">
        <v>88</v>
      </c>
      <c r="AV222" s="14" t="s">
        <v>88</v>
      </c>
      <c r="AW222" s="14" t="s">
        <v>38</v>
      </c>
      <c r="AX222" s="14" t="s">
        <v>79</v>
      </c>
      <c r="AY222" s="256" t="s">
        <v>292</v>
      </c>
    </row>
    <row r="223" s="15" customFormat="1">
      <c r="A223" s="15"/>
      <c r="B223" s="257"/>
      <c r="C223" s="258"/>
      <c r="D223" s="237" t="s">
        <v>301</v>
      </c>
      <c r="E223" s="259" t="s">
        <v>42</v>
      </c>
      <c r="F223" s="260" t="s">
        <v>303</v>
      </c>
      <c r="G223" s="258"/>
      <c r="H223" s="261">
        <v>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301</v>
      </c>
      <c r="AU223" s="267" t="s">
        <v>88</v>
      </c>
      <c r="AV223" s="15" t="s">
        <v>150</v>
      </c>
      <c r="AW223" s="15" t="s">
        <v>38</v>
      </c>
      <c r="AX223" s="15" t="s">
        <v>86</v>
      </c>
      <c r="AY223" s="267" t="s">
        <v>292</v>
      </c>
    </row>
    <row r="224" s="2" customFormat="1" ht="16.5" customHeight="1">
      <c r="A224" s="41"/>
      <c r="B224" s="42"/>
      <c r="C224" s="217" t="s">
        <v>445</v>
      </c>
      <c r="D224" s="217" t="s">
        <v>294</v>
      </c>
      <c r="E224" s="218" t="s">
        <v>1377</v>
      </c>
      <c r="F224" s="219" t="s">
        <v>1378</v>
      </c>
      <c r="G224" s="220" t="s">
        <v>147</v>
      </c>
      <c r="H224" s="221">
        <v>29.34</v>
      </c>
      <c r="I224" s="222"/>
      <c r="J224" s="223">
        <f>ROUND(I224*H224,2)</f>
        <v>0</v>
      </c>
      <c r="K224" s="219" t="s">
        <v>297</v>
      </c>
      <c r="L224" s="47"/>
      <c r="M224" s="224" t="s">
        <v>42</v>
      </c>
      <c r="N224" s="225" t="s">
        <v>50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150</v>
      </c>
      <c r="AT224" s="228" t="s">
        <v>294</v>
      </c>
      <c r="AU224" s="228" t="s">
        <v>88</v>
      </c>
      <c r="AY224" s="20" t="s">
        <v>292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86</v>
      </c>
      <c r="BK224" s="229">
        <f>ROUND(I224*H224,2)</f>
        <v>0</v>
      </c>
      <c r="BL224" s="20" t="s">
        <v>150</v>
      </c>
      <c r="BM224" s="228" t="s">
        <v>1379</v>
      </c>
    </row>
    <row r="225" s="2" customFormat="1">
      <c r="A225" s="41"/>
      <c r="B225" s="42"/>
      <c r="C225" s="43"/>
      <c r="D225" s="230" t="s">
        <v>299</v>
      </c>
      <c r="E225" s="43"/>
      <c r="F225" s="231" t="s">
        <v>1380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299</v>
      </c>
      <c r="AU225" s="20" t="s">
        <v>88</v>
      </c>
    </row>
    <row r="226" s="14" customFormat="1">
      <c r="A226" s="14"/>
      <c r="B226" s="246"/>
      <c r="C226" s="247"/>
      <c r="D226" s="237" t="s">
        <v>301</v>
      </c>
      <c r="E226" s="248" t="s">
        <v>42</v>
      </c>
      <c r="F226" s="249" t="s">
        <v>1381</v>
      </c>
      <c r="G226" s="247"/>
      <c r="H226" s="250">
        <v>29.34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301</v>
      </c>
      <c r="AU226" s="256" t="s">
        <v>88</v>
      </c>
      <c r="AV226" s="14" t="s">
        <v>88</v>
      </c>
      <c r="AW226" s="14" t="s">
        <v>38</v>
      </c>
      <c r="AX226" s="14" t="s">
        <v>79</v>
      </c>
      <c r="AY226" s="256" t="s">
        <v>292</v>
      </c>
    </row>
    <row r="227" s="15" customFormat="1">
      <c r="A227" s="15"/>
      <c r="B227" s="257"/>
      <c r="C227" s="258"/>
      <c r="D227" s="237" t="s">
        <v>301</v>
      </c>
      <c r="E227" s="259" t="s">
        <v>42</v>
      </c>
      <c r="F227" s="260" t="s">
        <v>303</v>
      </c>
      <c r="G227" s="258"/>
      <c r="H227" s="261">
        <v>29.34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301</v>
      </c>
      <c r="AU227" s="267" t="s">
        <v>88</v>
      </c>
      <c r="AV227" s="15" t="s">
        <v>150</v>
      </c>
      <c r="AW227" s="15" t="s">
        <v>38</v>
      </c>
      <c r="AX227" s="15" t="s">
        <v>86</v>
      </c>
      <c r="AY227" s="267" t="s">
        <v>292</v>
      </c>
    </row>
    <row r="228" s="2" customFormat="1" ht="16.5" customHeight="1">
      <c r="A228" s="41"/>
      <c r="B228" s="42"/>
      <c r="C228" s="217" t="s">
        <v>451</v>
      </c>
      <c r="D228" s="217" t="s">
        <v>294</v>
      </c>
      <c r="E228" s="218" t="s">
        <v>1382</v>
      </c>
      <c r="F228" s="219" t="s">
        <v>1383</v>
      </c>
      <c r="G228" s="220" t="s">
        <v>147</v>
      </c>
      <c r="H228" s="221">
        <v>549.59000000000003</v>
      </c>
      <c r="I228" s="222"/>
      <c r="J228" s="223">
        <f>ROUND(I228*H228,2)</f>
        <v>0</v>
      </c>
      <c r="K228" s="219" t="s">
        <v>297</v>
      </c>
      <c r="L228" s="47"/>
      <c r="M228" s="224" t="s">
        <v>42</v>
      </c>
      <c r="N228" s="225" t="s">
        <v>50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150</v>
      </c>
      <c r="AT228" s="228" t="s">
        <v>294</v>
      </c>
      <c r="AU228" s="228" t="s">
        <v>88</v>
      </c>
      <c r="AY228" s="20" t="s">
        <v>292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86</v>
      </c>
      <c r="BK228" s="229">
        <f>ROUND(I228*H228,2)</f>
        <v>0</v>
      </c>
      <c r="BL228" s="20" t="s">
        <v>150</v>
      </c>
      <c r="BM228" s="228" t="s">
        <v>1384</v>
      </c>
    </row>
    <row r="229" s="2" customFormat="1">
      <c r="A229" s="41"/>
      <c r="B229" s="42"/>
      <c r="C229" s="43"/>
      <c r="D229" s="230" t="s">
        <v>299</v>
      </c>
      <c r="E229" s="43"/>
      <c r="F229" s="231" t="s">
        <v>1385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299</v>
      </c>
      <c r="AU229" s="20" t="s">
        <v>88</v>
      </c>
    </row>
    <row r="230" s="14" customFormat="1">
      <c r="A230" s="14"/>
      <c r="B230" s="246"/>
      <c r="C230" s="247"/>
      <c r="D230" s="237" t="s">
        <v>301</v>
      </c>
      <c r="E230" s="248" t="s">
        <v>42</v>
      </c>
      <c r="F230" s="249" t="s">
        <v>121</v>
      </c>
      <c r="G230" s="247"/>
      <c r="H230" s="250">
        <v>549.59000000000003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301</v>
      </c>
      <c r="AU230" s="256" t="s">
        <v>88</v>
      </c>
      <c r="AV230" s="14" t="s">
        <v>88</v>
      </c>
      <c r="AW230" s="14" t="s">
        <v>38</v>
      </c>
      <c r="AX230" s="14" t="s">
        <v>79</v>
      </c>
      <c r="AY230" s="256" t="s">
        <v>292</v>
      </c>
    </row>
    <row r="231" s="15" customFormat="1">
      <c r="A231" s="15"/>
      <c r="B231" s="257"/>
      <c r="C231" s="258"/>
      <c r="D231" s="237" t="s">
        <v>301</v>
      </c>
      <c r="E231" s="259" t="s">
        <v>42</v>
      </c>
      <c r="F231" s="260" t="s">
        <v>303</v>
      </c>
      <c r="G231" s="258"/>
      <c r="H231" s="261">
        <v>549.59000000000003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301</v>
      </c>
      <c r="AU231" s="267" t="s">
        <v>88</v>
      </c>
      <c r="AV231" s="15" t="s">
        <v>150</v>
      </c>
      <c r="AW231" s="15" t="s">
        <v>38</v>
      </c>
      <c r="AX231" s="15" t="s">
        <v>86</v>
      </c>
      <c r="AY231" s="267" t="s">
        <v>292</v>
      </c>
    </row>
    <row r="232" s="2" customFormat="1" ht="24.15" customHeight="1">
      <c r="A232" s="41"/>
      <c r="B232" s="42"/>
      <c r="C232" s="217" t="s">
        <v>456</v>
      </c>
      <c r="D232" s="217" t="s">
        <v>294</v>
      </c>
      <c r="E232" s="218" t="s">
        <v>1386</v>
      </c>
      <c r="F232" s="219" t="s">
        <v>1387</v>
      </c>
      <c r="G232" s="220" t="s">
        <v>181</v>
      </c>
      <c r="H232" s="221">
        <v>12</v>
      </c>
      <c r="I232" s="222"/>
      <c r="J232" s="223">
        <f>ROUND(I232*H232,2)</f>
        <v>0</v>
      </c>
      <c r="K232" s="219" t="s">
        <v>297</v>
      </c>
      <c r="L232" s="47"/>
      <c r="M232" s="224" t="s">
        <v>42</v>
      </c>
      <c r="N232" s="225" t="s">
        <v>50</v>
      </c>
      <c r="O232" s="87"/>
      <c r="P232" s="226">
        <f>O232*H232</f>
        <v>0</v>
      </c>
      <c r="Q232" s="226">
        <v>2.1158700000000001</v>
      </c>
      <c r="R232" s="226">
        <f>Q232*H232</f>
        <v>25.390440000000002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150</v>
      </c>
      <c r="AT232" s="228" t="s">
        <v>294</v>
      </c>
      <c r="AU232" s="228" t="s">
        <v>88</v>
      </c>
      <c r="AY232" s="20" t="s">
        <v>292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86</v>
      </c>
      <c r="BK232" s="229">
        <f>ROUND(I232*H232,2)</f>
        <v>0</v>
      </c>
      <c r="BL232" s="20" t="s">
        <v>150</v>
      </c>
      <c r="BM232" s="228" t="s">
        <v>1388</v>
      </c>
    </row>
    <row r="233" s="2" customFormat="1">
      <c r="A233" s="41"/>
      <c r="B233" s="42"/>
      <c r="C233" s="43"/>
      <c r="D233" s="230" t="s">
        <v>299</v>
      </c>
      <c r="E233" s="43"/>
      <c r="F233" s="231" t="s">
        <v>1389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299</v>
      </c>
      <c r="AU233" s="20" t="s">
        <v>88</v>
      </c>
    </row>
    <row r="234" s="13" customFormat="1">
      <c r="A234" s="13"/>
      <c r="B234" s="235"/>
      <c r="C234" s="236"/>
      <c r="D234" s="237" t="s">
        <v>301</v>
      </c>
      <c r="E234" s="238" t="s">
        <v>42</v>
      </c>
      <c r="F234" s="239" t="s">
        <v>393</v>
      </c>
      <c r="G234" s="236"/>
      <c r="H234" s="238" t="s">
        <v>42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301</v>
      </c>
      <c r="AU234" s="245" t="s">
        <v>88</v>
      </c>
      <c r="AV234" s="13" t="s">
        <v>86</v>
      </c>
      <c r="AW234" s="13" t="s">
        <v>38</v>
      </c>
      <c r="AX234" s="13" t="s">
        <v>79</v>
      </c>
      <c r="AY234" s="245" t="s">
        <v>292</v>
      </c>
    </row>
    <row r="235" s="14" customFormat="1">
      <c r="A235" s="14"/>
      <c r="B235" s="246"/>
      <c r="C235" s="247"/>
      <c r="D235" s="237" t="s">
        <v>301</v>
      </c>
      <c r="E235" s="248" t="s">
        <v>145</v>
      </c>
      <c r="F235" s="249" t="s">
        <v>8</v>
      </c>
      <c r="G235" s="247"/>
      <c r="H235" s="250">
        <v>12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301</v>
      </c>
      <c r="AU235" s="256" t="s">
        <v>88</v>
      </c>
      <c r="AV235" s="14" t="s">
        <v>88</v>
      </c>
      <c r="AW235" s="14" t="s">
        <v>38</v>
      </c>
      <c r="AX235" s="14" t="s">
        <v>79</v>
      </c>
      <c r="AY235" s="256" t="s">
        <v>292</v>
      </c>
    </row>
    <row r="236" s="15" customFormat="1">
      <c r="A236" s="15"/>
      <c r="B236" s="257"/>
      <c r="C236" s="258"/>
      <c r="D236" s="237" t="s">
        <v>301</v>
      </c>
      <c r="E236" s="259" t="s">
        <v>42</v>
      </c>
      <c r="F236" s="260" t="s">
        <v>303</v>
      </c>
      <c r="G236" s="258"/>
      <c r="H236" s="261">
        <v>12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301</v>
      </c>
      <c r="AU236" s="267" t="s">
        <v>88</v>
      </c>
      <c r="AV236" s="15" t="s">
        <v>150</v>
      </c>
      <c r="AW236" s="15" t="s">
        <v>38</v>
      </c>
      <c r="AX236" s="15" t="s">
        <v>86</v>
      </c>
      <c r="AY236" s="267" t="s">
        <v>292</v>
      </c>
    </row>
    <row r="237" s="2" customFormat="1" ht="24.15" customHeight="1">
      <c r="A237" s="41"/>
      <c r="B237" s="42"/>
      <c r="C237" s="217" t="s">
        <v>461</v>
      </c>
      <c r="D237" s="217" t="s">
        <v>294</v>
      </c>
      <c r="E237" s="218" t="s">
        <v>1390</v>
      </c>
      <c r="F237" s="219" t="s">
        <v>1391</v>
      </c>
      <c r="G237" s="220" t="s">
        <v>181</v>
      </c>
      <c r="H237" s="221">
        <v>1</v>
      </c>
      <c r="I237" s="222"/>
      <c r="J237" s="223">
        <f>ROUND(I237*H237,2)</f>
        <v>0</v>
      </c>
      <c r="K237" s="219" t="s">
        <v>297</v>
      </c>
      <c r="L237" s="47"/>
      <c r="M237" s="224" t="s">
        <v>42</v>
      </c>
      <c r="N237" s="225" t="s">
        <v>50</v>
      </c>
      <c r="O237" s="87"/>
      <c r="P237" s="226">
        <f>O237*H237</f>
        <v>0</v>
      </c>
      <c r="Q237" s="226">
        <v>2.4194800000000001</v>
      </c>
      <c r="R237" s="226">
        <f>Q237*H237</f>
        <v>2.4194800000000001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150</v>
      </c>
      <c r="AT237" s="228" t="s">
        <v>294</v>
      </c>
      <c r="AU237" s="228" t="s">
        <v>88</v>
      </c>
      <c r="AY237" s="20" t="s">
        <v>292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86</v>
      </c>
      <c r="BK237" s="229">
        <f>ROUND(I237*H237,2)</f>
        <v>0</v>
      </c>
      <c r="BL237" s="20" t="s">
        <v>150</v>
      </c>
      <c r="BM237" s="228" t="s">
        <v>1392</v>
      </c>
    </row>
    <row r="238" s="2" customFormat="1">
      <c r="A238" s="41"/>
      <c r="B238" s="42"/>
      <c r="C238" s="43"/>
      <c r="D238" s="230" t="s">
        <v>299</v>
      </c>
      <c r="E238" s="43"/>
      <c r="F238" s="231" t="s">
        <v>1393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299</v>
      </c>
      <c r="AU238" s="20" t="s">
        <v>88</v>
      </c>
    </row>
    <row r="239" s="13" customFormat="1">
      <c r="A239" s="13"/>
      <c r="B239" s="235"/>
      <c r="C239" s="236"/>
      <c r="D239" s="237" t="s">
        <v>301</v>
      </c>
      <c r="E239" s="238" t="s">
        <v>42</v>
      </c>
      <c r="F239" s="239" t="s">
        <v>393</v>
      </c>
      <c r="G239" s="236"/>
      <c r="H239" s="238" t="s">
        <v>42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301</v>
      </c>
      <c r="AU239" s="245" t="s">
        <v>88</v>
      </c>
      <c r="AV239" s="13" t="s">
        <v>86</v>
      </c>
      <c r="AW239" s="13" t="s">
        <v>38</v>
      </c>
      <c r="AX239" s="13" t="s">
        <v>79</v>
      </c>
      <c r="AY239" s="245" t="s">
        <v>292</v>
      </c>
    </row>
    <row r="240" s="14" customFormat="1">
      <c r="A240" s="14"/>
      <c r="B240" s="246"/>
      <c r="C240" s="247"/>
      <c r="D240" s="237" t="s">
        <v>301</v>
      </c>
      <c r="E240" s="248" t="s">
        <v>143</v>
      </c>
      <c r="F240" s="249" t="s">
        <v>86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301</v>
      </c>
      <c r="AU240" s="256" t="s">
        <v>88</v>
      </c>
      <c r="AV240" s="14" t="s">
        <v>88</v>
      </c>
      <c r="AW240" s="14" t="s">
        <v>38</v>
      </c>
      <c r="AX240" s="14" t="s">
        <v>79</v>
      </c>
      <c r="AY240" s="256" t="s">
        <v>292</v>
      </c>
    </row>
    <row r="241" s="15" customFormat="1">
      <c r="A241" s="15"/>
      <c r="B241" s="257"/>
      <c r="C241" s="258"/>
      <c r="D241" s="237" t="s">
        <v>301</v>
      </c>
      <c r="E241" s="259" t="s">
        <v>42</v>
      </c>
      <c r="F241" s="260" t="s">
        <v>303</v>
      </c>
      <c r="G241" s="258"/>
      <c r="H241" s="261">
        <v>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301</v>
      </c>
      <c r="AU241" s="267" t="s">
        <v>88</v>
      </c>
      <c r="AV241" s="15" t="s">
        <v>150</v>
      </c>
      <c r="AW241" s="15" t="s">
        <v>38</v>
      </c>
      <c r="AX241" s="15" t="s">
        <v>86</v>
      </c>
      <c r="AY241" s="267" t="s">
        <v>292</v>
      </c>
    </row>
    <row r="242" s="2" customFormat="1" ht="24.15" customHeight="1">
      <c r="A242" s="41"/>
      <c r="B242" s="42"/>
      <c r="C242" s="217" t="s">
        <v>467</v>
      </c>
      <c r="D242" s="217" t="s">
        <v>294</v>
      </c>
      <c r="E242" s="218" t="s">
        <v>1394</v>
      </c>
      <c r="F242" s="219" t="s">
        <v>1395</v>
      </c>
      <c r="G242" s="220" t="s">
        <v>181</v>
      </c>
      <c r="H242" s="221">
        <v>9</v>
      </c>
      <c r="I242" s="222"/>
      <c r="J242" s="223">
        <f>ROUND(I242*H242,2)</f>
        <v>0</v>
      </c>
      <c r="K242" s="219" t="s">
        <v>297</v>
      </c>
      <c r="L242" s="47"/>
      <c r="M242" s="224" t="s">
        <v>42</v>
      </c>
      <c r="N242" s="225" t="s">
        <v>50</v>
      </c>
      <c r="O242" s="87"/>
      <c r="P242" s="226">
        <f>O242*H242</f>
        <v>0</v>
      </c>
      <c r="Q242" s="226">
        <v>0.035749999999999997</v>
      </c>
      <c r="R242" s="226">
        <f>Q242*H242</f>
        <v>0.32174999999999998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150</v>
      </c>
      <c r="AT242" s="228" t="s">
        <v>294</v>
      </c>
      <c r="AU242" s="228" t="s">
        <v>88</v>
      </c>
      <c r="AY242" s="20" t="s">
        <v>292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86</v>
      </c>
      <c r="BK242" s="229">
        <f>ROUND(I242*H242,2)</f>
        <v>0</v>
      </c>
      <c r="BL242" s="20" t="s">
        <v>150</v>
      </c>
      <c r="BM242" s="228" t="s">
        <v>1396</v>
      </c>
    </row>
    <row r="243" s="2" customFormat="1">
      <c r="A243" s="41"/>
      <c r="B243" s="42"/>
      <c r="C243" s="43"/>
      <c r="D243" s="230" t="s">
        <v>299</v>
      </c>
      <c r="E243" s="43"/>
      <c r="F243" s="231" t="s">
        <v>1397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299</v>
      </c>
      <c r="AU243" s="20" t="s">
        <v>88</v>
      </c>
    </row>
    <row r="244" s="13" customFormat="1">
      <c r="A244" s="13"/>
      <c r="B244" s="235"/>
      <c r="C244" s="236"/>
      <c r="D244" s="237" t="s">
        <v>301</v>
      </c>
      <c r="E244" s="238" t="s">
        <v>42</v>
      </c>
      <c r="F244" s="239" t="s">
        <v>393</v>
      </c>
      <c r="G244" s="236"/>
      <c r="H244" s="238" t="s">
        <v>42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301</v>
      </c>
      <c r="AU244" s="245" t="s">
        <v>88</v>
      </c>
      <c r="AV244" s="13" t="s">
        <v>86</v>
      </c>
      <c r="AW244" s="13" t="s">
        <v>38</v>
      </c>
      <c r="AX244" s="13" t="s">
        <v>79</v>
      </c>
      <c r="AY244" s="245" t="s">
        <v>292</v>
      </c>
    </row>
    <row r="245" s="14" customFormat="1">
      <c r="A245" s="14"/>
      <c r="B245" s="246"/>
      <c r="C245" s="247"/>
      <c r="D245" s="237" t="s">
        <v>301</v>
      </c>
      <c r="E245" s="248" t="s">
        <v>42</v>
      </c>
      <c r="F245" s="249" t="s">
        <v>144</v>
      </c>
      <c r="G245" s="247"/>
      <c r="H245" s="250">
        <v>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301</v>
      </c>
      <c r="AU245" s="256" t="s">
        <v>88</v>
      </c>
      <c r="AV245" s="14" t="s">
        <v>88</v>
      </c>
      <c r="AW245" s="14" t="s">
        <v>38</v>
      </c>
      <c r="AX245" s="14" t="s">
        <v>79</v>
      </c>
      <c r="AY245" s="256" t="s">
        <v>292</v>
      </c>
    </row>
    <row r="246" s="15" customFormat="1">
      <c r="A246" s="15"/>
      <c r="B246" s="257"/>
      <c r="C246" s="258"/>
      <c r="D246" s="237" t="s">
        <v>301</v>
      </c>
      <c r="E246" s="259" t="s">
        <v>42</v>
      </c>
      <c r="F246" s="260" t="s">
        <v>303</v>
      </c>
      <c r="G246" s="258"/>
      <c r="H246" s="261">
        <v>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301</v>
      </c>
      <c r="AU246" s="267" t="s">
        <v>88</v>
      </c>
      <c r="AV246" s="15" t="s">
        <v>150</v>
      </c>
      <c r="AW246" s="15" t="s">
        <v>38</v>
      </c>
      <c r="AX246" s="15" t="s">
        <v>86</v>
      </c>
      <c r="AY246" s="267" t="s">
        <v>292</v>
      </c>
    </row>
    <row r="247" s="2" customFormat="1" ht="16.5" customHeight="1">
      <c r="A247" s="41"/>
      <c r="B247" s="42"/>
      <c r="C247" s="269" t="s">
        <v>473</v>
      </c>
      <c r="D247" s="269" t="s">
        <v>350</v>
      </c>
      <c r="E247" s="270" t="s">
        <v>1398</v>
      </c>
      <c r="F247" s="271" t="s">
        <v>1399</v>
      </c>
      <c r="G247" s="272" t="s">
        <v>181</v>
      </c>
      <c r="H247" s="273">
        <v>11</v>
      </c>
      <c r="I247" s="274"/>
      <c r="J247" s="275">
        <f>ROUND(I247*H247,2)</f>
        <v>0</v>
      </c>
      <c r="K247" s="271" t="s">
        <v>297</v>
      </c>
      <c r="L247" s="276"/>
      <c r="M247" s="277" t="s">
        <v>42</v>
      </c>
      <c r="N247" s="278" t="s">
        <v>50</v>
      </c>
      <c r="O247" s="87"/>
      <c r="P247" s="226">
        <f>O247*H247</f>
        <v>0</v>
      </c>
      <c r="Q247" s="226">
        <v>0.54800000000000004</v>
      </c>
      <c r="R247" s="226">
        <f>Q247*H247</f>
        <v>6.0280000000000005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354</v>
      </c>
      <c r="AT247" s="228" t="s">
        <v>350</v>
      </c>
      <c r="AU247" s="228" t="s">
        <v>88</v>
      </c>
      <c r="AY247" s="20" t="s">
        <v>292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86</v>
      </c>
      <c r="BK247" s="229">
        <f>ROUND(I247*H247,2)</f>
        <v>0</v>
      </c>
      <c r="BL247" s="20" t="s">
        <v>354</v>
      </c>
      <c r="BM247" s="228" t="s">
        <v>1400</v>
      </c>
    </row>
    <row r="248" s="13" customFormat="1">
      <c r="A248" s="13"/>
      <c r="B248" s="235"/>
      <c r="C248" s="236"/>
      <c r="D248" s="237" t="s">
        <v>301</v>
      </c>
      <c r="E248" s="238" t="s">
        <v>42</v>
      </c>
      <c r="F248" s="239" t="s">
        <v>393</v>
      </c>
      <c r="G248" s="236"/>
      <c r="H248" s="238" t="s">
        <v>42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301</v>
      </c>
      <c r="AU248" s="245" t="s">
        <v>88</v>
      </c>
      <c r="AV248" s="13" t="s">
        <v>86</v>
      </c>
      <c r="AW248" s="13" t="s">
        <v>38</v>
      </c>
      <c r="AX248" s="13" t="s">
        <v>79</v>
      </c>
      <c r="AY248" s="245" t="s">
        <v>292</v>
      </c>
    </row>
    <row r="249" s="14" customFormat="1">
      <c r="A249" s="14"/>
      <c r="B249" s="246"/>
      <c r="C249" s="247"/>
      <c r="D249" s="237" t="s">
        <v>301</v>
      </c>
      <c r="E249" s="248" t="s">
        <v>42</v>
      </c>
      <c r="F249" s="249" t="s">
        <v>358</v>
      </c>
      <c r="G249" s="247"/>
      <c r="H249" s="250">
        <v>11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301</v>
      </c>
      <c r="AU249" s="256" t="s">
        <v>88</v>
      </c>
      <c r="AV249" s="14" t="s">
        <v>88</v>
      </c>
      <c r="AW249" s="14" t="s">
        <v>38</v>
      </c>
      <c r="AX249" s="14" t="s">
        <v>79</v>
      </c>
      <c r="AY249" s="256" t="s">
        <v>292</v>
      </c>
    </row>
    <row r="250" s="15" customFormat="1">
      <c r="A250" s="15"/>
      <c r="B250" s="257"/>
      <c r="C250" s="258"/>
      <c r="D250" s="237" t="s">
        <v>301</v>
      </c>
      <c r="E250" s="259" t="s">
        <v>42</v>
      </c>
      <c r="F250" s="260" t="s">
        <v>303</v>
      </c>
      <c r="G250" s="258"/>
      <c r="H250" s="261">
        <v>11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301</v>
      </c>
      <c r="AU250" s="267" t="s">
        <v>88</v>
      </c>
      <c r="AV250" s="15" t="s">
        <v>150</v>
      </c>
      <c r="AW250" s="15" t="s">
        <v>38</v>
      </c>
      <c r="AX250" s="15" t="s">
        <v>86</v>
      </c>
      <c r="AY250" s="267" t="s">
        <v>292</v>
      </c>
    </row>
    <row r="251" s="2" customFormat="1" ht="16.5" customHeight="1">
      <c r="A251" s="41"/>
      <c r="B251" s="42"/>
      <c r="C251" s="269" t="s">
        <v>479</v>
      </c>
      <c r="D251" s="269" t="s">
        <v>350</v>
      </c>
      <c r="E251" s="270" t="s">
        <v>1401</v>
      </c>
      <c r="F251" s="271" t="s">
        <v>1402</v>
      </c>
      <c r="G251" s="272" t="s">
        <v>181</v>
      </c>
      <c r="H251" s="273">
        <v>2</v>
      </c>
      <c r="I251" s="274"/>
      <c r="J251" s="275">
        <f>ROUND(I251*H251,2)</f>
        <v>0</v>
      </c>
      <c r="K251" s="271" t="s">
        <v>297</v>
      </c>
      <c r="L251" s="276"/>
      <c r="M251" s="277" t="s">
        <v>42</v>
      </c>
      <c r="N251" s="278" t="s">
        <v>50</v>
      </c>
      <c r="O251" s="87"/>
      <c r="P251" s="226">
        <f>O251*H251</f>
        <v>0</v>
      </c>
      <c r="Q251" s="226">
        <v>0.52100000000000002</v>
      </c>
      <c r="R251" s="226">
        <f>Q251*H251</f>
        <v>1.042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354</v>
      </c>
      <c r="AT251" s="228" t="s">
        <v>350</v>
      </c>
      <c r="AU251" s="228" t="s">
        <v>88</v>
      </c>
      <c r="AY251" s="20" t="s">
        <v>292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86</v>
      </c>
      <c r="BK251" s="229">
        <f>ROUND(I251*H251,2)</f>
        <v>0</v>
      </c>
      <c r="BL251" s="20" t="s">
        <v>354</v>
      </c>
      <c r="BM251" s="228" t="s">
        <v>1403</v>
      </c>
    </row>
    <row r="252" s="13" customFormat="1">
      <c r="A252" s="13"/>
      <c r="B252" s="235"/>
      <c r="C252" s="236"/>
      <c r="D252" s="237" t="s">
        <v>301</v>
      </c>
      <c r="E252" s="238" t="s">
        <v>42</v>
      </c>
      <c r="F252" s="239" t="s">
        <v>393</v>
      </c>
      <c r="G252" s="236"/>
      <c r="H252" s="238" t="s">
        <v>42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301</v>
      </c>
      <c r="AU252" s="245" t="s">
        <v>88</v>
      </c>
      <c r="AV252" s="13" t="s">
        <v>86</v>
      </c>
      <c r="AW252" s="13" t="s">
        <v>38</v>
      </c>
      <c r="AX252" s="13" t="s">
        <v>79</v>
      </c>
      <c r="AY252" s="245" t="s">
        <v>292</v>
      </c>
    </row>
    <row r="253" s="14" customFormat="1">
      <c r="A253" s="14"/>
      <c r="B253" s="246"/>
      <c r="C253" s="247"/>
      <c r="D253" s="237" t="s">
        <v>301</v>
      </c>
      <c r="E253" s="248" t="s">
        <v>42</v>
      </c>
      <c r="F253" s="249" t="s">
        <v>88</v>
      </c>
      <c r="G253" s="247"/>
      <c r="H253" s="250">
        <v>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301</v>
      </c>
      <c r="AU253" s="256" t="s">
        <v>88</v>
      </c>
      <c r="AV253" s="14" t="s">
        <v>88</v>
      </c>
      <c r="AW253" s="14" t="s">
        <v>38</v>
      </c>
      <c r="AX253" s="14" t="s">
        <v>79</v>
      </c>
      <c r="AY253" s="256" t="s">
        <v>292</v>
      </c>
    </row>
    <row r="254" s="15" customFormat="1">
      <c r="A254" s="15"/>
      <c r="B254" s="257"/>
      <c r="C254" s="258"/>
      <c r="D254" s="237" t="s">
        <v>301</v>
      </c>
      <c r="E254" s="259" t="s">
        <v>42</v>
      </c>
      <c r="F254" s="260" t="s">
        <v>303</v>
      </c>
      <c r="G254" s="258"/>
      <c r="H254" s="261">
        <v>2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301</v>
      </c>
      <c r="AU254" s="267" t="s">
        <v>88</v>
      </c>
      <c r="AV254" s="15" t="s">
        <v>150</v>
      </c>
      <c r="AW254" s="15" t="s">
        <v>38</v>
      </c>
      <c r="AX254" s="15" t="s">
        <v>86</v>
      </c>
      <c r="AY254" s="267" t="s">
        <v>292</v>
      </c>
    </row>
    <row r="255" s="2" customFormat="1" ht="16.5" customHeight="1">
      <c r="A255" s="41"/>
      <c r="B255" s="42"/>
      <c r="C255" s="269" t="s">
        <v>484</v>
      </c>
      <c r="D255" s="269" t="s">
        <v>350</v>
      </c>
      <c r="E255" s="270" t="s">
        <v>1404</v>
      </c>
      <c r="F255" s="271" t="s">
        <v>1405</v>
      </c>
      <c r="G255" s="272" t="s">
        <v>181</v>
      </c>
      <c r="H255" s="273">
        <v>1</v>
      </c>
      <c r="I255" s="274"/>
      <c r="J255" s="275">
        <f>ROUND(I255*H255,2)</f>
        <v>0</v>
      </c>
      <c r="K255" s="271" t="s">
        <v>297</v>
      </c>
      <c r="L255" s="276"/>
      <c r="M255" s="277" t="s">
        <v>42</v>
      </c>
      <c r="N255" s="278" t="s">
        <v>50</v>
      </c>
      <c r="O255" s="87"/>
      <c r="P255" s="226">
        <f>O255*H255</f>
        <v>0</v>
      </c>
      <c r="Q255" s="226">
        <v>0.032000000000000001</v>
      </c>
      <c r="R255" s="226">
        <f>Q255*H255</f>
        <v>0.032000000000000001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354</v>
      </c>
      <c r="AT255" s="228" t="s">
        <v>350</v>
      </c>
      <c r="AU255" s="228" t="s">
        <v>88</v>
      </c>
      <c r="AY255" s="20" t="s">
        <v>292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86</v>
      </c>
      <c r="BK255" s="229">
        <f>ROUND(I255*H255,2)</f>
        <v>0</v>
      </c>
      <c r="BL255" s="20" t="s">
        <v>354</v>
      </c>
      <c r="BM255" s="228" t="s">
        <v>1406</v>
      </c>
    </row>
    <row r="256" s="13" customFormat="1">
      <c r="A256" s="13"/>
      <c r="B256" s="235"/>
      <c r="C256" s="236"/>
      <c r="D256" s="237" t="s">
        <v>301</v>
      </c>
      <c r="E256" s="238" t="s">
        <v>42</v>
      </c>
      <c r="F256" s="239" t="s">
        <v>393</v>
      </c>
      <c r="G256" s="236"/>
      <c r="H256" s="238" t="s">
        <v>42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301</v>
      </c>
      <c r="AU256" s="245" t="s">
        <v>88</v>
      </c>
      <c r="AV256" s="13" t="s">
        <v>86</v>
      </c>
      <c r="AW256" s="13" t="s">
        <v>38</v>
      </c>
      <c r="AX256" s="13" t="s">
        <v>79</v>
      </c>
      <c r="AY256" s="245" t="s">
        <v>292</v>
      </c>
    </row>
    <row r="257" s="14" customFormat="1">
      <c r="A257" s="14"/>
      <c r="B257" s="246"/>
      <c r="C257" s="247"/>
      <c r="D257" s="237" t="s">
        <v>301</v>
      </c>
      <c r="E257" s="248" t="s">
        <v>42</v>
      </c>
      <c r="F257" s="249" t="s">
        <v>86</v>
      </c>
      <c r="G257" s="247"/>
      <c r="H257" s="250">
        <v>1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301</v>
      </c>
      <c r="AU257" s="256" t="s">
        <v>88</v>
      </c>
      <c r="AV257" s="14" t="s">
        <v>88</v>
      </c>
      <c r="AW257" s="14" t="s">
        <v>38</v>
      </c>
      <c r="AX257" s="14" t="s">
        <v>79</v>
      </c>
      <c r="AY257" s="256" t="s">
        <v>292</v>
      </c>
    </row>
    <row r="258" s="15" customFormat="1">
      <c r="A258" s="15"/>
      <c r="B258" s="257"/>
      <c r="C258" s="258"/>
      <c r="D258" s="237" t="s">
        <v>301</v>
      </c>
      <c r="E258" s="259" t="s">
        <v>42</v>
      </c>
      <c r="F258" s="260" t="s">
        <v>303</v>
      </c>
      <c r="G258" s="258"/>
      <c r="H258" s="261">
        <v>1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301</v>
      </c>
      <c r="AU258" s="267" t="s">
        <v>88</v>
      </c>
      <c r="AV258" s="15" t="s">
        <v>150</v>
      </c>
      <c r="AW258" s="15" t="s">
        <v>38</v>
      </c>
      <c r="AX258" s="15" t="s">
        <v>86</v>
      </c>
      <c r="AY258" s="267" t="s">
        <v>292</v>
      </c>
    </row>
    <row r="259" s="2" customFormat="1" ht="16.5" customHeight="1">
      <c r="A259" s="41"/>
      <c r="B259" s="42"/>
      <c r="C259" s="269" t="s">
        <v>489</v>
      </c>
      <c r="D259" s="269" t="s">
        <v>350</v>
      </c>
      <c r="E259" s="270" t="s">
        <v>1407</v>
      </c>
      <c r="F259" s="271" t="s">
        <v>1408</v>
      </c>
      <c r="G259" s="272" t="s">
        <v>181</v>
      </c>
      <c r="H259" s="273">
        <v>3</v>
      </c>
      <c r="I259" s="274"/>
      <c r="J259" s="275">
        <f>ROUND(I259*H259,2)</f>
        <v>0</v>
      </c>
      <c r="K259" s="271" t="s">
        <v>297</v>
      </c>
      <c r="L259" s="276"/>
      <c r="M259" s="277" t="s">
        <v>42</v>
      </c>
      <c r="N259" s="278" t="s">
        <v>50</v>
      </c>
      <c r="O259" s="87"/>
      <c r="P259" s="226">
        <f>O259*H259</f>
        <v>0</v>
      </c>
      <c r="Q259" s="226">
        <v>0.041000000000000002</v>
      </c>
      <c r="R259" s="226">
        <f>Q259*H259</f>
        <v>0.123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354</v>
      </c>
      <c r="AT259" s="228" t="s">
        <v>350</v>
      </c>
      <c r="AU259" s="228" t="s">
        <v>88</v>
      </c>
      <c r="AY259" s="20" t="s">
        <v>292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86</v>
      </c>
      <c r="BK259" s="229">
        <f>ROUND(I259*H259,2)</f>
        <v>0</v>
      </c>
      <c r="BL259" s="20" t="s">
        <v>354</v>
      </c>
      <c r="BM259" s="228" t="s">
        <v>1409</v>
      </c>
    </row>
    <row r="260" s="13" customFormat="1">
      <c r="A260" s="13"/>
      <c r="B260" s="235"/>
      <c r="C260" s="236"/>
      <c r="D260" s="237" t="s">
        <v>301</v>
      </c>
      <c r="E260" s="238" t="s">
        <v>42</v>
      </c>
      <c r="F260" s="239" t="s">
        <v>393</v>
      </c>
      <c r="G260" s="236"/>
      <c r="H260" s="238" t="s">
        <v>42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301</v>
      </c>
      <c r="AU260" s="245" t="s">
        <v>88</v>
      </c>
      <c r="AV260" s="13" t="s">
        <v>86</v>
      </c>
      <c r="AW260" s="13" t="s">
        <v>38</v>
      </c>
      <c r="AX260" s="13" t="s">
        <v>79</v>
      </c>
      <c r="AY260" s="245" t="s">
        <v>292</v>
      </c>
    </row>
    <row r="261" s="14" customFormat="1">
      <c r="A261" s="14"/>
      <c r="B261" s="246"/>
      <c r="C261" s="247"/>
      <c r="D261" s="237" t="s">
        <v>301</v>
      </c>
      <c r="E261" s="248" t="s">
        <v>42</v>
      </c>
      <c r="F261" s="249" t="s">
        <v>188</v>
      </c>
      <c r="G261" s="247"/>
      <c r="H261" s="250">
        <v>3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301</v>
      </c>
      <c r="AU261" s="256" t="s">
        <v>88</v>
      </c>
      <c r="AV261" s="14" t="s">
        <v>88</v>
      </c>
      <c r="AW261" s="14" t="s">
        <v>38</v>
      </c>
      <c r="AX261" s="14" t="s">
        <v>79</v>
      </c>
      <c r="AY261" s="256" t="s">
        <v>292</v>
      </c>
    </row>
    <row r="262" s="15" customFormat="1">
      <c r="A262" s="15"/>
      <c r="B262" s="257"/>
      <c r="C262" s="258"/>
      <c r="D262" s="237" t="s">
        <v>301</v>
      </c>
      <c r="E262" s="259" t="s">
        <v>42</v>
      </c>
      <c r="F262" s="260" t="s">
        <v>303</v>
      </c>
      <c r="G262" s="258"/>
      <c r="H262" s="261">
        <v>3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301</v>
      </c>
      <c r="AU262" s="267" t="s">
        <v>88</v>
      </c>
      <c r="AV262" s="15" t="s">
        <v>150</v>
      </c>
      <c r="AW262" s="15" t="s">
        <v>38</v>
      </c>
      <c r="AX262" s="15" t="s">
        <v>86</v>
      </c>
      <c r="AY262" s="267" t="s">
        <v>292</v>
      </c>
    </row>
    <row r="263" s="2" customFormat="1" ht="16.5" customHeight="1">
      <c r="A263" s="41"/>
      <c r="B263" s="42"/>
      <c r="C263" s="269" t="s">
        <v>494</v>
      </c>
      <c r="D263" s="269" t="s">
        <v>350</v>
      </c>
      <c r="E263" s="270" t="s">
        <v>1410</v>
      </c>
      <c r="F263" s="271" t="s">
        <v>1411</v>
      </c>
      <c r="G263" s="272" t="s">
        <v>181</v>
      </c>
      <c r="H263" s="273">
        <v>7</v>
      </c>
      <c r="I263" s="274"/>
      <c r="J263" s="275">
        <f>ROUND(I263*H263,2)</f>
        <v>0</v>
      </c>
      <c r="K263" s="271" t="s">
        <v>297</v>
      </c>
      <c r="L263" s="276"/>
      <c r="M263" s="277" t="s">
        <v>42</v>
      </c>
      <c r="N263" s="278" t="s">
        <v>50</v>
      </c>
      <c r="O263" s="87"/>
      <c r="P263" s="226">
        <f>O263*H263</f>
        <v>0</v>
      </c>
      <c r="Q263" s="226">
        <v>0.052999999999999998</v>
      </c>
      <c r="R263" s="226">
        <f>Q263*H263</f>
        <v>0.371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354</v>
      </c>
      <c r="AT263" s="228" t="s">
        <v>350</v>
      </c>
      <c r="AU263" s="228" t="s">
        <v>88</v>
      </c>
      <c r="AY263" s="20" t="s">
        <v>292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86</v>
      </c>
      <c r="BK263" s="229">
        <f>ROUND(I263*H263,2)</f>
        <v>0</v>
      </c>
      <c r="BL263" s="20" t="s">
        <v>354</v>
      </c>
      <c r="BM263" s="228" t="s">
        <v>1412</v>
      </c>
    </row>
    <row r="264" s="13" customFormat="1">
      <c r="A264" s="13"/>
      <c r="B264" s="235"/>
      <c r="C264" s="236"/>
      <c r="D264" s="237" t="s">
        <v>301</v>
      </c>
      <c r="E264" s="238" t="s">
        <v>42</v>
      </c>
      <c r="F264" s="239" t="s">
        <v>393</v>
      </c>
      <c r="G264" s="236"/>
      <c r="H264" s="238" t="s">
        <v>42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301</v>
      </c>
      <c r="AU264" s="245" t="s">
        <v>88</v>
      </c>
      <c r="AV264" s="13" t="s">
        <v>86</v>
      </c>
      <c r="AW264" s="13" t="s">
        <v>38</v>
      </c>
      <c r="AX264" s="13" t="s">
        <v>79</v>
      </c>
      <c r="AY264" s="245" t="s">
        <v>292</v>
      </c>
    </row>
    <row r="265" s="14" customFormat="1">
      <c r="A265" s="14"/>
      <c r="B265" s="246"/>
      <c r="C265" s="247"/>
      <c r="D265" s="237" t="s">
        <v>301</v>
      </c>
      <c r="E265" s="248" t="s">
        <v>42</v>
      </c>
      <c r="F265" s="249" t="s">
        <v>182</v>
      </c>
      <c r="G265" s="247"/>
      <c r="H265" s="250">
        <v>7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301</v>
      </c>
      <c r="AU265" s="256" t="s">
        <v>88</v>
      </c>
      <c r="AV265" s="14" t="s">
        <v>88</v>
      </c>
      <c r="AW265" s="14" t="s">
        <v>38</v>
      </c>
      <c r="AX265" s="14" t="s">
        <v>79</v>
      </c>
      <c r="AY265" s="256" t="s">
        <v>292</v>
      </c>
    </row>
    <row r="266" s="15" customFormat="1">
      <c r="A266" s="15"/>
      <c r="B266" s="257"/>
      <c r="C266" s="258"/>
      <c r="D266" s="237" t="s">
        <v>301</v>
      </c>
      <c r="E266" s="259" t="s">
        <v>42</v>
      </c>
      <c r="F266" s="260" t="s">
        <v>303</v>
      </c>
      <c r="G266" s="258"/>
      <c r="H266" s="261">
        <v>7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301</v>
      </c>
      <c r="AU266" s="267" t="s">
        <v>88</v>
      </c>
      <c r="AV266" s="15" t="s">
        <v>150</v>
      </c>
      <c r="AW266" s="15" t="s">
        <v>38</v>
      </c>
      <c r="AX266" s="15" t="s">
        <v>86</v>
      </c>
      <c r="AY266" s="267" t="s">
        <v>292</v>
      </c>
    </row>
    <row r="267" s="2" customFormat="1" ht="16.5" customHeight="1">
      <c r="A267" s="41"/>
      <c r="B267" s="42"/>
      <c r="C267" s="269" t="s">
        <v>500</v>
      </c>
      <c r="D267" s="269" t="s">
        <v>350</v>
      </c>
      <c r="E267" s="270" t="s">
        <v>1413</v>
      </c>
      <c r="F267" s="271" t="s">
        <v>1414</v>
      </c>
      <c r="G267" s="272" t="s">
        <v>181</v>
      </c>
      <c r="H267" s="273">
        <v>4</v>
      </c>
      <c r="I267" s="274"/>
      <c r="J267" s="275">
        <f>ROUND(I267*H267,2)</f>
        <v>0</v>
      </c>
      <c r="K267" s="271" t="s">
        <v>297</v>
      </c>
      <c r="L267" s="276"/>
      <c r="M267" s="277" t="s">
        <v>42</v>
      </c>
      <c r="N267" s="278" t="s">
        <v>50</v>
      </c>
      <c r="O267" s="87"/>
      <c r="P267" s="226">
        <f>O267*H267</f>
        <v>0</v>
      </c>
      <c r="Q267" s="226">
        <v>0.081000000000000003</v>
      </c>
      <c r="R267" s="226">
        <f>Q267*H267</f>
        <v>0.32400000000000001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354</v>
      </c>
      <c r="AT267" s="228" t="s">
        <v>350</v>
      </c>
      <c r="AU267" s="228" t="s">
        <v>88</v>
      </c>
      <c r="AY267" s="20" t="s">
        <v>292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86</v>
      </c>
      <c r="BK267" s="229">
        <f>ROUND(I267*H267,2)</f>
        <v>0</v>
      </c>
      <c r="BL267" s="20" t="s">
        <v>354</v>
      </c>
      <c r="BM267" s="228" t="s">
        <v>1415</v>
      </c>
    </row>
    <row r="268" s="13" customFormat="1">
      <c r="A268" s="13"/>
      <c r="B268" s="235"/>
      <c r="C268" s="236"/>
      <c r="D268" s="237" t="s">
        <v>301</v>
      </c>
      <c r="E268" s="238" t="s">
        <v>42</v>
      </c>
      <c r="F268" s="239" t="s">
        <v>393</v>
      </c>
      <c r="G268" s="236"/>
      <c r="H268" s="238" t="s">
        <v>42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301</v>
      </c>
      <c r="AU268" s="245" t="s">
        <v>88</v>
      </c>
      <c r="AV268" s="13" t="s">
        <v>86</v>
      </c>
      <c r="AW268" s="13" t="s">
        <v>38</v>
      </c>
      <c r="AX268" s="13" t="s">
        <v>79</v>
      </c>
      <c r="AY268" s="245" t="s">
        <v>292</v>
      </c>
    </row>
    <row r="269" s="14" customFormat="1">
      <c r="A269" s="14"/>
      <c r="B269" s="246"/>
      <c r="C269" s="247"/>
      <c r="D269" s="237" t="s">
        <v>301</v>
      </c>
      <c r="E269" s="248" t="s">
        <v>42</v>
      </c>
      <c r="F269" s="249" t="s">
        <v>150</v>
      </c>
      <c r="G269" s="247"/>
      <c r="H269" s="250">
        <v>4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301</v>
      </c>
      <c r="AU269" s="256" t="s">
        <v>88</v>
      </c>
      <c r="AV269" s="14" t="s">
        <v>88</v>
      </c>
      <c r="AW269" s="14" t="s">
        <v>38</v>
      </c>
      <c r="AX269" s="14" t="s">
        <v>79</v>
      </c>
      <c r="AY269" s="256" t="s">
        <v>292</v>
      </c>
    </row>
    <row r="270" s="15" customFormat="1">
      <c r="A270" s="15"/>
      <c r="B270" s="257"/>
      <c r="C270" s="258"/>
      <c r="D270" s="237" t="s">
        <v>301</v>
      </c>
      <c r="E270" s="259" t="s">
        <v>42</v>
      </c>
      <c r="F270" s="260" t="s">
        <v>303</v>
      </c>
      <c r="G270" s="258"/>
      <c r="H270" s="261">
        <v>4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301</v>
      </c>
      <c r="AU270" s="267" t="s">
        <v>88</v>
      </c>
      <c r="AV270" s="15" t="s">
        <v>150</v>
      </c>
      <c r="AW270" s="15" t="s">
        <v>38</v>
      </c>
      <c r="AX270" s="15" t="s">
        <v>86</v>
      </c>
      <c r="AY270" s="267" t="s">
        <v>292</v>
      </c>
    </row>
    <row r="271" s="2" customFormat="1" ht="16.5" customHeight="1">
      <c r="A271" s="41"/>
      <c r="B271" s="42"/>
      <c r="C271" s="269" t="s">
        <v>505</v>
      </c>
      <c r="D271" s="269" t="s">
        <v>350</v>
      </c>
      <c r="E271" s="270" t="s">
        <v>1416</v>
      </c>
      <c r="F271" s="271" t="s">
        <v>1417</v>
      </c>
      <c r="G271" s="272" t="s">
        <v>181</v>
      </c>
      <c r="H271" s="273">
        <v>1</v>
      </c>
      <c r="I271" s="274"/>
      <c r="J271" s="275">
        <f>ROUND(I271*H271,2)</f>
        <v>0</v>
      </c>
      <c r="K271" s="271" t="s">
        <v>297</v>
      </c>
      <c r="L271" s="276"/>
      <c r="M271" s="277" t="s">
        <v>42</v>
      </c>
      <c r="N271" s="278" t="s">
        <v>50</v>
      </c>
      <c r="O271" s="87"/>
      <c r="P271" s="226">
        <f>O271*H271</f>
        <v>0</v>
      </c>
      <c r="Q271" s="226">
        <v>0.021000000000000001</v>
      </c>
      <c r="R271" s="226">
        <f>Q271*H271</f>
        <v>0.021000000000000001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354</v>
      </c>
      <c r="AT271" s="228" t="s">
        <v>350</v>
      </c>
      <c r="AU271" s="228" t="s">
        <v>88</v>
      </c>
      <c r="AY271" s="20" t="s">
        <v>292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86</v>
      </c>
      <c r="BK271" s="229">
        <f>ROUND(I271*H271,2)</f>
        <v>0</v>
      </c>
      <c r="BL271" s="20" t="s">
        <v>354</v>
      </c>
      <c r="BM271" s="228" t="s">
        <v>1418</v>
      </c>
    </row>
    <row r="272" s="13" customFormat="1">
      <c r="A272" s="13"/>
      <c r="B272" s="235"/>
      <c r="C272" s="236"/>
      <c r="D272" s="237" t="s">
        <v>301</v>
      </c>
      <c r="E272" s="238" t="s">
        <v>42</v>
      </c>
      <c r="F272" s="239" t="s">
        <v>393</v>
      </c>
      <c r="G272" s="236"/>
      <c r="H272" s="238" t="s">
        <v>42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301</v>
      </c>
      <c r="AU272" s="245" t="s">
        <v>88</v>
      </c>
      <c r="AV272" s="13" t="s">
        <v>86</v>
      </c>
      <c r="AW272" s="13" t="s">
        <v>38</v>
      </c>
      <c r="AX272" s="13" t="s">
        <v>79</v>
      </c>
      <c r="AY272" s="245" t="s">
        <v>292</v>
      </c>
    </row>
    <row r="273" s="14" customFormat="1">
      <c r="A273" s="14"/>
      <c r="B273" s="246"/>
      <c r="C273" s="247"/>
      <c r="D273" s="237" t="s">
        <v>301</v>
      </c>
      <c r="E273" s="248" t="s">
        <v>42</v>
      </c>
      <c r="F273" s="249" t="s">
        <v>86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301</v>
      </c>
      <c r="AU273" s="256" t="s">
        <v>88</v>
      </c>
      <c r="AV273" s="14" t="s">
        <v>88</v>
      </c>
      <c r="AW273" s="14" t="s">
        <v>38</v>
      </c>
      <c r="AX273" s="14" t="s">
        <v>79</v>
      </c>
      <c r="AY273" s="256" t="s">
        <v>292</v>
      </c>
    </row>
    <row r="274" s="15" customFormat="1">
      <c r="A274" s="15"/>
      <c r="B274" s="257"/>
      <c r="C274" s="258"/>
      <c r="D274" s="237" t="s">
        <v>301</v>
      </c>
      <c r="E274" s="259" t="s">
        <v>42</v>
      </c>
      <c r="F274" s="260" t="s">
        <v>303</v>
      </c>
      <c r="G274" s="258"/>
      <c r="H274" s="261">
        <v>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301</v>
      </c>
      <c r="AU274" s="267" t="s">
        <v>88</v>
      </c>
      <c r="AV274" s="15" t="s">
        <v>150</v>
      </c>
      <c r="AW274" s="15" t="s">
        <v>38</v>
      </c>
      <c r="AX274" s="15" t="s">
        <v>86</v>
      </c>
      <c r="AY274" s="267" t="s">
        <v>292</v>
      </c>
    </row>
    <row r="275" s="2" customFormat="1" ht="16.5" customHeight="1">
      <c r="A275" s="41"/>
      <c r="B275" s="42"/>
      <c r="C275" s="269" t="s">
        <v>154</v>
      </c>
      <c r="D275" s="269" t="s">
        <v>350</v>
      </c>
      <c r="E275" s="270" t="s">
        <v>1419</v>
      </c>
      <c r="F275" s="271" t="s">
        <v>1420</v>
      </c>
      <c r="G275" s="272" t="s">
        <v>181</v>
      </c>
      <c r="H275" s="273">
        <v>3</v>
      </c>
      <c r="I275" s="274"/>
      <c r="J275" s="275">
        <f>ROUND(I275*H275,2)</f>
        <v>0</v>
      </c>
      <c r="K275" s="271" t="s">
        <v>297</v>
      </c>
      <c r="L275" s="276"/>
      <c r="M275" s="277" t="s">
        <v>42</v>
      </c>
      <c r="N275" s="278" t="s">
        <v>50</v>
      </c>
      <c r="O275" s="87"/>
      <c r="P275" s="226">
        <f>O275*H275</f>
        <v>0</v>
      </c>
      <c r="Q275" s="226">
        <v>0.254</v>
      </c>
      <c r="R275" s="226">
        <f>Q275*H275</f>
        <v>0.76200000000000001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354</v>
      </c>
      <c r="AT275" s="228" t="s">
        <v>350</v>
      </c>
      <c r="AU275" s="228" t="s">
        <v>88</v>
      </c>
      <c r="AY275" s="20" t="s">
        <v>292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86</v>
      </c>
      <c r="BK275" s="229">
        <f>ROUND(I275*H275,2)</f>
        <v>0</v>
      </c>
      <c r="BL275" s="20" t="s">
        <v>354</v>
      </c>
      <c r="BM275" s="228" t="s">
        <v>1421</v>
      </c>
    </row>
    <row r="276" s="13" customFormat="1">
      <c r="A276" s="13"/>
      <c r="B276" s="235"/>
      <c r="C276" s="236"/>
      <c r="D276" s="237" t="s">
        <v>301</v>
      </c>
      <c r="E276" s="238" t="s">
        <v>42</v>
      </c>
      <c r="F276" s="239" t="s">
        <v>393</v>
      </c>
      <c r="G276" s="236"/>
      <c r="H276" s="238" t="s">
        <v>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301</v>
      </c>
      <c r="AU276" s="245" t="s">
        <v>88</v>
      </c>
      <c r="AV276" s="13" t="s">
        <v>86</v>
      </c>
      <c r="AW276" s="13" t="s">
        <v>38</v>
      </c>
      <c r="AX276" s="13" t="s">
        <v>79</v>
      </c>
      <c r="AY276" s="245" t="s">
        <v>292</v>
      </c>
    </row>
    <row r="277" s="14" customFormat="1">
      <c r="A277" s="14"/>
      <c r="B277" s="246"/>
      <c r="C277" s="247"/>
      <c r="D277" s="237" t="s">
        <v>301</v>
      </c>
      <c r="E277" s="248" t="s">
        <v>42</v>
      </c>
      <c r="F277" s="249" t="s">
        <v>188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301</v>
      </c>
      <c r="AU277" s="256" t="s">
        <v>88</v>
      </c>
      <c r="AV277" s="14" t="s">
        <v>88</v>
      </c>
      <c r="AW277" s="14" t="s">
        <v>38</v>
      </c>
      <c r="AX277" s="14" t="s">
        <v>79</v>
      </c>
      <c r="AY277" s="256" t="s">
        <v>292</v>
      </c>
    </row>
    <row r="278" s="15" customFormat="1">
      <c r="A278" s="15"/>
      <c r="B278" s="257"/>
      <c r="C278" s="258"/>
      <c r="D278" s="237" t="s">
        <v>301</v>
      </c>
      <c r="E278" s="259" t="s">
        <v>42</v>
      </c>
      <c r="F278" s="260" t="s">
        <v>303</v>
      </c>
      <c r="G278" s="258"/>
      <c r="H278" s="261">
        <v>3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301</v>
      </c>
      <c r="AU278" s="267" t="s">
        <v>88</v>
      </c>
      <c r="AV278" s="15" t="s">
        <v>150</v>
      </c>
      <c r="AW278" s="15" t="s">
        <v>38</v>
      </c>
      <c r="AX278" s="15" t="s">
        <v>86</v>
      </c>
      <c r="AY278" s="267" t="s">
        <v>292</v>
      </c>
    </row>
    <row r="279" s="2" customFormat="1" ht="16.5" customHeight="1">
      <c r="A279" s="41"/>
      <c r="B279" s="42"/>
      <c r="C279" s="269" t="s">
        <v>517</v>
      </c>
      <c r="D279" s="269" t="s">
        <v>350</v>
      </c>
      <c r="E279" s="270" t="s">
        <v>1422</v>
      </c>
      <c r="F279" s="271" t="s">
        <v>1423</v>
      </c>
      <c r="G279" s="272" t="s">
        <v>181</v>
      </c>
      <c r="H279" s="273">
        <v>3</v>
      </c>
      <c r="I279" s="274"/>
      <c r="J279" s="275">
        <f>ROUND(I279*H279,2)</f>
        <v>0</v>
      </c>
      <c r="K279" s="271" t="s">
        <v>297</v>
      </c>
      <c r="L279" s="276"/>
      <c r="M279" s="277" t="s">
        <v>42</v>
      </c>
      <c r="N279" s="278" t="s">
        <v>50</v>
      </c>
      <c r="O279" s="87"/>
      <c r="P279" s="226">
        <f>O279*H279</f>
        <v>0</v>
      </c>
      <c r="Q279" s="226">
        <v>1.0129999999999999</v>
      </c>
      <c r="R279" s="226">
        <f>Q279*H279</f>
        <v>3.0389999999999997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354</v>
      </c>
      <c r="AT279" s="228" t="s">
        <v>350</v>
      </c>
      <c r="AU279" s="228" t="s">
        <v>88</v>
      </c>
      <c r="AY279" s="20" t="s">
        <v>292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86</v>
      </c>
      <c r="BK279" s="229">
        <f>ROUND(I279*H279,2)</f>
        <v>0</v>
      </c>
      <c r="BL279" s="20" t="s">
        <v>354</v>
      </c>
      <c r="BM279" s="228" t="s">
        <v>1424</v>
      </c>
    </row>
    <row r="280" s="13" customFormat="1">
      <c r="A280" s="13"/>
      <c r="B280" s="235"/>
      <c r="C280" s="236"/>
      <c r="D280" s="237" t="s">
        <v>301</v>
      </c>
      <c r="E280" s="238" t="s">
        <v>42</v>
      </c>
      <c r="F280" s="239" t="s">
        <v>393</v>
      </c>
      <c r="G280" s="236"/>
      <c r="H280" s="238" t="s">
        <v>42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301</v>
      </c>
      <c r="AU280" s="245" t="s">
        <v>88</v>
      </c>
      <c r="AV280" s="13" t="s">
        <v>86</v>
      </c>
      <c r="AW280" s="13" t="s">
        <v>38</v>
      </c>
      <c r="AX280" s="13" t="s">
        <v>79</v>
      </c>
      <c r="AY280" s="245" t="s">
        <v>292</v>
      </c>
    </row>
    <row r="281" s="14" customFormat="1">
      <c r="A281" s="14"/>
      <c r="B281" s="246"/>
      <c r="C281" s="247"/>
      <c r="D281" s="237" t="s">
        <v>301</v>
      </c>
      <c r="E281" s="248" t="s">
        <v>42</v>
      </c>
      <c r="F281" s="249" t="s">
        <v>188</v>
      </c>
      <c r="G281" s="247"/>
      <c r="H281" s="250">
        <v>3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301</v>
      </c>
      <c r="AU281" s="256" t="s">
        <v>88</v>
      </c>
      <c r="AV281" s="14" t="s">
        <v>88</v>
      </c>
      <c r="AW281" s="14" t="s">
        <v>38</v>
      </c>
      <c r="AX281" s="14" t="s">
        <v>79</v>
      </c>
      <c r="AY281" s="256" t="s">
        <v>292</v>
      </c>
    </row>
    <row r="282" s="15" customFormat="1">
      <c r="A282" s="15"/>
      <c r="B282" s="257"/>
      <c r="C282" s="258"/>
      <c r="D282" s="237" t="s">
        <v>301</v>
      </c>
      <c r="E282" s="259" t="s">
        <v>42</v>
      </c>
      <c r="F282" s="260" t="s">
        <v>303</v>
      </c>
      <c r="G282" s="258"/>
      <c r="H282" s="261">
        <v>3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301</v>
      </c>
      <c r="AU282" s="267" t="s">
        <v>88</v>
      </c>
      <c r="AV282" s="15" t="s">
        <v>150</v>
      </c>
      <c r="AW282" s="15" t="s">
        <v>38</v>
      </c>
      <c r="AX282" s="15" t="s">
        <v>86</v>
      </c>
      <c r="AY282" s="267" t="s">
        <v>292</v>
      </c>
    </row>
    <row r="283" s="2" customFormat="1" ht="16.5" customHeight="1">
      <c r="A283" s="41"/>
      <c r="B283" s="42"/>
      <c r="C283" s="269" t="s">
        <v>523</v>
      </c>
      <c r="D283" s="269" t="s">
        <v>350</v>
      </c>
      <c r="E283" s="270" t="s">
        <v>1425</v>
      </c>
      <c r="F283" s="271" t="s">
        <v>1426</v>
      </c>
      <c r="G283" s="272" t="s">
        <v>181</v>
      </c>
      <c r="H283" s="273">
        <v>12</v>
      </c>
      <c r="I283" s="274"/>
      <c r="J283" s="275">
        <f>ROUND(I283*H283,2)</f>
        <v>0</v>
      </c>
      <c r="K283" s="271" t="s">
        <v>297</v>
      </c>
      <c r="L283" s="276"/>
      <c r="M283" s="277" t="s">
        <v>42</v>
      </c>
      <c r="N283" s="278" t="s">
        <v>50</v>
      </c>
      <c r="O283" s="87"/>
      <c r="P283" s="226">
        <f>O283*H283</f>
        <v>0</v>
      </c>
      <c r="Q283" s="226">
        <v>1.1599999999999999</v>
      </c>
      <c r="R283" s="226">
        <f>Q283*H283</f>
        <v>13.919999999999998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354</v>
      </c>
      <c r="AT283" s="228" t="s">
        <v>350</v>
      </c>
      <c r="AU283" s="228" t="s">
        <v>88</v>
      </c>
      <c r="AY283" s="20" t="s">
        <v>292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86</v>
      </c>
      <c r="BK283" s="229">
        <f>ROUND(I283*H283,2)</f>
        <v>0</v>
      </c>
      <c r="BL283" s="20" t="s">
        <v>354</v>
      </c>
      <c r="BM283" s="228" t="s">
        <v>1427</v>
      </c>
    </row>
    <row r="284" s="13" customFormat="1">
      <c r="A284" s="13"/>
      <c r="B284" s="235"/>
      <c r="C284" s="236"/>
      <c r="D284" s="237" t="s">
        <v>301</v>
      </c>
      <c r="E284" s="238" t="s">
        <v>42</v>
      </c>
      <c r="F284" s="239" t="s">
        <v>393</v>
      </c>
      <c r="G284" s="236"/>
      <c r="H284" s="238" t="s">
        <v>42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301</v>
      </c>
      <c r="AU284" s="245" t="s">
        <v>88</v>
      </c>
      <c r="AV284" s="13" t="s">
        <v>86</v>
      </c>
      <c r="AW284" s="13" t="s">
        <v>38</v>
      </c>
      <c r="AX284" s="13" t="s">
        <v>79</v>
      </c>
      <c r="AY284" s="245" t="s">
        <v>292</v>
      </c>
    </row>
    <row r="285" s="14" customFormat="1">
      <c r="A285" s="14"/>
      <c r="B285" s="246"/>
      <c r="C285" s="247"/>
      <c r="D285" s="237" t="s">
        <v>301</v>
      </c>
      <c r="E285" s="248" t="s">
        <v>42</v>
      </c>
      <c r="F285" s="249" t="s">
        <v>8</v>
      </c>
      <c r="G285" s="247"/>
      <c r="H285" s="250">
        <v>12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301</v>
      </c>
      <c r="AU285" s="256" t="s">
        <v>88</v>
      </c>
      <c r="AV285" s="14" t="s">
        <v>88</v>
      </c>
      <c r="AW285" s="14" t="s">
        <v>38</v>
      </c>
      <c r="AX285" s="14" t="s">
        <v>79</v>
      </c>
      <c r="AY285" s="256" t="s">
        <v>292</v>
      </c>
    </row>
    <row r="286" s="15" customFormat="1">
      <c r="A286" s="15"/>
      <c r="B286" s="257"/>
      <c r="C286" s="258"/>
      <c r="D286" s="237" t="s">
        <v>301</v>
      </c>
      <c r="E286" s="259" t="s">
        <v>42</v>
      </c>
      <c r="F286" s="260" t="s">
        <v>303</v>
      </c>
      <c r="G286" s="258"/>
      <c r="H286" s="261">
        <v>12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7" t="s">
        <v>301</v>
      </c>
      <c r="AU286" s="267" t="s">
        <v>88</v>
      </c>
      <c r="AV286" s="15" t="s">
        <v>150</v>
      </c>
      <c r="AW286" s="15" t="s">
        <v>38</v>
      </c>
      <c r="AX286" s="15" t="s">
        <v>86</v>
      </c>
      <c r="AY286" s="267" t="s">
        <v>292</v>
      </c>
    </row>
    <row r="287" s="2" customFormat="1" ht="16.5" customHeight="1">
      <c r="A287" s="41"/>
      <c r="B287" s="42"/>
      <c r="C287" s="269" t="s">
        <v>528</v>
      </c>
      <c r="D287" s="269" t="s">
        <v>350</v>
      </c>
      <c r="E287" s="270" t="s">
        <v>1428</v>
      </c>
      <c r="F287" s="271" t="s">
        <v>1429</v>
      </c>
      <c r="G287" s="272" t="s">
        <v>181</v>
      </c>
      <c r="H287" s="273">
        <v>1</v>
      </c>
      <c r="I287" s="274"/>
      <c r="J287" s="275">
        <f>ROUND(I287*H287,2)</f>
        <v>0</v>
      </c>
      <c r="K287" s="271" t="s">
        <v>297</v>
      </c>
      <c r="L287" s="276"/>
      <c r="M287" s="277" t="s">
        <v>42</v>
      </c>
      <c r="N287" s="278" t="s">
        <v>50</v>
      </c>
      <c r="O287" s="87"/>
      <c r="P287" s="226">
        <f>O287*H287</f>
        <v>0</v>
      </c>
      <c r="Q287" s="226">
        <v>2.5899999999999999</v>
      </c>
      <c r="R287" s="226">
        <f>Q287*H287</f>
        <v>2.5899999999999999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354</v>
      </c>
      <c r="AT287" s="228" t="s">
        <v>350</v>
      </c>
      <c r="AU287" s="228" t="s">
        <v>88</v>
      </c>
      <c r="AY287" s="20" t="s">
        <v>292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86</v>
      </c>
      <c r="BK287" s="229">
        <f>ROUND(I287*H287,2)</f>
        <v>0</v>
      </c>
      <c r="BL287" s="20" t="s">
        <v>354</v>
      </c>
      <c r="BM287" s="228" t="s">
        <v>1430</v>
      </c>
    </row>
    <row r="288" s="13" customFormat="1">
      <c r="A288" s="13"/>
      <c r="B288" s="235"/>
      <c r="C288" s="236"/>
      <c r="D288" s="237" t="s">
        <v>301</v>
      </c>
      <c r="E288" s="238" t="s">
        <v>42</v>
      </c>
      <c r="F288" s="239" t="s">
        <v>393</v>
      </c>
      <c r="G288" s="236"/>
      <c r="H288" s="238" t="s">
        <v>42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301</v>
      </c>
      <c r="AU288" s="245" t="s">
        <v>88</v>
      </c>
      <c r="AV288" s="13" t="s">
        <v>86</v>
      </c>
      <c r="AW288" s="13" t="s">
        <v>38</v>
      </c>
      <c r="AX288" s="13" t="s">
        <v>79</v>
      </c>
      <c r="AY288" s="245" t="s">
        <v>292</v>
      </c>
    </row>
    <row r="289" s="14" customFormat="1">
      <c r="A289" s="14"/>
      <c r="B289" s="246"/>
      <c r="C289" s="247"/>
      <c r="D289" s="237" t="s">
        <v>301</v>
      </c>
      <c r="E289" s="248" t="s">
        <v>42</v>
      </c>
      <c r="F289" s="249" t="s">
        <v>86</v>
      </c>
      <c r="G289" s="247"/>
      <c r="H289" s="250">
        <v>1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301</v>
      </c>
      <c r="AU289" s="256" t="s">
        <v>88</v>
      </c>
      <c r="AV289" s="14" t="s">
        <v>88</v>
      </c>
      <c r="AW289" s="14" t="s">
        <v>38</v>
      </c>
      <c r="AX289" s="14" t="s">
        <v>79</v>
      </c>
      <c r="AY289" s="256" t="s">
        <v>292</v>
      </c>
    </row>
    <row r="290" s="15" customFormat="1">
      <c r="A290" s="15"/>
      <c r="B290" s="257"/>
      <c r="C290" s="258"/>
      <c r="D290" s="237" t="s">
        <v>301</v>
      </c>
      <c r="E290" s="259" t="s">
        <v>42</v>
      </c>
      <c r="F290" s="260" t="s">
        <v>303</v>
      </c>
      <c r="G290" s="258"/>
      <c r="H290" s="261">
        <v>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301</v>
      </c>
      <c r="AU290" s="267" t="s">
        <v>88</v>
      </c>
      <c r="AV290" s="15" t="s">
        <v>150</v>
      </c>
      <c r="AW290" s="15" t="s">
        <v>38</v>
      </c>
      <c r="AX290" s="15" t="s">
        <v>86</v>
      </c>
      <c r="AY290" s="267" t="s">
        <v>292</v>
      </c>
    </row>
    <row r="291" s="2" customFormat="1" ht="16.5" customHeight="1">
      <c r="A291" s="41"/>
      <c r="B291" s="42"/>
      <c r="C291" s="269" t="s">
        <v>533</v>
      </c>
      <c r="D291" s="269" t="s">
        <v>350</v>
      </c>
      <c r="E291" s="270" t="s">
        <v>1431</v>
      </c>
      <c r="F291" s="271" t="s">
        <v>1432</v>
      </c>
      <c r="G291" s="272" t="s">
        <v>181</v>
      </c>
      <c r="H291" s="273">
        <v>19</v>
      </c>
      <c r="I291" s="274"/>
      <c r="J291" s="275">
        <f>ROUND(I291*H291,2)</f>
        <v>0</v>
      </c>
      <c r="K291" s="271" t="s">
        <v>297</v>
      </c>
      <c r="L291" s="276"/>
      <c r="M291" s="277" t="s">
        <v>42</v>
      </c>
      <c r="N291" s="278" t="s">
        <v>50</v>
      </c>
      <c r="O291" s="87"/>
      <c r="P291" s="226">
        <f>O291*H291</f>
        <v>0</v>
      </c>
      <c r="Q291" s="226">
        <v>0.002</v>
      </c>
      <c r="R291" s="226">
        <f>Q291*H291</f>
        <v>0.037999999999999999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354</v>
      </c>
      <c r="AT291" s="228" t="s">
        <v>350</v>
      </c>
      <c r="AU291" s="228" t="s">
        <v>88</v>
      </c>
      <c r="AY291" s="20" t="s">
        <v>292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86</v>
      </c>
      <c r="BK291" s="229">
        <f>ROUND(I291*H291,2)</f>
        <v>0</v>
      </c>
      <c r="BL291" s="20" t="s">
        <v>354</v>
      </c>
      <c r="BM291" s="228" t="s">
        <v>1433</v>
      </c>
    </row>
    <row r="292" s="13" customFormat="1">
      <c r="A292" s="13"/>
      <c r="B292" s="235"/>
      <c r="C292" s="236"/>
      <c r="D292" s="237" t="s">
        <v>301</v>
      </c>
      <c r="E292" s="238" t="s">
        <v>42</v>
      </c>
      <c r="F292" s="239" t="s">
        <v>393</v>
      </c>
      <c r="G292" s="236"/>
      <c r="H292" s="238" t="s">
        <v>42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301</v>
      </c>
      <c r="AU292" s="245" t="s">
        <v>88</v>
      </c>
      <c r="AV292" s="13" t="s">
        <v>86</v>
      </c>
      <c r="AW292" s="13" t="s">
        <v>38</v>
      </c>
      <c r="AX292" s="13" t="s">
        <v>79</v>
      </c>
      <c r="AY292" s="245" t="s">
        <v>292</v>
      </c>
    </row>
    <row r="293" s="14" customFormat="1">
      <c r="A293" s="14"/>
      <c r="B293" s="246"/>
      <c r="C293" s="247"/>
      <c r="D293" s="237" t="s">
        <v>301</v>
      </c>
      <c r="E293" s="248" t="s">
        <v>42</v>
      </c>
      <c r="F293" s="249" t="s">
        <v>403</v>
      </c>
      <c r="G293" s="247"/>
      <c r="H293" s="250">
        <v>19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301</v>
      </c>
      <c r="AU293" s="256" t="s">
        <v>88</v>
      </c>
      <c r="AV293" s="14" t="s">
        <v>88</v>
      </c>
      <c r="AW293" s="14" t="s">
        <v>38</v>
      </c>
      <c r="AX293" s="14" t="s">
        <v>79</v>
      </c>
      <c r="AY293" s="256" t="s">
        <v>292</v>
      </c>
    </row>
    <row r="294" s="15" customFormat="1">
      <c r="A294" s="15"/>
      <c r="B294" s="257"/>
      <c r="C294" s="258"/>
      <c r="D294" s="237" t="s">
        <v>301</v>
      </c>
      <c r="E294" s="259" t="s">
        <v>42</v>
      </c>
      <c r="F294" s="260" t="s">
        <v>303</v>
      </c>
      <c r="G294" s="258"/>
      <c r="H294" s="261">
        <v>19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301</v>
      </c>
      <c r="AU294" s="267" t="s">
        <v>88</v>
      </c>
      <c r="AV294" s="15" t="s">
        <v>150</v>
      </c>
      <c r="AW294" s="15" t="s">
        <v>38</v>
      </c>
      <c r="AX294" s="15" t="s">
        <v>86</v>
      </c>
      <c r="AY294" s="267" t="s">
        <v>292</v>
      </c>
    </row>
    <row r="295" s="2" customFormat="1" ht="24.15" customHeight="1">
      <c r="A295" s="41"/>
      <c r="B295" s="42"/>
      <c r="C295" s="217" t="s">
        <v>538</v>
      </c>
      <c r="D295" s="217" t="s">
        <v>294</v>
      </c>
      <c r="E295" s="218" t="s">
        <v>1434</v>
      </c>
      <c r="F295" s="219" t="s">
        <v>1435</v>
      </c>
      <c r="G295" s="220" t="s">
        <v>181</v>
      </c>
      <c r="H295" s="221">
        <v>5</v>
      </c>
      <c r="I295" s="222"/>
      <c r="J295" s="223">
        <f>ROUND(I295*H295,2)</f>
        <v>0</v>
      </c>
      <c r="K295" s="219" t="s">
        <v>297</v>
      </c>
      <c r="L295" s="47"/>
      <c r="M295" s="224" t="s">
        <v>42</v>
      </c>
      <c r="N295" s="225" t="s">
        <v>50</v>
      </c>
      <c r="O295" s="87"/>
      <c r="P295" s="226">
        <f>O295*H295</f>
        <v>0</v>
      </c>
      <c r="Q295" s="226">
        <v>0.10921</v>
      </c>
      <c r="R295" s="226">
        <f>Q295*H295</f>
        <v>0.54605000000000004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150</v>
      </c>
      <c r="AT295" s="228" t="s">
        <v>294</v>
      </c>
      <c r="AU295" s="228" t="s">
        <v>88</v>
      </c>
      <c r="AY295" s="20" t="s">
        <v>292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86</v>
      </c>
      <c r="BK295" s="229">
        <f>ROUND(I295*H295,2)</f>
        <v>0</v>
      </c>
      <c r="BL295" s="20" t="s">
        <v>150</v>
      </c>
      <c r="BM295" s="228" t="s">
        <v>1436</v>
      </c>
    </row>
    <row r="296" s="2" customFormat="1">
      <c r="A296" s="41"/>
      <c r="B296" s="42"/>
      <c r="C296" s="43"/>
      <c r="D296" s="230" t="s">
        <v>299</v>
      </c>
      <c r="E296" s="43"/>
      <c r="F296" s="231" t="s">
        <v>1437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299</v>
      </c>
      <c r="AU296" s="20" t="s">
        <v>88</v>
      </c>
    </row>
    <row r="297" s="13" customFormat="1">
      <c r="A297" s="13"/>
      <c r="B297" s="235"/>
      <c r="C297" s="236"/>
      <c r="D297" s="237" t="s">
        <v>301</v>
      </c>
      <c r="E297" s="238" t="s">
        <v>42</v>
      </c>
      <c r="F297" s="239" t="s">
        <v>393</v>
      </c>
      <c r="G297" s="236"/>
      <c r="H297" s="238" t="s">
        <v>42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301</v>
      </c>
      <c r="AU297" s="245" t="s">
        <v>88</v>
      </c>
      <c r="AV297" s="13" t="s">
        <v>86</v>
      </c>
      <c r="AW297" s="13" t="s">
        <v>38</v>
      </c>
      <c r="AX297" s="13" t="s">
        <v>79</v>
      </c>
      <c r="AY297" s="245" t="s">
        <v>292</v>
      </c>
    </row>
    <row r="298" s="14" customFormat="1">
      <c r="A298" s="14"/>
      <c r="B298" s="246"/>
      <c r="C298" s="247"/>
      <c r="D298" s="237" t="s">
        <v>301</v>
      </c>
      <c r="E298" s="248" t="s">
        <v>141</v>
      </c>
      <c r="F298" s="249" t="s">
        <v>256</v>
      </c>
      <c r="G298" s="247"/>
      <c r="H298" s="250">
        <v>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301</v>
      </c>
      <c r="AU298" s="256" t="s">
        <v>88</v>
      </c>
      <c r="AV298" s="14" t="s">
        <v>88</v>
      </c>
      <c r="AW298" s="14" t="s">
        <v>38</v>
      </c>
      <c r="AX298" s="14" t="s">
        <v>79</v>
      </c>
      <c r="AY298" s="256" t="s">
        <v>292</v>
      </c>
    </row>
    <row r="299" s="15" customFormat="1">
      <c r="A299" s="15"/>
      <c r="B299" s="257"/>
      <c r="C299" s="258"/>
      <c r="D299" s="237" t="s">
        <v>301</v>
      </c>
      <c r="E299" s="259" t="s">
        <v>42</v>
      </c>
      <c r="F299" s="260" t="s">
        <v>303</v>
      </c>
      <c r="G299" s="258"/>
      <c r="H299" s="261">
        <v>5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301</v>
      </c>
      <c r="AU299" s="267" t="s">
        <v>88</v>
      </c>
      <c r="AV299" s="15" t="s">
        <v>150</v>
      </c>
      <c r="AW299" s="15" t="s">
        <v>38</v>
      </c>
      <c r="AX299" s="15" t="s">
        <v>86</v>
      </c>
      <c r="AY299" s="267" t="s">
        <v>292</v>
      </c>
    </row>
    <row r="300" s="2" customFormat="1" ht="24.15" customHeight="1">
      <c r="A300" s="41"/>
      <c r="B300" s="42"/>
      <c r="C300" s="217" t="s">
        <v>543</v>
      </c>
      <c r="D300" s="217" t="s">
        <v>294</v>
      </c>
      <c r="E300" s="218" t="s">
        <v>1438</v>
      </c>
      <c r="F300" s="219" t="s">
        <v>1439</v>
      </c>
      <c r="G300" s="220" t="s">
        <v>181</v>
      </c>
      <c r="H300" s="221">
        <v>4</v>
      </c>
      <c r="I300" s="222"/>
      <c r="J300" s="223">
        <f>ROUND(I300*H300,2)</f>
        <v>0</v>
      </c>
      <c r="K300" s="219" t="s">
        <v>297</v>
      </c>
      <c r="L300" s="47"/>
      <c r="M300" s="224" t="s">
        <v>42</v>
      </c>
      <c r="N300" s="225" t="s">
        <v>50</v>
      </c>
      <c r="O300" s="87"/>
      <c r="P300" s="226">
        <f>O300*H300</f>
        <v>0</v>
      </c>
      <c r="Q300" s="226">
        <v>0.012120000000000001</v>
      </c>
      <c r="R300" s="226">
        <f>Q300*H300</f>
        <v>0.048480000000000002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150</v>
      </c>
      <c r="AT300" s="228" t="s">
        <v>294</v>
      </c>
      <c r="AU300" s="228" t="s">
        <v>88</v>
      </c>
      <c r="AY300" s="20" t="s">
        <v>292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86</v>
      </c>
      <c r="BK300" s="229">
        <f>ROUND(I300*H300,2)</f>
        <v>0</v>
      </c>
      <c r="BL300" s="20" t="s">
        <v>150</v>
      </c>
      <c r="BM300" s="228" t="s">
        <v>1440</v>
      </c>
    </row>
    <row r="301" s="2" customFormat="1">
      <c r="A301" s="41"/>
      <c r="B301" s="42"/>
      <c r="C301" s="43"/>
      <c r="D301" s="230" t="s">
        <v>299</v>
      </c>
      <c r="E301" s="43"/>
      <c r="F301" s="231" t="s">
        <v>1441</v>
      </c>
      <c r="G301" s="43"/>
      <c r="H301" s="43"/>
      <c r="I301" s="232"/>
      <c r="J301" s="43"/>
      <c r="K301" s="43"/>
      <c r="L301" s="47"/>
      <c r="M301" s="233"/>
      <c r="N301" s="23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299</v>
      </c>
      <c r="AU301" s="20" t="s">
        <v>88</v>
      </c>
    </row>
    <row r="302" s="13" customFormat="1">
      <c r="A302" s="13"/>
      <c r="B302" s="235"/>
      <c r="C302" s="236"/>
      <c r="D302" s="237" t="s">
        <v>301</v>
      </c>
      <c r="E302" s="238" t="s">
        <v>42</v>
      </c>
      <c r="F302" s="239" t="s">
        <v>393</v>
      </c>
      <c r="G302" s="236"/>
      <c r="H302" s="238" t="s">
        <v>42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301</v>
      </c>
      <c r="AU302" s="245" t="s">
        <v>88</v>
      </c>
      <c r="AV302" s="13" t="s">
        <v>86</v>
      </c>
      <c r="AW302" s="13" t="s">
        <v>38</v>
      </c>
      <c r="AX302" s="13" t="s">
        <v>79</v>
      </c>
      <c r="AY302" s="245" t="s">
        <v>292</v>
      </c>
    </row>
    <row r="303" s="14" customFormat="1">
      <c r="A303" s="14"/>
      <c r="B303" s="246"/>
      <c r="C303" s="247"/>
      <c r="D303" s="237" t="s">
        <v>301</v>
      </c>
      <c r="E303" s="248" t="s">
        <v>42</v>
      </c>
      <c r="F303" s="249" t="s">
        <v>150</v>
      </c>
      <c r="G303" s="247"/>
      <c r="H303" s="250">
        <v>4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301</v>
      </c>
      <c r="AU303" s="256" t="s">
        <v>88</v>
      </c>
      <c r="AV303" s="14" t="s">
        <v>88</v>
      </c>
      <c r="AW303" s="14" t="s">
        <v>38</v>
      </c>
      <c r="AX303" s="14" t="s">
        <v>79</v>
      </c>
      <c r="AY303" s="256" t="s">
        <v>292</v>
      </c>
    </row>
    <row r="304" s="15" customFormat="1">
      <c r="A304" s="15"/>
      <c r="B304" s="257"/>
      <c r="C304" s="258"/>
      <c r="D304" s="237" t="s">
        <v>301</v>
      </c>
      <c r="E304" s="259" t="s">
        <v>42</v>
      </c>
      <c r="F304" s="260" t="s">
        <v>303</v>
      </c>
      <c r="G304" s="258"/>
      <c r="H304" s="261">
        <v>4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301</v>
      </c>
      <c r="AU304" s="267" t="s">
        <v>88</v>
      </c>
      <c r="AV304" s="15" t="s">
        <v>150</v>
      </c>
      <c r="AW304" s="15" t="s">
        <v>38</v>
      </c>
      <c r="AX304" s="15" t="s">
        <v>86</v>
      </c>
      <c r="AY304" s="267" t="s">
        <v>292</v>
      </c>
    </row>
    <row r="305" s="2" customFormat="1" ht="24.15" customHeight="1">
      <c r="A305" s="41"/>
      <c r="B305" s="42"/>
      <c r="C305" s="217" t="s">
        <v>550</v>
      </c>
      <c r="D305" s="217" t="s">
        <v>294</v>
      </c>
      <c r="E305" s="218" t="s">
        <v>1442</v>
      </c>
      <c r="F305" s="219" t="s">
        <v>1443</v>
      </c>
      <c r="G305" s="220" t="s">
        <v>181</v>
      </c>
      <c r="H305" s="221">
        <v>1</v>
      </c>
      <c r="I305" s="222"/>
      <c r="J305" s="223">
        <f>ROUND(I305*H305,2)</f>
        <v>0</v>
      </c>
      <c r="K305" s="219" t="s">
        <v>297</v>
      </c>
      <c r="L305" s="47"/>
      <c r="M305" s="224" t="s">
        <v>42</v>
      </c>
      <c r="N305" s="225" t="s">
        <v>50</v>
      </c>
      <c r="O305" s="87"/>
      <c r="P305" s="226">
        <f>O305*H305</f>
        <v>0</v>
      </c>
      <c r="Q305" s="226">
        <v>0.024240000000000001</v>
      </c>
      <c r="R305" s="226">
        <f>Q305*H305</f>
        <v>0.024240000000000001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150</v>
      </c>
      <c r="AT305" s="228" t="s">
        <v>294</v>
      </c>
      <c r="AU305" s="228" t="s">
        <v>88</v>
      </c>
      <c r="AY305" s="20" t="s">
        <v>292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86</v>
      </c>
      <c r="BK305" s="229">
        <f>ROUND(I305*H305,2)</f>
        <v>0</v>
      </c>
      <c r="BL305" s="20" t="s">
        <v>150</v>
      </c>
      <c r="BM305" s="228" t="s">
        <v>1444</v>
      </c>
    </row>
    <row r="306" s="2" customFormat="1">
      <c r="A306" s="41"/>
      <c r="B306" s="42"/>
      <c r="C306" s="43"/>
      <c r="D306" s="230" t="s">
        <v>299</v>
      </c>
      <c r="E306" s="43"/>
      <c r="F306" s="231" t="s">
        <v>1445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299</v>
      </c>
      <c r="AU306" s="20" t="s">
        <v>88</v>
      </c>
    </row>
    <row r="307" s="13" customFormat="1">
      <c r="A307" s="13"/>
      <c r="B307" s="235"/>
      <c r="C307" s="236"/>
      <c r="D307" s="237" t="s">
        <v>301</v>
      </c>
      <c r="E307" s="238" t="s">
        <v>42</v>
      </c>
      <c r="F307" s="239" t="s">
        <v>393</v>
      </c>
      <c r="G307" s="236"/>
      <c r="H307" s="238" t="s">
        <v>42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301</v>
      </c>
      <c r="AU307" s="245" t="s">
        <v>88</v>
      </c>
      <c r="AV307" s="13" t="s">
        <v>86</v>
      </c>
      <c r="AW307" s="13" t="s">
        <v>38</v>
      </c>
      <c r="AX307" s="13" t="s">
        <v>79</v>
      </c>
      <c r="AY307" s="245" t="s">
        <v>292</v>
      </c>
    </row>
    <row r="308" s="14" customFormat="1">
      <c r="A308" s="14"/>
      <c r="B308" s="246"/>
      <c r="C308" s="247"/>
      <c r="D308" s="237" t="s">
        <v>301</v>
      </c>
      <c r="E308" s="248" t="s">
        <v>42</v>
      </c>
      <c r="F308" s="249" t="s">
        <v>86</v>
      </c>
      <c r="G308" s="247"/>
      <c r="H308" s="250">
        <v>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301</v>
      </c>
      <c r="AU308" s="256" t="s">
        <v>88</v>
      </c>
      <c r="AV308" s="14" t="s">
        <v>88</v>
      </c>
      <c r="AW308" s="14" t="s">
        <v>38</v>
      </c>
      <c r="AX308" s="14" t="s">
        <v>79</v>
      </c>
      <c r="AY308" s="256" t="s">
        <v>292</v>
      </c>
    </row>
    <row r="309" s="15" customFormat="1">
      <c r="A309" s="15"/>
      <c r="B309" s="257"/>
      <c r="C309" s="258"/>
      <c r="D309" s="237" t="s">
        <v>301</v>
      </c>
      <c r="E309" s="259" t="s">
        <v>42</v>
      </c>
      <c r="F309" s="260" t="s">
        <v>303</v>
      </c>
      <c r="G309" s="258"/>
      <c r="H309" s="261">
        <v>1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301</v>
      </c>
      <c r="AU309" s="267" t="s">
        <v>88</v>
      </c>
      <c r="AV309" s="15" t="s">
        <v>150</v>
      </c>
      <c r="AW309" s="15" t="s">
        <v>38</v>
      </c>
      <c r="AX309" s="15" t="s">
        <v>86</v>
      </c>
      <c r="AY309" s="267" t="s">
        <v>292</v>
      </c>
    </row>
    <row r="310" s="2" customFormat="1" ht="24.15" customHeight="1">
      <c r="A310" s="41"/>
      <c r="B310" s="42"/>
      <c r="C310" s="217" t="s">
        <v>559</v>
      </c>
      <c r="D310" s="217" t="s">
        <v>294</v>
      </c>
      <c r="E310" s="218" t="s">
        <v>1446</v>
      </c>
      <c r="F310" s="219" t="s">
        <v>1447</v>
      </c>
      <c r="G310" s="220" t="s">
        <v>181</v>
      </c>
      <c r="H310" s="221">
        <v>5</v>
      </c>
      <c r="I310" s="222"/>
      <c r="J310" s="223">
        <f>ROUND(I310*H310,2)</f>
        <v>0</v>
      </c>
      <c r="K310" s="219" t="s">
        <v>297</v>
      </c>
      <c r="L310" s="47"/>
      <c r="M310" s="224" t="s">
        <v>42</v>
      </c>
      <c r="N310" s="225" t="s">
        <v>50</v>
      </c>
      <c r="O310" s="87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8" t="s">
        <v>150</v>
      </c>
      <c r="AT310" s="228" t="s">
        <v>294</v>
      </c>
      <c r="AU310" s="228" t="s">
        <v>88</v>
      </c>
      <c r="AY310" s="20" t="s">
        <v>292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20" t="s">
        <v>86</v>
      </c>
      <c r="BK310" s="229">
        <f>ROUND(I310*H310,2)</f>
        <v>0</v>
      </c>
      <c r="BL310" s="20" t="s">
        <v>150</v>
      </c>
      <c r="BM310" s="228" t="s">
        <v>1448</v>
      </c>
    </row>
    <row r="311" s="2" customFormat="1">
      <c r="A311" s="41"/>
      <c r="B311" s="42"/>
      <c r="C311" s="43"/>
      <c r="D311" s="230" t="s">
        <v>299</v>
      </c>
      <c r="E311" s="43"/>
      <c r="F311" s="231" t="s">
        <v>1449</v>
      </c>
      <c r="G311" s="43"/>
      <c r="H311" s="43"/>
      <c r="I311" s="232"/>
      <c r="J311" s="43"/>
      <c r="K311" s="43"/>
      <c r="L311" s="47"/>
      <c r="M311" s="233"/>
      <c r="N311" s="23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299</v>
      </c>
      <c r="AU311" s="20" t="s">
        <v>88</v>
      </c>
    </row>
    <row r="312" s="14" customFormat="1">
      <c r="A312" s="14"/>
      <c r="B312" s="246"/>
      <c r="C312" s="247"/>
      <c r="D312" s="237" t="s">
        <v>301</v>
      </c>
      <c r="E312" s="248" t="s">
        <v>42</v>
      </c>
      <c r="F312" s="249" t="s">
        <v>141</v>
      </c>
      <c r="G312" s="247"/>
      <c r="H312" s="250">
        <v>5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301</v>
      </c>
      <c r="AU312" s="256" t="s">
        <v>88</v>
      </c>
      <c r="AV312" s="14" t="s">
        <v>88</v>
      </c>
      <c r="AW312" s="14" t="s">
        <v>38</v>
      </c>
      <c r="AX312" s="14" t="s">
        <v>79</v>
      </c>
      <c r="AY312" s="256" t="s">
        <v>292</v>
      </c>
    </row>
    <row r="313" s="15" customFormat="1">
      <c r="A313" s="15"/>
      <c r="B313" s="257"/>
      <c r="C313" s="258"/>
      <c r="D313" s="237" t="s">
        <v>301</v>
      </c>
      <c r="E313" s="259" t="s">
        <v>42</v>
      </c>
      <c r="F313" s="260" t="s">
        <v>303</v>
      </c>
      <c r="G313" s="258"/>
      <c r="H313" s="261">
        <v>5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301</v>
      </c>
      <c r="AU313" s="267" t="s">
        <v>88</v>
      </c>
      <c r="AV313" s="15" t="s">
        <v>150</v>
      </c>
      <c r="AW313" s="15" t="s">
        <v>38</v>
      </c>
      <c r="AX313" s="15" t="s">
        <v>86</v>
      </c>
      <c r="AY313" s="267" t="s">
        <v>292</v>
      </c>
    </row>
    <row r="314" s="2" customFormat="1" ht="24.15" customHeight="1">
      <c r="A314" s="41"/>
      <c r="B314" s="42"/>
      <c r="C314" s="217" t="s">
        <v>567</v>
      </c>
      <c r="D314" s="217" t="s">
        <v>294</v>
      </c>
      <c r="E314" s="218" t="s">
        <v>1450</v>
      </c>
      <c r="F314" s="219" t="s">
        <v>1451</v>
      </c>
      <c r="G314" s="220" t="s">
        <v>181</v>
      </c>
      <c r="H314" s="221">
        <v>5</v>
      </c>
      <c r="I314" s="222"/>
      <c r="J314" s="223">
        <f>ROUND(I314*H314,2)</f>
        <v>0</v>
      </c>
      <c r="K314" s="219" t="s">
        <v>297</v>
      </c>
      <c r="L314" s="47"/>
      <c r="M314" s="224" t="s">
        <v>42</v>
      </c>
      <c r="N314" s="225" t="s">
        <v>50</v>
      </c>
      <c r="O314" s="87"/>
      <c r="P314" s="226">
        <f>O314*H314</f>
        <v>0</v>
      </c>
      <c r="Q314" s="226">
        <v>0.092920000000000003</v>
      </c>
      <c r="R314" s="226">
        <f>Q314*H314</f>
        <v>0.46460000000000001</v>
      </c>
      <c r="S314" s="226">
        <v>0</v>
      </c>
      <c r="T314" s="22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8" t="s">
        <v>150</v>
      </c>
      <c r="AT314" s="228" t="s">
        <v>294</v>
      </c>
      <c r="AU314" s="228" t="s">
        <v>88</v>
      </c>
      <c r="AY314" s="20" t="s">
        <v>292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20" t="s">
        <v>86</v>
      </c>
      <c r="BK314" s="229">
        <f>ROUND(I314*H314,2)</f>
        <v>0</v>
      </c>
      <c r="BL314" s="20" t="s">
        <v>150</v>
      </c>
      <c r="BM314" s="228" t="s">
        <v>1452</v>
      </c>
    </row>
    <row r="315" s="2" customFormat="1">
      <c r="A315" s="41"/>
      <c r="B315" s="42"/>
      <c r="C315" s="43"/>
      <c r="D315" s="230" t="s">
        <v>299</v>
      </c>
      <c r="E315" s="43"/>
      <c r="F315" s="231" t="s">
        <v>1453</v>
      </c>
      <c r="G315" s="43"/>
      <c r="H315" s="43"/>
      <c r="I315" s="232"/>
      <c r="J315" s="43"/>
      <c r="K315" s="43"/>
      <c r="L315" s="47"/>
      <c r="M315" s="233"/>
      <c r="N315" s="23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299</v>
      </c>
      <c r="AU315" s="20" t="s">
        <v>88</v>
      </c>
    </row>
    <row r="316" s="2" customFormat="1">
      <c r="A316" s="41"/>
      <c r="B316" s="42"/>
      <c r="C316" s="43"/>
      <c r="D316" s="237" t="s">
        <v>324</v>
      </c>
      <c r="E316" s="43"/>
      <c r="F316" s="268" t="s">
        <v>1454</v>
      </c>
      <c r="G316" s="43"/>
      <c r="H316" s="43"/>
      <c r="I316" s="232"/>
      <c r="J316" s="43"/>
      <c r="K316" s="43"/>
      <c r="L316" s="47"/>
      <c r="M316" s="233"/>
      <c r="N316" s="23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324</v>
      </c>
      <c r="AU316" s="20" t="s">
        <v>88</v>
      </c>
    </row>
    <row r="317" s="14" customFormat="1">
      <c r="A317" s="14"/>
      <c r="B317" s="246"/>
      <c r="C317" s="247"/>
      <c r="D317" s="237" t="s">
        <v>301</v>
      </c>
      <c r="E317" s="248" t="s">
        <v>42</v>
      </c>
      <c r="F317" s="249" t="s">
        <v>141</v>
      </c>
      <c r="G317" s="247"/>
      <c r="H317" s="250">
        <v>5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301</v>
      </c>
      <c r="AU317" s="256" t="s">
        <v>88</v>
      </c>
      <c r="AV317" s="14" t="s">
        <v>88</v>
      </c>
      <c r="AW317" s="14" t="s">
        <v>38</v>
      </c>
      <c r="AX317" s="14" t="s">
        <v>79</v>
      </c>
      <c r="AY317" s="256" t="s">
        <v>292</v>
      </c>
    </row>
    <row r="318" s="15" customFormat="1">
      <c r="A318" s="15"/>
      <c r="B318" s="257"/>
      <c r="C318" s="258"/>
      <c r="D318" s="237" t="s">
        <v>301</v>
      </c>
      <c r="E318" s="259" t="s">
        <v>42</v>
      </c>
      <c r="F318" s="260" t="s">
        <v>303</v>
      </c>
      <c r="G318" s="258"/>
      <c r="H318" s="261">
        <v>5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301</v>
      </c>
      <c r="AU318" s="267" t="s">
        <v>88</v>
      </c>
      <c r="AV318" s="15" t="s">
        <v>150</v>
      </c>
      <c r="AW318" s="15" t="s">
        <v>38</v>
      </c>
      <c r="AX318" s="15" t="s">
        <v>86</v>
      </c>
      <c r="AY318" s="267" t="s">
        <v>292</v>
      </c>
    </row>
    <row r="319" s="2" customFormat="1" ht="24.15" customHeight="1">
      <c r="A319" s="41"/>
      <c r="B319" s="42"/>
      <c r="C319" s="217" t="s">
        <v>575</v>
      </c>
      <c r="D319" s="217" t="s">
        <v>294</v>
      </c>
      <c r="E319" s="218" t="s">
        <v>1455</v>
      </c>
      <c r="F319" s="219" t="s">
        <v>1456</v>
      </c>
      <c r="G319" s="220" t="s">
        <v>181</v>
      </c>
      <c r="H319" s="221">
        <v>13</v>
      </c>
      <c r="I319" s="222"/>
      <c r="J319" s="223">
        <f>ROUND(I319*H319,2)</f>
        <v>0</v>
      </c>
      <c r="K319" s="219" t="s">
        <v>297</v>
      </c>
      <c r="L319" s="47"/>
      <c r="M319" s="224" t="s">
        <v>42</v>
      </c>
      <c r="N319" s="225" t="s">
        <v>50</v>
      </c>
      <c r="O319" s="87"/>
      <c r="P319" s="226">
        <f>O319*H319</f>
        <v>0</v>
      </c>
      <c r="Q319" s="226">
        <v>0.089999999999999997</v>
      </c>
      <c r="R319" s="226">
        <f>Q319*H319</f>
        <v>1.1699999999999999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150</v>
      </c>
      <c r="AT319" s="228" t="s">
        <v>294</v>
      </c>
      <c r="AU319" s="228" t="s">
        <v>88</v>
      </c>
      <c r="AY319" s="20" t="s">
        <v>292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86</v>
      </c>
      <c r="BK319" s="229">
        <f>ROUND(I319*H319,2)</f>
        <v>0</v>
      </c>
      <c r="BL319" s="20" t="s">
        <v>150</v>
      </c>
      <c r="BM319" s="228" t="s">
        <v>1457</v>
      </c>
    </row>
    <row r="320" s="2" customFormat="1">
      <c r="A320" s="41"/>
      <c r="B320" s="42"/>
      <c r="C320" s="43"/>
      <c r="D320" s="230" t="s">
        <v>299</v>
      </c>
      <c r="E320" s="43"/>
      <c r="F320" s="231" t="s">
        <v>1458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299</v>
      </c>
      <c r="AU320" s="20" t="s">
        <v>88</v>
      </c>
    </row>
    <row r="321" s="13" customFormat="1">
      <c r="A321" s="13"/>
      <c r="B321" s="235"/>
      <c r="C321" s="236"/>
      <c r="D321" s="237" t="s">
        <v>301</v>
      </c>
      <c r="E321" s="238" t="s">
        <v>42</v>
      </c>
      <c r="F321" s="239" t="s">
        <v>393</v>
      </c>
      <c r="G321" s="236"/>
      <c r="H321" s="238" t="s">
        <v>42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301</v>
      </c>
      <c r="AU321" s="245" t="s">
        <v>88</v>
      </c>
      <c r="AV321" s="13" t="s">
        <v>86</v>
      </c>
      <c r="AW321" s="13" t="s">
        <v>38</v>
      </c>
      <c r="AX321" s="13" t="s">
        <v>79</v>
      </c>
      <c r="AY321" s="245" t="s">
        <v>292</v>
      </c>
    </row>
    <row r="322" s="14" customFormat="1">
      <c r="A322" s="14"/>
      <c r="B322" s="246"/>
      <c r="C322" s="247"/>
      <c r="D322" s="237" t="s">
        <v>301</v>
      </c>
      <c r="E322" s="248" t="s">
        <v>134</v>
      </c>
      <c r="F322" s="249" t="s">
        <v>369</v>
      </c>
      <c r="G322" s="247"/>
      <c r="H322" s="250">
        <v>13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301</v>
      </c>
      <c r="AU322" s="256" t="s">
        <v>88</v>
      </c>
      <c r="AV322" s="14" t="s">
        <v>88</v>
      </c>
      <c r="AW322" s="14" t="s">
        <v>38</v>
      </c>
      <c r="AX322" s="14" t="s">
        <v>79</v>
      </c>
      <c r="AY322" s="256" t="s">
        <v>292</v>
      </c>
    </row>
    <row r="323" s="15" customFormat="1">
      <c r="A323" s="15"/>
      <c r="B323" s="257"/>
      <c r="C323" s="258"/>
      <c r="D323" s="237" t="s">
        <v>301</v>
      </c>
      <c r="E323" s="259" t="s">
        <v>42</v>
      </c>
      <c r="F323" s="260" t="s">
        <v>303</v>
      </c>
      <c r="G323" s="258"/>
      <c r="H323" s="261">
        <v>13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301</v>
      </c>
      <c r="AU323" s="267" t="s">
        <v>88</v>
      </c>
      <c r="AV323" s="15" t="s">
        <v>150</v>
      </c>
      <c r="AW323" s="15" t="s">
        <v>38</v>
      </c>
      <c r="AX323" s="15" t="s">
        <v>86</v>
      </c>
      <c r="AY323" s="267" t="s">
        <v>292</v>
      </c>
    </row>
    <row r="324" s="2" customFormat="1" ht="16.5" customHeight="1">
      <c r="A324" s="41"/>
      <c r="B324" s="42"/>
      <c r="C324" s="269" t="s">
        <v>583</v>
      </c>
      <c r="D324" s="269" t="s">
        <v>350</v>
      </c>
      <c r="E324" s="270" t="s">
        <v>1459</v>
      </c>
      <c r="F324" s="271" t="s">
        <v>1460</v>
      </c>
      <c r="G324" s="272" t="s">
        <v>181</v>
      </c>
      <c r="H324" s="273">
        <v>13</v>
      </c>
      <c r="I324" s="274"/>
      <c r="J324" s="275">
        <f>ROUND(I324*H324,2)</f>
        <v>0</v>
      </c>
      <c r="K324" s="271" t="s">
        <v>297</v>
      </c>
      <c r="L324" s="276"/>
      <c r="M324" s="277" t="s">
        <v>42</v>
      </c>
      <c r="N324" s="278" t="s">
        <v>50</v>
      </c>
      <c r="O324" s="87"/>
      <c r="P324" s="226">
        <f>O324*H324</f>
        <v>0</v>
      </c>
      <c r="Q324" s="226">
        <v>0.056300000000000003</v>
      </c>
      <c r="R324" s="226">
        <f>Q324*H324</f>
        <v>0.7319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340</v>
      </c>
      <c r="AT324" s="228" t="s">
        <v>350</v>
      </c>
      <c r="AU324" s="228" t="s">
        <v>88</v>
      </c>
      <c r="AY324" s="20" t="s">
        <v>292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86</v>
      </c>
      <c r="BK324" s="229">
        <f>ROUND(I324*H324,2)</f>
        <v>0</v>
      </c>
      <c r="BL324" s="20" t="s">
        <v>150</v>
      </c>
      <c r="BM324" s="228" t="s">
        <v>1461</v>
      </c>
    </row>
    <row r="325" s="14" customFormat="1">
      <c r="A325" s="14"/>
      <c r="B325" s="246"/>
      <c r="C325" s="247"/>
      <c r="D325" s="237" t="s">
        <v>301</v>
      </c>
      <c r="E325" s="248" t="s">
        <v>42</v>
      </c>
      <c r="F325" s="249" t="s">
        <v>134</v>
      </c>
      <c r="G325" s="247"/>
      <c r="H325" s="250">
        <v>13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301</v>
      </c>
      <c r="AU325" s="256" t="s">
        <v>88</v>
      </c>
      <c r="AV325" s="14" t="s">
        <v>88</v>
      </c>
      <c r="AW325" s="14" t="s">
        <v>38</v>
      </c>
      <c r="AX325" s="14" t="s">
        <v>79</v>
      </c>
      <c r="AY325" s="256" t="s">
        <v>292</v>
      </c>
    </row>
    <row r="326" s="15" customFormat="1">
      <c r="A326" s="15"/>
      <c r="B326" s="257"/>
      <c r="C326" s="258"/>
      <c r="D326" s="237" t="s">
        <v>301</v>
      </c>
      <c r="E326" s="259" t="s">
        <v>42</v>
      </c>
      <c r="F326" s="260" t="s">
        <v>303</v>
      </c>
      <c r="G326" s="258"/>
      <c r="H326" s="261">
        <v>13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301</v>
      </c>
      <c r="AU326" s="267" t="s">
        <v>88</v>
      </c>
      <c r="AV326" s="15" t="s">
        <v>150</v>
      </c>
      <c r="AW326" s="15" t="s">
        <v>38</v>
      </c>
      <c r="AX326" s="15" t="s">
        <v>86</v>
      </c>
      <c r="AY326" s="267" t="s">
        <v>292</v>
      </c>
    </row>
    <row r="327" s="12" customFormat="1" ht="22.8" customHeight="1">
      <c r="A327" s="12"/>
      <c r="B327" s="201"/>
      <c r="C327" s="202"/>
      <c r="D327" s="203" t="s">
        <v>78</v>
      </c>
      <c r="E327" s="215" t="s">
        <v>144</v>
      </c>
      <c r="F327" s="215" t="s">
        <v>1462</v>
      </c>
      <c r="G327" s="202"/>
      <c r="H327" s="202"/>
      <c r="I327" s="205"/>
      <c r="J327" s="216">
        <f>BK327</f>
        <v>0</v>
      </c>
      <c r="K327" s="202"/>
      <c r="L327" s="207"/>
      <c r="M327" s="208"/>
      <c r="N327" s="209"/>
      <c r="O327" s="209"/>
      <c r="P327" s="210">
        <f>SUM(P328:P332)</f>
        <v>0</v>
      </c>
      <c r="Q327" s="209"/>
      <c r="R327" s="210">
        <f>SUM(R328:R332)</f>
        <v>28.022639999999999</v>
      </c>
      <c r="S327" s="209"/>
      <c r="T327" s="211">
        <f>SUM(T328:T332)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2" t="s">
        <v>86</v>
      </c>
      <c r="AT327" s="213" t="s">
        <v>78</v>
      </c>
      <c r="AU327" s="213" t="s">
        <v>86</v>
      </c>
      <c r="AY327" s="212" t="s">
        <v>292</v>
      </c>
      <c r="BK327" s="214">
        <f>SUM(BK328:BK332)</f>
        <v>0</v>
      </c>
    </row>
    <row r="328" s="2" customFormat="1" ht="21.75" customHeight="1">
      <c r="A328" s="41"/>
      <c r="B328" s="42"/>
      <c r="C328" s="217" t="s">
        <v>589</v>
      </c>
      <c r="D328" s="217" t="s">
        <v>294</v>
      </c>
      <c r="E328" s="218" t="s">
        <v>1463</v>
      </c>
      <c r="F328" s="219" t="s">
        <v>1464</v>
      </c>
      <c r="G328" s="220" t="s">
        <v>181</v>
      </c>
      <c r="H328" s="221">
        <v>4</v>
      </c>
      <c r="I328" s="222"/>
      <c r="J328" s="223">
        <f>ROUND(I328*H328,2)</f>
        <v>0</v>
      </c>
      <c r="K328" s="219" t="s">
        <v>297</v>
      </c>
      <c r="L328" s="47"/>
      <c r="M328" s="224" t="s">
        <v>42</v>
      </c>
      <c r="N328" s="225" t="s">
        <v>50</v>
      </c>
      <c r="O328" s="87"/>
      <c r="P328" s="226">
        <f>O328*H328</f>
        <v>0</v>
      </c>
      <c r="Q328" s="226">
        <v>7.0056599999999998</v>
      </c>
      <c r="R328" s="226">
        <f>Q328*H328</f>
        <v>28.022639999999999</v>
      </c>
      <c r="S328" s="226">
        <v>0</v>
      </c>
      <c r="T328" s="22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8" t="s">
        <v>150</v>
      </c>
      <c r="AT328" s="228" t="s">
        <v>294</v>
      </c>
      <c r="AU328" s="228" t="s">
        <v>88</v>
      </c>
      <c r="AY328" s="20" t="s">
        <v>292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20" t="s">
        <v>86</v>
      </c>
      <c r="BK328" s="229">
        <f>ROUND(I328*H328,2)</f>
        <v>0</v>
      </c>
      <c r="BL328" s="20" t="s">
        <v>150</v>
      </c>
      <c r="BM328" s="228" t="s">
        <v>1465</v>
      </c>
    </row>
    <row r="329" s="2" customFormat="1">
      <c r="A329" s="41"/>
      <c r="B329" s="42"/>
      <c r="C329" s="43"/>
      <c r="D329" s="230" t="s">
        <v>299</v>
      </c>
      <c r="E329" s="43"/>
      <c r="F329" s="231" t="s">
        <v>1466</v>
      </c>
      <c r="G329" s="43"/>
      <c r="H329" s="43"/>
      <c r="I329" s="232"/>
      <c r="J329" s="43"/>
      <c r="K329" s="43"/>
      <c r="L329" s="47"/>
      <c r="M329" s="233"/>
      <c r="N329" s="23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299</v>
      </c>
      <c r="AU329" s="20" t="s">
        <v>88</v>
      </c>
    </row>
    <row r="330" s="13" customFormat="1">
      <c r="A330" s="13"/>
      <c r="B330" s="235"/>
      <c r="C330" s="236"/>
      <c r="D330" s="237" t="s">
        <v>301</v>
      </c>
      <c r="E330" s="238" t="s">
        <v>42</v>
      </c>
      <c r="F330" s="239" t="s">
        <v>393</v>
      </c>
      <c r="G330" s="236"/>
      <c r="H330" s="238" t="s">
        <v>42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301</v>
      </c>
      <c r="AU330" s="245" t="s">
        <v>88</v>
      </c>
      <c r="AV330" s="13" t="s">
        <v>86</v>
      </c>
      <c r="AW330" s="13" t="s">
        <v>38</v>
      </c>
      <c r="AX330" s="13" t="s">
        <v>79</v>
      </c>
      <c r="AY330" s="245" t="s">
        <v>292</v>
      </c>
    </row>
    <row r="331" s="14" customFormat="1">
      <c r="A331" s="14"/>
      <c r="B331" s="246"/>
      <c r="C331" s="247"/>
      <c r="D331" s="237" t="s">
        <v>301</v>
      </c>
      <c r="E331" s="248" t="s">
        <v>42</v>
      </c>
      <c r="F331" s="249" t="s">
        <v>1467</v>
      </c>
      <c r="G331" s="247"/>
      <c r="H331" s="250">
        <v>4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301</v>
      </c>
      <c r="AU331" s="256" t="s">
        <v>88</v>
      </c>
      <c r="AV331" s="14" t="s">
        <v>88</v>
      </c>
      <c r="AW331" s="14" t="s">
        <v>38</v>
      </c>
      <c r="AX331" s="14" t="s">
        <v>79</v>
      </c>
      <c r="AY331" s="256" t="s">
        <v>292</v>
      </c>
    </row>
    <row r="332" s="15" customFormat="1">
      <c r="A332" s="15"/>
      <c r="B332" s="257"/>
      <c r="C332" s="258"/>
      <c r="D332" s="237" t="s">
        <v>301</v>
      </c>
      <c r="E332" s="259" t="s">
        <v>42</v>
      </c>
      <c r="F332" s="260" t="s">
        <v>303</v>
      </c>
      <c r="G332" s="258"/>
      <c r="H332" s="261">
        <v>4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7" t="s">
        <v>301</v>
      </c>
      <c r="AU332" s="267" t="s">
        <v>88</v>
      </c>
      <c r="AV332" s="15" t="s">
        <v>150</v>
      </c>
      <c r="AW332" s="15" t="s">
        <v>38</v>
      </c>
      <c r="AX332" s="15" t="s">
        <v>86</v>
      </c>
      <c r="AY332" s="267" t="s">
        <v>292</v>
      </c>
    </row>
    <row r="333" s="12" customFormat="1" ht="22.8" customHeight="1">
      <c r="A333" s="12"/>
      <c r="B333" s="201"/>
      <c r="C333" s="202"/>
      <c r="D333" s="203" t="s">
        <v>78</v>
      </c>
      <c r="E333" s="215" t="s">
        <v>1135</v>
      </c>
      <c r="F333" s="215" t="s">
        <v>1136</v>
      </c>
      <c r="G333" s="202"/>
      <c r="H333" s="202"/>
      <c r="I333" s="205"/>
      <c r="J333" s="216">
        <f>BK333</f>
        <v>0</v>
      </c>
      <c r="K333" s="202"/>
      <c r="L333" s="207"/>
      <c r="M333" s="208"/>
      <c r="N333" s="209"/>
      <c r="O333" s="209"/>
      <c r="P333" s="210">
        <f>SUM(P334:P338)</f>
        <v>0</v>
      </c>
      <c r="Q333" s="209"/>
      <c r="R333" s="210">
        <f>SUM(R334:R338)</f>
        <v>0</v>
      </c>
      <c r="S333" s="209"/>
      <c r="T333" s="211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2" t="s">
        <v>86</v>
      </c>
      <c r="AT333" s="213" t="s">
        <v>78</v>
      </c>
      <c r="AU333" s="213" t="s">
        <v>86</v>
      </c>
      <c r="AY333" s="212" t="s">
        <v>292</v>
      </c>
      <c r="BK333" s="214">
        <f>SUM(BK334:BK338)</f>
        <v>0</v>
      </c>
    </row>
    <row r="334" s="2" customFormat="1" ht="24.15" customHeight="1">
      <c r="A334" s="41"/>
      <c r="B334" s="42"/>
      <c r="C334" s="217" t="s">
        <v>596</v>
      </c>
      <c r="D334" s="217" t="s">
        <v>294</v>
      </c>
      <c r="E334" s="218" t="s">
        <v>1468</v>
      </c>
      <c r="F334" s="219" t="s">
        <v>1469</v>
      </c>
      <c r="G334" s="220" t="s">
        <v>353</v>
      </c>
      <c r="H334" s="221">
        <v>60.328000000000003</v>
      </c>
      <c r="I334" s="222"/>
      <c r="J334" s="223">
        <f>ROUND(I334*H334,2)</f>
        <v>0</v>
      </c>
      <c r="K334" s="219" t="s">
        <v>297</v>
      </c>
      <c r="L334" s="47"/>
      <c r="M334" s="224" t="s">
        <v>42</v>
      </c>
      <c r="N334" s="225" t="s">
        <v>50</v>
      </c>
      <c r="O334" s="87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150</v>
      </c>
      <c r="AT334" s="228" t="s">
        <v>294</v>
      </c>
      <c r="AU334" s="228" t="s">
        <v>88</v>
      </c>
      <c r="AY334" s="20" t="s">
        <v>292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86</v>
      </c>
      <c r="BK334" s="229">
        <f>ROUND(I334*H334,2)</f>
        <v>0</v>
      </c>
      <c r="BL334" s="20" t="s">
        <v>150</v>
      </c>
      <c r="BM334" s="228" t="s">
        <v>1470</v>
      </c>
    </row>
    <row r="335" s="2" customFormat="1">
      <c r="A335" s="41"/>
      <c r="B335" s="42"/>
      <c r="C335" s="43"/>
      <c r="D335" s="230" t="s">
        <v>299</v>
      </c>
      <c r="E335" s="43"/>
      <c r="F335" s="231" t="s">
        <v>1471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299</v>
      </c>
      <c r="AU335" s="20" t="s">
        <v>88</v>
      </c>
    </row>
    <row r="336" s="2" customFormat="1" ht="33" customHeight="1">
      <c r="A336" s="41"/>
      <c r="B336" s="42"/>
      <c r="C336" s="217" t="s">
        <v>602</v>
      </c>
      <c r="D336" s="217" t="s">
        <v>294</v>
      </c>
      <c r="E336" s="218" t="s">
        <v>1472</v>
      </c>
      <c r="F336" s="219" t="s">
        <v>1473</v>
      </c>
      <c r="G336" s="220" t="s">
        <v>353</v>
      </c>
      <c r="H336" s="221">
        <v>0.98799999999999999</v>
      </c>
      <c r="I336" s="222"/>
      <c r="J336" s="223">
        <f>ROUND(I336*H336,2)</f>
        <v>0</v>
      </c>
      <c r="K336" s="219" t="s">
        <v>297</v>
      </c>
      <c r="L336" s="47"/>
      <c r="M336" s="224" t="s">
        <v>42</v>
      </c>
      <c r="N336" s="225" t="s">
        <v>50</v>
      </c>
      <c r="O336" s="87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150</v>
      </c>
      <c r="AT336" s="228" t="s">
        <v>294</v>
      </c>
      <c r="AU336" s="228" t="s">
        <v>88</v>
      </c>
      <c r="AY336" s="20" t="s">
        <v>292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86</v>
      </c>
      <c r="BK336" s="229">
        <f>ROUND(I336*H336,2)</f>
        <v>0</v>
      </c>
      <c r="BL336" s="20" t="s">
        <v>150</v>
      </c>
      <c r="BM336" s="228" t="s">
        <v>1474</v>
      </c>
    </row>
    <row r="337" s="2" customFormat="1">
      <c r="A337" s="41"/>
      <c r="B337" s="42"/>
      <c r="C337" s="43"/>
      <c r="D337" s="230" t="s">
        <v>299</v>
      </c>
      <c r="E337" s="43"/>
      <c r="F337" s="231" t="s">
        <v>1475</v>
      </c>
      <c r="G337" s="43"/>
      <c r="H337" s="43"/>
      <c r="I337" s="232"/>
      <c r="J337" s="43"/>
      <c r="K337" s="43"/>
      <c r="L337" s="47"/>
      <c r="M337" s="233"/>
      <c r="N337" s="23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299</v>
      </c>
      <c r="AU337" s="20" t="s">
        <v>88</v>
      </c>
    </row>
    <row r="338" s="2" customFormat="1">
      <c r="A338" s="41"/>
      <c r="B338" s="42"/>
      <c r="C338" s="43"/>
      <c r="D338" s="237" t="s">
        <v>324</v>
      </c>
      <c r="E338" s="43"/>
      <c r="F338" s="268" t="s">
        <v>1476</v>
      </c>
      <c r="G338" s="43"/>
      <c r="H338" s="43"/>
      <c r="I338" s="232"/>
      <c r="J338" s="43"/>
      <c r="K338" s="43"/>
      <c r="L338" s="47"/>
      <c r="M338" s="279"/>
      <c r="N338" s="280"/>
      <c r="O338" s="281"/>
      <c r="P338" s="281"/>
      <c r="Q338" s="281"/>
      <c r="R338" s="281"/>
      <c r="S338" s="281"/>
      <c r="T338" s="282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324</v>
      </c>
      <c r="AU338" s="20" t="s">
        <v>88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RYp0iIZbRpyr7qGe4LnvRmfSH7Gdg/SXWhZBP4+e3pxFiTX3zJaFfm1RA1UmzGttIWwUrUYEBnPBmBfHpOJVTQ==" hashValue="t9V7lS2ZpwoZodaZQ57KO4F51gqEYjiTgV9svZa/9rm15bNFkv4892ZXSHinNusT3hlCU9VnbS1mU3m5gvIsIg==" algorithmName="SHA-512" password="CC35"/>
  <autoFilter ref="C91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1251103"/>
    <hyperlink ref="F102" r:id="rId2" display="https://podminky.urs.cz/item/CS_URS_2024_02/132251103"/>
    <hyperlink ref="F107" r:id="rId3" display="https://podminky.urs.cz/item/CS_URS_2024_02/162751117"/>
    <hyperlink ref="F112" r:id="rId4" display="https://podminky.urs.cz/item/CS_URS_2024_02/162751119"/>
    <hyperlink ref="F118" r:id="rId5" display="https://podminky.urs.cz/item/CS_URS_2024_02/171201231"/>
    <hyperlink ref="F122" r:id="rId6" display="https://podminky.urs.cz/item/CS_URS_2024_02/171251201"/>
    <hyperlink ref="F126" r:id="rId7" display="https://podminky.urs.cz/item/CS_URS_2024_02/174151101"/>
    <hyperlink ref="F140" r:id="rId8" display="https://podminky.urs.cz/item/CS_URS_2024_02/175151101"/>
    <hyperlink ref="F150" r:id="rId9" display="https://podminky.urs.cz/item/CS_URS_2024_02/451572111"/>
    <hyperlink ref="F156" r:id="rId10" display="https://podminky.urs.cz/item/CS_URS_2024_02/564231111"/>
    <hyperlink ref="F163" r:id="rId11" display="https://podminky.urs.cz/item/CS_URS_2024_02/871350410"/>
    <hyperlink ref="F177" r:id="rId12" display="https://podminky.urs.cz/item/CS_URS_2024_02/871360410"/>
    <hyperlink ref="F187" r:id="rId13" display="https://podminky.urs.cz/item/CS_URS_2024_02/877310410"/>
    <hyperlink ref="F195" r:id="rId14" display="https://podminky.urs.cz/item/CS_URS_2024_02/877350410"/>
    <hyperlink ref="F203" r:id="rId15" display="https://podminky.urs.cz/item/CS_URS_2024_02/877350430"/>
    <hyperlink ref="F209" r:id="rId16" display="https://podminky.urs.cz/item/CS_URS_2024_02/877360420"/>
    <hyperlink ref="F217" r:id="rId17" display="https://podminky.urs.cz/item/CS_URS_2024_02/877360430"/>
    <hyperlink ref="F225" r:id="rId18" display="https://podminky.urs.cz/item/CS_URS_2024_02/892351111"/>
    <hyperlink ref="F229" r:id="rId19" display="https://podminky.urs.cz/item/CS_URS_2024_02/892381111"/>
    <hyperlink ref="F233" r:id="rId20" display="https://podminky.urs.cz/item/CS_URS_2024_02/894411121"/>
    <hyperlink ref="F238" r:id="rId21" display="https://podminky.urs.cz/item/CS_URS_2024_02/894411151"/>
    <hyperlink ref="F243" r:id="rId22" display="https://podminky.urs.cz/item/CS_URS_2024_02/894138001"/>
    <hyperlink ref="F296" r:id="rId23" display="https://podminky.urs.cz/item/CS_URS_2024_02/894812321"/>
    <hyperlink ref="F301" r:id="rId24" display="https://podminky.urs.cz/item/CS_URS_2024_02/894812331"/>
    <hyperlink ref="F306" r:id="rId25" display="https://podminky.urs.cz/item/CS_URS_2024_02/894812332"/>
    <hyperlink ref="F311" r:id="rId26" display="https://podminky.urs.cz/item/CS_URS_2024_02/894812339"/>
    <hyperlink ref="F315" r:id="rId27" display="https://podminky.urs.cz/item/CS_URS_2024_02/894812357"/>
    <hyperlink ref="F320" r:id="rId28" display="https://podminky.urs.cz/item/CS_URS_2024_02/899104112"/>
    <hyperlink ref="F329" r:id="rId29" display="https://podminky.urs.cz/item/CS_URS_2024_02/919441211"/>
    <hyperlink ref="F335" r:id="rId30" display="https://podminky.urs.cz/item/CS_URS_2024_02/998276101"/>
    <hyperlink ref="F337" r:id="rId31" display="https://podminky.urs.cz/item/CS_URS_2024_02/99827612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  <c r="AZ2" s="141" t="s">
        <v>114</v>
      </c>
      <c r="BA2" s="141" t="s">
        <v>1477</v>
      </c>
      <c r="BB2" s="141" t="s">
        <v>181</v>
      </c>
      <c r="BC2" s="141" t="s">
        <v>256</v>
      </c>
      <c r="BD2" s="141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  <c r="AZ3" s="141" t="s">
        <v>118</v>
      </c>
      <c r="BA3" s="141" t="s">
        <v>1478</v>
      </c>
      <c r="BB3" s="141" t="s">
        <v>147</v>
      </c>
      <c r="BC3" s="141" t="s">
        <v>636</v>
      </c>
      <c r="BD3" s="141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141" t="s">
        <v>121</v>
      </c>
      <c r="BA4" s="141" t="s">
        <v>1478</v>
      </c>
      <c r="BB4" s="141" t="s">
        <v>147</v>
      </c>
      <c r="BC4" s="141" t="s">
        <v>1479</v>
      </c>
      <c r="BD4" s="141" t="s">
        <v>88</v>
      </c>
    </row>
    <row r="5" s="1" customFormat="1" ht="6.96" customHeight="1">
      <c r="B5" s="23"/>
      <c r="L5" s="23"/>
      <c r="AZ5" s="141" t="s">
        <v>123</v>
      </c>
      <c r="BA5" s="141" t="s">
        <v>241</v>
      </c>
      <c r="BB5" s="141" t="s">
        <v>147</v>
      </c>
      <c r="BC5" s="141" t="s">
        <v>473</v>
      </c>
      <c r="BD5" s="141" t="s">
        <v>88</v>
      </c>
    </row>
    <row r="6" s="1" customFormat="1" ht="12" customHeight="1">
      <c r="B6" s="23"/>
      <c r="D6" s="146" t="s">
        <v>16</v>
      </c>
      <c r="L6" s="23"/>
      <c r="AZ6" s="141" t="s">
        <v>125</v>
      </c>
      <c r="BA6" s="141" t="s">
        <v>251</v>
      </c>
      <c r="BB6" s="141" t="s">
        <v>212</v>
      </c>
      <c r="BC6" s="141" t="s">
        <v>1480</v>
      </c>
      <c r="BD6" s="141" t="s">
        <v>88</v>
      </c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  <c r="AZ7" s="141" t="s">
        <v>128</v>
      </c>
      <c r="BA7" s="141" t="s">
        <v>1481</v>
      </c>
      <c r="BB7" s="141" t="s">
        <v>212</v>
      </c>
      <c r="BC7" s="141" t="s">
        <v>1480</v>
      </c>
      <c r="BD7" s="141" t="s">
        <v>88</v>
      </c>
    </row>
    <row r="8" s="1" customFormat="1" ht="12" customHeight="1">
      <c r="B8" s="23"/>
      <c r="D8" s="146" t="s">
        <v>130</v>
      </c>
      <c r="L8" s="23"/>
      <c r="AZ8" s="141" t="s">
        <v>131</v>
      </c>
      <c r="BA8" s="141" t="s">
        <v>1482</v>
      </c>
      <c r="BB8" s="141" t="s">
        <v>212</v>
      </c>
      <c r="BC8" s="141" t="s">
        <v>1483</v>
      </c>
      <c r="BD8" s="141" t="s">
        <v>88</v>
      </c>
    </row>
    <row r="9" s="2" customFormat="1" ht="16.5" customHeight="1">
      <c r="A9" s="41"/>
      <c r="B9" s="47"/>
      <c r="C9" s="41"/>
      <c r="D9" s="41"/>
      <c r="E9" s="147" t="s">
        <v>1484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134</v>
      </c>
      <c r="BA9" s="141" t="s">
        <v>1482</v>
      </c>
      <c r="BB9" s="141" t="s">
        <v>212</v>
      </c>
      <c r="BC9" s="141" t="s">
        <v>1480</v>
      </c>
      <c r="BD9" s="141" t="s">
        <v>88</v>
      </c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138</v>
      </c>
      <c r="BA10" s="141" t="s">
        <v>1249</v>
      </c>
      <c r="BB10" s="141" t="s">
        <v>212</v>
      </c>
      <c r="BC10" s="141" t="s">
        <v>1485</v>
      </c>
      <c r="BD10" s="141" t="s">
        <v>88</v>
      </c>
    </row>
    <row r="11" s="2" customFormat="1" ht="16.5" customHeight="1">
      <c r="A11" s="41"/>
      <c r="B11" s="47"/>
      <c r="C11" s="41"/>
      <c r="D11" s="41"/>
      <c r="E11" s="149" t="s">
        <v>1486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104</v>
      </c>
      <c r="G13" s="41"/>
      <c r="H13" s="41"/>
      <c r="I13" s="146" t="s">
        <v>20</v>
      </c>
      <c r="J13" s="136" t="s">
        <v>1487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40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41</v>
      </c>
      <c r="F23" s="41"/>
      <c r="G23" s="41"/>
      <c r="H23" s="41"/>
      <c r="I23" s="146" t="s">
        <v>30</v>
      </c>
      <c r="J23" s="136" t="s">
        <v>1488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ROUND((SUM(BE89:BE297)),  2)</f>
        <v>0</v>
      </c>
      <c r="G35" s="41"/>
      <c r="H35" s="41"/>
      <c r="I35" s="162">
        <v>0.20999999999999999</v>
      </c>
      <c r="J35" s="161">
        <f>ROUND(((SUM(BE89:BE297))*I35),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ROUND((SUM(BF89:BF297)),  2)</f>
        <v>0</v>
      </c>
      <c r="G36" s="41"/>
      <c r="H36" s="41"/>
      <c r="I36" s="162">
        <v>0.12</v>
      </c>
      <c r="J36" s="161">
        <f>ROUND(((SUM(BF89:BF297))*I36),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ROUND((SUM(BG89:BG297)),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ROUND((SUM(BH89:BH297)),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ROUND((SUM(BI89:BI297)),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1484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2022-31-431-SP - SO 431 - Soupis prací - Přeložka veřejného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Martin Haueisen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275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1489</v>
      </c>
      <c r="E65" s="187"/>
      <c r="F65" s="187"/>
      <c r="G65" s="187"/>
      <c r="H65" s="187"/>
      <c r="I65" s="187"/>
      <c r="J65" s="188">
        <f>J91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276</v>
      </c>
      <c r="E66" s="187"/>
      <c r="F66" s="187"/>
      <c r="G66" s="187"/>
      <c r="H66" s="187"/>
      <c r="I66" s="187"/>
      <c r="J66" s="188">
        <f>J197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1490</v>
      </c>
      <c r="E67" s="182"/>
      <c r="F67" s="182"/>
      <c r="G67" s="182"/>
      <c r="H67" s="182"/>
      <c r="I67" s="182"/>
      <c r="J67" s="183">
        <f>J287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277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4" t="str">
        <f>E7</f>
        <v>Chodník podél silnice III/21233, Habartov - Na Rovince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130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4" t="s">
        <v>1484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137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2022-31-431-SP - SO 431 - Soupis prací - Přeložka veřejného osvětlení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>silnice III/21233, Habartov - Na Rovince, Karlovar</v>
      </c>
      <c r="G83" s="43"/>
      <c r="H83" s="43"/>
      <c r="I83" s="35" t="s">
        <v>24</v>
      </c>
      <c r="J83" s="75" t="str">
        <f>IF(J14="","",J14)</f>
        <v>8. 1. 2023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26</v>
      </c>
      <c r="D85" s="43"/>
      <c r="E85" s="43"/>
      <c r="F85" s="30" t="str">
        <f>E17</f>
        <v>Město Habartov</v>
      </c>
      <c r="G85" s="43"/>
      <c r="H85" s="43"/>
      <c r="I85" s="35" t="s">
        <v>34</v>
      </c>
      <c r="J85" s="39" t="str">
        <f>E23</f>
        <v>Ing. Martin Haueisen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32</v>
      </c>
      <c r="D86" s="43"/>
      <c r="E86" s="43"/>
      <c r="F86" s="30" t="str">
        <f>IF(E20="","",E20)</f>
        <v>Vyplň údaj</v>
      </c>
      <c r="G86" s="43"/>
      <c r="H86" s="43"/>
      <c r="I86" s="35" t="s">
        <v>39</v>
      </c>
      <c r="J86" s="39" t="str">
        <f>E26</f>
        <v>Ing. Martin Haueisen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0"/>
      <c r="B88" s="191"/>
      <c r="C88" s="192" t="s">
        <v>278</v>
      </c>
      <c r="D88" s="193" t="s">
        <v>64</v>
      </c>
      <c r="E88" s="193" t="s">
        <v>60</v>
      </c>
      <c r="F88" s="193" t="s">
        <v>61</v>
      </c>
      <c r="G88" s="193" t="s">
        <v>279</v>
      </c>
      <c r="H88" s="193" t="s">
        <v>280</v>
      </c>
      <c r="I88" s="193" t="s">
        <v>281</v>
      </c>
      <c r="J88" s="193" t="s">
        <v>258</v>
      </c>
      <c r="K88" s="194" t="s">
        <v>282</v>
      </c>
      <c r="L88" s="195"/>
      <c r="M88" s="95" t="s">
        <v>42</v>
      </c>
      <c r="N88" s="96" t="s">
        <v>49</v>
      </c>
      <c r="O88" s="96" t="s">
        <v>283</v>
      </c>
      <c r="P88" s="96" t="s">
        <v>284</v>
      </c>
      <c r="Q88" s="96" t="s">
        <v>285</v>
      </c>
      <c r="R88" s="96" t="s">
        <v>286</v>
      </c>
      <c r="S88" s="96" t="s">
        <v>287</v>
      </c>
      <c r="T88" s="97" t="s">
        <v>288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1"/>
      <c r="B89" s="42"/>
      <c r="C89" s="102" t="s">
        <v>289</v>
      </c>
      <c r="D89" s="43"/>
      <c r="E89" s="43"/>
      <c r="F89" s="43"/>
      <c r="G89" s="43"/>
      <c r="H89" s="43"/>
      <c r="I89" s="43"/>
      <c r="J89" s="196">
        <f>BK89</f>
        <v>0</v>
      </c>
      <c r="K89" s="43"/>
      <c r="L89" s="47"/>
      <c r="M89" s="98"/>
      <c r="N89" s="197"/>
      <c r="O89" s="99"/>
      <c r="P89" s="198">
        <f>P90+P287</f>
        <v>0</v>
      </c>
      <c r="Q89" s="99"/>
      <c r="R89" s="198">
        <f>R90+R287</f>
        <v>7.5223113199999991</v>
      </c>
      <c r="S89" s="99"/>
      <c r="T89" s="199">
        <f>T90+T287</f>
        <v>6.0227200000000005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78</v>
      </c>
      <c r="AU89" s="20" t="s">
        <v>259</v>
      </c>
      <c r="BK89" s="200">
        <f>BK90+BK287</f>
        <v>0</v>
      </c>
    </row>
    <row r="90" s="12" customFormat="1" ht="25.92" customHeight="1">
      <c r="A90" s="12"/>
      <c r="B90" s="201"/>
      <c r="C90" s="202"/>
      <c r="D90" s="203" t="s">
        <v>78</v>
      </c>
      <c r="E90" s="204" t="s">
        <v>350</v>
      </c>
      <c r="F90" s="204" t="s">
        <v>1192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P91+P197</f>
        <v>0</v>
      </c>
      <c r="Q90" s="209"/>
      <c r="R90" s="210">
        <f>R91+R197</f>
        <v>7.5223113199999991</v>
      </c>
      <c r="S90" s="209"/>
      <c r="T90" s="211">
        <f>T91+T197</f>
        <v>6.0227200000000005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188</v>
      </c>
      <c r="AT90" s="213" t="s">
        <v>78</v>
      </c>
      <c r="AU90" s="213" t="s">
        <v>79</v>
      </c>
      <c r="AY90" s="212" t="s">
        <v>292</v>
      </c>
      <c r="BK90" s="214">
        <f>BK91+BK197</f>
        <v>0</v>
      </c>
    </row>
    <row r="91" s="12" customFormat="1" ht="22.8" customHeight="1">
      <c r="A91" s="12"/>
      <c r="B91" s="201"/>
      <c r="C91" s="202"/>
      <c r="D91" s="203" t="s">
        <v>78</v>
      </c>
      <c r="E91" s="215" t="s">
        <v>1491</v>
      </c>
      <c r="F91" s="215" t="s">
        <v>1492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SUM(P92:P196)</f>
        <v>0</v>
      </c>
      <c r="Q91" s="209"/>
      <c r="R91" s="210">
        <f>SUM(R92:R196)</f>
        <v>0</v>
      </c>
      <c r="S91" s="209"/>
      <c r="T91" s="211">
        <f>SUM(T92:T196)</f>
        <v>0.093719999999999998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188</v>
      </c>
      <c r="AT91" s="213" t="s">
        <v>78</v>
      </c>
      <c r="AU91" s="213" t="s">
        <v>86</v>
      </c>
      <c r="AY91" s="212" t="s">
        <v>292</v>
      </c>
      <c r="BK91" s="214">
        <f>SUM(BK92:BK196)</f>
        <v>0</v>
      </c>
    </row>
    <row r="92" s="2" customFormat="1" ht="21.75" customHeight="1">
      <c r="A92" s="41"/>
      <c r="B92" s="42"/>
      <c r="C92" s="217" t="s">
        <v>86</v>
      </c>
      <c r="D92" s="217" t="s">
        <v>294</v>
      </c>
      <c r="E92" s="218" t="s">
        <v>1493</v>
      </c>
      <c r="F92" s="219" t="s">
        <v>1494</v>
      </c>
      <c r="G92" s="220" t="s">
        <v>181</v>
      </c>
      <c r="H92" s="221">
        <v>30</v>
      </c>
      <c r="I92" s="222"/>
      <c r="J92" s="223">
        <f>ROUND(I92*H92,2)</f>
        <v>0</v>
      </c>
      <c r="K92" s="219" t="s">
        <v>297</v>
      </c>
      <c r="L92" s="47"/>
      <c r="M92" s="224" t="s">
        <v>42</v>
      </c>
      <c r="N92" s="225" t="s">
        <v>50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659</v>
      </c>
      <c r="AT92" s="228" t="s">
        <v>294</v>
      </c>
      <c r="AU92" s="228" t="s">
        <v>88</v>
      </c>
      <c r="AY92" s="20" t="s">
        <v>292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86</v>
      </c>
      <c r="BK92" s="229">
        <f>ROUND(I92*H92,2)</f>
        <v>0</v>
      </c>
      <c r="BL92" s="20" t="s">
        <v>659</v>
      </c>
      <c r="BM92" s="228" t="s">
        <v>1495</v>
      </c>
    </row>
    <row r="93" s="2" customFormat="1">
      <c r="A93" s="41"/>
      <c r="B93" s="42"/>
      <c r="C93" s="43"/>
      <c r="D93" s="230" t="s">
        <v>299</v>
      </c>
      <c r="E93" s="43"/>
      <c r="F93" s="231" t="s">
        <v>1496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299</v>
      </c>
      <c r="AU93" s="20" t="s">
        <v>88</v>
      </c>
    </row>
    <row r="94" s="2" customFormat="1">
      <c r="A94" s="41"/>
      <c r="B94" s="42"/>
      <c r="C94" s="43"/>
      <c r="D94" s="237" t="s">
        <v>324</v>
      </c>
      <c r="E94" s="43"/>
      <c r="F94" s="268" t="s">
        <v>1497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324</v>
      </c>
      <c r="AU94" s="20" t="s">
        <v>88</v>
      </c>
    </row>
    <row r="95" s="13" customFormat="1">
      <c r="A95" s="13"/>
      <c r="B95" s="235"/>
      <c r="C95" s="236"/>
      <c r="D95" s="237" t="s">
        <v>301</v>
      </c>
      <c r="E95" s="238" t="s">
        <v>42</v>
      </c>
      <c r="F95" s="239" t="s">
        <v>393</v>
      </c>
      <c r="G95" s="236"/>
      <c r="H95" s="238" t="s">
        <v>42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301</v>
      </c>
      <c r="AU95" s="245" t="s">
        <v>88</v>
      </c>
      <c r="AV95" s="13" t="s">
        <v>86</v>
      </c>
      <c r="AW95" s="13" t="s">
        <v>38</v>
      </c>
      <c r="AX95" s="13" t="s">
        <v>79</v>
      </c>
      <c r="AY95" s="245" t="s">
        <v>292</v>
      </c>
    </row>
    <row r="96" s="14" customFormat="1">
      <c r="A96" s="14"/>
      <c r="B96" s="246"/>
      <c r="C96" s="247"/>
      <c r="D96" s="237" t="s">
        <v>301</v>
      </c>
      <c r="E96" s="248" t="s">
        <v>42</v>
      </c>
      <c r="F96" s="249" t="s">
        <v>1498</v>
      </c>
      <c r="G96" s="247"/>
      <c r="H96" s="250">
        <v>30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301</v>
      </c>
      <c r="AU96" s="256" t="s">
        <v>88</v>
      </c>
      <c r="AV96" s="14" t="s">
        <v>88</v>
      </c>
      <c r="AW96" s="14" t="s">
        <v>38</v>
      </c>
      <c r="AX96" s="14" t="s">
        <v>79</v>
      </c>
      <c r="AY96" s="256" t="s">
        <v>292</v>
      </c>
    </row>
    <row r="97" s="15" customFormat="1">
      <c r="A97" s="15"/>
      <c r="B97" s="257"/>
      <c r="C97" s="258"/>
      <c r="D97" s="237" t="s">
        <v>301</v>
      </c>
      <c r="E97" s="259" t="s">
        <v>42</v>
      </c>
      <c r="F97" s="260" t="s">
        <v>303</v>
      </c>
      <c r="G97" s="258"/>
      <c r="H97" s="261">
        <v>30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301</v>
      </c>
      <c r="AU97" s="267" t="s">
        <v>88</v>
      </c>
      <c r="AV97" s="15" t="s">
        <v>150</v>
      </c>
      <c r="AW97" s="15" t="s">
        <v>38</v>
      </c>
      <c r="AX97" s="15" t="s">
        <v>86</v>
      </c>
      <c r="AY97" s="267" t="s">
        <v>292</v>
      </c>
    </row>
    <row r="98" s="2" customFormat="1" ht="21.75" customHeight="1">
      <c r="A98" s="41"/>
      <c r="B98" s="42"/>
      <c r="C98" s="217" t="s">
        <v>88</v>
      </c>
      <c r="D98" s="217" t="s">
        <v>294</v>
      </c>
      <c r="E98" s="218" t="s">
        <v>1499</v>
      </c>
      <c r="F98" s="219" t="s">
        <v>1500</v>
      </c>
      <c r="G98" s="220" t="s">
        <v>181</v>
      </c>
      <c r="H98" s="221">
        <v>40</v>
      </c>
      <c r="I98" s="222"/>
      <c r="J98" s="223">
        <f>ROUND(I98*H98,2)</f>
        <v>0</v>
      </c>
      <c r="K98" s="219" t="s">
        <v>297</v>
      </c>
      <c r="L98" s="47"/>
      <c r="M98" s="224" t="s">
        <v>42</v>
      </c>
      <c r="N98" s="225" t="s">
        <v>50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659</v>
      </c>
      <c r="AT98" s="228" t="s">
        <v>294</v>
      </c>
      <c r="AU98" s="228" t="s">
        <v>88</v>
      </c>
      <c r="AY98" s="20" t="s">
        <v>292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86</v>
      </c>
      <c r="BK98" s="229">
        <f>ROUND(I98*H98,2)</f>
        <v>0</v>
      </c>
      <c r="BL98" s="20" t="s">
        <v>659</v>
      </c>
      <c r="BM98" s="228" t="s">
        <v>1501</v>
      </c>
    </row>
    <row r="99" s="2" customFormat="1">
      <c r="A99" s="41"/>
      <c r="B99" s="42"/>
      <c r="C99" s="43"/>
      <c r="D99" s="230" t="s">
        <v>299</v>
      </c>
      <c r="E99" s="43"/>
      <c r="F99" s="231" t="s">
        <v>1502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299</v>
      </c>
      <c r="AU99" s="20" t="s">
        <v>88</v>
      </c>
    </row>
    <row r="100" s="2" customFormat="1">
      <c r="A100" s="41"/>
      <c r="B100" s="42"/>
      <c r="C100" s="43"/>
      <c r="D100" s="237" t="s">
        <v>324</v>
      </c>
      <c r="E100" s="43"/>
      <c r="F100" s="268" t="s">
        <v>1497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324</v>
      </c>
      <c r="AU100" s="20" t="s">
        <v>88</v>
      </c>
    </row>
    <row r="101" s="13" customFormat="1">
      <c r="A101" s="13"/>
      <c r="B101" s="235"/>
      <c r="C101" s="236"/>
      <c r="D101" s="237" t="s">
        <v>301</v>
      </c>
      <c r="E101" s="238" t="s">
        <v>42</v>
      </c>
      <c r="F101" s="239" t="s">
        <v>393</v>
      </c>
      <c r="G101" s="236"/>
      <c r="H101" s="238" t="s">
        <v>42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301</v>
      </c>
      <c r="AU101" s="245" t="s">
        <v>88</v>
      </c>
      <c r="AV101" s="13" t="s">
        <v>86</v>
      </c>
      <c r="AW101" s="13" t="s">
        <v>38</v>
      </c>
      <c r="AX101" s="13" t="s">
        <v>79</v>
      </c>
      <c r="AY101" s="245" t="s">
        <v>292</v>
      </c>
    </row>
    <row r="102" s="14" customFormat="1">
      <c r="A102" s="14"/>
      <c r="B102" s="246"/>
      <c r="C102" s="247"/>
      <c r="D102" s="237" t="s">
        <v>301</v>
      </c>
      <c r="E102" s="248" t="s">
        <v>42</v>
      </c>
      <c r="F102" s="249" t="s">
        <v>1503</v>
      </c>
      <c r="G102" s="247"/>
      <c r="H102" s="250">
        <v>40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301</v>
      </c>
      <c r="AU102" s="256" t="s">
        <v>88</v>
      </c>
      <c r="AV102" s="14" t="s">
        <v>88</v>
      </c>
      <c r="AW102" s="14" t="s">
        <v>38</v>
      </c>
      <c r="AX102" s="14" t="s">
        <v>79</v>
      </c>
      <c r="AY102" s="256" t="s">
        <v>292</v>
      </c>
    </row>
    <row r="103" s="15" customFormat="1">
      <c r="A103" s="15"/>
      <c r="B103" s="257"/>
      <c r="C103" s="258"/>
      <c r="D103" s="237" t="s">
        <v>301</v>
      </c>
      <c r="E103" s="259" t="s">
        <v>42</v>
      </c>
      <c r="F103" s="260" t="s">
        <v>303</v>
      </c>
      <c r="G103" s="258"/>
      <c r="H103" s="261">
        <v>40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301</v>
      </c>
      <c r="AU103" s="267" t="s">
        <v>88</v>
      </c>
      <c r="AV103" s="15" t="s">
        <v>150</v>
      </c>
      <c r="AW103" s="15" t="s">
        <v>38</v>
      </c>
      <c r="AX103" s="15" t="s">
        <v>86</v>
      </c>
      <c r="AY103" s="267" t="s">
        <v>292</v>
      </c>
    </row>
    <row r="104" s="2" customFormat="1" ht="16.5" customHeight="1">
      <c r="A104" s="41"/>
      <c r="B104" s="42"/>
      <c r="C104" s="217" t="s">
        <v>188</v>
      </c>
      <c r="D104" s="217" t="s">
        <v>294</v>
      </c>
      <c r="E104" s="218" t="s">
        <v>1504</v>
      </c>
      <c r="F104" s="219" t="s">
        <v>1505</v>
      </c>
      <c r="G104" s="220" t="s">
        <v>181</v>
      </c>
      <c r="H104" s="221">
        <v>5</v>
      </c>
      <c r="I104" s="222"/>
      <c r="J104" s="223">
        <f>ROUND(I104*H104,2)</f>
        <v>0</v>
      </c>
      <c r="K104" s="219" t="s">
        <v>297</v>
      </c>
      <c r="L104" s="47"/>
      <c r="M104" s="224" t="s">
        <v>42</v>
      </c>
      <c r="N104" s="225" t="s">
        <v>50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659</v>
      </c>
      <c r="AT104" s="228" t="s">
        <v>294</v>
      </c>
      <c r="AU104" s="228" t="s">
        <v>88</v>
      </c>
      <c r="AY104" s="20" t="s">
        <v>292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86</v>
      </c>
      <c r="BK104" s="229">
        <f>ROUND(I104*H104,2)</f>
        <v>0</v>
      </c>
      <c r="BL104" s="20" t="s">
        <v>659</v>
      </c>
      <c r="BM104" s="228" t="s">
        <v>1506</v>
      </c>
    </row>
    <row r="105" s="2" customFormat="1">
      <c r="A105" s="41"/>
      <c r="B105" s="42"/>
      <c r="C105" s="43"/>
      <c r="D105" s="230" t="s">
        <v>299</v>
      </c>
      <c r="E105" s="43"/>
      <c r="F105" s="231" t="s">
        <v>1507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299</v>
      </c>
      <c r="AU105" s="20" t="s">
        <v>88</v>
      </c>
    </row>
    <row r="106" s="2" customFormat="1">
      <c r="A106" s="41"/>
      <c r="B106" s="42"/>
      <c r="C106" s="43"/>
      <c r="D106" s="237" t="s">
        <v>324</v>
      </c>
      <c r="E106" s="43"/>
      <c r="F106" s="268" t="s">
        <v>1508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324</v>
      </c>
      <c r="AU106" s="20" t="s">
        <v>88</v>
      </c>
    </row>
    <row r="107" s="14" customFormat="1">
      <c r="A107" s="14"/>
      <c r="B107" s="246"/>
      <c r="C107" s="247"/>
      <c r="D107" s="237" t="s">
        <v>301</v>
      </c>
      <c r="E107" s="248" t="s">
        <v>42</v>
      </c>
      <c r="F107" s="249" t="s">
        <v>114</v>
      </c>
      <c r="G107" s="247"/>
      <c r="H107" s="250">
        <v>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301</v>
      </c>
      <c r="AU107" s="256" t="s">
        <v>88</v>
      </c>
      <c r="AV107" s="14" t="s">
        <v>88</v>
      </c>
      <c r="AW107" s="14" t="s">
        <v>38</v>
      </c>
      <c r="AX107" s="14" t="s">
        <v>79</v>
      </c>
      <c r="AY107" s="256" t="s">
        <v>292</v>
      </c>
    </row>
    <row r="108" s="15" customFormat="1">
      <c r="A108" s="15"/>
      <c r="B108" s="257"/>
      <c r="C108" s="258"/>
      <c r="D108" s="237" t="s">
        <v>301</v>
      </c>
      <c r="E108" s="259" t="s">
        <v>42</v>
      </c>
      <c r="F108" s="260" t="s">
        <v>303</v>
      </c>
      <c r="G108" s="258"/>
      <c r="H108" s="261">
        <v>5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301</v>
      </c>
      <c r="AU108" s="267" t="s">
        <v>88</v>
      </c>
      <c r="AV108" s="15" t="s">
        <v>150</v>
      </c>
      <c r="AW108" s="15" t="s">
        <v>38</v>
      </c>
      <c r="AX108" s="15" t="s">
        <v>86</v>
      </c>
      <c r="AY108" s="267" t="s">
        <v>292</v>
      </c>
    </row>
    <row r="109" s="2" customFormat="1" ht="16.5" customHeight="1">
      <c r="A109" s="41"/>
      <c r="B109" s="42"/>
      <c r="C109" s="217" t="s">
        <v>150</v>
      </c>
      <c r="D109" s="217" t="s">
        <v>294</v>
      </c>
      <c r="E109" s="218" t="s">
        <v>1509</v>
      </c>
      <c r="F109" s="219" t="s">
        <v>1510</v>
      </c>
      <c r="G109" s="220" t="s">
        <v>181</v>
      </c>
      <c r="H109" s="221">
        <v>5</v>
      </c>
      <c r="I109" s="222"/>
      <c r="J109" s="223">
        <f>ROUND(I109*H109,2)</f>
        <v>0</v>
      </c>
      <c r="K109" s="219" t="s">
        <v>297</v>
      </c>
      <c r="L109" s="47"/>
      <c r="M109" s="224" t="s">
        <v>42</v>
      </c>
      <c r="N109" s="225" t="s">
        <v>50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659</v>
      </c>
      <c r="AT109" s="228" t="s">
        <v>294</v>
      </c>
      <c r="AU109" s="228" t="s">
        <v>88</v>
      </c>
      <c r="AY109" s="20" t="s">
        <v>292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86</v>
      </c>
      <c r="BK109" s="229">
        <f>ROUND(I109*H109,2)</f>
        <v>0</v>
      </c>
      <c r="BL109" s="20" t="s">
        <v>659</v>
      </c>
      <c r="BM109" s="228" t="s">
        <v>1511</v>
      </c>
    </row>
    <row r="110" s="2" customFormat="1">
      <c r="A110" s="41"/>
      <c r="B110" s="42"/>
      <c r="C110" s="43"/>
      <c r="D110" s="230" t="s">
        <v>299</v>
      </c>
      <c r="E110" s="43"/>
      <c r="F110" s="231" t="s">
        <v>1512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299</v>
      </c>
      <c r="AU110" s="20" t="s">
        <v>88</v>
      </c>
    </row>
    <row r="111" s="2" customFormat="1">
      <c r="A111" s="41"/>
      <c r="B111" s="42"/>
      <c r="C111" s="43"/>
      <c r="D111" s="237" t="s">
        <v>324</v>
      </c>
      <c r="E111" s="43"/>
      <c r="F111" s="268" t="s">
        <v>1513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324</v>
      </c>
      <c r="AU111" s="20" t="s">
        <v>88</v>
      </c>
    </row>
    <row r="112" s="14" customFormat="1">
      <c r="A112" s="14"/>
      <c r="B112" s="246"/>
      <c r="C112" s="247"/>
      <c r="D112" s="237" t="s">
        <v>301</v>
      </c>
      <c r="E112" s="248" t="s">
        <v>42</v>
      </c>
      <c r="F112" s="249" t="s">
        <v>114</v>
      </c>
      <c r="G112" s="247"/>
      <c r="H112" s="250">
        <v>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301</v>
      </c>
      <c r="AU112" s="256" t="s">
        <v>88</v>
      </c>
      <c r="AV112" s="14" t="s">
        <v>88</v>
      </c>
      <c r="AW112" s="14" t="s">
        <v>38</v>
      </c>
      <c r="AX112" s="14" t="s">
        <v>79</v>
      </c>
      <c r="AY112" s="256" t="s">
        <v>292</v>
      </c>
    </row>
    <row r="113" s="15" customFormat="1">
      <c r="A113" s="15"/>
      <c r="B113" s="257"/>
      <c r="C113" s="258"/>
      <c r="D113" s="237" t="s">
        <v>301</v>
      </c>
      <c r="E113" s="259" t="s">
        <v>42</v>
      </c>
      <c r="F113" s="260" t="s">
        <v>303</v>
      </c>
      <c r="G113" s="258"/>
      <c r="H113" s="261">
        <v>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301</v>
      </c>
      <c r="AU113" s="267" t="s">
        <v>88</v>
      </c>
      <c r="AV113" s="15" t="s">
        <v>150</v>
      </c>
      <c r="AW113" s="15" t="s">
        <v>38</v>
      </c>
      <c r="AX113" s="15" t="s">
        <v>86</v>
      </c>
      <c r="AY113" s="267" t="s">
        <v>292</v>
      </c>
    </row>
    <row r="114" s="2" customFormat="1" ht="16.5" customHeight="1">
      <c r="A114" s="41"/>
      <c r="B114" s="42"/>
      <c r="C114" s="217" t="s">
        <v>256</v>
      </c>
      <c r="D114" s="217" t="s">
        <v>294</v>
      </c>
      <c r="E114" s="218" t="s">
        <v>1514</v>
      </c>
      <c r="F114" s="219" t="s">
        <v>1515</v>
      </c>
      <c r="G114" s="220" t="s">
        <v>181</v>
      </c>
      <c r="H114" s="221">
        <v>5</v>
      </c>
      <c r="I114" s="222"/>
      <c r="J114" s="223">
        <f>ROUND(I114*H114,2)</f>
        <v>0</v>
      </c>
      <c r="K114" s="219" t="s">
        <v>297</v>
      </c>
      <c r="L114" s="47"/>
      <c r="M114" s="224" t="s">
        <v>42</v>
      </c>
      <c r="N114" s="225" t="s">
        <v>50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659</v>
      </c>
      <c r="AT114" s="228" t="s">
        <v>294</v>
      </c>
      <c r="AU114" s="228" t="s">
        <v>88</v>
      </c>
      <c r="AY114" s="20" t="s">
        <v>292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86</v>
      </c>
      <c r="BK114" s="229">
        <f>ROUND(I114*H114,2)</f>
        <v>0</v>
      </c>
      <c r="BL114" s="20" t="s">
        <v>659</v>
      </c>
      <c r="BM114" s="228" t="s">
        <v>1516</v>
      </c>
    </row>
    <row r="115" s="2" customFormat="1">
      <c r="A115" s="41"/>
      <c r="B115" s="42"/>
      <c r="C115" s="43"/>
      <c r="D115" s="230" t="s">
        <v>299</v>
      </c>
      <c r="E115" s="43"/>
      <c r="F115" s="231" t="s">
        <v>1517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299</v>
      </c>
      <c r="AU115" s="20" t="s">
        <v>88</v>
      </c>
    </row>
    <row r="116" s="2" customFormat="1">
      <c r="A116" s="41"/>
      <c r="B116" s="42"/>
      <c r="C116" s="43"/>
      <c r="D116" s="237" t="s">
        <v>324</v>
      </c>
      <c r="E116" s="43"/>
      <c r="F116" s="268" t="s">
        <v>1518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324</v>
      </c>
      <c r="AU116" s="20" t="s">
        <v>88</v>
      </c>
    </row>
    <row r="117" s="14" customFormat="1">
      <c r="A117" s="14"/>
      <c r="B117" s="246"/>
      <c r="C117" s="247"/>
      <c r="D117" s="237" t="s">
        <v>301</v>
      </c>
      <c r="E117" s="248" t="s">
        <v>42</v>
      </c>
      <c r="F117" s="249" t="s">
        <v>114</v>
      </c>
      <c r="G117" s="247"/>
      <c r="H117" s="250">
        <v>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301</v>
      </c>
      <c r="AU117" s="256" t="s">
        <v>88</v>
      </c>
      <c r="AV117" s="14" t="s">
        <v>88</v>
      </c>
      <c r="AW117" s="14" t="s">
        <v>38</v>
      </c>
      <c r="AX117" s="14" t="s">
        <v>79</v>
      </c>
      <c r="AY117" s="256" t="s">
        <v>292</v>
      </c>
    </row>
    <row r="118" s="15" customFormat="1">
      <c r="A118" s="15"/>
      <c r="B118" s="257"/>
      <c r="C118" s="258"/>
      <c r="D118" s="237" t="s">
        <v>301</v>
      </c>
      <c r="E118" s="259" t="s">
        <v>42</v>
      </c>
      <c r="F118" s="260" t="s">
        <v>303</v>
      </c>
      <c r="G118" s="258"/>
      <c r="H118" s="261">
        <v>5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301</v>
      </c>
      <c r="AU118" s="267" t="s">
        <v>88</v>
      </c>
      <c r="AV118" s="15" t="s">
        <v>150</v>
      </c>
      <c r="AW118" s="15" t="s">
        <v>38</v>
      </c>
      <c r="AX118" s="15" t="s">
        <v>86</v>
      </c>
      <c r="AY118" s="267" t="s">
        <v>292</v>
      </c>
    </row>
    <row r="119" s="2" customFormat="1" ht="16.5" customHeight="1">
      <c r="A119" s="41"/>
      <c r="B119" s="42"/>
      <c r="C119" s="217" t="s">
        <v>178</v>
      </c>
      <c r="D119" s="217" t="s">
        <v>294</v>
      </c>
      <c r="E119" s="218" t="s">
        <v>1519</v>
      </c>
      <c r="F119" s="219" t="s">
        <v>1520</v>
      </c>
      <c r="G119" s="220" t="s">
        <v>181</v>
      </c>
      <c r="H119" s="221">
        <v>5</v>
      </c>
      <c r="I119" s="222"/>
      <c r="J119" s="223">
        <f>ROUND(I119*H119,2)</f>
        <v>0</v>
      </c>
      <c r="K119" s="219" t="s">
        <v>297</v>
      </c>
      <c r="L119" s="47"/>
      <c r="M119" s="224" t="s">
        <v>42</v>
      </c>
      <c r="N119" s="225" t="s">
        <v>50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659</v>
      </c>
      <c r="AT119" s="228" t="s">
        <v>294</v>
      </c>
      <c r="AU119" s="228" t="s">
        <v>88</v>
      </c>
      <c r="AY119" s="20" t="s">
        <v>292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86</v>
      </c>
      <c r="BK119" s="229">
        <f>ROUND(I119*H119,2)</f>
        <v>0</v>
      </c>
      <c r="BL119" s="20" t="s">
        <v>659</v>
      </c>
      <c r="BM119" s="228" t="s">
        <v>1521</v>
      </c>
    </row>
    <row r="120" s="2" customFormat="1">
      <c r="A120" s="41"/>
      <c r="B120" s="42"/>
      <c r="C120" s="43"/>
      <c r="D120" s="230" t="s">
        <v>299</v>
      </c>
      <c r="E120" s="43"/>
      <c r="F120" s="231" t="s">
        <v>1522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299</v>
      </c>
      <c r="AU120" s="20" t="s">
        <v>88</v>
      </c>
    </row>
    <row r="121" s="2" customFormat="1">
      <c r="A121" s="41"/>
      <c r="B121" s="42"/>
      <c r="C121" s="43"/>
      <c r="D121" s="237" t="s">
        <v>324</v>
      </c>
      <c r="E121" s="43"/>
      <c r="F121" s="268" t="s">
        <v>1523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324</v>
      </c>
      <c r="AU121" s="20" t="s">
        <v>88</v>
      </c>
    </row>
    <row r="122" s="14" customFormat="1">
      <c r="A122" s="14"/>
      <c r="B122" s="246"/>
      <c r="C122" s="247"/>
      <c r="D122" s="237" t="s">
        <v>301</v>
      </c>
      <c r="E122" s="248" t="s">
        <v>42</v>
      </c>
      <c r="F122" s="249" t="s">
        <v>114</v>
      </c>
      <c r="G122" s="247"/>
      <c r="H122" s="250">
        <v>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301</v>
      </c>
      <c r="AU122" s="256" t="s">
        <v>88</v>
      </c>
      <c r="AV122" s="14" t="s">
        <v>88</v>
      </c>
      <c r="AW122" s="14" t="s">
        <v>38</v>
      </c>
      <c r="AX122" s="14" t="s">
        <v>79</v>
      </c>
      <c r="AY122" s="256" t="s">
        <v>292</v>
      </c>
    </row>
    <row r="123" s="15" customFormat="1">
      <c r="A123" s="15"/>
      <c r="B123" s="257"/>
      <c r="C123" s="258"/>
      <c r="D123" s="237" t="s">
        <v>301</v>
      </c>
      <c r="E123" s="259" t="s">
        <v>42</v>
      </c>
      <c r="F123" s="260" t="s">
        <v>303</v>
      </c>
      <c r="G123" s="258"/>
      <c r="H123" s="261">
        <v>5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301</v>
      </c>
      <c r="AU123" s="267" t="s">
        <v>88</v>
      </c>
      <c r="AV123" s="15" t="s">
        <v>150</v>
      </c>
      <c r="AW123" s="15" t="s">
        <v>38</v>
      </c>
      <c r="AX123" s="15" t="s">
        <v>86</v>
      </c>
      <c r="AY123" s="267" t="s">
        <v>292</v>
      </c>
    </row>
    <row r="124" s="2" customFormat="1" ht="24.15" customHeight="1">
      <c r="A124" s="41"/>
      <c r="B124" s="42"/>
      <c r="C124" s="217" t="s">
        <v>182</v>
      </c>
      <c r="D124" s="217" t="s">
        <v>294</v>
      </c>
      <c r="E124" s="218" t="s">
        <v>1524</v>
      </c>
      <c r="F124" s="219" t="s">
        <v>1525</v>
      </c>
      <c r="G124" s="220" t="s">
        <v>147</v>
      </c>
      <c r="H124" s="221">
        <v>206</v>
      </c>
      <c r="I124" s="222"/>
      <c r="J124" s="223">
        <f>ROUND(I124*H124,2)</f>
        <v>0</v>
      </c>
      <c r="K124" s="219" t="s">
        <v>297</v>
      </c>
      <c r="L124" s="47"/>
      <c r="M124" s="224" t="s">
        <v>42</v>
      </c>
      <c r="N124" s="225" t="s">
        <v>50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659</v>
      </c>
      <c r="AT124" s="228" t="s">
        <v>294</v>
      </c>
      <c r="AU124" s="228" t="s">
        <v>88</v>
      </c>
      <c r="AY124" s="20" t="s">
        <v>292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86</v>
      </c>
      <c r="BK124" s="229">
        <f>ROUND(I124*H124,2)</f>
        <v>0</v>
      </c>
      <c r="BL124" s="20" t="s">
        <v>659</v>
      </c>
      <c r="BM124" s="228" t="s">
        <v>1526</v>
      </c>
    </row>
    <row r="125" s="2" customFormat="1">
      <c r="A125" s="41"/>
      <c r="B125" s="42"/>
      <c r="C125" s="43"/>
      <c r="D125" s="230" t="s">
        <v>299</v>
      </c>
      <c r="E125" s="43"/>
      <c r="F125" s="231" t="s">
        <v>1527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299</v>
      </c>
      <c r="AU125" s="20" t="s">
        <v>88</v>
      </c>
    </row>
    <row r="126" s="2" customFormat="1">
      <c r="A126" s="41"/>
      <c r="B126" s="42"/>
      <c r="C126" s="43"/>
      <c r="D126" s="237" t="s">
        <v>324</v>
      </c>
      <c r="E126" s="43"/>
      <c r="F126" s="268" t="s">
        <v>1528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324</v>
      </c>
      <c r="AU126" s="20" t="s">
        <v>88</v>
      </c>
    </row>
    <row r="127" s="14" customFormat="1">
      <c r="A127" s="14"/>
      <c r="B127" s="246"/>
      <c r="C127" s="247"/>
      <c r="D127" s="237" t="s">
        <v>301</v>
      </c>
      <c r="E127" s="248" t="s">
        <v>42</v>
      </c>
      <c r="F127" s="249" t="s">
        <v>121</v>
      </c>
      <c r="G127" s="247"/>
      <c r="H127" s="250">
        <v>206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301</v>
      </c>
      <c r="AU127" s="256" t="s">
        <v>88</v>
      </c>
      <c r="AV127" s="14" t="s">
        <v>88</v>
      </c>
      <c r="AW127" s="14" t="s">
        <v>38</v>
      </c>
      <c r="AX127" s="14" t="s">
        <v>79</v>
      </c>
      <c r="AY127" s="256" t="s">
        <v>292</v>
      </c>
    </row>
    <row r="128" s="15" customFormat="1">
      <c r="A128" s="15"/>
      <c r="B128" s="257"/>
      <c r="C128" s="258"/>
      <c r="D128" s="237" t="s">
        <v>301</v>
      </c>
      <c r="E128" s="259" t="s">
        <v>42</v>
      </c>
      <c r="F128" s="260" t="s">
        <v>303</v>
      </c>
      <c r="G128" s="258"/>
      <c r="H128" s="261">
        <v>206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301</v>
      </c>
      <c r="AU128" s="267" t="s">
        <v>88</v>
      </c>
      <c r="AV128" s="15" t="s">
        <v>150</v>
      </c>
      <c r="AW128" s="15" t="s">
        <v>38</v>
      </c>
      <c r="AX128" s="15" t="s">
        <v>86</v>
      </c>
      <c r="AY128" s="267" t="s">
        <v>292</v>
      </c>
    </row>
    <row r="129" s="2" customFormat="1" ht="24.15" customHeight="1">
      <c r="A129" s="41"/>
      <c r="B129" s="42"/>
      <c r="C129" s="217" t="s">
        <v>340</v>
      </c>
      <c r="D129" s="217" t="s">
        <v>294</v>
      </c>
      <c r="E129" s="218" t="s">
        <v>1529</v>
      </c>
      <c r="F129" s="219" t="s">
        <v>1530</v>
      </c>
      <c r="G129" s="220" t="s">
        <v>181</v>
      </c>
      <c r="H129" s="221">
        <v>1</v>
      </c>
      <c r="I129" s="222"/>
      <c r="J129" s="223">
        <f>ROUND(I129*H129,2)</f>
        <v>0</v>
      </c>
      <c r="K129" s="219" t="s">
        <v>297</v>
      </c>
      <c r="L129" s="47"/>
      <c r="M129" s="224" t="s">
        <v>42</v>
      </c>
      <c r="N129" s="225" t="s">
        <v>50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659</v>
      </c>
      <c r="AT129" s="228" t="s">
        <v>294</v>
      </c>
      <c r="AU129" s="228" t="s">
        <v>88</v>
      </c>
      <c r="AY129" s="20" t="s">
        <v>292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86</v>
      </c>
      <c r="BK129" s="229">
        <f>ROUND(I129*H129,2)</f>
        <v>0</v>
      </c>
      <c r="BL129" s="20" t="s">
        <v>659</v>
      </c>
      <c r="BM129" s="228" t="s">
        <v>1531</v>
      </c>
    </row>
    <row r="130" s="2" customFormat="1">
      <c r="A130" s="41"/>
      <c r="B130" s="42"/>
      <c r="C130" s="43"/>
      <c r="D130" s="230" t="s">
        <v>299</v>
      </c>
      <c r="E130" s="43"/>
      <c r="F130" s="231" t="s">
        <v>1532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299</v>
      </c>
      <c r="AU130" s="20" t="s">
        <v>88</v>
      </c>
    </row>
    <row r="131" s="13" customFormat="1">
      <c r="A131" s="13"/>
      <c r="B131" s="235"/>
      <c r="C131" s="236"/>
      <c r="D131" s="237" t="s">
        <v>301</v>
      </c>
      <c r="E131" s="238" t="s">
        <v>42</v>
      </c>
      <c r="F131" s="239" t="s">
        <v>393</v>
      </c>
      <c r="G131" s="236"/>
      <c r="H131" s="238" t="s">
        <v>42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301</v>
      </c>
      <c r="AU131" s="245" t="s">
        <v>88</v>
      </c>
      <c r="AV131" s="13" t="s">
        <v>86</v>
      </c>
      <c r="AW131" s="13" t="s">
        <v>38</v>
      </c>
      <c r="AX131" s="13" t="s">
        <v>79</v>
      </c>
      <c r="AY131" s="245" t="s">
        <v>292</v>
      </c>
    </row>
    <row r="132" s="14" customFormat="1">
      <c r="A132" s="14"/>
      <c r="B132" s="246"/>
      <c r="C132" s="247"/>
      <c r="D132" s="237" t="s">
        <v>301</v>
      </c>
      <c r="E132" s="248" t="s">
        <v>42</v>
      </c>
      <c r="F132" s="249" t="s">
        <v>86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301</v>
      </c>
      <c r="AU132" s="256" t="s">
        <v>88</v>
      </c>
      <c r="AV132" s="14" t="s">
        <v>88</v>
      </c>
      <c r="AW132" s="14" t="s">
        <v>38</v>
      </c>
      <c r="AX132" s="14" t="s">
        <v>79</v>
      </c>
      <c r="AY132" s="256" t="s">
        <v>292</v>
      </c>
    </row>
    <row r="133" s="15" customFormat="1">
      <c r="A133" s="15"/>
      <c r="B133" s="257"/>
      <c r="C133" s="258"/>
      <c r="D133" s="237" t="s">
        <v>301</v>
      </c>
      <c r="E133" s="259" t="s">
        <v>42</v>
      </c>
      <c r="F133" s="260" t="s">
        <v>303</v>
      </c>
      <c r="G133" s="258"/>
      <c r="H133" s="261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301</v>
      </c>
      <c r="AU133" s="267" t="s">
        <v>88</v>
      </c>
      <c r="AV133" s="15" t="s">
        <v>150</v>
      </c>
      <c r="AW133" s="15" t="s">
        <v>38</v>
      </c>
      <c r="AX133" s="15" t="s">
        <v>86</v>
      </c>
      <c r="AY133" s="267" t="s">
        <v>292</v>
      </c>
    </row>
    <row r="134" s="2" customFormat="1" ht="16.5" customHeight="1">
      <c r="A134" s="41"/>
      <c r="B134" s="42"/>
      <c r="C134" s="217" t="s">
        <v>144</v>
      </c>
      <c r="D134" s="217" t="s">
        <v>294</v>
      </c>
      <c r="E134" s="218" t="s">
        <v>1533</v>
      </c>
      <c r="F134" s="219" t="s">
        <v>1534</v>
      </c>
      <c r="G134" s="220" t="s">
        <v>181</v>
      </c>
      <c r="H134" s="221">
        <v>1</v>
      </c>
      <c r="I134" s="222"/>
      <c r="J134" s="223">
        <f>ROUND(I134*H134,2)</f>
        <v>0</v>
      </c>
      <c r="K134" s="219" t="s">
        <v>297</v>
      </c>
      <c r="L134" s="47"/>
      <c r="M134" s="224" t="s">
        <v>42</v>
      </c>
      <c r="N134" s="225" t="s">
        <v>50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659</v>
      </c>
      <c r="AT134" s="228" t="s">
        <v>294</v>
      </c>
      <c r="AU134" s="228" t="s">
        <v>88</v>
      </c>
      <c r="AY134" s="20" t="s">
        <v>292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86</v>
      </c>
      <c r="BK134" s="229">
        <f>ROUND(I134*H134,2)</f>
        <v>0</v>
      </c>
      <c r="BL134" s="20" t="s">
        <v>659</v>
      </c>
      <c r="BM134" s="228" t="s">
        <v>1535</v>
      </c>
    </row>
    <row r="135" s="2" customFormat="1">
      <c r="A135" s="41"/>
      <c r="B135" s="42"/>
      <c r="C135" s="43"/>
      <c r="D135" s="230" t="s">
        <v>299</v>
      </c>
      <c r="E135" s="43"/>
      <c r="F135" s="231" t="s">
        <v>1536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299</v>
      </c>
      <c r="AU135" s="20" t="s">
        <v>88</v>
      </c>
    </row>
    <row r="136" s="13" customFormat="1">
      <c r="A136" s="13"/>
      <c r="B136" s="235"/>
      <c r="C136" s="236"/>
      <c r="D136" s="237" t="s">
        <v>301</v>
      </c>
      <c r="E136" s="238" t="s">
        <v>42</v>
      </c>
      <c r="F136" s="239" t="s">
        <v>393</v>
      </c>
      <c r="G136" s="236"/>
      <c r="H136" s="238" t="s">
        <v>42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301</v>
      </c>
      <c r="AU136" s="245" t="s">
        <v>88</v>
      </c>
      <c r="AV136" s="13" t="s">
        <v>86</v>
      </c>
      <c r="AW136" s="13" t="s">
        <v>38</v>
      </c>
      <c r="AX136" s="13" t="s">
        <v>79</v>
      </c>
      <c r="AY136" s="245" t="s">
        <v>292</v>
      </c>
    </row>
    <row r="137" s="14" customFormat="1">
      <c r="A137" s="14"/>
      <c r="B137" s="246"/>
      <c r="C137" s="247"/>
      <c r="D137" s="237" t="s">
        <v>301</v>
      </c>
      <c r="E137" s="248" t="s">
        <v>42</v>
      </c>
      <c r="F137" s="249" t="s">
        <v>86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301</v>
      </c>
      <c r="AU137" s="256" t="s">
        <v>88</v>
      </c>
      <c r="AV137" s="14" t="s">
        <v>88</v>
      </c>
      <c r="AW137" s="14" t="s">
        <v>38</v>
      </c>
      <c r="AX137" s="14" t="s">
        <v>79</v>
      </c>
      <c r="AY137" s="256" t="s">
        <v>292</v>
      </c>
    </row>
    <row r="138" s="15" customFormat="1">
      <c r="A138" s="15"/>
      <c r="B138" s="257"/>
      <c r="C138" s="258"/>
      <c r="D138" s="237" t="s">
        <v>301</v>
      </c>
      <c r="E138" s="259" t="s">
        <v>42</v>
      </c>
      <c r="F138" s="260" t="s">
        <v>303</v>
      </c>
      <c r="G138" s="258"/>
      <c r="H138" s="261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301</v>
      </c>
      <c r="AU138" s="267" t="s">
        <v>88</v>
      </c>
      <c r="AV138" s="15" t="s">
        <v>150</v>
      </c>
      <c r="AW138" s="15" t="s">
        <v>38</v>
      </c>
      <c r="AX138" s="15" t="s">
        <v>86</v>
      </c>
      <c r="AY138" s="267" t="s">
        <v>292</v>
      </c>
    </row>
    <row r="139" s="2" customFormat="1" ht="24.15" customHeight="1">
      <c r="A139" s="41"/>
      <c r="B139" s="42"/>
      <c r="C139" s="217" t="s">
        <v>349</v>
      </c>
      <c r="D139" s="217" t="s">
        <v>294</v>
      </c>
      <c r="E139" s="218" t="s">
        <v>1537</v>
      </c>
      <c r="F139" s="219" t="s">
        <v>1538</v>
      </c>
      <c r="G139" s="220" t="s">
        <v>147</v>
      </c>
      <c r="H139" s="221">
        <v>60</v>
      </c>
      <c r="I139" s="222"/>
      <c r="J139" s="223">
        <f>ROUND(I139*H139,2)</f>
        <v>0</v>
      </c>
      <c r="K139" s="219" t="s">
        <v>297</v>
      </c>
      <c r="L139" s="47"/>
      <c r="M139" s="224" t="s">
        <v>42</v>
      </c>
      <c r="N139" s="225" t="s">
        <v>50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659</v>
      </c>
      <c r="AT139" s="228" t="s">
        <v>294</v>
      </c>
      <c r="AU139" s="228" t="s">
        <v>88</v>
      </c>
      <c r="AY139" s="20" t="s">
        <v>292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86</v>
      </c>
      <c r="BK139" s="229">
        <f>ROUND(I139*H139,2)</f>
        <v>0</v>
      </c>
      <c r="BL139" s="20" t="s">
        <v>659</v>
      </c>
      <c r="BM139" s="228" t="s">
        <v>1539</v>
      </c>
    </row>
    <row r="140" s="2" customFormat="1">
      <c r="A140" s="41"/>
      <c r="B140" s="42"/>
      <c r="C140" s="43"/>
      <c r="D140" s="230" t="s">
        <v>299</v>
      </c>
      <c r="E140" s="43"/>
      <c r="F140" s="231" t="s">
        <v>1540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299</v>
      </c>
      <c r="AU140" s="20" t="s">
        <v>88</v>
      </c>
    </row>
    <row r="141" s="2" customFormat="1">
      <c r="A141" s="41"/>
      <c r="B141" s="42"/>
      <c r="C141" s="43"/>
      <c r="D141" s="237" t="s">
        <v>324</v>
      </c>
      <c r="E141" s="43"/>
      <c r="F141" s="268" t="s">
        <v>1541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324</v>
      </c>
      <c r="AU141" s="20" t="s">
        <v>88</v>
      </c>
    </row>
    <row r="142" s="14" customFormat="1">
      <c r="A142" s="14"/>
      <c r="B142" s="246"/>
      <c r="C142" s="247"/>
      <c r="D142" s="237" t="s">
        <v>301</v>
      </c>
      <c r="E142" s="248" t="s">
        <v>42</v>
      </c>
      <c r="F142" s="249" t="s">
        <v>118</v>
      </c>
      <c r="G142" s="247"/>
      <c r="H142" s="250">
        <v>60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301</v>
      </c>
      <c r="AU142" s="256" t="s">
        <v>88</v>
      </c>
      <c r="AV142" s="14" t="s">
        <v>88</v>
      </c>
      <c r="AW142" s="14" t="s">
        <v>38</v>
      </c>
      <c r="AX142" s="14" t="s">
        <v>79</v>
      </c>
      <c r="AY142" s="256" t="s">
        <v>292</v>
      </c>
    </row>
    <row r="143" s="15" customFormat="1">
      <c r="A143" s="15"/>
      <c r="B143" s="257"/>
      <c r="C143" s="258"/>
      <c r="D143" s="237" t="s">
        <v>301</v>
      </c>
      <c r="E143" s="259" t="s">
        <v>42</v>
      </c>
      <c r="F143" s="260" t="s">
        <v>303</v>
      </c>
      <c r="G143" s="258"/>
      <c r="H143" s="261">
        <v>60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301</v>
      </c>
      <c r="AU143" s="267" t="s">
        <v>88</v>
      </c>
      <c r="AV143" s="15" t="s">
        <v>150</v>
      </c>
      <c r="AW143" s="15" t="s">
        <v>38</v>
      </c>
      <c r="AX143" s="15" t="s">
        <v>86</v>
      </c>
      <c r="AY143" s="267" t="s">
        <v>292</v>
      </c>
    </row>
    <row r="144" s="2" customFormat="1" ht="24.15" customHeight="1">
      <c r="A144" s="41"/>
      <c r="B144" s="42"/>
      <c r="C144" s="217" t="s">
        <v>358</v>
      </c>
      <c r="D144" s="217" t="s">
        <v>294</v>
      </c>
      <c r="E144" s="218" t="s">
        <v>1542</v>
      </c>
      <c r="F144" s="219" t="s">
        <v>1543</v>
      </c>
      <c r="G144" s="220" t="s">
        <v>147</v>
      </c>
      <c r="H144" s="221">
        <v>206</v>
      </c>
      <c r="I144" s="222"/>
      <c r="J144" s="223">
        <f>ROUND(I144*H144,2)</f>
        <v>0</v>
      </c>
      <c r="K144" s="219" t="s">
        <v>297</v>
      </c>
      <c r="L144" s="47"/>
      <c r="M144" s="224" t="s">
        <v>42</v>
      </c>
      <c r="N144" s="225" t="s">
        <v>50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659</v>
      </c>
      <c r="AT144" s="228" t="s">
        <v>294</v>
      </c>
      <c r="AU144" s="228" t="s">
        <v>88</v>
      </c>
      <c r="AY144" s="20" t="s">
        <v>292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86</v>
      </c>
      <c r="BK144" s="229">
        <f>ROUND(I144*H144,2)</f>
        <v>0</v>
      </c>
      <c r="BL144" s="20" t="s">
        <v>659</v>
      </c>
      <c r="BM144" s="228" t="s">
        <v>1544</v>
      </c>
    </row>
    <row r="145" s="2" customFormat="1">
      <c r="A145" s="41"/>
      <c r="B145" s="42"/>
      <c r="C145" s="43"/>
      <c r="D145" s="230" t="s">
        <v>299</v>
      </c>
      <c r="E145" s="43"/>
      <c r="F145" s="231" t="s">
        <v>1545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299</v>
      </c>
      <c r="AU145" s="20" t="s">
        <v>88</v>
      </c>
    </row>
    <row r="146" s="2" customFormat="1">
      <c r="A146" s="41"/>
      <c r="B146" s="42"/>
      <c r="C146" s="43"/>
      <c r="D146" s="237" t="s">
        <v>324</v>
      </c>
      <c r="E146" s="43"/>
      <c r="F146" s="268" t="s">
        <v>1546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324</v>
      </c>
      <c r="AU146" s="20" t="s">
        <v>88</v>
      </c>
    </row>
    <row r="147" s="13" customFormat="1">
      <c r="A147" s="13"/>
      <c r="B147" s="235"/>
      <c r="C147" s="236"/>
      <c r="D147" s="237" t="s">
        <v>301</v>
      </c>
      <c r="E147" s="238" t="s">
        <v>42</v>
      </c>
      <c r="F147" s="239" t="s">
        <v>1547</v>
      </c>
      <c r="G147" s="236"/>
      <c r="H147" s="238" t="s">
        <v>42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301</v>
      </c>
      <c r="AU147" s="245" t="s">
        <v>88</v>
      </c>
      <c r="AV147" s="13" t="s">
        <v>86</v>
      </c>
      <c r="AW147" s="13" t="s">
        <v>38</v>
      </c>
      <c r="AX147" s="13" t="s">
        <v>79</v>
      </c>
      <c r="AY147" s="245" t="s">
        <v>292</v>
      </c>
    </row>
    <row r="148" s="14" customFormat="1">
      <c r="A148" s="14"/>
      <c r="B148" s="246"/>
      <c r="C148" s="247"/>
      <c r="D148" s="237" t="s">
        <v>301</v>
      </c>
      <c r="E148" s="248" t="s">
        <v>42</v>
      </c>
      <c r="F148" s="249" t="s">
        <v>121</v>
      </c>
      <c r="G148" s="247"/>
      <c r="H148" s="250">
        <v>206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301</v>
      </c>
      <c r="AU148" s="256" t="s">
        <v>88</v>
      </c>
      <c r="AV148" s="14" t="s">
        <v>88</v>
      </c>
      <c r="AW148" s="14" t="s">
        <v>38</v>
      </c>
      <c r="AX148" s="14" t="s">
        <v>86</v>
      </c>
      <c r="AY148" s="256" t="s">
        <v>292</v>
      </c>
    </row>
    <row r="149" s="2" customFormat="1" ht="16.5" customHeight="1">
      <c r="A149" s="41"/>
      <c r="B149" s="42"/>
      <c r="C149" s="217" t="s">
        <v>8</v>
      </c>
      <c r="D149" s="217" t="s">
        <v>294</v>
      </c>
      <c r="E149" s="218" t="s">
        <v>1548</v>
      </c>
      <c r="F149" s="219" t="s">
        <v>1549</v>
      </c>
      <c r="G149" s="220" t="s">
        <v>181</v>
      </c>
      <c r="H149" s="221">
        <v>30</v>
      </c>
      <c r="I149" s="222"/>
      <c r="J149" s="223">
        <f>ROUND(I149*H149,2)</f>
        <v>0</v>
      </c>
      <c r="K149" s="219" t="s">
        <v>297</v>
      </c>
      <c r="L149" s="47"/>
      <c r="M149" s="224" t="s">
        <v>42</v>
      </c>
      <c r="N149" s="225" t="s">
        <v>50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659</v>
      </c>
      <c r="AT149" s="228" t="s">
        <v>294</v>
      </c>
      <c r="AU149" s="228" t="s">
        <v>88</v>
      </c>
      <c r="AY149" s="20" t="s">
        <v>292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86</v>
      </c>
      <c r="BK149" s="229">
        <f>ROUND(I149*H149,2)</f>
        <v>0</v>
      </c>
      <c r="BL149" s="20" t="s">
        <v>659</v>
      </c>
      <c r="BM149" s="228" t="s">
        <v>1550</v>
      </c>
    </row>
    <row r="150" s="2" customFormat="1">
      <c r="A150" s="41"/>
      <c r="B150" s="42"/>
      <c r="C150" s="43"/>
      <c r="D150" s="230" t="s">
        <v>299</v>
      </c>
      <c r="E150" s="43"/>
      <c r="F150" s="231" t="s">
        <v>1551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299</v>
      </c>
      <c r="AU150" s="20" t="s">
        <v>88</v>
      </c>
    </row>
    <row r="151" s="13" customFormat="1">
      <c r="A151" s="13"/>
      <c r="B151" s="235"/>
      <c r="C151" s="236"/>
      <c r="D151" s="237" t="s">
        <v>301</v>
      </c>
      <c r="E151" s="238" t="s">
        <v>42</v>
      </c>
      <c r="F151" s="239" t="s">
        <v>393</v>
      </c>
      <c r="G151" s="236"/>
      <c r="H151" s="238" t="s">
        <v>42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301</v>
      </c>
      <c r="AU151" s="245" t="s">
        <v>88</v>
      </c>
      <c r="AV151" s="13" t="s">
        <v>86</v>
      </c>
      <c r="AW151" s="13" t="s">
        <v>38</v>
      </c>
      <c r="AX151" s="13" t="s">
        <v>79</v>
      </c>
      <c r="AY151" s="245" t="s">
        <v>292</v>
      </c>
    </row>
    <row r="152" s="14" customFormat="1">
      <c r="A152" s="14"/>
      <c r="B152" s="246"/>
      <c r="C152" s="247"/>
      <c r="D152" s="237" t="s">
        <v>301</v>
      </c>
      <c r="E152" s="248" t="s">
        <v>42</v>
      </c>
      <c r="F152" s="249" t="s">
        <v>1498</v>
      </c>
      <c r="G152" s="247"/>
      <c r="H152" s="250">
        <v>30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301</v>
      </c>
      <c r="AU152" s="256" t="s">
        <v>88</v>
      </c>
      <c r="AV152" s="14" t="s">
        <v>88</v>
      </c>
      <c r="AW152" s="14" t="s">
        <v>38</v>
      </c>
      <c r="AX152" s="14" t="s">
        <v>79</v>
      </c>
      <c r="AY152" s="256" t="s">
        <v>292</v>
      </c>
    </row>
    <row r="153" s="15" customFormat="1">
      <c r="A153" s="15"/>
      <c r="B153" s="257"/>
      <c r="C153" s="258"/>
      <c r="D153" s="237" t="s">
        <v>301</v>
      </c>
      <c r="E153" s="259" t="s">
        <v>42</v>
      </c>
      <c r="F153" s="260" t="s">
        <v>303</v>
      </c>
      <c r="G153" s="258"/>
      <c r="H153" s="261">
        <v>30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301</v>
      </c>
      <c r="AU153" s="267" t="s">
        <v>88</v>
      </c>
      <c r="AV153" s="15" t="s">
        <v>150</v>
      </c>
      <c r="AW153" s="15" t="s">
        <v>38</v>
      </c>
      <c r="AX153" s="15" t="s">
        <v>86</v>
      </c>
      <c r="AY153" s="267" t="s">
        <v>292</v>
      </c>
    </row>
    <row r="154" s="2" customFormat="1" ht="16.5" customHeight="1">
      <c r="A154" s="41"/>
      <c r="B154" s="42"/>
      <c r="C154" s="217" t="s">
        <v>369</v>
      </c>
      <c r="D154" s="217" t="s">
        <v>294</v>
      </c>
      <c r="E154" s="218" t="s">
        <v>1552</v>
      </c>
      <c r="F154" s="219" t="s">
        <v>1553</v>
      </c>
      <c r="G154" s="220" t="s">
        <v>181</v>
      </c>
      <c r="H154" s="221">
        <v>40</v>
      </c>
      <c r="I154" s="222"/>
      <c r="J154" s="223">
        <f>ROUND(I154*H154,2)</f>
        <v>0</v>
      </c>
      <c r="K154" s="219" t="s">
        <v>297</v>
      </c>
      <c r="L154" s="47"/>
      <c r="M154" s="224" t="s">
        <v>42</v>
      </c>
      <c r="N154" s="225" t="s">
        <v>50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659</v>
      </c>
      <c r="AT154" s="228" t="s">
        <v>294</v>
      </c>
      <c r="AU154" s="228" t="s">
        <v>88</v>
      </c>
      <c r="AY154" s="20" t="s">
        <v>292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86</v>
      </c>
      <c r="BK154" s="229">
        <f>ROUND(I154*H154,2)</f>
        <v>0</v>
      </c>
      <c r="BL154" s="20" t="s">
        <v>659</v>
      </c>
      <c r="BM154" s="228" t="s">
        <v>1554</v>
      </c>
    </row>
    <row r="155" s="2" customFormat="1">
      <c r="A155" s="41"/>
      <c r="B155" s="42"/>
      <c r="C155" s="43"/>
      <c r="D155" s="230" t="s">
        <v>299</v>
      </c>
      <c r="E155" s="43"/>
      <c r="F155" s="231" t="s">
        <v>1555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299</v>
      </c>
      <c r="AU155" s="20" t="s">
        <v>88</v>
      </c>
    </row>
    <row r="156" s="13" customFormat="1">
      <c r="A156" s="13"/>
      <c r="B156" s="235"/>
      <c r="C156" s="236"/>
      <c r="D156" s="237" t="s">
        <v>301</v>
      </c>
      <c r="E156" s="238" t="s">
        <v>42</v>
      </c>
      <c r="F156" s="239" t="s">
        <v>393</v>
      </c>
      <c r="G156" s="236"/>
      <c r="H156" s="238" t="s">
        <v>42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301</v>
      </c>
      <c r="AU156" s="245" t="s">
        <v>88</v>
      </c>
      <c r="AV156" s="13" t="s">
        <v>86</v>
      </c>
      <c r="AW156" s="13" t="s">
        <v>38</v>
      </c>
      <c r="AX156" s="13" t="s">
        <v>79</v>
      </c>
      <c r="AY156" s="245" t="s">
        <v>292</v>
      </c>
    </row>
    <row r="157" s="14" customFormat="1">
      <c r="A157" s="14"/>
      <c r="B157" s="246"/>
      <c r="C157" s="247"/>
      <c r="D157" s="237" t="s">
        <v>301</v>
      </c>
      <c r="E157" s="248" t="s">
        <v>42</v>
      </c>
      <c r="F157" s="249" t="s">
        <v>1503</v>
      </c>
      <c r="G157" s="247"/>
      <c r="H157" s="250">
        <v>40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301</v>
      </c>
      <c r="AU157" s="256" t="s">
        <v>88</v>
      </c>
      <c r="AV157" s="14" t="s">
        <v>88</v>
      </c>
      <c r="AW157" s="14" t="s">
        <v>38</v>
      </c>
      <c r="AX157" s="14" t="s">
        <v>79</v>
      </c>
      <c r="AY157" s="256" t="s">
        <v>292</v>
      </c>
    </row>
    <row r="158" s="15" customFormat="1">
      <c r="A158" s="15"/>
      <c r="B158" s="257"/>
      <c r="C158" s="258"/>
      <c r="D158" s="237" t="s">
        <v>301</v>
      </c>
      <c r="E158" s="259" t="s">
        <v>42</v>
      </c>
      <c r="F158" s="260" t="s">
        <v>303</v>
      </c>
      <c r="G158" s="258"/>
      <c r="H158" s="261">
        <v>40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301</v>
      </c>
      <c r="AU158" s="267" t="s">
        <v>88</v>
      </c>
      <c r="AV158" s="15" t="s">
        <v>150</v>
      </c>
      <c r="AW158" s="15" t="s">
        <v>38</v>
      </c>
      <c r="AX158" s="15" t="s">
        <v>86</v>
      </c>
      <c r="AY158" s="267" t="s">
        <v>292</v>
      </c>
    </row>
    <row r="159" s="2" customFormat="1" ht="16.5" customHeight="1">
      <c r="A159" s="41"/>
      <c r="B159" s="42"/>
      <c r="C159" s="217" t="s">
        <v>206</v>
      </c>
      <c r="D159" s="217" t="s">
        <v>294</v>
      </c>
      <c r="E159" s="218" t="s">
        <v>1556</v>
      </c>
      <c r="F159" s="219" t="s">
        <v>1557</v>
      </c>
      <c r="G159" s="220" t="s">
        <v>181</v>
      </c>
      <c r="H159" s="221">
        <v>5</v>
      </c>
      <c r="I159" s="222"/>
      <c r="J159" s="223">
        <f>ROUND(I159*H159,2)</f>
        <v>0</v>
      </c>
      <c r="K159" s="219" t="s">
        <v>297</v>
      </c>
      <c r="L159" s="47"/>
      <c r="M159" s="224" t="s">
        <v>42</v>
      </c>
      <c r="N159" s="225" t="s">
        <v>50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659</v>
      </c>
      <c r="AT159" s="228" t="s">
        <v>294</v>
      </c>
      <c r="AU159" s="228" t="s">
        <v>88</v>
      </c>
      <c r="AY159" s="20" t="s">
        <v>292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86</v>
      </c>
      <c r="BK159" s="229">
        <f>ROUND(I159*H159,2)</f>
        <v>0</v>
      </c>
      <c r="BL159" s="20" t="s">
        <v>659</v>
      </c>
      <c r="BM159" s="228" t="s">
        <v>1558</v>
      </c>
    </row>
    <row r="160" s="2" customFormat="1">
      <c r="A160" s="41"/>
      <c r="B160" s="42"/>
      <c r="C160" s="43"/>
      <c r="D160" s="230" t="s">
        <v>299</v>
      </c>
      <c r="E160" s="43"/>
      <c r="F160" s="231" t="s">
        <v>1559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299</v>
      </c>
      <c r="AU160" s="20" t="s">
        <v>88</v>
      </c>
    </row>
    <row r="161" s="2" customFormat="1">
      <c r="A161" s="41"/>
      <c r="B161" s="42"/>
      <c r="C161" s="43"/>
      <c r="D161" s="237" t="s">
        <v>324</v>
      </c>
      <c r="E161" s="43"/>
      <c r="F161" s="268" t="s">
        <v>1560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324</v>
      </c>
      <c r="AU161" s="20" t="s">
        <v>88</v>
      </c>
    </row>
    <row r="162" s="13" customFormat="1">
      <c r="A162" s="13"/>
      <c r="B162" s="235"/>
      <c r="C162" s="236"/>
      <c r="D162" s="237" t="s">
        <v>301</v>
      </c>
      <c r="E162" s="238" t="s">
        <v>42</v>
      </c>
      <c r="F162" s="239" t="s">
        <v>393</v>
      </c>
      <c r="G162" s="236"/>
      <c r="H162" s="238" t="s">
        <v>42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301</v>
      </c>
      <c r="AU162" s="245" t="s">
        <v>88</v>
      </c>
      <c r="AV162" s="13" t="s">
        <v>86</v>
      </c>
      <c r="AW162" s="13" t="s">
        <v>38</v>
      </c>
      <c r="AX162" s="13" t="s">
        <v>79</v>
      </c>
      <c r="AY162" s="245" t="s">
        <v>292</v>
      </c>
    </row>
    <row r="163" s="14" customFormat="1">
      <c r="A163" s="14"/>
      <c r="B163" s="246"/>
      <c r="C163" s="247"/>
      <c r="D163" s="237" t="s">
        <v>301</v>
      </c>
      <c r="E163" s="248" t="s">
        <v>114</v>
      </c>
      <c r="F163" s="249" t="s">
        <v>256</v>
      </c>
      <c r="G163" s="247"/>
      <c r="H163" s="250">
        <v>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301</v>
      </c>
      <c r="AU163" s="256" t="s">
        <v>88</v>
      </c>
      <c r="AV163" s="14" t="s">
        <v>88</v>
      </c>
      <c r="AW163" s="14" t="s">
        <v>38</v>
      </c>
      <c r="AX163" s="14" t="s">
        <v>79</v>
      </c>
      <c r="AY163" s="256" t="s">
        <v>292</v>
      </c>
    </row>
    <row r="164" s="15" customFormat="1">
      <c r="A164" s="15"/>
      <c r="B164" s="257"/>
      <c r="C164" s="258"/>
      <c r="D164" s="237" t="s">
        <v>301</v>
      </c>
      <c r="E164" s="259" t="s">
        <v>42</v>
      </c>
      <c r="F164" s="260" t="s">
        <v>303</v>
      </c>
      <c r="G164" s="258"/>
      <c r="H164" s="261">
        <v>5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301</v>
      </c>
      <c r="AU164" s="267" t="s">
        <v>88</v>
      </c>
      <c r="AV164" s="15" t="s">
        <v>150</v>
      </c>
      <c r="AW164" s="15" t="s">
        <v>38</v>
      </c>
      <c r="AX164" s="15" t="s">
        <v>86</v>
      </c>
      <c r="AY164" s="267" t="s">
        <v>292</v>
      </c>
    </row>
    <row r="165" s="2" customFormat="1" ht="16.5" customHeight="1">
      <c r="A165" s="41"/>
      <c r="B165" s="42"/>
      <c r="C165" s="217" t="s">
        <v>381</v>
      </c>
      <c r="D165" s="217" t="s">
        <v>294</v>
      </c>
      <c r="E165" s="218" t="s">
        <v>1561</v>
      </c>
      <c r="F165" s="219" t="s">
        <v>1562</v>
      </c>
      <c r="G165" s="220" t="s">
        <v>181</v>
      </c>
      <c r="H165" s="221">
        <v>5</v>
      </c>
      <c r="I165" s="222"/>
      <c r="J165" s="223">
        <f>ROUND(I165*H165,2)</f>
        <v>0</v>
      </c>
      <c r="K165" s="219" t="s">
        <v>297</v>
      </c>
      <c r="L165" s="47"/>
      <c r="M165" s="224" t="s">
        <v>42</v>
      </c>
      <c r="N165" s="225" t="s">
        <v>50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659</v>
      </c>
      <c r="AT165" s="228" t="s">
        <v>294</v>
      </c>
      <c r="AU165" s="228" t="s">
        <v>88</v>
      </c>
      <c r="AY165" s="20" t="s">
        <v>292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86</v>
      </c>
      <c r="BK165" s="229">
        <f>ROUND(I165*H165,2)</f>
        <v>0</v>
      </c>
      <c r="BL165" s="20" t="s">
        <v>659</v>
      </c>
      <c r="BM165" s="228" t="s">
        <v>1563</v>
      </c>
    </row>
    <row r="166" s="2" customFormat="1">
      <c r="A166" s="41"/>
      <c r="B166" s="42"/>
      <c r="C166" s="43"/>
      <c r="D166" s="230" t="s">
        <v>299</v>
      </c>
      <c r="E166" s="43"/>
      <c r="F166" s="231" t="s">
        <v>1564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299</v>
      </c>
      <c r="AU166" s="20" t="s">
        <v>88</v>
      </c>
    </row>
    <row r="167" s="2" customFormat="1">
      <c r="A167" s="41"/>
      <c r="B167" s="42"/>
      <c r="C167" s="43"/>
      <c r="D167" s="237" t="s">
        <v>324</v>
      </c>
      <c r="E167" s="43"/>
      <c r="F167" s="268" t="s">
        <v>1565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324</v>
      </c>
      <c r="AU167" s="20" t="s">
        <v>88</v>
      </c>
    </row>
    <row r="168" s="14" customFormat="1">
      <c r="A168" s="14"/>
      <c r="B168" s="246"/>
      <c r="C168" s="247"/>
      <c r="D168" s="237" t="s">
        <v>301</v>
      </c>
      <c r="E168" s="248" t="s">
        <v>42</v>
      </c>
      <c r="F168" s="249" t="s">
        <v>114</v>
      </c>
      <c r="G168" s="247"/>
      <c r="H168" s="250">
        <v>5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301</v>
      </c>
      <c r="AU168" s="256" t="s">
        <v>88</v>
      </c>
      <c r="AV168" s="14" t="s">
        <v>88</v>
      </c>
      <c r="AW168" s="14" t="s">
        <v>38</v>
      </c>
      <c r="AX168" s="14" t="s">
        <v>79</v>
      </c>
      <c r="AY168" s="256" t="s">
        <v>292</v>
      </c>
    </row>
    <row r="169" s="15" customFormat="1">
      <c r="A169" s="15"/>
      <c r="B169" s="257"/>
      <c r="C169" s="258"/>
      <c r="D169" s="237" t="s">
        <v>301</v>
      </c>
      <c r="E169" s="259" t="s">
        <v>42</v>
      </c>
      <c r="F169" s="260" t="s">
        <v>303</v>
      </c>
      <c r="G169" s="258"/>
      <c r="H169" s="261">
        <v>5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301</v>
      </c>
      <c r="AU169" s="267" t="s">
        <v>88</v>
      </c>
      <c r="AV169" s="15" t="s">
        <v>150</v>
      </c>
      <c r="AW169" s="15" t="s">
        <v>38</v>
      </c>
      <c r="AX169" s="15" t="s">
        <v>86</v>
      </c>
      <c r="AY169" s="267" t="s">
        <v>292</v>
      </c>
    </row>
    <row r="170" s="2" customFormat="1" ht="16.5" customHeight="1">
      <c r="A170" s="41"/>
      <c r="B170" s="42"/>
      <c r="C170" s="217" t="s">
        <v>388</v>
      </c>
      <c r="D170" s="217" t="s">
        <v>294</v>
      </c>
      <c r="E170" s="218" t="s">
        <v>1566</v>
      </c>
      <c r="F170" s="219" t="s">
        <v>1567</v>
      </c>
      <c r="G170" s="220" t="s">
        <v>181</v>
      </c>
      <c r="H170" s="221">
        <v>5</v>
      </c>
      <c r="I170" s="222"/>
      <c r="J170" s="223">
        <f>ROUND(I170*H170,2)</f>
        <v>0</v>
      </c>
      <c r="K170" s="219" t="s">
        <v>297</v>
      </c>
      <c r="L170" s="47"/>
      <c r="M170" s="224" t="s">
        <v>42</v>
      </c>
      <c r="N170" s="225" t="s">
        <v>50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659</v>
      </c>
      <c r="AT170" s="228" t="s">
        <v>294</v>
      </c>
      <c r="AU170" s="228" t="s">
        <v>88</v>
      </c>
      <c r="AY170" s="20" t="s">
        <v>292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86</v>
      </c>
      <c r="BK170" s="229">
        <f>ROUND(I170*H170,2)</f>
        <v>0</v>
      </c>
      <c r="BL170" s="20" t="s">
        <v>659</v>
      </c>
      <c r="BM170" s="228" t="s">
        <v>1568</v>
      </c>
    </row>
    <row r="171" s="2" customFormat="1">
      <c r="A171" s="41"/>
      <c r="B171" s="42"/>
      <c r="C171" s="43"/>
      <c r="D171" s="230" t="s">
        <v>299</v>
      </c>
      <c r="E171" s="43"/>
      <c r="F171" s="231" t="s">
        <v>1569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299</v>
      </c>
      <c r="AU171" s="20" t="s">
        <v>88</v>
      </c>
    </row>
    <row r="172" s="2" customFormat="1">
      <c r="A172" s="41"/>
      <c r="B172" s="42"/>
      <c r="C172" s="43"/>
      <c r="D172" s="237" t="s">
        <v>324</v>
      </c>
      <c r="E172" s="43"/>
      <c r="F172" s="268" t="s">
        <v>1570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324</v>
      </c>
      <c r="AU172" s="20" t="s">
        <v>88</v>
      </c>
    </row>
    <row r="173" s="14" customFormat="1">
      <c r="A173" s="14"/>
      <c r="B173" s="246"/>
      <c r="C173" s="247"/>
      <c r="D173" s="237" t="s">
        <v>301</v>
      </c>
      <c r="E173" s="248" t="s">
        <v>42</v>
      </c>
      <c r="F173" s="249" t="s">
        <v>114</v>
      </c>
      <c r="G173" s="247"/>
      <c r="H173" s="250">
        <v>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301</v>
      </c>
      <c r="AU173" s="256" t="s">
        <v>88</v>
      </c>
      <c r="AV173" s="14" t="s">
        <v>88</v>
      </c>
      <c r="AW173" s="14" t="s">
        <v>38</v>
      </c>
      <c r="AX173" s="14" t="s">
        <v>79</v>
      </c>
      <c r="AY173" s="256" t="s">
        <v>292</v>
      </c>
    </row>
    <row r="174" s="15" customFormat="1">
      <c r="A174" s="15"/>
      <c r="B174" s="257"/>
      <c r="C174" s="258"/>
      <c r="D174" s="237" t="s">
        <v>301</v>
      </c>
      <c r="E174" s="259" t="s">
        <v>42</v>
      </c>
      <c r="F174" s="260" t="s">
        <v>303</v>
      </c>
      <c r="G174" s="258"/>
      <c r="H174" s="261">
        <v>5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301</v>
      </c>
      <c r="AU174" s="267" t="s">
        <v>88</v>
      </c>
      <c r="AV174" s="15" t="s">
        <v>150</v>
      </c>
      <c r="AW174" s="15" t="s">
        <v>38</v>
      </c>
      <c r="AX174" s="15" t="s">
        <v>86</v>
      </c>
      <c r="AY174" s="267" t="s">
        <v>292</v>
      </c>
    </row>
    <row r="175" s="2" customFormat="1" ht="16.5" customHeight="1">
      <c r="A175" s="41"/>
      <c r="B175" s="42"/>
      <c r="C175" s="217" t="s">
        <v>209</v>
      </c>
      <c r="D175" s="217" t="s">
        <v>294</v>
      </c>
      <c r="E175" s="218" t="s">
        <v>1571</v>
      </c>
      <c r="F175" s="219" t="s">
        <v>1572</v>
      </c>
      <c r="G175" s="220" t="s">
        <v>181</v>
      </c>
      <c r="H175" s="221">
        <v>5</v>
      </c>
      <c r="I175" s="222"/>
      <c r="J175" s="223">
        <f>ROUND(I175*H175,2)</f>
        <v>0</v>
      </c>
      <c r="K175" s="219" t="s">
        <v>297</v>
      </c>
      <c r="L175" s="47"/>
      <c r="M175" s="224" t="s">
        <v>42</v>
      </c>
      <c r="N175" s="225" t="s">
        <v>50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659</v>
      </c>
      <c r="AT175" s="228" t="s">
        <v>294</v>
      </c>
      <c r="AU175" s="228" t="s">
        <v>88</v>
      </c>
      <c r="AY175" s="20" t="s">
        <v>292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86</v>
      </c>
      <c r="BK175" s="229">
        <f>ROUND(I175*H175,2)</f>
        <v>0</v>
      </c>
      <c r="BL175" s="20" t="s">
        <v>659</v>
      </c>
      <c r="BM175" s="228" t="s">
        <v>1573</v>
      </c>
    </row>
    <row r="176" s="2" customFormat="1">
      <c r="A176" s="41"/>
      <c r="B176" s="42"/>
      <c r="C176" s="43"/>
      <c r="D176" s="230" t="s">
        <v>299</v>
      </c>
      <c r="E176" s="43"/>
      <c r="F176" s="231" t="s">
        <v>1574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299</v>
      </c>
      <c r="AU176" s="20" t="s">
        <v>88</v>
      </c>
    </row>
    <row r="177" s="2" customFormat="1">
      <c r="A177" s="41"/>
      <c r="B177" s="42"/>
      <c r="C177" s="43"/>
      <c r="D177" s="237" t="s">
        <v>324</v>
      </c>
      <c r="E177" s="43"/>
      <c r="F177" s="268" t="s">
        <v>1575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324</v>
      </c>
      <c r="AU177" s="20" t="s">
        <v>88</v>
      </c>
    </row>
    <row r="178" s="14" customFormat="1">
      <c r="A178" s="14"/>
      <c r="B178" s="246"/>
      <c r="C178" s="247"/>
      <c r="D178" s="237" t="s">
        <v>301</v>
      </c>
      <c r="E178" s="248" t="s">
        <v>42</v>
      </c>
      <c r="F178" s="249" t="s">
        <v>114</v>
      </c>
      <c r="G178" s="247"/>
      <c r="H178" s="250">
        <v>5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301</v>
      </c>
      <c r="AU178" s="256" t="s">
        <v>88</v>
      </c>
      <c r="AV178" s="14" t="s">
        <v>88</v>
      </c>
      <c r="AW178" s="14" t="s">
        <v>38</v>
      </c>
      <c r="AX178" s="14" t="s">
        <v>79</v>
      </c>
      <c r="AY178" s="256" t="s">
        <v>292</v>
      </c>
    </row>
    <row r="179" s="15" customFormat="1">
      <c r="A179" s="15"/>
      <c r="B179" s="257"/>
      <c r="C179" s="258"/>
      <c r="D179" s="237" t="s">
        <v>301</v>
      </c>
      <c r="E179" s="259" t="s">
        <v>42</v>
      </c>
      <c r="F179" s="260" t="s">
        <v>303</v>
      </c>
      <c r="G179" s="258"/>
      <c r="H179" s="261">
        <v>5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301</v>
      </c>
      <c r="AU179" s="267" t="s">
        <v>88</v>
      </c>
      <c r="AV179" s="15" t="s">
        <v>150</v>
      </c>
      <c r="AW179" s="15" t="s">
        <v>38</v>
      </c>
      <c r="AX179" s="15" t="s">
        <v>86</v>
      </c>
      <c r="AY179" s="267" t="s">
        <v>292</v>
      </c>
    </row>
    <row r="180" s="2" customFormat="1" ht="24.15" customHeight="1">
      <c r="A180" s="41"/>
      <c r="B180" s="42"/>
      <c r="C180" s="217" t="s">
        <v>398</v>
      </c>
      <c r="D180" s="217" t="s">
        <v>294</v>
      </c>
      <c r="E180" s="218" t="s">
        <v>1576</v>
      </c>
      <c r="F180" s="219" t="s">
        <v>1577</v>
      </c>
      <c r="G180" s="220" t="s">
        <v>147</v>
      </c>
      <c r="H180" s="221">
        <v>206</v>
      </c>
      <c r="I180" s="222"/>
      <c r="J180" s="223">
        <f>ROUND(I180*H180,2)</f>
        <v>0</v>
      </c>
      <c r="K180" s="219" t="s">
        <v>297</v>
      </c>
      <c r="L180" s="47"/>
      <c r="M180" s="224" t="s">
        <v>42</v>
      </c>
      <c r="N180" s="225" t="s">
        <v>50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659</v>
      </c>
      <c r="AT180" s="228" t="s">
        <v>294</v>
      </c>
      <c r="AU180" s="228" t="s">
        <v>88</v>
      </c>
      <c r="AY180" s="20" t="s">
        <v>292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86</v>
      </c>
      <c r="BK180" s="229">
        <f>ROUND(I180*H180,2)</f>
        <v>0</v>
      </c>
      <c r="BL180" s="20" t="s">
        <v>659</v>
      </c>
      <c r="BM180" s="228" t="s">
        <v>1578</v>
      </c>
    </row>
    <row r="181" s="2" customFormat="1">
      <c r="A181" s="41"/>
      <c r="B181" s="42"/>
      <c r="C181" s="43"/>
      <c r="D181" s="230" t="s">
        <v>299</v>
      </c>
      <c r="E181" s="43"/>
      <c r="F181" s="231" t="s">
        <v>1579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299</v>
      </c>
      <c r="AU181" s="20" t="s">
        <v>88</v>
      </c>
    </row>
    <row r="182" s="2" customFormat="1">
      <c r="A182" s="41"/>
      <c r="B182" s="42"/>
      <c r="C182" s="43"/>
      <c r="D182" s="237" t="s">
        <v>324</v>
      </c>
      <c r="E182" s="43"/>
      <c r="F182" s="268" t="s">
        <v>1580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324</v>
      </c>
      <c r="AU182" s="20" t="s">
        <v>88</v>
      </c>
    </row>
    <row r="183" s="14" customFormat="1">
      <c r="A183" s="14"/>
      <c r="B183" s="246"/>
      <c r="C183" s="247"/>
      <c r="D183" s="237" t="s">
        <v>301</v>
      </c>
      <c r="E183" s="248" t="s">
        <v>42</v>
      </c>
      <c r="F183" s="249" t="s">
        <v>121</v>
      </c>
      <c r="G183" s="247"/>
      <c r="H183" s="250">
        <v>206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301</v>
      </c>
      <c r="AU183" s="256" t="s">
        <v>88</v>
      </c>
      <c r="AV183" s="14" t="s">
        <v>88</v>
      </c>
      <c r="AW183" s="14" t="s">
        <v>38</v>
      </c>
      <c r="AX183" s="14" t="s">
        <v>79</v>
      </c>
      <c r="AY183" s="256" t="s">
        <v>292</v>
      </c>
    </row>
    <row r="184" s="15" customFormat="1">
      <c r="A184" s="15"/>
      <c r="B184" s="257"/>
      <c r="C184" s="258"/>
      <c r="D184" s="237" t="s">
        <v>301</v>
      </c>
      <c r="E184" s="259" t="s">
        <v>42</v>
      </c>
      <c r="F184" s="260" t="s">
        <v>303</v>
      </c>
      <c r="G184" s="258"/>
      <c r="H184" s="261">
        <v>206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301</v>
      </c>
      <c r="AU184" s="267" t="s">
        <v>88</v>
      </c>
      <c r="AV184" s="15" t="s">
        <v>150</v>
      </c>
      <c r="AW184" s="15" t="s">
        <v>38</v>
      </c>
      <c r="AX184" s="15" t="s">
        <v>86</v>
      </c>
      <c r="AY184" s="267" t="s">
        <v>292</v>
      </c>
    </row>
    <row r="185" s="2" customFormat="1" ht="33" customHeight="1">
      <c r="A185" s="41"/>
      <c r="B185" s="42"/>
      <c r="C185" s="217" t="s">
        <v>403</v>
      </c>
      <c r="D185" s="217" t="s">
        <v>294</v>
      </c>
      <c r="E185" s="218" t="s">
        <v>1581</v>
      </c>
      <c r="F185" s="219" t="s">
        <v>1582</v>
      </c>
      <c r="G185" s="220" t="s">
        <v>147</v>
      </c>
      <c r="H185" s="221">
        <v>60</v>
      </c>
      <c r="I185" s="222"/>
      <c r="J185" s="223">
        <f>ROUND(I185*H185,2)</f>
        <v>0</v>
      </c>
      <c r="K185" s="219" t="s">
        <v>297</v>
      </c>
      <c r="L185" s="47"/>
      <c r="M185" s="224" t="s">
        <v>42</v>
      </c>
      <c r="N185" s="225" t="s">
        <v>50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0.00012</v>
      </c>
      <c r="T185" s="227">
        <f>S185*H185</f>
        <v>0.0071999999999999998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659</v>
      </c>
      <c r="AT185" s="228" t="s">
        <v>294</v>
      </c>
      <c r="AU185" s="228" t="s">
        <v>88</v>
      </c>
      <c r="AY185" s="20" t="s">
        <v>292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86</v>
      </c>
      <c r="BK185" s="229">
        <f>ROUND(I185*H185,2)</f>
        <v>0</v>
      </c>
      <c r="BL185" s="20" t="s">
        <v>659</v>
      </c>
      <c r="BM185" s="228" t="s">
        <v>1583</v>
      </c>
    </row>
    <row r="186" s="2" customFormat="1">
      <c r="A186" s="41"/>
      <c r="B186" s="42"/>
      <c r="C186" s="43"/>
      <c r="D186" s="230" t="s">
        <v>299</v>
      </c>
      <c r="E186" s="43"/>
      <c r="F186" s="231" t="s">
        <v>1584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299</v>
      </c>
      <c r="AU186" s="20" t="s">
        <v>88</v>
      </c>
    </row>
    <row r="187" s="2" customFormat="1">
      <c r="A187" s="41"/>
      <c r="B187" s="42"/>
      <c r="C187" s="43"/>
      <c r="D187" s="237" t="s">
        <v>324</v>
      </c>
      <c r="E187" s="43"/>
      <c r="F187" s="268" t="s">
        <v>1585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324</v>
      </c>
      <c r="AU187" s="20" t="s">
        <v>88</v>
      </c>
    </row>
    <row r="188" s="13" customFormat="1">
      <c r="A188" s="13"/>
      <c r="B188" s="235"/>
      <c r="C188" s="236"/>
      <c r="D188" s="237" t="s">
        <v>301</v>
      </c>
      <c r="E188" s="238" t="s">
        <v>42</v>
      </c>
      <c r="F188" s="239" t="s">
        <v>1586</v>
      </c>
      <c r="G188" s="236"/>
      <c r="H188" s="238" t="s">
        <v>42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301</v>
      </c>
      <c r="AU188" s="245" t="s">
        <v>88</v>
      </c>
      <c r="AV188" s="13" t="s">
        <v>86</v>
      </c>
      <c r="AW188" s="13" t="s">
        <v>38</v>
      </c>
      <c r="AX188" s="13" t="s">
        <v>79</v>
      </c>
      <c r="AY188" s="245" t="s">
        <v>292</v>
      </c>
    </row>
    <row r="189" s="14" customFormat="1">
      <c r="A189" s="14"/>
      <c r="B189" s="246"/>
      <c r="C189" s="247"/>
      <c r="D189" s="237" t="s">
        <v>301</v>
      </c>
      <c r="E189" s="248" t="s">
        <v>118</v>
      </c>
      <c r="F189" s="249" t="s">
        <v>1587</v>
      </c>
      <c r="G189" s="247"/>
      <c r="H189" s="250">
        <v>60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301</v>
      </c>
      <c r="AU189" s="256" t="s">
        <v>88</v>
      </c>
      <c r="AV189" s="14" t="s">
        <v>88</v>
      </c>
      <c r="AW189" s="14" t="s">
        <v>38</v>
      </c>
      <c r="AX189" s="14" t="s">
        <v>79</v>
      </c>
      <c r="AY189" s="256" t="s">
        <v>292</v>
      </c>
    </row>
    <row r="190" s="15" customFormat="1">
      <c r="A190" s="15"/>
      <c r="B190" s="257"/>
      <c r="C190" s="258"/>
      <c r="D190" s="237" t="s">
        <v>301</v>
      </c>
      <c r="E190" s="259" t="s">
        <v>42</v>
      </c>
      <c r="F190" s="260" t="s">
        <v>303</v>
      </c>
      <c r="G190" s="258"/>
      <c r="H190" s="261">
        <v>60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301</v>
      </c>
      <c r="AU190" s="267" t="s">
        <v>88</v>
      </c>
      <c r="AV190" s="15" t="s">
        <v>150</v>
      </c>
      <c r="AW190" s="15" t="s">
        <v>38</v>
      </c>
      <c r="AX190" s="15" t="s">
        <v>86</v>
      </c>
      <c r="AY190" s="267" t="s">
        <v>292</v>
      </c>
    </row>
    <row r="191" s="2" customFormat="1" ht="33" customHeight="1">
      <c r="A191" s="41"/>
      <c r="B191" s="42"/>
      <c r="C191" s="217" t="s">
        <v>408</v>
      </c>
      <c r="D191" s="217" t="s">
        <v>294</v>
      </c>
      <c r="E191" s="218" t="s">
        <v>1588</v>
      </c>
      <c r="F191" s="219" t="s">
        <v>1589</v>
      </c>
      <c r="G191" s="220" t="s">
        <v>147</v>
      </c>
      <c r="H191" s="221">
        <v>206</v>
      </c>
      <c r="I191" s="222"/>
      <c r="J191" s="223">
        <f>ROUND(I191*H191,2)</f>
        <v>0</v>
      </c>
      <c r="K191" s="219" t="s">
        <v>297</v>
      </c>
      <c r="L191" s="47"/>
      <c r="M191" s="224" t="s">
        <v>42</v>
      </c>
      <c r="N191" s="225" t="s">
        <v>50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0.00042000000000000002</v>
      </c>
      <c r="T191" s="227">
        <f>S191*H191</f>
        <v>0.08652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659</v>
      </c>
      <c r="AT191" s="228" t="s">
        <v>294</v>
      </c>
      <c r="AU191" s="228" t="s">
        <v>88</v>
      </c>
      <c r="AY191" s="20" t="s">
        <v>292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86</v>
      </c>
      <c r="BK191" s="229">
        <f>ROUND(I191*H191,2)</f>
        <v>0</v>
      </c>
      <c r="BL191" s="20" t="s">
        <v>659</v>
      </c>
      <c r="BM191" s="228" t="s">
        <v>1590</v>
      </c>
    </row>
    <row r="192" s="2" customFormat="1">
      <c r="A192" s="41"/>
      <c r="B192" s="42"/>
      <c r="C192" s="43"/>
      <c r="D192" s="230" t="s">
        <v>299</v>
      </c>
      <c r="E192" s="43"/>
      <c r="F192" s="231" t="s">
        <v>1591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299</v>
      </c>
      <c r="AU192" s="20" t="s">
        <v>88</v>
      </c>
    </row>
    <row r="193" s="2" customFormat="1">
      <c r="A193" s="41"/>
      <c r="B193" s="42"/>
      <c r="C193" s="43"/>
      <c r="D193" s="237" t="s">
        <v>324</v>
      </c>
      <c r="E193" s="43"/>
      <c r="F193" s="268" t="s">
        <v>1592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324</v>
      </c>
      <c r="AU193" s="20" t="s">
        <v>88</v>
      </c>
    </row>
    <row r="194" s="13" customFormat="1">
      <c r="A194" s="13"/>
      <c r="B194" s="235"/>
      <c r="C194" s="236"/>
      <c r="D194" s="237" t="s">
        <v>301</v>
      </c>
      <c r="E194" s="238" t="s">
        <v>42</v>
      </c>
      <c r="F194" s="239" t="s">
        <v>601</v>
      </c>
      <c r="G194" s="236"/>
      <c r="H194" s="238" t="s">
        <v>42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301</v>
      </c>
      <c r="AU194" s="245" t="s">
        <v>88</v>
      </c>
      <c r="AV194" s="13" t="s">
        <v>86</v>
      </c>
      <c r="AW194" s="13" t="s">
        <v>38</v>
      </c>
      <c r="AX194" s="13" t="s">
        <v>79</v>
      </c>
      <c r="AY194" s="245" t="s">
        <v>292</v>
      </c>
    </row>
    <row r="195" s="14" customFormat="1">
      <c r="A195" s="14"/>
      <c r="B195" s="246"/>
      <c r="C195" s="247"/>
      <c r="D195" s="237" t="s">
        <v>301</v>
      </c>
      <c r="E195" s="248" t="s">
        <v>121</v>
      </c>
      <c r="F195" s="249" t="s">
        <v>1479</v>
      </c>
      <c r="G195" s="247"/>
      <c r="H195" s="250">
        <v>206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301</v>
      </c>
      <c r="AU195" s="256" t="s">
        <v>88</v>
      </c>
      <c r="AV195" s="14" t="s">
        <v>88</v>
      </c>
      <c r="AW195" s="14" t="s">
        <v>38</v>
      </c>
      <c r="AX195" s="14" t="s">
        <v>79</v>
      </c>
      <c r="AY195" s="256" t="s">
        <v>292</v>
      </c>
    </row>
    <row r="196" s="15" customFormat="1">
      <c r="A196" s="15"/>
      <c r="B196" s="257"/>
      <c r="C196" s="258"/>
      <c r="D196" s="237" t="s">
        <v>301</v>
      </c>
      <c r="E196" s="259" t="s">
        <v>42</v>
      </c>
      <c r="F196" s="260" t="s">
        <v>303</v>
      </c>
      <c r="G196" s="258"/>
      <c r="H196" s="261">
        <v>206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301</v>
      </c>
      <c r="AU196" s="267" t="s">
        <v>88</v>
      </c>
      <c r="AV196" s="15" t="s">
        <v>150</v>
      </c>
      <c r="AW196" s="15" t="s">
        <v>38</v>
      </c>
      <c r="AX196" s="15" t="s">
        <v>86</v>
      </c>
      <c r="AY196" s="267" t="s">
        <v>292</v>
      </c>
    </row>
    <row r="197" s="12" customFormat="1" ht="22.8" customHeight="1">
      <c r="A197" s="12"/>
      <c r="B197" s="201"/>
      <c r="C197" s="202"/>
      <c r="D197" s="203" t="s">
        <v>78</v>
      </c>
      <c r="E197" s="215" t="s">
        <v>1193</v>
      </c>
      <c r="F197" s="215" t="s">
        <v>1194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SUM(P198:P286)</f>
        <v>0</v>
      </c>
      <c r="Q197" s="209"/>
      <c r="R197" s="210">
        <f>SUM(R198:R286)</f>
        <v>7.5223113199999991</v>
      </c>
      <c r="S197" s="209"/>
      <c r="T197" s="211">
        <f>SUM(T198:T286)</f>
        <v>5.9290000000000003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188</v>
      </c>
      <c r="AT197" s="213" t="s">
        <v>78</v>
      </c>
      <c r="AU197" s="213" t="s">
        <v>86</v>
      </c>
      <c r="AY197" s="212" t="s">
        <v>292</v>
      </c>
      <c r="BK197" s="214">
        <f>SUM(BK198:BK286)</f>
        <v>0</v>
      </c>
    </row>
    <row r="198" s="2" customFormat="1" ht="16.5" customHeight="1">
      <c r="A198" s="41"/>
      <c r="B198" s="42"/>
      <c r="C198" s="217" t="s">
        <v>7</v>
      </c>
      <c r="D198" s="217" t="s">
        <v>294</v>
      </c>
      <c r="E198" s="218" t="s">
        <v>1593</v>
      </c>
      <c r="F198" s="219" t="s">
        <v>1594</v>
      </c>
      <c r="G198" s="220" t="s">
        <v>1595</v>
      </c>
      <c r="H198" s="221">
        <v>0.20599999999999999</v>
      </c>
      <c r="I198" s="222"/>
      <c r="J198" s="223">
        <f>ROUND(I198*H198,2)</f>
        <v>0</v>
      </c>
      <c r="K198" s="219" t="s">
        <v>297</v>
      </c>
      <c r="L198" s="47"/>
      <c r="M198" s="224" t="s">
        <v>42</v>
      </c>
      <c r="N198" s="225" t="s">
        <v>50</v>
      </c>
      <c r="O198" s="87"/>
      <c r="P198" s="226">
        <f>O198*H198</f>
        <v>0</v>
      </c>
      <c r="Q198" s="226">
        <v>0.0088000000000000005</v>
      </c>
      <c r="R198" s="226">
        <f>Q198*H198</f>
        <v>0.0018128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659</v>
      </c>
      <c r="AT198" s="228" t="s">
        <v>294</v>
      </c>
      <c r="AU198" s="228" t="s">
        <v>88</v>
      </c>
      <c r="AY198" s="20" t="s">
        <v>292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86</v>
      </c>
      <c r="BK198" s="229">
        <f>ROUND(I198*H198,2)</f>
        <v>0</v>
      </c>
      <c r="BL198" s="20" t="s">
        <v>659</v>
      </c>
      <c r="BM198" s="228" t="s">
        <v>1596</v>
      </c>
    </row>
    <row r="199" s="2" customFormat="1">
      <c r="A199" s="41"/>
      <c r="B199" s="42"/>
      <c r="C199" s="43"/>
      <c r="D199" s="230" t="s">
        <v>299</v>
      </c>
      <c r="E199" s="43"/>
      <c r="F199" s="231" t="s">
        <v>1597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299</v>
      </c>
      <c r="AU199" s="20" t="s">
        <v>88</v>
      </c>
    </row>
    <row r="200" s="14" customFormat="1">
      <c r="A200" s="14"/>
      <c r="B200" s="246"/>
      <c r="C200" s="247"/>
      <c r="D200" s="237" t="s">
        <v>301</v>
      </c>
      <c r="E200" s="248" t="s">
        <v>42</v>
      </c>
      <c r="F200" s="249" t="s">
        <v>1598</v>
      </c>
      <c r="G200" s="247"/>
      <c r="H200" s="250">
        <v>0.20599999999999999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301</v>
      </c>
      <c r="AU200" s="256" t="s">
        <v>88</v>
      </c>
      <c r="AV200" s="14" t="s">
        <v>88</v>
      </c>
      <c r="AW200" s="14" t="s">
        <v>38</v>
      </c>
      <c r="AX200" s="14" t="s">
        <v>79</v>
      </c>
      <c r="AY200" s="256" t="s">
        <v>292</v>
      </c>
    </row>
    <row r="201" s="15" customFormat="1">
      <c r="A201" s="15"/>
      <c r="B201" s="257"/>
      <c r="C201" s="258"/>
      <c r="D201" s="237" t="s">
        <v>301</v>
      </c>
      <c r="E201" s="259" t="s">
        <v>42</v>
      </c>
      <c r="F201" s="260" t="s">
        <v>303</v>
      </c>
      <c r="G201" s="258"/>
      <c r="H201" s="261">
        <v>0.20599999999999999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301</v>
      </c>
      <c r="AU201" s="267" t="s">
        <v>88</v>
      </c>
      <c r="AV201" s="15" t="s">
        <v>150</v>
      </c>
      <c r="AW201" s="15" t="s">
        <v>38</v>
      </c>
      <c r="AX201" s="15" t="s">
        <v>86</v>
      </c>
      <c r="AY201" s="267" t="s">
        <v>292</v>
      </c>
    </row>
    <row r="202" s="2" customFormat="1" ht="16.5" customHeight="1">
      <c r="A202" s="41"/>
      <c r="B202" s="42"/>
      <c r="C202" s="217" t="s">
        <v>417</v>
      </c>
      <c r="D202" s="217" t="s">
        <v>294</v>
      </c>
      <c r="E202" s="218" t="s">
        <v>1599</v>
      </c>
      <c r="F202" s="219" t="s">
        <v>1600</v>
      </c>
      <c r="G202" s="220" t="s">
        <v>212</v>
      </c>
      <c r="H202" s="221">
        <v>2.6259999999999999</v>
      </c>
      <c r="I202" s="222"/>
      <c r="J202" s="223">
        <f>ROUND(I202*H202,2)</f>
        <v>0</v>
      </c>
      <c r="K202" s="219" t="s">
        <v>297</v>
      </c>
      <c r="L202" s="47"/>
      <c r="M202" s="224" t="s">
        <v>42</v>
      </c>
      <c r="N202" s="225" t="s">
        <v>50</v>
      </c>
      <c r="O202" s="87"/>
      <c r="P202" s="226">
        <f>O202*H202</f>
        <v>0</v>
      </c>
      <c r="Q202" s="226">
        <v>2.3010199999999998</v>
      </c>
      <c r="R202" s="226">
        <f>Q202*H202</f>
        <v>6.0424785199999995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659</v>
      </c>
      <c r="AT202" s="228" t="s">
        <v>294</v>
      </c>
      <c r="AU202" s="228" t="s">
        <v>88</v>
      </c>
      <c r="AY202" s="20" t="s">
        <v>292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86</v>
      </c>
      <c r="BK202" s="229">
        <f>ROUND(I202*H202,2)</f>
        <v>0</v>
      </c>
      <c r="BL202" s="20" t="s">
        <v>659</v>
      </c>
      <c r="BM202" s="228" t="s">
        <v>1601</v>
      </c>
    </row>
    <row r="203" s="2" customFormat="1">
      <c r="A203" s="41"/>
      <c r="B203" s="42"/>
      <c r="C203" s="43"/>
      <c r="D203" s="230" t="s">
        <v>299</v>
      </c>
      <c r="E203" s="43"/>
      <c r="F203" s="231" t="s">
        <v>1602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299</v>
      </c>
      <c r="AU203" s="20" t="s">
        <v>88</v>
      </c>
    </row>
    <row r="204" s="13" customFormat="1">
      <c r="A204" s="13"/>
      <c r="B204" s="235"/>
      <c r="C204" s="236"/>
      <c r="D204" s="237" t="s">
        <v>301</v>
      </c>
      <c r="E204" s="238" t="s">
        <v>42</v>
      </c>
      <c r="F204" s="239" t="s">
        <v>1603</v>
      </c>
      <c r="G204" s="236"/>
      <c r="H204" s="238" t="s">
        <v>42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301</v>
      </c>
      <c r="AU204" s="245" t="s">
        <v>88</v>
      </c>
      <c r="AV204" s="13" t="s">
        <v>86</v>
      </c>
      <c r="AW204" s="13" t="s">
        <v>38</v>
      </c>
      <c r="AX204" s="13" t="s">
        <v>79</v>
      </c>
      <c r="AY204" s="245" t="s">
        <v>292</v>
      </c>
    </row>
    <row r="205" s="14" customFormat="1">
      <c r="A205" s="14"/>
      <c r="B205" s="246"/>
      <c r="C205" s="247"/>
      <c r="D205" s="237" t="s">
        <v>301</v>
      </c>
      <c r="E205" s="248" t="s">
        <v>42</v>
      </c>
      <c r="F205" s="249" t="s">
        <v>1604</v>
      </c>
      <c r="G205" s="247"/>
      <c r="H205" s="250">
        <v>2.6259999999999999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301</v>
      </c>
      <c r="AU205" s="256" t="s">
        <v>88</v>
      </c>
      <c r="AV205" s="14" t="s">
        <v>88</v>
      </c>
      <c r="AW205" s="14" t="s">
        <v>38</v>
      </c>
      <c r="AX205" s="14" t="s">
        <v>79</v>
      </c>
      <c r="AY205" s="256" t="s">
        <v>292</v>
      </c>
    </row>
    <row r="206" s="15" customFormat="1">
      <c r="A206" s="15"/>
      <c r="B206" s="257"/>
      <c r="C206" s="258"/>
      <c r="D206" s="237" t="s">
        <v>301</v>
      </c>
      <c r="E206" s="259" t="s">
        <v>42</v>
      </c>
      <c r="F206" s="260" t="s">
        <v>303</v>
      </c>
      <c r="G206" s="258"/>
      <c r="H206" s="261">
        <v>2.6259999999999999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301</v>
      </c>
      <c r="AU206" s="267" t="s">
        <v>88</v>
      </c>
      <c r="AV206" s="15" t="s">
        <v>150</v>
      </c>
      <c r="AW206" s="15" t="s">
        <v>38</v>
      </c>
      <c r="AX206" s="15" t="s">
        <v>86</v>
      </c>
      <c r="AY206" s="267" t="s">
        <v>292</v>
      </c>
    </row>
    <row r="207" s="2" customFormat="1" ht="16.5" customHeight="1">
      <c r="A207" s="41"/>
      <c r="B207" s="42"/>
      <c r="C207" s="269" t="s">
        <v>422</v>
      </c>
      <c r="D207" s="269" t="s">
        <v>350</v>
      </c>
      <c r="E207" s="270" t="s">
        <v>1605</v>
      </c>
      <c r="F207" s="271" t="s">
        <v>1606</v>
      </c>
      <c r="G207" s="272" t="s">
        <v>147</v>
      </c>
      <c r="H207" s="273">
        <v>5</v>
      </c>
      <c r="I207" s="274"/>
      <c r="J207" s="275">
        <f>ROUND(I207*H207,2)</f>
        <v>0</v>
      </c>
      <c r="K207" s="271" t="s">
        <v>297</v>
      </c>
      <c r="L207" s="276"/>
      <c r="M207" s="277" t="s">
        <v>42</v>
      </c>
      <c r="N207" s="278" t="s">
        <v>50</v>
      </c>
      <c r="O207" s="87"/>
      <c r="P207" s="226">
        <f>O207*H207</f>
        <v>0</v>
      </c>
      <c r="Q207" s="226">
        <v>0.0089200000000000008</v>
      </c>
      <c r="R207" s="226">
        <f>Q207*H207</f>
        <v>0.044600000000000001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1607</v>
      </c>
      <c r="AT207" s="228" t="s">
        <v>350</v>
      </c>
      <c r="AU207" s="228" t="s">
        <v>88</v>
      </c>
      <c r="AY207" s="20" t="s">
        <v>292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86</v>
      </c>
      <c r="BK207" s="229">
        <f>ROUND(I207*H207,2)</f>
        <v>0</v>
      </c>
      <c r="BL207" s="20" t="s">
        <v>659</v>
      </c>
      <c r="BM207" s="228" t="s">
        <v>1608</v>
      </c>
    </row>
    <row r="208" s="13" customFormat="1">
      <c r="A208" s="13"/>
      <c r="B208" s="235"/>
      <c r="C208" s="236"/>
      <c r="D208" s="237" t="s">
        <v>301</v>
      </c>
      <c r="E208" s="238" t="s">
        <v>42</v>
      </c>
      <c r="F208" s="239" t="s">
        <v>1609</v>
      </c>
      <c r="G208" s="236"/>
      <c r="H208" s="238" t="s">
        <v>42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301</v>
      </c>
      <c r="AU208" s="245" t="s">
        <v>88</v>
      </c>
      <c r="AV208" s="13" t="s">
        <v>86</v>
      </c>
      <c r="AW208" s="13" t="s">
        <v>38</v>
      </c>
      <c r="AX208" s="13" t="s">
        <v>79</v>
      </c>
      <c r="AY208" s="245" t="s">
        <v>292</v>
      </c>
    </row>
    <row r="209" s="14" customFormat="1">
      <c r="A209" s="14"/>
      <c r="B209" s="246"/>
      <c r="C209" s="247"/>
      <c r="D209" s="237" t="s">
        <v>301</v>
      </c>
      <c r="E209" s="248" t="s">
        <v>42</v>
      </c>
      <c r="F209" s="249" t="s">
        <v>1610</v>
      </c>
      <c r="G209" s="247"/>
      <c r="H209" s="250">
        <v>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301</v>
      </c>
      <c r="AU209" s="256" t="s">
        <v>88</v>
      </c>
      <c r="AV209" s="14" t="s">
        <v>88</v>
      </c>
      <c r="AW209" s="14" t="s">
        <v>38</v>
      </c>
      <c r="AX209" s="14" t="s">
        <v>79</v>
      </c>
      <c r="AY209" s="256" t="s">
        <v>292</v>
      </c>
    </row>
    <row r="210" s="15" customFormat="1">
      <c r="A210" s="15"/>
      <c r="B210" s="257"/>
      <c r="C210" s="258"/>
      <c r="D210" s="237" t="s">
        <v>301</v>
      </c>
      <c r="E210" s="259" t="s">
        <v>42</v>
      </c>
      <c r="F210" s="260" t="s">
        <v>303</v>
      </c>
      <c r="G210" s="258"/>
      <c r="H210" s="261">
        <v>5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301</v>
      </c>
      <c r="AU210" s="267" t="s">
        <v>88</v>
      </c>
      <c r="AV210" s="15" t="s">
        <v>150</v>
      </c>
      <c r="AW210" s="15" t="s">
        <v>38</v>
      </c>
      <c r="AX210" s="15" t="s">
        <v>86</v>
      </c>
      <c r="AY210" s="267" t="s">
        <v>292</v>
      </c>
    </row>
    <row r="211" s="2" customFormat="1" ht="16.5" customHeight="1">
      <c r="A211" s="41"/>
      <c r="B211" s="42"/>
      <c r="C211" s="217" t="s">
        <v>148</v>
      </c>
      <c r="D211" s="217" t="s">
        <v>294</v>
      </c>
      <c r="E211" s="218" t="s">
        <v>1611</v>
      </c>
      <c r="F211" s="219" t="s">
        <v>1612</v>
      </c>
      <c r="G211" s="220" t="s">
        <v>212</v>
      </c>
      <c r="H211" s="221">
        <v>2.6949999999999998</v>
      </c>
      <c r="I211" s="222"/>
      <c r="J211" s="223">
        <f>ROUND(I211*H211,2)</f>
        <v>0</v>
      </c>
      <c r="K211" s="219" t="s">
        <v>297</v>
      </c>
      <c r="L211" s="47"/>
      <c r="M211" s="224" t="s">
        <v>42</v>
      </c>
      <c r="N211" s="225" t="s">
        <v>50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2.2000000000000002</v>
      </c>
      <c r="T211" s="227">
        <f>S211*H211</f>
        <v>5.9290000000000003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659</v>
      </c>
      <c r="AT211" s="228" t="s">
        <v>294</v>
      </c>
      <c r="AU211" s="228" t="s">
        <v>88</v>
      </c>
      <c r="AY211" s="20" t="s">
        <v>292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86</v>
      </c>
      <c r="BK211" s="229">
        <f>ROUND(I211*H211,2)</f>
        <v>0</v>
      </c>
      <c r="BL211" s="20" t="s">
        <v>659</v>
      </c>
      <c r="BM211" s="228" t="s">
        <v>1613</v>
      </c>
    </row>
    <row r="212" s="2" customFormat="1">
      <c r="A212" s="41"/>
      <c r="B212" s="42"/>
      <c r="C212" s="43"/>
      <c r="D212" s="230" t="s">
        <v>299</v>
      </c>
      <c r="E212" s="43"/>
      <c r="F212" s="231" t="s">
        <v>1614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299</v>
      </c>
      <c r="AU212" s="20" t="s">
        <v>88</v>
      </c>
    </row>
    <row r="213" s="13" customFormat="1">
      <c r="A213" s="13"/>
      <c r="B213" s="235"/>
      <c r="C213" s="236"/>
      <c r="D213" s="237" t="s">
        <v>301</v>
      </c>
      <c r="E213" s="238" t="s">
        <v>42</v>
      </c>
      <c r="F213" s="239" t="s">
        <v>1615</v>
      </c>
      <c r="G213" s="236"/>
      <c r="H213" s="238" t="s">
        <v>42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301</v>
      </c>
      <c r="AU213" s="245" t="s">
        <v>88</v>
      </c>
      <c r="AV213" s="13" t="s">
        <v>86</v>
      </c>
      <c r="AW213" s="13" t="s">
        <v>38</v>
      </c>
      <c r="AX213" s="13" t="s">
        <v>79</v>
      </c>
      <c r="AY213" s="245" t="s">
        <v>292</v>
      </c>
    </row>
    <row r="214" s="14" customFormat="1">
      <c r="A214" s="14"/>
      <c r="B214" s="246"/>
      <c r="C214" s="247"/>
      <c r="D214" s="237" t="s">
        <v>301</v>
      </c>
      <c r="E214" s="248" t="s">
        <v>128</v>
      </c>
      <c r="F214" s="249" t="s">
        <v>1616</v>
      </c>
      <c r="G214" s="247"/>
      <c r="H214" s="250">
        <v>2.6949999999999998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301</v>
      </c>
      <c r="AU214" s="256" t="s">
        <v>88</v>
      </c>
      <c r="AV214" s="14" t="s">
        <v>88</v>
      </c>
      <c r="AW214" s="14" t="s">
        <v>38</v>
      </c>
      <c r="AX214" s="14" t="s">
        <v>79</v>
      </c>
      <c r="AY214" s="256" t="s">
        <v>292</v>
      </c>
    </row>
    <row r="215" s="15" customFormat="1">
      <c r="A215" s="15"/>
      <c r="B215" s="257"/>
      <c r="C215" s="258"/>
      <c r="D215" s="237" t="s">
        <v>301</v>
      </c>
      <c r="E215" s="259" t="s">
        <v>42</v>
      </c>
      <c r="F215" s="260" t="s">
        <v>303</v>
      </c>
      <c r="G215" s="258"/>
      <c r="H215" s="261">
        <v>2.6949999999999998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301</v>
      </c>
      <c r="AU215" s="267" t="s">
        <v>88</v>
      </c>
      <c r="AV215" s="15" t="s">
        <v>150</v>
      </c>
      <c r="AW215" s="15" t="s">
        <v>38</v>
      </c>
      <c r="AX215" s="15" t="s">
        <v>86</v>
      </c>
      <c r="AY215" s="267" t="s">
        <v>292</v>
      </c>
    </row>
    <row r="216" s="2" customFormat="1" ht="24.15" customHeight="1">
      <c r="A216" s="41"/>
      <c r="B216" s="42"/>
      <c r="C216" s="217" t="s">
        <v>242</v>
      </c>
      <c r="D216" s="217" t="s">
        <v>294</v>
      </c>
      <c r="E216" s="218" t="s">
        <v>1617</v>
      </c>
      <c r="F216" s="219" t="s">
        <v>1618</v>
      </c>
      <c r="G216" s="220" t="s">
        <v>212</v>
      </c>
      <c r="H216" s="221">
        <v>2.6949999999999998</v>
      </c>
      <c r="I216" s="222"/>
      <c r="J216" s="223">
        <f>ROUND(I216*H216,2)</f>
        <v>0</v>
      </c>
      <c r="K216" s="219" t="s">
        <v>297</v>
      </c>
      <c r="L216" s="47"/>
      <c r="M216" s="224" t="s">
        <v>42</v>
      </c>
      <c r="N216" s="225" t="s">
        <v>50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659</v>
      </c>
      <c r="AT216" s="228" t="s">
        <v>294</v>
      </c>
      <c r="AU216" s="228" t="s">
        <v>88</v>
      </c>
      <c r="AY216" s="20" t="s">
        <v>292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86</v>
      </c>
      <c r="BK216" s="229">
        <f>ROUND(I216*H216,2)</f>
        <v>0</v>
      </c>
      <c r="BL216" s="20" t="s">
        <v>659</v>
      </c>
      <c r="BM216" s="228" t="s">
        <v>1619</v>
      </c>
    </row>
    <row r="217" s="2" customFormat="1">
      <c r="A217" s="41"/>
      <c r="B217" s="42"/>
      <c r="C217" s="43"/>
      <c r="D217" s="230" t="s">
        <v>299</v>
      </c>
      <c r="E217" s="43"/>
      <c r="F217" s="231" t="s">
        <v>1620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299</v>
      </c>
      <c r="AU217" s="20" t="s">
        <v>88</v>
      </c>
    </row>
    <row r="218" s="13" customFormat="1">
      <c r="A218" s="13"/>
      <c r="B218" s="235"/>
      <c r="C218" s="236"/>
      <c r="D218" s="237" t="s">
        <v>301</v>
      </c>
      <c r="E218" s="238" t="s">
        <v>42</v>
      </c>
      <c r="F218" s="239" t="s">
        <v>1621</v>
      </c>
      <c r="G218" s="236"/>
      <c r="H218" s="238" t="s">
        <v>42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301</v>
      </c>
      <c r="AU218" s="245" t="s">
        <v>88</v>
      </c>
      <c r="AV218" s="13" t="s">
        <v>86</v>
      </c>
      <c r="AW218" s="13" t="s">
        <v>38</v>
      </c>
      <c r="AX218" s="13" t="s">
        <v>79</v>
      </c>
      <c r="AY218" s="245" t="s">
        <v>292</v>
      </c>
    </row>
    <row r="219" s="14" customFormat="1">
      <c r="A219" s="14"/>
      <c r="B219" s="246"/>
      <c r="C219" s="247"/>
      <c r="D219" s="237" t="s">
        <v>301</v>
      </c>
      <c r="E219" s="248" t="s">
        <v>125</v>
      </c>
      <c r="F219" s="249" t="s">
        <v>1616</v>
      </c>
      <c r="G219" s="247"/>
      <c r="H219" s="250">
        <v>2.6949999999999998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301</v>
      </c>
      <c r="AU219" s="256" t="s">
        <v>88</v>
      </c>
      <c r="AV219" s="14" t="s">
        <v>88</v>
      </c>
      <c r="AW219" s="14" t="s">
        <v>38</v>
      </c>
      <c r="AX219" s="14" t="s">
        <v>79</v>
      </c>
      <c r="AY219" s="256" t="s">
        <v>292</v>
      </c>
    </row>
    <row r="220" s="15" customFormat="1">
      <c r="A220" s="15"/>
      <c r="B220" s="257"/>
      <c r="C220" s="258"/>
      <c r="D220" s="237" t="s">
        <v>301</v>
      </c>
      <c r="E220" s="259" t="s">
        <v>42</v>
      </c>
      <c r="F220" s="260" t="s">
        <v>303</v>
      </c>
      <c r="G220" s="258"/>
      <c r="H220" s="261">
        <v>2.6949999999999998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301</v>
      </c>
      <c r="AU220" s="267" t="s">
        <v>88</v>
      </c>
      <c r="AV220" s="15" t="s">
        <v>150</v>
      </c>
      <c r="AW220" s="15" t="s">
        <v>38</v>
      </c>
      <c r="AX220" s="15" t="s">
        <v>86</v>
      </c>
      <c r="AY220" s="267" t="s">
        <v>292</v>
      </c>
    </row>
    <row r="221" s="2" customFormat="1" ht="33" customHeight="1">
      <c r="A221" s="41"/>
      <c r="B221" s="42"/>
      <c r="C221" s="217" t="s">
        <v>435</v>
      </c>
      <c r="D221" s="217" t="s">
        <v>294</v>
      </c>
      <c r="E221" s="218" t="s">
        <v>1622</v>
      </c>
      <c r="F221" s="219" t="s">
        <v>1623</v>
      </c>
      <c r="G221" s="220" t="s">
        <v>147</v>
      </c>
      <c r="H221" s="221">
        <v>206</v>
      </c>
      <c r="I221" s="222"/>
      <c r="J221" s="223">
        <f>ROUND(I221*H221,2)</f>
        <v>0</v>
      </c>
      <c r="K221" s="219" t="s">
        <v>297</v>
      </c>
      <c r="L221" s="47"/>
      <c r="M221" s="224" t="s">
        <v>42</v>
      </c>
      <c r="N221" s="225" t="s">
        <v>50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659</v>
      </c>
      <c r="AT221" s="228" t="s">
        <v>294</v>
      </c>
      <c r="AU221" s="228" t="s">
        <v>88</v>
      </c>
      <c r="AY221" s="20" t="s">
        <v>292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86</v>
      </c>
      <c r="BK221" s="229">
        <f>ROUND(I221*H221,2)</f>
        <v>0</v>
      </c>
      <c r="BL221" s="20" t="s">
        <v>659</v>
      </c>
      <c r="BM221" s="228" t="s">
        <v>1624</v>
      </c>
    </row>
    <row r="222" s="2" customFormat="1">
      <c r="A222" s="41"/>
      <c r="B222" s="42"/>
      <c r="C222" s="43"/>
      <c r="D222" s="230" t="s">
        <v>299</v>
      </c>
      <c r="E222" s="43"/>
      <c r="F222" s="231" t="s">
        <v>1625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299</v>
      </c>
      <c r="AU222" s="20" t="s">
        <v>88</v>
      </c>
    </row>
    <row r="223" s="14" customFormat="1">
      <c r="A223" s="14"/>
      <c r="B223" s="246"/>
      <c r="C223" s="247"/>
      <c r="D223" s="237" t="s">
        <v>301</v>
      </c>
      <c r="E223" s="248" t="s">
        <v>42</v>
      </c>
      <c r="F223" s="249" t="s">
        <v>121</v>
      </c>
      <c r="G223" s="247"/>
      <c r="H223" s="250">
        <v>206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301</v>
      </c>
      <c r="AU223" s="256" t="s">
        <v>88</v>
      </c>
      <c r="AV223" s="14" t="s">
        <v>88</v>
      </c>
      <c r="AW223" s="14" t="s">
        <v>38</v>
      </c>
      <c r="AX223" s="14" t="s">
        <v>79</v>
      </c>
      <c r="AY223" s="256" t="s">
        <v>292</v>
      </c>
    </row>
    <row r="224" s="15" customFormat="1">
      <c r="A224" s="15"/>
      <c r="B224" s="257"/>
      <c r="C224" s="258"/>
      <c r="D224" s="237" t="s">
        <v>301</v>
      </c>
      <c r="E224" s="259" t="s">
        <v>42</v>
      </c>
      <c r="F224" s="260" t="s">
        <v>303</v>
      </c>
      <c r="G224" s="258"/>
      <c r="H224" s="261">
        <v>206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301</v>
      </c>
      <c r="AU224" s="267" t="s">
        <v>88</v>
      </c>
      <c r="AV224" s="15" t="s">
        <v>150</v>
      </c>
      <c r="AW224" s="15" t="s">
        <v>38</v>
      </c>
      <c r="AX224" s="15" t="s">
        <v>86</v>
      </c>
      <c r="AY224" s="267" t="s">
        <v>292</v>
      </c>
    </row>
    <row r="225" s="2" customFormat="1" ht="33" customHeight="1">
      <c r="A225" s="41"/>
      <c r="B225" s="42"/>
      <c r="C225" s="217" t="s">
        <v>440</v>
      </c>
      <c r="D225" s="217" t="s">
        <v>294</v>
      </c>
      <c r="E225" s="218" t="s">
        <v>1626</v>
      </c>
      <c r="F225" s="219" t="s">
        <v>1627</v>
      </c>
      <c r="G225" s="220" t="s">
        <v>147</v>
      </c>
      <c r="H225" s="221">
        <v>206</v>
      </c>
      <c r="I225" s="222"/>
      <c r="J225" s="223">
        <f>ROUND(I225*H225,2)</f>
        <v>0</v>
      </c>
      <c r="K225" s="219" t="s">
        <v>297</v>
      </c>
      <c r="L225" s="47"/>
      <c r="M225" s="224" t="s">
        <v>42</v>
      </c>
      <c r="N225" s="225" t="s">
        <v>50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659</v>
      </c>
      <c r="AT225" s="228" t="s">
        <v>294</v>
      </c>
      <c r="AU225" s="228" t="s">
        <v>88</v>
      </c>
      <c r="AY225" s="20" t="s">
        <v>292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86</v>
      </c>
      <c r="BK225" s="229">
        <f>ROUND(I225*H225,2)</f>
        <v>0</v>
      </c>
      <c r="BL225" s="20" t="s">
        <v>659</v>
      </c>
      <c r="BM225" s="228" t="s">
        <v>1628</v>
      </c>
    </row>
    <row r="226" s="2" customFormat="1">
      <c r="A226" s="41"/>
      <c r="B226" s="42"/>
      <c r="C226" s="43"/>
      <c r="D226" s="230" t="s">
        <v>299</v>
      </c>
      <c r="E226" s="43"/>
      <c r="F226" s="231" t="s">
        <v>1629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299</v>
      </c>
      <c r="AU226" s="20" t="s">
        <v>88</v>
      </c>
    </row>
    <row r="227" s="14" customFormat="1">
      <c r="A227" s="14"/>
      <c r="B227" s="246"/>
      <c r="C227" s="247"/>
      <c r="D227" s="237" t="s">
        <v>301</v>
      </c>
      <c r="E227" s="248" t="s">
        <v>42</v>
      </c>
      <c r="F227" s="249" t="s">
        <v>121</v>
      </c>
      <c r="G227" s="247"/>
      <c r="H227" s="250">
        <v>206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301</v>
      </c>
      <c r="AU227" s="256" t="s">
        <v>88</v>
      </c>
      <c r="AV227" s="14" t="s">
        <v>88</v>
      </c>
      <c r="AW227" s="14" t="s">
        <v>38</v>
      </c>
      <c r="AX227" s="14" t="s">
        <v>79</v>
      </c>
      <c r="AY227" s="256" t="s">
        <v>292</v>
      </c>
    </row>
    <row r="228" s="15" customFormat="1">
      <c r="A228" s="15"/>
      <c r="B228" s="257"/>
      <c r="C228" s="258"/>
      <c r="D228" s="237" t="s">
        <v>301</v>
      </c>
      <c r="E228" s="259" t="s">
        <v>42</v>
      </c>
      <c r="F228" s="260" t="s">
        <v>303</v>
      </c>
      <c r="G228" s="258"/>
      <c r="H228" s="261">
        <v>206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301</v>
      </c>
      <c r="AU228" s="267" t="s">
        <v>88</v>
      </c>
      <c r="AV228" s="15" t="s">
        <v>150</v>
      </c>
      <c r="AW228" s="15" t="s">
        <v>38</v>
      </c>
      <c r="AX228" s="15" t="s">
        <v>86</v>
      </c>
      <c r="AY228" s="267" t="s">
        <v>292</v>
      </c>
    </row>
    <row r="229" s="2" customFormat="1" ht="24.15" customHeight="1">
      <c r="A229" s="41"/>
      <c r="B229" s="42"/>
      <c r="C229" s="217" t="s">
        <v>445</v>
      </c>
      <c r="D229" s="217" t="s">
        <v>294</v>
      </c>
      <c r="E229" s="218" t="s">
        <v>1630</v>
      </c>
      <c r="F229" s="219" t="s">
        <v>1631</v>
      </c>
      <c r="G229" s="220" t="s">
        <v>212</v>
      </c>
      <c r="H229" s="221">
        <v>233.41499999999999</v>
      </c>
      <c r="I229" s="222"/>
      <c r="J229" s="223">
        <f>ROUND(I229*H229,2)</f>
        <v>0</v>
      </c>
      <c r="K229" s="219" t="s">
        <v>297</v>
      </c>
      <c r="L229" s="47"/>
      <c r="M229" s="224" t="s">
        <v>42</v>
      </c>
      <c r="N229" s="225" t="s">
        <v>50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659</v>
      </c>
      <c r="AT229" s="228" t="s">
        <v>294</v>
      </c>
      <c r="AU229" s="228" t="s">
        <v>88</v>
      </c>
      <c r="AY229" s="20" t="s">
        <v>292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86</v>
      </c>
      <c r="BK229" s="229">
        <f>ROUND(I229*H229,2)</f>
        <v>0</v>
      </c>
      <c r="BL229" s="20" t="s">
        <v>659</v>
      </c>
      <c r="BM229" s="228" t="s">
        <v>1632</v>
      </c>
    </row>
    <row r="230" s="2" customFormat="1">
      <c r="A230" s="41"/>
      <c r="B230" s="42"/>
      <c r="C230" s="43"/>
      <c r="D230" s="230" t="s">
        <v>299</v>
      </c>
      <c r="E230" s="43"/>
      <c r="F230" s="231" t="s">
        <v>1633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299</v>
      </c>
      <c r="AU230" s="20" t="s">
        <v>88</v>
      </c>
    </row>
    <row r="231" s="14" customFormat="1">
      <c r="A231" s="14"/>
      <c r="B231" s="246"/>
      <c r="C231" s="247"/>
      <c r="D231" s="237" t="s">
        <v>301</v>
      </c>
      <c r="E231" s="248" t="s">
        <v>131</v>
      </c>
      <c r="F231" s="249" t="s">
        <v>1634</v>
      </c>
      <c r="G231" s="247"/>
      <c r="H231" s="250">
        <v>86.519999999999996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301</v>
      </c>
      <c r="AU231" s="256" t="s">
        <v>88</v>
      </c>
      <c r="AV231" s="14" t="s">
        <v>88</v>
      </c>
      <c r="AW231" s="14" t="s">
        <v>38</v>
      </c>
      <c r="AX231" s="14" t="s">
        <v>79</v>
      </c>
      <c r="AY231" s="256" t="s">
        <v>292</v>
      </c>
    </row>
    <row r="232" s="14" customFormat="1">
      <c r="A232" s="14"/>
      <c r="B232" s="246"/>
      <c r="C232" s="247"/>
      <c r="D232" s="237" t="s">
        <v>301</v>
      </c>
      <c r="E232" s="248" t="s">
        <v>134</v>
      </c>
      <c r="F232" s="249" t="s">
        <v>1635</v>
      </c>
      <c r="G232" s="247"/>
      <c r="H232" s="250">
        <v>2.6949999999999998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301</v>
      </c>
      <c r="AU232" s="256" t="s">
        <v>88</v>
      </c>
      <c r="AV232" s="14" t="s">
        <v>88</v>
      </c>
      <c r="AW232" s="14" t="s">
        <v>38</v>
      </c>
      <c r="AX232" s="14" t="s">
        <v>79</v>
      </c>
      <c r="AY232" s="256" t="s">
        <v>292</v>
      </c>
    </row>
    <row r="233" s="14" customFormat="1">
      <c r="A233" s="14"/>
      <c r="B233" s="246"/>
      <c r="C233" s="247"/>
      <c r="D233" s="237" t="s">
        <v>301</v>
      </c>
      <c r="E233" s="248" t="s">
        <v>138</v>
      </c>
      <c r="F233" s="249" t="s">
        <v>1636</v>
      </c>
      <c r="G233" s="247"/>
      <c r="H233" s="250">
        <v>144.19999999999999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301</v>
      </c>
      <c r="AU233" s="256" t="s">
        <v>88</v>
      </c>
      <c r="AV233" s="14" t="s">
        <v>88</v>
      </c>
      <c r="AW233" s="14" t="s">
        <v>38</v>
      </c>
      <c r="AX233" s="14" t="s">
        <v>79</v>
      </c>
      <c r="AY233" s="256" t="s">
        <v>292</v>
      </c>
    </row>
    <row r="234" s="15" customFormat="1">
      <c r="A234" s="15"/>
      <c r="B234" s="257"/>
      <c r="C234" s="258"/>
      <c r="D234" s="237" t="s">
        <v>301</v>
      </c>
      <c r="E234" s="259" t="s">
        <v>42</v>
      </c>
      <c r="F234" s="260" t="s">
        <v>303</v>
      </c>
      <c r="G234" s="258"/>
      <c r="H234" s="261">
        <v>233.41499999999996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301</v>
      </c>
      <c r="AU234" s="267" t="s">
        <v>88</v>
      </c>
      <c r="AV234" s="15" t="s">
        <v>150</v>
      </c>
      <c r="AW234" s="15" t="s">
        <v>38</v>
      </c>
      <c r="AX234" s="15" t="s">
        <v>86</v>
      </c>
      <c r="AY234" s="267" t="s">
        <v>292</v>
      </c>
    </row>
    <row r="235" s="2" customFormat="1" ht="33" customHeight="1">
      <c r="A235" s="41"/>
      <c r="B235" s="42"/>
      <c r="C235" s="217" t="s">
        <v>451</v>
      </c>
      <c r="D235" s="217" t="s">
        <v>294</v>
      </c>
      <c r="E235" s="218" t="s">
        <v>1637</v>
      </c>
      <c r="F235" s="219" t="s">
        <v>1638</v>
      </c>
      <c r="G235" s="220" t="s">
        <v>212</v>
      </c>
      <c r="H235" s="221">
        <v>5601.96</v>
      </c>
      <c r="I235" s="222"/>
      <c r="J235" s="223">
        <f>ROUND(I235*H235,2)</f>
        <v>0</v>
      </c>
      <c r="K235" s="219" t="s">
        <v>297</v>
      </c>
      <c r="L235" s="47"/>
      <c r="M235" s="224" t="s">
        <v>42</v>
      </c>
      <c r="N235" s="225" t="s">
        <v>50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659</v>
      </c>
      <c r="AT235" s="228" t="s">
        <v>294</v>
      </c>
      <c r="AU235" s="228" t="s">
        <v>88</v>
      </c>
      <c r="AY235" s="20" t="s">
        <v>292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86</v>
      </c>
      <c r="BK235" s="229">
        <f>ROUND(I235*H235,2)</f>
        <v>0</v>
      </c>
      <c r="BL235" s="20" t="s">
        <v>659</v>
      </c>
      <c r="BM235" s="228" t="s">
        <v>1639</v>
      </c>
    </row>
    <row r="236" s="2" customFormat="1">
      <c r="A236" s="41"/>
      <c r="B236" s="42"/>
      <c r="C236" s="43"/>
      <c r="D236" s="230" t="s">
        <v>299</v>
      </c>
      <c r="E236" s="43"/>
      <c r="F236" s="231" t="s">
        <v>1640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299</v>
      </c>
      <c r="AU236" s="20" t="s">
        <v>88</v>
      </c>
    </row>
    <row r="237" s="14" customFormat="1">
      <c r="A237" s="14"/>
      <c r="B237" s="246"/>
      <c r="C237" s="247"/>
      <c r="D237" s="237" t="s">
        <v>301</v>
      </c>
      <c r="E237" s="248" t="s">
        <v>42</v>
      </c>
      <c r="F237" s="249" t="s">
        <v>1641</v>
      </c>
      <c r="G237" s="247"/>
      <c r="H237" s="250">
        <v>233.41499999999999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301</v>
      </c>
      <c r="AU237" s="256" t="s">
        <v>88</v>
      </c>
      <c r="AV237" s="14" t="s">
        <v>88</v>
      </c>
      <c r="AW237" s="14" t="s">
        <v>38</v>
      </c>
      <c r="AX237" s="14" t="s">
        <v>79</v>
      </c>
      <c r="AY237" s="256" t="s">
        <v>292</v>
      </c>
    </row>
    <row r="238" s="15" customFormat="1">
      <c r="A238" s="15"/>
      <c r="B238" s="257"/>
      <c r="C238" s="258"/>
      <c r="D238" s="237" t="s">
        <v>301</v>
      </c>
      <c r="E238" s="259" t="s">
        <v>42</v>
      </c>
      <c r="F238" s="260" t="s">
        <v>303</v>
      </c>
      <c r="G238" s="258"/>
      <c r="H238" s="261">
        <v>233.41499999999999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301</v>
      </c>
      <c r="AU238" s="267" t="s">
        <v>88</v>
      </c>
      <c r="AV238" s="15" t="s">
        <v>150</v>
      </c>
      <c r="AW238" s="15" t="s">
        <v>38</v>
      </c>
      <c r="AX238" s="15" t="s">
        <v>86</v>
      </c>
      <c r="AY238" s="267" t="s">
        <v>292</v>
      </c>
    </row>
    <row r="239" s="14" customFormat="1">
      <c r="A239" s="14"/>
      <c r="B239" s="246"/>
      <c r="C239" s="247"/>
      <c r="D239" s="237" t="s">
        <v>301</v>
      </c>
      <c r="E239" s="247"/>
      <c r="F239" s="249" t="s">
        <v>1642</v>
      </c>
      <c r="G239" s="247"/>
      <c r="H239" s="250">
        <v>5601.96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301</v>
      </c>
      <c r="AU239" s="256" t="s">
        <v>88</v>
      </c>
      <c r="AV239" s="14" t="s">
        <v>88</v>
      </c>
      <c r="AW239" s="14" t="s">
        <v>4</v>
      </c>
      <c r="AX239" s="14" t="s">
        <v>86</v>
      </c>
      <c r="AY239" s="256" t="s">
        <v>292</v>
      </c>
    </row>
    <row r="240" s="2" customFormat="1" ht="24.15" customHeight="1">
      <c r="A240" s="41"/>
      <c r="B240" s="42"/>
      <c r="C240" s="217" t="s">
        <v>456</v>
      </c>
      <c r="D240" s="217" t="s">
        <v>294</v>
      </c>
      <c r="E240" s="218" t="s">
        <v>1643</v>
      </c>
      <c r="F240" s="219" t="s">
        <v>1644</v>
      </c>
      <c r="G240" s="220" t="s">
        <v>353</v>
      </c>
      <c r="H240" s="221">
        <v>160.58699999999999</v>
      </c>
      <c r="I240" s="222"/>
      <c r="J240" s="223">
        <f>ROUND(I240*H240,2)</f>
        <v>0</v>
      </c>
      <c r="K240" s="219" t="s">
        <v>297</v>
      </c>
      <c r="L240" s="47"/>
      <c r="M240" s="224" t="s">
        <v>42</v>
      </c>
      <c r="N240" s="225" t="s">
        <v>50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659</v>
      </c>
      <c r="AT240" s="228" t="s">
        <v>294</v>
      </c>
      <c r="AU240" s="228" t="s">
        <v>88</v>
      </c>
      <c r="AY240" s="20" t="s">
        <v>292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86</v>
      </c>
      <c r="BK240" s="229">
        <f>ROUND(I240*H240,2)</f>
        <v>0</v>
      </c>
      <c r="BL240" s="20" t="s">
        <v>659</v>
      </c>
      <c r="BM240" s="228" t="s">
        <v>1645</v>
      </c>
    </row>
    <row r="241" s="2" customFormat="1">
      <c r="A241" s="41"/>
      <c r="B241" s="42"/>
      <c r="C241" s="43"/>
      <c r="D241" s="230" t="s">
        <v>299</v>
      </c>
      <c r="E241" s="43"/>
      <c r="F241" s="231" t="s">
        <v>1646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299</v>
      </c>
      <c r="AU241" s="20" t="s">
        <v>88</v>
      </c>
    </row>
    <row r="242" s="14" customFormat="1">
      <c r="A242" s="14"/>
      <c r="B242" s="246"/>
      <c r="C242" s="247"/>
      <c r="D242" s="237" t="s">
        <v>301</v>
      </c>
      <c r="E242" s="248" t="s">
        <v>42</v>
      </c>
      <c r="F242" s="249" t="s">
        <v>1647</v>
      </c>
      <c r="G242" s="247"/>
      <c r="H242" s="250">
        <v>160.58699999999999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301</v>
      </c>
      <c r="AU242" s="256" t="s">
        <v>88</v>
      </c>
      <c r="AV242" s="14" t="s">
        <v>88</v>
      </c>
      <c r="AW242" s="14" t="s">
        <v>38</v>
      </c>
      <c r="AX242" s="14" t="s">
        <v>79</v>
      </c>
      <c r="AY242" s="256" t="s">
        <v>292</v>
      </c>
    </row>
    <row r="243" s="15" customFormat="1">
      <c r="A243" s="15"/>
      <c r="B243" s="257"/>
      <c r="C243" s="258"/>
      <c r="D243" s="237" t="s">
        <v>301</v>
      </c>
      <c r="E243" s="259" t="s">
        <v>42</v>
      </c>
      <c r="F243" s="260" t="s">
        <v>303</v>
      </c>
      <c r="G243" s="258"/>
      <c r="H243" s="261">
        <v>160.58699999999999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301</v>
      </c>
      <c r="AU243" s="267" t="s">
        <v>88</v>
      </c>
      <c r="AV243" s="15" t="s">
        <v>150</v>
      </c>
      <c r="AW243" s="15" t="s">
        <v>38</v>
      </c>
      <c r="AX243" s="15" t="s">
        <v>86</v>
      </c>
      <c r="AY243" s="267" t="s">
        <v>292</v>
      </c>
    </row>
    <row r="244" s="2" customFormat="1" ht="24.15" customHeight="1">
      <c r="A244" s="41"/>
      <c r="B244" s="42"/>
      <c r="C244" s="217" t="s">
        <v>461</v>
      </c>
      <c r="D244" s="217" t="s">
        <v>294</v>
      </c>
      <c r="E244" s="218" t="s">
        <v>1648</v>
      </c>
      <c r="F244" s="219" t="s">
        <v>1649</v>
      </c>
      <c r="G244" s="220" t="s">
        <v>212</v>
      </c>
      <c r="H244" s="221">
        <v>2.6949999999999998</v>
      </c>
      <c r="I244" s="222"/>
      <c r="J244" s="223">
        <f>ROUND(I244*H244,2)</f>
        <v>0</v>
      </c>
      <c r="K244" s="219" t="s">
        <v>297</v>
      </c>
      <c r="L244" s="47"/>
      <c r="M244" s="224" t="s">
        <v>42</v>
      </c>
      <c r="N244" s="225" t="s">
        <v>50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659</v>
      </c>
      <c r="AT244" s="228" t="s">
        <v>294</v>
      </c>
      <c r="AU244" s="228" t="s">
        <v>88</v>
      </c>
      <c r="AY244" s="20" t="s">
        <v>292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86</v>
      </c>
      <c r="BK244" s="229">
        <f>ROUND(I244*H244,2)</f>
        <v>0</v>
      </c>
      <c r="BL244" s="20" t="s">
        <v>659</v>
      </c>
      <c r="BM244" s="228" t="s">
        <v>1650</v>
      </c>
    </row>
    <row r="245" s="2" customFormat="1">
      <c r="A245" s="41"/>
      <c r="B245" s="42"/>
      <c r="C245" s="43"/>
      <c r="D245" s="230" t="s">
        <v>299</v>
      </c>
      <c r="E245" s="43"/>
      <c r="F245" s="231" t="s">
        <v>1651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299</v>
      </c>
      <c r="AU245" s="20" t="s">
        <v>88</v>
      </c>
    </row>
    <row r="246" s="14" customFormat="1">
      <c r="A246" s="14"/>
      <c r="B246" s="246"/>
      <c r="C246" s="247"/>
      <c r="D246" s="237" t="s">
        <v>301</v>
      </c>
      <c r="E246" s="248" t="s">
        <v>42</v>
      </c>
      <c r="F246" s="249" t="s">
        <v>128</v>
      </c>
      <c r="G246" s="247"/>
      <c r="H246" s="250">
        <v>2.6949999999999998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301</v>
      </c>
      <c r="AU246" s="256" t="s">
        <v>88</v>
      </c>
      <c r="AV246" s="14" t="s">
        <v>88</v>
      </c>
      <c r="AW246" s="14" t="s">
        <v>38</v>
      </c>
      <c r="AX246" s="14" t="s">
        <v>79</v>
      </c>
      <c r="AY246" s="256" t="s">
        <v>292</v>
      </c>
    </row>
    <row r="247" s="15" customFormat="1">
      <c r="A247" s="15"/>
      <c r="B247" s="257"/>
      <c r="C247" s="258"/>
      <c r="D247" s="237" t="s">
        <v>301</v>
      </c>
      <c r="E247" s="259" t="s">
        <v>42</v>
      </c>
      <c r="F247" s="260" t="s">
        <v>303</v>
      </c>
      <c r="G247" s="258"/>
      <c r="H247" s="261">
        <v>2.6949999999999998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301</v>
      </c>
      <c r="AU247" s="267" t="s">
        <v>88</v>
      </c>
      <c r="AV247" s="15" t="s">
        <v>150</v>
      </c>
      <c r="AW247" s="15" t="s">
        <v>38</v>
      </c>
      <c r="AX247" s="15" t="s">
        <v>86</v>
      </c>
      <c r="AY247" s="267" t="s">
        <v>292</v>
      </c>
    </row>
    <row r="248" s="2" customFormat="1" ht="33" customHeight="1">
      <c r="A248" s="41"/>
      <c r="B248" s="42"/>
      <c r="C248" s="217" t="s">
        <v>467</v>
      </c>
      <c r="D248" s="217" t="s">
        <v>294</v>
      </c>
      <c r="E248" s="218" t="s">
        <v>1652</v>
      </c>
      <c r="F248" s="219" t="s">
        <v>1653</v>
      </c>
      <c r="G248" s="220" t="s">
        <v>147</v>
      </c>
      <c r="H248" s="221">
        <v>412</v>
      </c>
      <c r="I248" s="222"/>
      <c r="J248" s="223">
        <f>ROUND(I248*H248,2)</f>
        <v>0</v>
      </c>
      <c r="K248" s="219" t="s">
        <v>297</v>
      </c>
      <c r="L248" s="47"/>
      <c r="M248" s="224" t="s">
        <v>42</v>
      </c>
      <c r="N248" s="225" t="s">
        <v>50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659</v>
      </c>
      <c r="AT248" s="228" t="s">
        <v>294</v>
      </c>
      <c r="AU248" s="228" t="s">
        <v>88</v>
      </c>
      <c r="AY248" s="20" t="s">
        <v>292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86</v>
      </c>
      <c r="BK248" s="229">
        <f>ROUND(I248*H248,2)</f>
        <v>0</v>
      </c>
      <c r="BL248" s="20" t="s">
        <v>659</v>
      </c>
      <c r="BM248" s="228" t="s">
        <v>1654</v>
      </c>
    </row>
    <row r="249" s="2" customFormat="1">
      <c r="A249" s="41"/>
      <c r="B249" s="42"/>
      <c r="C249" s="43"/>
      <c r="D249" s="230" t="s">
        <v>299</v>
      </c>
      <c r="E249" s="43"/>
      <c r="F249" s="231" t="s">
        <v>1655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299</v>
      </c>
      <c r="AU249" s="20" t="s">
        <v>88</v>
      </c>
    </row>
    <row r="250" s="14" customFormat="1">
      <c r="A250" s="14"/>
      <c r="B250" s="246"/>
      <c r="C250" s="247"/>
      <c r="D250" s="237" t="s">
        <v>301</v>
      </c>
      <c r="E250" s="248" t="s">
        <v>42</v>
      </c>
      <c r="F250" s="249" t="s">
        <v>1656</v>
      </c>
      <c r="G250" s="247"/>
      <c r="H250" s="250">
        <v>412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301</v>
      </c>
      <c r="AU250" s="256" t="s">
        <v>88</v>
      </c>
      <c r="AV250" s="14" t="s">
        <v>88</v>
      </c>
      <c r="AW250" s="14" t="s">
        <v>38</v>
      </c>
      <c r="AX250" s="14" t="s">
        <v>79</v>
      </c>
      <c r="AY250" s="256" t="s">
        <v>292</v>
      </c>
    </row>
    <row r="251" s="15" customFormat="1">
      <c r="A251" s="15"/>
      <c r="B251" s="257"/>
      <c r="C251" s="258"/>
      <c r="D251" s="237" t="s">
        <v>301</v>
      </c>
      <c r="E251" s="259" t="s">
        <v>42</v>
      </c>
      <c r="F251" s="260" t="s">
        <v>303</v>
      </c>
      <c r="G251" s="258"/>
      <c r="H251" s="261">
        <v>412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301</v>
      </c>
      <c r="AU251" s="267" t="s">
        <v>88</v>
      </c>
      <c r="AV251" s="15" t="s">
        <v>150</v>
      </c>
      <c r="AW251" s="15" t="s">
        <v>38</v>
      </c>
      <c r="AX251" s="15" t="s">
        <v>86</v>
      </c>
      <c r="AY251" s="267" t="s">
        <v>292</v>
      </c>
    </row>
    <row r="252" s="2" customFormat="1" ht="16.5" customHeight="1">
      <c r="A252" s="41"/>
      <c r="B252" s="42"/>
      <c r="C252" s="269" t="s">
        <v>473</v>
      </c>
      <c r="D252" s="269" t="s">
        <v>350</v>
      </c>
      <c r="E252" s="270" t="s">
        <v>351</v>
      </c>
      <c r="F252" s="271" t="s">
        <v>352</v>
      </c>
      <c r="G252" s="272" t="s">
        <v>353</v>
      </c>
      <c r="H252" s="273">
        <v>142.11099999999999</v>
      </c>
      <c r="I252" s="274"/>
      <c r="J252" s="275">
        <f>ROUND(I252*H252,2)</f>
        <v>0</v>
      </c>
      <c r="K252" s="271" t="s">
        <v>297</v>
      </c>
      <c r="L252" s="276"/>
      <c r="M252" s="277" t="s">
        <v>42</v>
      </c>
      <c r="N252" s="278" t="s">
        <v>50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1607</v>
      </c>
      <c r="AT252" s="228" t="s">
        <v>350</v>
      </c>
      <c r="AU252" s="228" t="s">
        <v>88</v>
      </c>
      <c r="AY252" s="20" t="s">
        <v>292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86</v>
      </c>
      <c r="BK252" s="229">
        <f>ROUND(I252*H252,2)</f>
        <v>0</v>
      </c>
      <c r="BL252" s="20" t="s">
        <v>659</v>
      </c>
      <c r="BM252" s="228" t="s">
        <v>1657</v>
      </c>
    </row>
    <row r="253" s="13" customFormat="1">
      <c r="A253" s="13"/>
      <c r="B253" s="235"/>
      <c r="C253" s="236"/>
      <c r="D253" s="237" t="s">
        <v>301</v>
      </c>
      <c r="E253" s="238" t="s">
        <v>42</v>
      </c>
      <c r="F253" s="239" t="s">
        <v>1209</v>
      </c>
      <c r="G253" s="236"/>
      <c r="H253" s="238" t="s">
        <v>42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301</v>
      </c>
      <c r="AU253" s="245" t="s">
        <v>88</v>
      </c>
      <c r="AV253" s="13" t="s">
        <v>86</v>
      </c>
      <c r="AW253" s="13" t="s">
        <v>38</v>
      </c>
      <c r="AX253" s="13" t="s">
        <v>79</v>
      </c>
      <c r="AY253" s="245" t="s">
        <v>292</v>
      </c>
    </row>
    <row r="254" s="14" customFormat="1">
      <c r="A254" s="14"/>
      <c r="B254" s="246"/>
      <c r="C254" s="247"/>
      <c r="D254" s="237" t="s">
        <v>301</v>
      </c>
      <c r="E254" s="248" t="s">
        <v>42</v>
      </c>
      <c r="F254" s="249" t="s">
        <v>1658</v>
      </c>
      <c r="G254" s="247"/>
      <c r="H254" s="250">
        <v>136.99000000000001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301</v>
      </c>
      <c r="AU254" s="256" t="s">
        <v>88</v>
      </c>
      <c r="AV254" s="14" t="s">
        <v>88</v>
      </c>
      <c r="AW254" s="14" t="s">
        <v>38</v>
      </c>
      <c r="AX254" s="14" t="s">
        <v>79</v>
      </c>
      <c r="AY254" s="256" t="s">
        <v>292</v>
      </c>
    </row>
    <row r="255" s="14" customFormat="1">
      <c r="A255" s="14"/>
      <c r="B255" s="246"/>
      <c r="C255" s="247"/>
      <c r="D255" s="237" t="s">
        <v>301</v>
      </c>
      <c r="E255" s="248" t="s">
        <v>42</v>
      </c>
      <c r="F255" s="249" t="s">
        <v>1659</v>
      </c>
      <c r="G255" s="247"/>
      <c r="H255" s="250">
        <v>5.1210000000000004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301</v>
      </c>
      <c r="AU255" s="256" t="s">
        <v>88</v>
      </c>
      <c r="AV255" s="14" t="s">
        <v>88</v>
      </c>
      <c r="AW255" s="14" t="s">
        <v>38</v>
      </c>
      <c r="AX255" s="14" t="s">
        <v>79</v>
      </c>
      <c r="AY255" s="256" t="s">
        <v>292</v>
      </c>
    </row>
    <row r="256" s="15" customFormat="1">
      <c r="A256" s="15"/>
      <c r="B256" s="257"/>
      <c r="C256" s="258"/>
      <c r="D256" s="237" t="s">
        <v>301</v>
      </c>
      <c r="E256" s="259" t="s">
        <v>42</v>
      </c>
      <c r="F256" s="260" t="s">
        <v>303</v>
      </c>
      <c r="G256" s="258"/>
      <c r="H256" s="261">
        <v>142.11099999999999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301</v>
      </c>
      <c r="AU256" s="267" t="s">
        <v>88</v>
      </c>
      <c r="AV256" s="15" t="s">
        <v>150</v>
      </c>
      <c r="AW256" s="15" t="s">
        <v>38</v>
      </c>
      <c r="AX256" s="15" t="s">
        <v>86</v>
      </c>
      <c r="AY256" s="267" t="s">
        <v>292</v>
      </c>
    </row>
    <row r="257" s="2" customFormat="1" ht="21.75" customHeight="1">
      <c r="A257" s="41"/>
      <c r="B257" s="42"/>
      <c r="C257" s="217" t="s">
        <v>479</v>
      </c>
      <c r="D257" s="217" t="s">
        <v>294</v>
      </c>
      <c r="E257" s="218" t="s">
        <v>1660</v>
      </c>
      <c r="F257" s="219" t="s">
        <v>1661</v>
      </c>
      <c r="G257" s="220" t="s">
        <v>147</v>
      </c>
      <c r="H257" s="221">
        <v>206</v>
      </c>
      <c r="I257" s="222"/>
      <c r="J257" s="223">
        <f>ROUND(I257*H257,2)</f>
        <v>0</v>
      </c>
      <c r="K257" s="219" t="s">
        <v>297</v>
      </c>
      <c r="L257" s="47"/>
      <c r="M257" s="224" t="s">
        <v>42</v>
      </c>
      <c r="N257" s="225" t="s">
        <v>50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659</v>
      </c>
      <c r="AT257" s="228" t="s">
        <v>294</v>
      </c>
      <c r="AU257" s="228" t="s">
        <v>88</v>
      </c>
      <c r="AY257" s="20" t="s">
        <v>292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86</v>
      </c>
      <c r="BK257" s="229">
        <f>ROUND(I257*H257,2)</f>
        <v>0</v>
      </c>
      <c r="BL257" s="20" t="s">
        <v>659</v>
      </c>
      <c r="BM257" s="228" t="s">
        <v>1662</v>
      </c>
    </row>
    <row r="258" s="2" customFormat="1">
      <c r="A258" s="41"/>
      <c r="B258" s="42"/>
      <c r="C258" s="43"/>
      <c r="D258" s="230" t="s">
        <v>299</v>
      </c>
      <c r="E258" s="43"/>
      <c r="F258" s="231" t="s">
        <v>1663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299</v>
      </c>
      <c r="AU258" s="20" t="s">
        <v>88</v>
      </c>
    </row>
    <row r="259" s="14" customFormat="1">
      <c r="A259" s="14"/>
      <c r="B259" s="246"/>
      <c r="C259" s="247"/>
      <c r="D259" s="237" t="s">
        <v>301</v>
      </c>
      <c r="E259" s="248" t="s">
        <v>42</v>
      </c>
      <c r="F259" s="249" t="s">
        <v>121</v>
      </c>
      <c r="G259" s="247"/>
      <c r="H259" s="250">
        <v>206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301</v>
      </c>
      <c r="AU259" s="256" t="s">
        <v>88</v>
      </c>
      <c r="AV259" s="14" t="s">
        <v>88</v>
      </c>
      <c r="AW259" s="14" t="s">
        <v>38</v>
      </c>
      <c r="AX259" s="14" t="s">
        <v>79</v>
      </c>
      <c r="AY259" s="256" t="s">
        <v>292</v>
      </c>
    </row>
    <row r="260" s="15" customFormat="1">
      <c r="A260" s="15"/>
      <c r="B260" s="257"/>
      <c r="C260" s="258"/>
      <c r="D260" s="237" t="s">
        <v>301</v>
      </c>
      <c r="E260" s="259" t="s">
        <v>42</v>
      </c>
      <c r="F260" s="260" t="s">
        <v>303</v>
      </c>
      <c r="G260" s="258"/>
      <c r="H260" s="261">
        <v>206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301</v>
      </c>
      <c r="AU260" s="267" t="s">
        <v>88</v>
      </c>
      <c r="AV260" s="15" t="s">
        <v>150</v>
      </c>
      <c r="AW260" s="15" t="s">
        <v>38</v>
      </c>
      <c r="AX260" s="15" t="s">
        <v>86</v>
      </c>
      <c r="AY260" s="267" t="s">
        <v>292</v>
      </c>
    </row>
    <row r="261" s="2" customFormat="1" ht="21.75" customHeight="1">
      <c r="A261" s="41"/>
      <c r="B261" s="42"/>
      <c r="C261" s="217" t="s">
        <v>484</v>
      </c>
      <c r="D261" s="217" t="s">
        <v>294</v>
      </c>
      <c r="E261" s="218" t="s">
        <v>1664</v>
      </c>
      <c r="F261" s="219" t="s">
        <v>1665</v>
      </c>
      <c r="G261" s="220" t="s">
        <v>147</v>
      </c>
      <c r="H261" s="221">
        <v>206</v>
      </c>
      <c r="I261" s="222"/>
      <c r="J261" s="223">
        <f>ROUND(I261*H261,2)</f>
        <v>0</v>
      </c>
      <c r="K261" s="219" t="s">
        <v>297</v>
      </c>
      <c r="L261" s="47"/>
      <c r="M261" s="224" t="s">
        <v>42</v>
      </c>
      <c r="N261" s="225" t="s">
        <v>50</v>
      </c>
      <c r="O261" s="87"/>
      <c r="P261" s="226">
        <f>O261*H261</f>
        <v>0</v>
      </c>
      <c r="Q261" s="226">
        <v>6.9999999999999994E-05</v>
      </c>
      <c r="R261" s="226">
        <f>Q261*H261</f>
        <v>0.014419999999999999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659</v>
      </c>
      <c r="AT261" s="228" t="s">
        <v>294</v>
      </c>
      <c r="AU261" s="228" t="s">
        <v>88</v>
      </c>
      <c r="AY261" s="20" t="s">
        <v>292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86</v>
      </c>
      <c r="BK261" s="229">
        <f>ROUND(I261*H261,2)</f>
        <v>0</v>
      </c>
      <c r="BL261" s="20" t="s">
        <v>659</v>
      </c>
      <c r="BM261" s="228" t="s">
        <v>1666</v>
      </c>
    </row>
    <row r="262" s="2" customFormat="1">
      <c r="A262" s="41"/>
      <c r="B262" s="42"/>
      <c r="C262" s="43"/>
      <c r="D262" s="230" t="s">
        <v>299</v>
      </c>
      <c r="E262" s="43"/>
      <c r="F262" s="231" t="s">
        <v>1667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299</v>
      </c>
      <c r="AU262" s="20" t="s">
        <v>88</v>
      </c>
    </row>
    <row r="263" s="14" customFormat="1">
      <c r="A263" s="14"/>
      <c r="B263" s="246"/>
      <c r="C263" s="247"/>
      <c r="D263" s="237" t="s">
        <v>301</v>
      </c>
      <c r="E263" s="248" t="s">
        <v>42</v>
      </c>
      <c r="F263" s="249" t="s">
        <v>121</v>
      </c>
      <c r="G263" s="247"/>
      <c r="H263" s="250">
        <v>206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301</v>
      </c>
      <c r="AU263" s="256" t="s">
        <v>88</v>
      </c>
      <c r="AV263" s="14" t="s">
        <v>88</v>
      </c>
      <c r="AW263" s="14" t="s">
        <v>38</v>
      </c>
      <c r="AX263" s="14" t="s">
        <v>79</v>
      </c>
      <c r="AY263" s="256" t="s">
        <v>292</v>
      </c>
    </row>
    <row r="264" s="15" customFormat="1">
      <c r="A264" s="15"/>
      <c r="B264" s="257"/>
      <c r="C264" s="258"/>
      <c r="D264" s="237" t="s">
        <v>301</v>
      </c>
      <c r="E264" s="259" t="s">
        <v>42</v>
      </c>
      <c r="F264" s="260" t="s">
        <v>303</v>
      </c>
      <c r="G264" s="258"/>
      <c r="H264" s="261">
        <v>206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301</v>
      </c>
      <c r="AU264" s="267" t="s">
        <v>88</v>
      </c>
      <c r="AV264" s="15" t="s">
        <v>150</v>
      </c>
      <c r="AW264" s="15" t="s">
        <v>38</v>
      </c>
      <c r="AX264" s="15" t="s">
        <v>86</v>
      </c>
      <c r="AY264" s="267" t="s">
        <v>292</v>
      </c>
    </row>
    <row r="265" s="2" customFormat="1" ht="24.15" customHeight="1">
      <c r="A265" s="41"/>
      <c r="B265" s="42"/>
      <c r="C265" s="217" t="s">
        <v>489</v>
      </c>
      <c r="D265" s="217" t="s">
        <v>294</v>
      </c>
      <c r="E265" s="218" t="s">
        <v>1668</v>
      </c>
      <c r="F265" s="219" t="s">
        <v>1669</v>
      </c>
      <c r="G265" s="220" t="s">
        <v>147</v>
      </c>
      <c r="H265" s="221">
        <v>33</v>
      </c>
      <c r="I265" s="222"/>
      <c r="J265" s="223">
        <f>ROUND(I265*H265,2)</f>
        <v>0</v>
      </c>
      <c r="K265" s="219" t="s">
        <v>297</v>
      </c>
      <c r="L265" s="47"/>
      <c r="M265" s="224" t="s">
        <v>42</v>
      </c>
      <c r="N265" s="225" t="s">
        <v>50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659</v>
      </c>
      <c r="AT265" s="228" t="s">
        <v>294</v>
      </c>
      <c r="AU265" s="228" t="s">
        <v>88</v>
      </c>
      <c r="AY265" s="20" t="s">
        <v>292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86</v>
      </c>
      <c r="BK265" s="229">
        <f>ROUND(I265*H265,2)</f>
        <v>0</v>
      </c>
      <c r="BL265" s="20" t="s">
        <v>659</v>
      </c>
      <c r="BM265" s="228" t="s">
        <v>1670</v>
      </c>
    </row>
    <row r="266" s="2" customFormat="1">
      <c r="A266" s="41"/>
      <c r="B266" s="42"/>
      <c r="C266" s="43"/>
      <c r="D266" s="230" t="s">
        <v>299</v>
      </c>
      <c r="E266" s="43"/>
      <c r="F266" s="231" t="s">
        <v>1671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299</v>
      </c>
      <c r="AU266" s="20" t="s">
        <v>88</v>
      </c>
    </row>
    <row r="267" s="13" customFormat="1">
      <c r="A267" s="13"/>
      <c r="B267" s="235"/>
      <c r="C267" s="236"/>
      <c r="D267" s="237" t="s">
        <v>301</v>
      </c>
      <c r="E267" s="238" t="s">
        <v>42</v>
      </c>
      <c r="F267" s="239" t="s">
        <v>787</v>
      </c>
      <c r="G267" s="236"/>
      <c r="H267" s="238" t="s">
        <v>42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301</v>
      </c>
      <c r="AU267" s="245" t="s">
        <v>88</v>
      </c>
      <c r="AV267" s="13" t="s">
        <v>86</v>
      </c>
      <c r="AW267" s="13" t="s">
        <v>38</v>
      </c>
      <c r="AX267" s="13" t="s">
        <v>79</v>
      </c>
      <c r="AY267" s="245" t="s">
        <v>292</v>
      </c>
    </row>
    <row r="268" s="14" customFormat="1">
      <c r="A268" s="14"/>
      <c r="B268" s="246"/>
      <c r="C268" s="247"/>
      <c r="D268" s="237" t="s">
        <v>301</v>
      </c>
      <c r="E268" s="248" t="s">
        <v>123</v>
      </c>
      <c r="F268" s="249" t="s">
        <v>1672</v>
      </c>
      <c r="G268" s="247"/>
      <c r="H268" s="250">
        <v>33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301</v>
      </c>
      <c r="AU268" s="256" t="s">
        <v>88</v>
      </c>
      <c r="AV268" s="14" t="s">
        <v>88</v>
      </c>
      <c r="AW268" s="14" t="s">
        <v>38</v>
      </c>
      <c r="AX268" s="14" t="s">
        <v>79</v>
      </c>
      <c r="AY268" s="256" t="s">
        <v>292</v>
      </c>
    </row>
    <row r="269" s="15" customFormat="1">
      <c r="A269" s="15"/>
      <c r="B269" s="257"/>
      <c r="C269" s="258"/>
      <c r="D269" s="237" t="s">
        <v>301</v>
      </c>
      <c r="E269" s="259" t="s">
        <v>42</v>
      </c>
      <c r="F269" s="260" t="s">
        <v>303</v>
      </c>
      <c r="G269" s="258"/>
      <c r="H269" s="261">
        <v>33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301</v>
      </c>
      <c r="AU269" s="267" t="s">
        <v>88</v>
      </c>
      <c r="AV269" s="15" t="s">
        <v>150</v>
      </c>
      <c r="AW269" s="15" t="s">
        <v>38</v>
      </c>
      <c r="AX269" s="15" t="s">
        <v>86</v>
      </c>
      <c r="AY269" s="267" t="s">
        <v>292</v>
      </c>
    </row>
    <row r="270" s="2" customFormat="1" ht="16.5" customHeight="1">
      <c r="A270" s="41"/>
      <c r="B270" s="42"/>
      <c r="C270" s="269" t="s">
        <v>494</v>
      </c>
      <c r="D270" s="269" t="s">
        <v>350</v>
      </c>
      <c r="E270" s="270" t="s">
        <v>1673</v>
      </c>
      <c r="F270" s="271" t="s">
        <v>1674</v>
      </c>
      <c r="G270" s="272" t="s">
        <v>147</v>
      </c>
      <c r="H270" s="273">
        <v>33</v>
      </c>
      <c r="I270" s="274"/>
      <c r="J270" s="275">
        <f>ROUND(I270*H270,2)</f>
        <v>0</v>
      </c>
      <c r="K270" s="271" t="s">
        <v>297</v>
      </c>
      <c r="L270" s="276"/>
      <c r="M270" s="277" t="s">
        <v>42</v>
      </c>
      <c r="N270" s="278" t="s">
        <v>50</v>
      </c>
      <c r="O270" s="87"/>
      <c r="P270" s="226">
        <f>O270*H270</f>
        <v>0</v>
      </c>
      <c r="Q270" s="226">
        <v>0.031</v>
      </c>
      <c r="R270" s="226">
        <f>Q270*H270</f>
        <v>1.0229999999999999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354</v>
      </c>
      <c r="AT270" s="228" t="s">
        <v>350</v>
      </c>
      <c r="AU270" s="228" t="s">
        <v>88</v>
      </c>
      <c r="AY270" s="20" t="s">
        <v>292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86</v>
      </c>
      <c r="BK270" s="229">
        <f>ROUND(I270*H270,2)</f>
        <v>0</v>
      </c>
      <c r="BL270" s="20" t="s">
        <v>354</v>
      </c>
      <c r="BM270" s="228" t="s">
        <v>1675</v>
      </c>
    </row>
    <row r="271" s="14" customFormat="1">
      <c r="A271" s="14"/>
      <c r="B271" s="246"/>
      <c r="C271" s="247"/>
      <c r="D271" s="237" t="s">
        <v>301</v>
      </c>
      <c r="E271" s="248" t="s">
        <v>42</v>
      </c>
      <c r="F271" s="249" t="s">
        <v>123</v>
      </c>
      <c r="G271" s="247"/>
      <c r="H271" s="250">
        <v>33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301</v>
      </c>
      <c r="AU271" s="256" t="s">
        <v>88</v>
      </c>
      <c r="AV271" s="14" t="s">
        <v>88</v>
      </c>
      <c r="AW271" s="14" t="s">
        <v>38</v>
      </c>
      <c r="AX271" s="14" t="s">
        <v>79</v>
      </c>
      <c r="AY271" s="256" t="s">
        <v>292</v>
      </c>
    </row>
    <row r="272" s="15" customFormat="1">
      <c r="A272" s="15"/>
      <c r="B272" s="257"/>
      <c r="C272" s="258"/>
      <c r="D272" s="237" t="s">
        <v>301</v>
      </c>
      <c r="E272" s="259" t="s">
        <v>42</v>
      </c>
      <c r="F272" s="260" t="s">
        <v>303</v>
      </c>
      <c r="G272" s="258"/>
      <c r="H272" s="261">
        <v>33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301</v>
      </c>
      <c r="AU272" s="267" t="s">
        <v>88</v>
      </c>
      <c r="AV272" s="15" t="s">
        <v>150</v>
      </c>
      <c r="AW272" s="15" t="s">
        <v>38</v>
      </c>
      <c r="AX272" s="15" t="s">
        <v>86</v>
      </c>
      <c r="AY272" s="267" t="s">
        <v>292</v>
      </c>
    </row>
    <row r="273" s="2" customFormat="1" ht="16.5" customHeight="1">
      <c r="A273" s="41"/>
      <c r="B273" s="42"/>
      <c r="C273" s="269" t="s">
        <v>500</v>
      </c>
      <c r="D273" s="269" t="s">
        <v>350</v>
      </c>
      <c r="E273" s="270" t="s">
        <v>1676</v>
      </c>
      <c r="F273" s="271" t="s">
        <v>1677</v>
      </c>
      <c r="G273" s="272" t="s">
        <v>181</v>
      </c>
      <c r="H273" s="273">
        <v>66</v>
      </c>
      <c r="I273" s="274"/>
      <c r="J273" s="275">
        <f>ROUND(I273*H273,2)</f>
        <v>0</v>
      </c>
      <c r="K273" s="271" t="s">
        <v>297</v>
      </c>
      <c r="L273" s="276"/>
      <c r="M273" s="277" t="s">
        <v>42</v>
      </c>
      <c r="N273" s="278" t="s">
        <v>50</v>
      </c>
      <c r="O273" s="87"/>
      <c r="P273" s="226">
        <f>O273*H273</f>
        <v>0</v>
      </c>
      <c r="Q273" s="226">
        <v>0.0060000000000000001</v>
      </c>
      <c r="R273" s="226">
        <f>Q273*H273</f>
        <v>0.39600000000000002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354</v>
      </c>
      <c r="AT273" s="228" t="s">
        <v>350</v>
      </c>
      <c r="AU273" s="228" t="s">
        <v>88</v>
      </c>
      <c r="AY273" s="20" t="s">
        <v>292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86</v>
      </c>
      <c r="BK273" s="229">
        <f>ROUND(I273*H273,2)</f>
        <v>0</v>
      </c>
      <c r="BL273" s="20" t="s">
        <v>354</v>
      </c>
      <c r="BM273" s="228" t="s">
        <v>1678</v>
      </c>
    </row>
    <row r="274" s="14" customFormat="1">
      <c r="A274" s="14"/>
      <c r="B274" s="246"/>
      <c r="C274" s="247"/>
      <c r="D274" s="237" t="s">
        <v>301</v>
      </c>
      <c r="E274" s="248" t="s">
        <v>42</v>
      </c>
      <c r="F274" s="249" t="s">
        <v>123</v>
      </c>
      <c r="G274" s="247"/>
      <c r="H274" s="250">
        <v>33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301</v>
      </c>
      <c r="AU274" s="256" t="s">
        <v>88</v>
      </c>
      <c r="AV274" s="14" t="s">
        <v>88</v>
      </c>
      <c r="AW274" s="14" t="s">
        <v>38</v>
      </c>
      <c r="AX274" s="14" t="s">
        <v>79</v>
      </c>
      <c r="AY274" s="256" t="s">
        <v>292</v>
      </c>
    </row>
    <row r="275" s="15" customFormat="1">
      <c r="A275" s="15"/>
      <c r="B275" s="257"/>
      <c r="C275" s="258"/>
      <c r="D275" s="237" t="s">
        <v>301</v>
      </c>
      <c r="E275" s="259" t="s">
        <v>42</v>
      </c>
      <c r="F275" s="260" t="s">
        <v>303</v>
      </c>
      <c r="G275" s="258"/>
      <c r="H275" s="261">
        <v>33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301</v>
      </c>
      <c r="AU275" s="267" t="s">
        <v>88</v>
      </c>
      <c r="AV275" s="15" t="s">
        <v>150</v>
      </c>
      <c r="AW275" s="15" t="s">
        <v>38</v>
      </c>
      <c r="AX275" s="15" t="s">
        <v>86</v>
      </c>
      <c r="AY275" s="267" t="s">
        <v>292</v>
      </c>
    </row>
    <row r="276" s="14" customFormat="1">
      <c r="A276" s="14"/>
      <c r="B276" s="246"/>
      <c r="C276" s="247"/>
      <c r="D276" s="237" t="s">
        <v>301</v>
      </c>
      <c r="E276" s="247"/>
      <c r="F276" s="249" t="s">
        <v>1679</v>
      </c>
      <c r="G276" s="247"/>
      <c r="H276" s="250">
        <v>66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301</v>
      </c>
      <c r="AU276" s="256" t="s">
        <v>88</v>
      </c>
      <c r="AV276" s="14" t="s">
        <v>88</v>
      </c>
      <c r="AW276" s="14" t="s">
        <v>4</v>
      </c>
      <c r="AX276" s="14" t="s">
        <v>86</v>
      </c>
      <c r="AY276" s="256" t="s">
        <v>292</v>
      </c>
    </row>
    <row r="277" s="2" customFormat="1" ht="16.5" customHeight="1">
      <c r="A277" s="41"/>
      <c r="B277" s="42"/>
      <c r="C277" s="217" t="s">
        <v>505</v>
      </c>
      <c r="D277" s="217" t="s">
        <v>294</v>
      </c>
      <c r="E277" s="218" t="s">
        <v>1680</v>
      </c>
      <c r="F277" s="219" t="s">
        <v>1681</v>
      </c>
      <c r="G277" s="220" t="s">
        <v>353</v>
      </c>
      <c r="H277" s="221">
        <v>5.9290000000000003</v>
      </c>
      <c r="I277" s="222"/>
      <c r="J277" s="223">
        <f>ROUND(I277*H277,2)</f>
        <v>0</v>
      </c>
      <c r="K277" s="219" t="s">
        <v>297</v>
      </c>
      <c r="L277" s="47"/>
      <c r="M277" s="224" t="s">
        <v>42</v>
      </c>
      <c r="N277" s="225" t="s">
        <v>50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659</v>
      </c>
      <c r="AT277" s="228" t="s">
        <v>294</v>
      </c>
      <c r="AU277" s="228" t="s">
        <v>88</v>
      </c>
      <c r="AY277" s="20" t="s">
        <v>292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86</v>
      </c>
      <c r="BK277" s="229">
        <f>ROUND(I277*H277,2)</f>
        <v>0</v>
      </c>
      <c r="BL277" s="20" t="s">
        <v>659</v>
      </c>
      <c r="BM277" s="228" t="s">
        <v>1682</v>
      </c>
    </row>
    <row r="278" s="2" customFormat="1">
      <c r="A278" s="41"/>
      <c r="B278" s="42"/>
      <c r="C278" s="43"/>
      <c r="D278" s="230" t="s">
        <v>299</v>
      </c>
      <c r="E278" s="43"/>
      <c r="F278" s="231" t="s">
        <v>1683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299</v>
      </c>
      <c r="AU278" s="20" t="s">
        <v>88</v>
      </c>
    </row>
    <row r="279" s="2" customFormat="1" ht="21.75" customHeight="1">
      <c r="A279" s="41"/>
      <c r="B279" s="42"/>
      <c r="C279" s="217" t="s">
        <v>154</v>
      </c>
      <c r="D279" s="217" t="s">
        <v>294</v>
      </c>
      <c r="E279" s="218" t="s">
        <v>1684</v>
      </c>
      <c r="F279" s="219" t="s">
        <v>1685</v>
      </c>
      <c r="G279" s="220" t="s">
        <v>353</v>
      </c>
      <c r="H279" s="221">
        <v>142.29599999999999</v>
      </c>
      <c r="I279" s="222"/>
      <c r="J279" s="223">
        <f>ROUND(I279*H279,2)</f>
        <v>0</v>
      </c>
      <c r="K279" s="219" t="s">
        <v>297</v>
      </c>
      <c r="L279" s="47"/>
      <c r="M279" s="224" t="s">
        <v>42</v>
      </c>
      <c r="N279" s="225" t="s">
        <v>50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659</v>
      </c>
      <c r="AT279" s="228" t="s">
        <v>294</v>
      </c>
      <c r="AU279" s="228" t="s">
        <v>88</v>
      </c>
      <c r="AY279" s="20" t="s">
        <v>292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86</v>
      </c>
      <c r="BK279" s="229">
        <f>ROUND(I279*H279,2)</f>
        <v>0</v>
      </c>
      <c r="BL279" s="20" t="s">
        <v>659</v>
      </c>
      <c r="BM279" s="228" t="s">
        <v>1686</v>
      </c>
    </row>
    <row r="280" s="2" customFormat="1">
      <c r="A280" s="41"/>
      <c r="B280" s="42"/>
      <c r="C280" s="43"/>
      <c r="D280" s="230" t="s">
        <v>299</v>
      </c>
      <c r="E280" s="43"/>
      <c r="F280" s="231" t="s">
        <v>1687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299</v>
      </c>
      <c r="AU280" s="20" t="s">
        <v>88</v>
      </c>
    </row>
    <row r="281" s="14" customFormat="1">
      <c r="A281" s="14"/>
      <c r="B281" s="246"/>
      <c r="C281" s="247"/>
      <c r="D281" s="237" t="s">
        <v>301</v>
      </c>
      <c r="E281" s="247"/>
      <c r="F281" s="249" t="s">
        <v>1688</v>
      </c>
      <c r="G281" s="247"/>
      <c r="H281" s="250">
        <v>142.29599999999999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301</v>
      </c>
      <c r="AU281" s="256" t="s">
        <v>88</v>
      </c>
      <c r="AV281" s="14" t="s">
        <v>88</v>
      </c>
      <c r="AW281" s="14" t="s">
        <v>4</v>
      </c>
      <c r="AX281" s="14" t="s">
        <v>86</v>
      </c>
      <c r="AY281" s="256" t="s">
        <v>292</v>
      </c>
    </row>
    <row r="282" s="2" customFormat="1" ht="24.15" customHeight="1">
      <c r="A282" s="41"/>
      <c r="B282" s="42"/>
      <c r="C282" s="217" t="s">
        <v>517</v>
      </c>
      <c r="D282" s="217" t="s">
        <v>294</v>
      </c>
      <c r="E282" s="218" t="s">
        <v>1689</v>
      </c>
      <c r="F282" s="219" t="s">
        <v>1690</v>
      </c>
      <c r="G282" s="220" t="s">
        <v>353</v>
      </c>
      <c r="H282" s="221">
        <v>10.672000000000001</v>
      </c>
      <c r="I282" s="222"/>
      <c r="J282" s="223">
        <f>ROUND(I282*H282,2)</f>
        <v>0</v>
      </c>
      <c r="K282" s="219" t="s">
        <v>297</v>
      </c>
      <c r="L282" s="47"/>
      <c r="M282" s="224" t="s">
        <v>42</v>
      </c>
      <c r="N282" s="225" t="s">
        <v>50</v>
      </c>
      <c r="O282" s="87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659</v>
      </c>
      <c r="AT282" s="228" t="s">
        <v>294</v>
      </c>
      <c r="AU282" s="228" t="s">
        <v>88</v>
      </c>
      <c r="AY282" s="20" t="s">
        <v>292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86</v>
      </c>
      <c r="BK282" s="229">
        <f>ROUND(I282*H282,2)</f>
        <v>0</v>
      </c>
      <c r="BL282" s="20" t="s">
        <v>659</v>
      </c>
      <c r="BM282" s="228" t="s">
        <v>1691</v>
      </c>
    </row>
    <row r="283" s="2" customFormat="1">
      <c r="A283" s="41"/>
      <c r="B283" s="42"/>
      <c r="C283" s="43"/>
      <c r="D283" s="230" t="s">
        <v>299</v>
      </c>
      <c r="E283" s="43"/>
      <c r="F283" s="231" t="s">
        <v>1692</v>
      </c>
      <c r="G283" s="43"/>
      <c r="H283" s="43"/>
      <c r="I283" s="232"/>
      <c r="J283" s="43"/>
      <c r="K283" s="43"/>
      <c r="L283" s="47"/>
      <c r="M283" s="233"/>
      <c r="N283" s="23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299</v>
      </c>
      <c r="AU283" s="20" t="s">
        <v>88</v>
      </c>
    </row>
    <row r="284" s="14" customFormat="1">
      <c r="A284" s="14"/>
      <c r="B284" s="246"/>
      <c r="C284" s="247"/>
      <c r="D284" s="237" t="s">
        <v>301</v>
      </c>
      <c r="E284" s="247"/>
      <c r="F284" s="249" t="s">
        <v>1693</v>
      </c>
      <c r="G284" s="247"/>
      <c r="H284" s="250">
        <v>10.672000000000001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301</v>
      </c>
      <c r="AU284" s="256" t="s">
        <v>88</v>
      </c>
      <c r="AV284" s="14" t="s">
        <v>88</v>
      </c>
      <c r="AW284" s="14" t="s">
        <v>4</v>
      </c>
      <c r="AX284" s="14" t="s">
        <v>86</v>
      </c>
      <c r="AY284" s="256" t="s">
        <v>292</v>
      </c>
    </row>
    <row r="285" s="2" customFormat="1" ht="16.5" customHeight="1">
      <c r="A285" s="41"/>
      <c r="B285" s="42"/>
      <c r="C285" s="217" t="s">
        <v>523</v>
      </c>
      <c r="D285" s="217" t="s">
        <v>294</v>
      </c>
      <c r="E285" s="218" t="s">
        <v>1228</v>
      </c>
      <c r="F285" s="219" t="s">
        <v>1229</v>
      </c>
      <c r="G285" s="220" t="s">
        <v>353</v>
      </c>
      <c r="H285" s="221">
        <v>7.5220000000000002</v>
      </c>
      <c r="I285" s="222"/>
      <c r="J285" s="223">
        <f>ROUND(I285*H285,2)</f>
        <v>0</v>
      </c>
      <c r="K285" s="219" t="s">
        <v>297</v>
      </c>
      <c r="L285" s="47"/>
      <c r="M285" s="224" t="s">
        <v>42</v>
      </c>
      <c r="N285" s="225" t="s">
        <v>50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659</v>
      </c>
      <c r="AT285" s="228" t="s">
        <v>294</v>
      </c>
      <c r="AU285" s="228" t="s">
        <v>88</v>
      </c>
      <c r="AY285" s="20" t="s">
        <v>292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86</v>
      </c>
      <c r="BK285" s="229">
        <f>ROUND(I285*H285,2)</f>
        <v>0</v>
      </c>
      <c r="BL285" s="20" t="s">
        <v>659</v>
      </c>
      <c r="BM285" s="228" t="s">
        <v>1694</v>
      </c>
    </row>
    <row r="286" s="2" customFormat="1">
      <c r="A286" s="41"/>
      <c r="B286" s="42"/>
      <c r="C286" s="43"/>
      <c r="D286" s="230" t="s">
        <v>299</v>
      </c>
      <c r="E286" s="43"/>
      <c r="F286" s="231" t="s">
        <v>1231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299</v>
      </c>
      <c r="AU286" s="20" t="s">
        <v>88</v>
      </c>
    </row>
    <row r="287" s="12" customFormat="1" ht="25.92" customHeight="1">
      <c r="A287" s="12"/>
      <c r="B287" s="201"/>
      <c r="C287" s="202"/>
      <c r="D287" s="203" t="s">
        <v>78</v>
      </c>
      <c r="E287" s="204" t="s">
        <v>1695</v>
      </c>
      <c r="F287" s="204" t="s">
        <v>1696</v>
      </c>
      <c r="G287" s="202"/>
      <c r="H287" s="202"/>
      <c r="I287" s="205"/>
      <c r="J287" s="206">
        <f>BK287</f>
        <v>0</v>
      </c>
      <c r="K287" s="202"/>
      <c r="L287" s="207"/>
      <c r="M287" s="208"/>
      <c r="N287" s="209"/>
      <c r="O287" s="209"/>
      <c r="P287" s="210">
        <f>SUM(P288:P297)</f>
        <v>0</v>
      </c>
      <c r="Q287" s="209"/>
      <c r="R287" s="210">
        <f>SUM(R288:R297)</f>
        <v>0</v>
      </c>
      <c r="S287" s="209"/>
      <c r="T287" s="211">
        <f>SUM(T288:T297)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2" t="s">
        <v>150</v>
      </c>
      <c r="AT287" s="213" t="s">
        <v>78</v>
      </c>
      <c r="AU287" s="213" t="s">
        <v>79</v>
      </c>
      <c r="AY287" s="212" t="s">
        <v>292</v>
      </c>
      <c r="BK287" s="214">
        <f>SUM(BK288:BK297)</f>
        <v>0</v>
      </c>
    </row>
    <row r="288" s="2" customFormat="1" ht="16.5" customHeight="1">
      <c r="A288" s="41"/>
      <c r="B288" s="42"/>
      <c r="C288" s="217" t="s">
        <v>528</v>
      </c>
      <c r="D288" s="217" t="s">
        <v>294</v>
      </c>
      <c r="E288" s="218" t="s">
        <v>1697</v>
      </c>
      <c r="F288" s="219" t="s">
        <v>1698</v>
      </c>
      <c r="G288" s="220" t="s">
        <v>1699</v>
      </c>
      <c r="H288" s="221">
        <v>8</v>
      </c>
      <c r="I288" s="222"/>
      <c r="J288" s="223">
        <f>ROUND(I288*H288,2)</f>
        <v>0</v>
      </c>
      <c r="K288" s="219" t="s">
        <v>297</v>
      </c>
      <c r="L288" s="47"/>
      <c r="M288" s="224" t="s">
        <v>42</v>
      </c>
      <c r="N288" s="225" t="s">
        <v>50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1700</v>
      </c>
      <c r="AT288" s="228" t="s">
        <v>294</v>
      </c>
      <c r="AU288" s="228" t="s">
        <v>86</v>
      </c>
      <c r="AY288" s="20" t="s">
        <v>292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86</v>
      </c>
      <c r="BK288" s="229">
        <f>ROUND(I288*H288,2)</f>
        <v>0</v>
      </c>
      <c r="BL288" s="20" t="s">
        <v>1700</v>
      </c>
      <c r="BM288" s="228" t="s">
        <v>1701</v>
      </c>
    </row>
    <row r="289" s="2" customFormat="1">
      <c r="A289" s="41"/>
      <c r="B289" s="42"/>
      <c r="C289" s="43"/>
      <c r="D289" s="230" t="s">
        <v>299</v>
      </c>
      <c r="E289" s="43"/>
      <c r="F289" s="231" t="s">
        <v>1702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299</v>
      </c>
      <c r="AU289" s="20" t="s">
        <v>86</v>
      </c>
    </row>
    <row r="290" s="13" customFormat="1">
      <c r="A290" s="13"/>
      <c r="B290" s="235"/>
      <c r="C290" s="236"/>
      <c r="D290" s="237" t="s">
        <v>301</v>
      </c>
      <c r="E290" s="238" t="s">
        <v>42</v>
      </c>
      <c r="F290" s="239" t="s">
        <v>1703</v>
      </c>
      <c r="G290" s="236"/>
      <c r="H290" s="238" t="s">
        <v>42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301</v>
      </c>
      <c r="AU290" s="245" t="s">
        <v>86</v>
      </c>
      <c r="AV290" s="13" t="s">
        <v>86</v>
      </c>
      <c r="AW290" s="13" t="s">
        <v>38</v>
      </c>
      <c r="AX290" s="13" t="s">
        <v>79</v>
      </c>
      <c r="AY290" s="245" t="s">
        <v>292</v>
      </c>
    </row>
    <row r="291" s="14" customFormat="1">
      <c r="A291" s="14"/>
      <c r="B291" s="246"/>
      <c r="C291" s="247"/>
      <c r="D291" s="237" t="s">
        <v>301</v>
      </c>
      <c r="E291" s="248" t="s">
        <v>42</v>
      </c>
      <c r="F291" s="249" t="s">
        <v>340</v>
      </c>
      <c r="G291" s="247"/>
      <c r="H291" s="250">
        <v>8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301</v>
      </c>
      <c r="AU291" s="256" t="s">
        <v>86</v>
      </c>
      <c r="AV291" s="14" t="s">
        <v>88</v>
      </c>
      <c r="AW291" s="14" t="s">
        <v>38</v>
      </c>
      <c r="AX291" s="14" t="s">
        <v>79</v>
      </c>
      <c r="AY291" s="256" t="s">
        <v>292</v>
      </c>
    </row>
    <row r="292" s="15" customFormat="1">
      <c r="A292" s="15"/>
      <c r="B292" s="257"/>
      <c r="C292" s="258"/>
      <c r="D292" s="237" t="s">
        <v>301</v>
      </c>
      <c r="E292" s="259" t="s">
        <v>42</v>
      </c>
      <c r="F292" s="260" t="s">
        <v>303</v>
      </c>
      <c r="G292" s="258"/>
      <c r="H292" s="261">
        <v>8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301</v>
      </c>
      <c r="AU292" s="267" t="s">
        <v>86</v>
      </c>
      <c r="AV292" s="15" t="s">
        <v>150</v>
      </c>
      <c r="AW292" s="15" t="s">
        <v>38</v>
      </c>
      <c r="AX292" s="15" t="s">
        <v>86</v>
      </c>
      <c r="AY292" s="267" t="s">
        <v>292</v>
      </c>
    </row>
    <row r="293" s="2" customFormat="1" ht="16.5" customHeight="1">
      <c r="A293" s="41"/>
      <c r="B293" s="42"/>
      <c r="C293" s="217" t="s">
        <v>533</v>
      </c>
      <c r="D293" s="217" t="s">
        <v>294</v>
      </c>
      <c r="E293" s="218" t="s">
        <v>1704</v>
      </c>
      <c r="F293" s="219" t="s">
        <v>1705</v>
      </c>
      <c r="G293" s="220" t="s">
        <v>1699</v>
      </c>
      <c r="H293" s="221">
        <v>8</v>
      </c>
      <c r="I293" s="222"/>
      <c r="J293" s="223">
        <f>ROUND(I293*H293,2)</f>
        <v>0</v>
      </c>
      <c r="K293" s="219" t="s">
        <v>297</v>
      </c>
      <c r="L293" s="47"/>
      <c r="M293" s="224" t="s">
        <v>42</v>
      </c>
      <c r="N293" s="225" t="s">
        <v>50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1700</v>
      </c>
      <c r="AT293" s="228" t="s">
        <v>294</v>
      </c>
      <c r="AU293" s="228" t="s">
        <v>86</v>
      </c>
      <c r="AY293" s="20" t="s">
        <v>292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86</v>
      </c>
      <c r="BK293" s="229">
        <f>ROUND(I293*H293,2)</f>
        <v>0</v>
      </c>
      <c r="BL293" s="20" t="s">
        <v>1700</v>
      </c>
      <c r="BM293" s="228" t="s">
        <v>1706</v>
      </c>
    </row>
    <row r="294" s="2" customFormat="1">
      <c r="A294" s="41"/>
      <c r="B294" s="42"/>
      <c r="C294" s="43"/>
      <c r="D294" s="230" t="s">
        <v>299</v>
      </c>
      <c r="E294" s="43"/>
      <c r="F294" s="231" t="s">
        <v>1707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299</v>
      </c>
      <c r="AU294" s="20" t="s">
        <v>86</v>
      </c>
    </row>
    <row r="295" s="13" customFormat="1">
      <c r="A295" s="13"/>
      <c r="B295" s="235"/>
      <c r="C295" s="236"/>
      <c r="D295" s="237" t="s">
        <v>301</v>
      </c>
      <c r="E295" s="238" t="s">
        <v>42</v>
      </c>
      <c r="F295" s="239" t="s">
        <v>1703</v>
      </c>
      <c r="G295" s="236"/>
      <c r="H295" s="238" t="s">
        <v>42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301</v>
      </c>
      <c r="AU295" s="245" t="s">
        <v>86</v>
      </c>
      <c r="AV295" s="13" t="s">
        <v>86</v>
      </c>
      <c r="AW295" s="13" t="s">
        <v>38</v>
      </c>
      <c r="AX295" s="13" t="s">
        <v>79</v>
      </c>
      <c r="AY295" s="245" t="s">
        <v>292</v>
      </c>
    </row>
    <row r="296" s="14" customFormat="1">
      <c r="A296" s="14"/>
      <c r="B296" s="246"/>
      <c r="C296" s="247"/>
      <c r="D296" s="237" t="s">
        <v>301</v>
      </c>
      <c r="E296" s="248" t="s">
        <v>42</v>
      </c>
      <c r="F296" s="249" t="s">
        <v>340</v>
      </c>
      <c r="G296" s="247"/>
      <c r="H296" s="250">
        <v>8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301</v>
      </c>
      <c r="AU296" s="256" t="s">
        <v>86</v>
      </c>
      <c r="AV296" s="14" t="s">
        <v>88</v>
      </c>
      <c r="AW296" s="14" t="s">
        <v>38</v>
      </c>
      <c r="AX296" s="14" t="s">
        <v>79</v>
      </c>
      <c r="AY296" s="256" t="s">
        <v>292</v>
      </c>
    </row>
    <row r="297" s="15" customFormat="1">
      <c r="A297" s="15"/>
      <c r="B297" s="257"/>
      <c r="C297" s="258"/>
      <c r="D297" s="237" t="s">
        <v>301</v>
      </c>
      <c r="E297" s="259" t="s">
        <v>42</v>
      </c>
      <c r="F297" s="260" t="s">
        <v>303</v>
      </c>
      <c r="G297" s="258"/>
      <c r="H297" s="261">
        <v>8</v>
      </c>
      <c r="I297" s="262"/>
      <c r="J297" s="258"/>
      <c r="K297" s="258"/>
      <c r="L297" s="26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301</v>
      </c>
      <c r="AU297" s="267" t="s">
        <v>86</v>
      </c>
      <c r="AV297" s="15" t="s">
        <v>150</v>
      </c>
      <c r="AW297" s="15" t="s">
        <v>38</v>
      </c>
      <c r="AX297" s="15" t="s">
        <v>86</v>
      </c>
      <c r="AY297" s="267" t="s">
        <v>292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kmXV2D3sOGjmxtA/8OsHSFqVxzOyxCqftvvvUYWMid2ozfNftup7xKd6S67hThezvV94wmTpopR0CSVr2Tq/XQ==" hashValue="gncfT47Er4/CdpJuedByl0kdb+5iuZdPkn920Q5H7qVzhmSF7RcP2HGXImwZ0/9toQ/FFiqkY6SVc0yUH3+Ieg==" algorithmName="SHA-512" password="CC35"/>
  <autoFilter ref="C88:K2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210100001"/>
    <hyperlink ref="F99" r:id="rId2" display="https://podminky.urs.cz/item/CS_URS_2024_02/210100014"/>
    <hyperlink ref="F105" r:id="rId3" display="https://podminky.urs.cz/item/CS_URS_2024_02/210202013"/>
    <hyperlink ref="F110" r:id="rId4" display="https://podminky.urs.cz/item/CS_URS_2024_02/210204011"/>
    <hyperlink ref="F115" r:id="rId5" display="https://podminky.urs.cz/item/CS_URS_2024_02/210204103"/>
    <hyperlink ref="F120" r:id="rId6" display="https://podminky.urs.cz/item/CS_URS_2024_02/210204201"/>
    <hyperlink ref="F125" r:id="rId7" display="https://podminky.urs.cz/item/CS_URS_2024_02/210220002"/>
    <hyperlink ref="F130" r:id="rId8" display="https://podminky.urs.cz/item/CS_URS_2024_02/210280002"/>
    <hyperlink ref="F135" r:id="rId9" display="https://podminky.urs.cz/item/CS_URS_2024_02/210280223"/>
    <hyperlink ref="F140" r:id="rId10" display="https://podminky.urs.cz/item/CS_URS_2024_02/210812011"/>
    <hyperlink ref="F145" r:id="rId11" display="https://podminky.urs.cz/item/CS_URS_2024_02/210812033"/>
    <hyperlink ref="F150" r:id="rId12" display="https://podminky.urs.cz/item/CS_URS_2024_02/218100001"/>
    <hyperlink ref="F155" r:id="rId13" display="https://podminky.urs.cz/item/CS_URS_2024_02/218100014"/>
    <hyperlink ref="F160" r:id="rId14" display="https://podminky.urs.cz/item/CS_URS_2024_02/218202013"/>
    <hyperlink ref="F166" r:id="rId15" display="https://podminky.urs.cz/item/CS_URS_2024_02/218204011"/>
    <hyperlink ref="F171" r:id="rId16" display="https://podminky.urs.cz/item/CS_URS_2024_02/218204103"/>
    <hyperlink ref="F176" r:id="rId17" display="https://podminky.urs.cz/item/CS_URS_2024_02/218204201"/>
    <hyperlink ref="F181" r:id="rId18" display="https://podminky.urs.cz/item/CS_URS_2024_02/218220002"/>
    <hyperlink ref="F186" r:id="rId19" display="https://podminky.urs.cz/item/CS_URS_2024_02/218812011"/>
    <hyperlink ref="F192" r:id="rId20" display="https://podminky.urs.cz/item/CS_URS_2024_02/218812033"/>
    <hyperlink ref="F199" r:id="rId21" display="https://podminky.urs.cz/item/CS_URS_2024_02/460010023"/>
    <hyperlink ref="F203" r:id="rId22" display="https://podminky.urs.cz/item/CS_URS_2024_02/460080013"/>
    <hyperlink ref="F212" r:id="rId23" display="https://podminky.urs.cz/item/CS_URS_2024_02/460080112"/>
    <hyperlink ref="F217" r:id="rId24" display="https://podminky.urs.cz/item/CS_URS_2024_02/460141112"/>
    <hyperlink ref="F222" r:id="rId25" display="https://podminky.urs.cz/item/CS_URS_2024_02/460161141"/>
    <hyperlink ref="F226" r:id="rId26" display="https://podminky.urs.cz/item/CS_URS_2024_02/460171162"/>
    <hyperlink ref="F230" r:id="rId27" display="https://podminky.urs.cz/item/CS_URS_2024_02/460341113"/>
    <hyperlink ref="F236" r:id="rId28" display="https://podminky.urs.cz/item/CS_URS_2024_02/460341121"/>
    <hyperlink ref="F241" r:id="rId29" display="https://podminky.urs.cz/item/CS_URS_2024_02/460361121"/>
    <hyperlink ref="F245" r:id="rId30" display="https://podminky.urs.cz/item/CS_URS_2024_02/460411121"/>
    <hyperlink ref="F249" r:id="rId31" display="https://podminky.urs.cz/item/CS_URS_2024_02/460451151"/>
    <hyperlink ref="F258" r:id="rId32" display="https://podminky.urs.cz/item/CS_URS_2024_02/460661111"/>
    <hyperlink ref="F262" r:id="rId33" display="https://podminky.urs.cz/item/CS_URS_2024_02/460671112"/>
    <hyperlink ref="F266" r:id="rId34" display="https://podminky.urs.cz/item/CS_URS_2024_02/460751111"/>
    <hyperlink ref="F278" r:id="rId35" display="https://podminky.urs.cz/item/CS_URS_2024_02/469972111"/>
    <hyperlink ref="F280" r:id="rId36" display="https://podminky.urs.cz/item/CS_URS_2024_02/469972121"/>
    <hyperlink ref="F283" r:id="rId37" display="https://podminky.urs.cz/item/CS_URS_2024_02/469973120"/>
    <hyperlink ref="F286" r:id="rId38" display="https://podminky.urs.cz/item/CS_URS_2024_02/469981111"/>
    <hyperlink ref="F289" r:id="rId39" display="https://podminky.urs.cz/item/CS_URS_2024_02/HZS2231"/>
    <hyperlink ref="F294" r:id="rId40" display="https://podminky.urs.cz/item/CS_URS_2024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88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Chodník podél silnice III/21233, Habartov - Na Rovince</v>
      </c>
      <c r="F7" s="146"/>
      <c r="G7" s="146"/>
      <c r="H7" s="146"/>
      <c r="L7" s="23"/>
    </row>
    <row r="8" s="1" customFormat="1" ht="12" customHeight="1">
      <c r="B8" s="23"/>
      <c r="D8" s="146" t="s">
        <v>130</v>
      </c>
      <c r="L8" s="23"/>
    </row>
    <row r="9" s="2" customFormat="1" ht="16.5" customHeight="1">
      <c r="A9" s="41"/>
      <c r="B9" s="47"/>
      <c r="C9" s="41"/>
      <c r="D9" s="41"/>
      <c r="E9" s="147" t="s">
        <v>1708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1709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42</v>
      </c>
      <c r="G13" s="41"/>
      <c r="H13" s="41"/>
      <c r="I13" s="146" t="s">
        <v>20</v>
      </c>
      <c r="J13" s="136" t="s">
        <v>42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8. 1. 2023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40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41</v>
      </c>
      <c r="F23" s="41"/>
      <c r="G23" s="41"/>
      <c r="H23" s="41"/>
      <c r="I23" s="146" t="s">
        <v>30</v>
      </c>
      <c r="J23" s="136" t="s">
        <v>1488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39</v>
      </c>
      <c r="E25" s="41"/>
      <c r="F25" s="41"/>
      <c r="G25" s="41"/>
      <c r="H25" s="41"/>
      <c r="I25" s="146" t="s">
        <v>27</v>
      </c>
      <c r="J25" s="136" t="s">
        <v>40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41</v>
      </c>
      <c r="F26" s="41"/>
      <c r="G26" s="41"/>
      <c r="H26" s="41"/>
      <c r="I26" s="146" t="s">
        <v>30</v>
      </c>
      <c r="J26" s="136" t="s">
        <v>42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43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50.5" customHeight="1">
      <c r="A29" s="151"/>
      <c r="B29" s="152"/>
      <c r="C29" s="151"/>
      <c r="D29" s="151"/>
      <c r="E29" s="153" t="s">
        <v>1710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45</v>
      </c>
      <c r="E32" s="41"/>
      <c r="F32" s="41"/>
      <c r="G32" s="41"/>
      <c r="H32" s="41"/>
      <c r="I32" s="41"/>
      <c r="J32" s="158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47</v>
      </c>
      <c r="G34" s="41"/>
      <c r="H34" s="41"/>
      <c r="I34" s="159" t="s">
        <v>46</v>
      </c>
      <c r="J34" s="159" t="s">
        <v>48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49</v>
      </c>
      <c r="E35" s="146" t="s">
        <v>50</v>
      </c>
      <c r="F35" s="161">
        <f>ROUND((SUM(BE88:BE117)),  2)</f>
        <v>0</v>
      </c>
      <c r="G35" s="41"/>
      <c r="H35" s="41"/>
      <c r="I35" s="162">
        <v>0.20999999999999999</v>
      </c>
      <c r="J35" s="161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51</v>
      </c>
      <c r="F36" s="161">
        <f>ROUND((SUM(BF88:BF117)),  2)</f>
        <v>0</v>
      </c>
      <c r="G36" s="41"/>
      <c r="H36" s="41"/>
      <c r="I36" s="162">
        <v>0.12</v>
      </c>
      <c r="J36" s="161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1">
        <f>ROUND((SUM(BG88:BG117)),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53</v>
      </c>
      <c r="F38" s="161">
        <f>ROUND((SUM(BH88:BH117)),  2)</f>
        <v>0</v>
      </c>
      <c r="G38" s="41"/>
      <c r="H38" s="41"/>
      <c r="I38" s="162">
        <v>0.12</v>
      </c>
      <c r="J38" s="161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54</v>
      </c>
      <c r="F39" s="161">
        <f>ROUND((SUM(BI88:BI117)),  2)</f>
        <v>0</v>
      </c>
      <c r="G39" s="41"/>
      <c r="H39" s="41"/>
      <c r="I39" s="162">
        <v>0</v>
      </c>
      <c r="J39" s="161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233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Chodník podél silnice III/21233, Habartov - Na Rovince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1708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2022-31-VON-SP - VON - Soupis prací - Vedlejší a ostatní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silnice III/21233, Habartov - Na Rovince, Karlovar</v>
      </c>
      <c r="G56" s="43"/>
      <c r="H56" s="43"/>
      <c r="I56" s="35" t="s">
        <v>24</v>
      </c>
      <c r="J56" s="75" t="str">
        <f>IF(J14="","",J14)</f>
        <v>8. 1. 2023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Město Habartov</v>
      </c>
      <c r="G58" s="43"/>
      <c r="H58" s="43"/>
      <c r="I58" s="35" t="s">
        <v>34</v>
      </c>
      <c r="J58" s="39" t="str">
        <f>E23</f>
        <v>Ing. Martin Haueisen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Martin Haueisen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257</v>
      </c>
      <c r="D61" s="176"/>
      <c r="E61" s="176"/>
      <c r="F61" s="176"/>
      <c r="G61" s="176"/>
      <c r="H61" s="176"/>
      <c r="I61" s="176"/>
      <c r="J61" s="177" t="s">
        <v>258</v>
      </c>
      <c r="K61" s="176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259</v>
      </c>
    </row>
    <row r="64" s="9" customFormat="1" ht="24.96" customHeight="1">
      <c r="A64" s="9"/>
      <c r="B64" s="179"/>
      <c r="C64" s="180"/>
      <c r="D64" s="181" t="s">
        <v>1711</v>
      </c>
      <c r="E64" s="182"/>
      <c r="F64" s="182"/>
      <c r="G64" s="182"/>
      <c r="H64" s="182"/>
      <c r="I64" s="182"/>
      <c r="J64" s="183">
        <f>J89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1712</v>
      </c>
      <c r="E65" s="187"/>
      <c r="F65" s="187"/>
      <c r="G65" s="187"/>
      <c r="H65" s="187"/>
      <c r="I65" s="187"/>
      <c r="J65" s="188">
        <f>J90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1713</v>
      </c>
      <c r="E66" s="187"/>
      <c r="F66" s="187"/>
      <c r="G66" s="187"/>
      <c r="H66" s="187"/>
      <c r="I66" s="187"/>
      <c r="J66" s="188">
        <f>J109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277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4" t="str">
        <f>E7</f>
        <v>Chodník podél silnice III/21233, Habartov - Na Rovince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130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4" t="s">
        <v>1708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2022-31-VON-SP - VON - Soupis prací - Vedlejší a ostatní náklady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22</v>
      </c>
      <c r="D82" s="43"/>
      <c r="E82" s="43"/>
      <c r="F82" s="30" t="str">
        <f>F14</f>
        <v>silnice III/21233, Habartov - Na Rovince, Karlovar</v>
      </c>
      <c r="G82" s="43"/>
      <c r="H82" s="43"/>
      <c r="I82" s="35" t="s">
        <v>24</v>
      </c>
      <c r="J82" s="75" t="str">
        <f>IF(J14="","",J14)</f>
        <v>8. 1. 2023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26</v>
      </c>
      <c r="D84" s="43"/>
      <c r="E84" s="43"/>
      <c r="F84" s="30" t="str">
        <f>E17</f>
        <v>Město Habartov</v>
      </c>
      <c r="G84" s="43"/>
      <c r="H84" s="43"/>
      <c r="I84" s="35" t="s">
        <v>34</v>
      </c>
      <c r="J84" s="39" t="str">
        <f>E23</f>
        <v>Ing. Martin Haueisen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32</v>
      </c>
      <c r="D85" s="43"/>
      <c r="E85" s="43"/>
      <c r="F85" s="30" t="str">
        <f>IF(E20="","",E20)</f>
        <v>Vyplň údaj</v>
      </c>
      <c r="G85" s="43"/>
      <c r="H85" s="43"/>
      <c r="I85" s="35" t="s">
        <v>39</v>
      </c>
      <c r="J85" s="39" t="str">
        <f>E26</f>
        <v>Ing. Martin Haueisen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0"/>
      <c r="B87" s="191"/>
      <c r="C87" s="192" t="s">
        <v>278</v>
      </c>
      <c r="D87" s="193" t="s">
        <v>64</v>
      </c>
      <c r="E87" s="193" t="s">
        <v>60</v>
      </c>
      <c r="F87" s="193" t="s">
        <v>61</v>
      </c>
      <c r="G87" s="193" t="s">
        <v>279</v>
      </c>
      <c r="H87" s="193" t="s">
        <v>280</v>
      </c>
      <c r="I87" s="193" t="s">
        <v>281</v>
      </c>
      <c r="J87" s="193" t="s">
        <v>258</v>
      </c>
      <c r="K87" s="194" t="s">
        <v>282</v>
      </c>
      <c r="L87" s="195"/>
      <c r="M87" s="95" t="s">
        <v>42</v>
      </c>
      <c r="N87" s="96" t="s">
        <v>49</v>
      </c>
      <c r="O87" s="96" t="s">
        <v>283</v>
      </c>
      <c r="P87" s="96" t="s">
        <v>284</v>
      </c>
      <c r="Q87" s="96" t="s">
        <v>285</v>
      </c>
      <c r="R87" s="96" t="s">
        <v>286</v>
      </c>
      <c r="S87" s="96" t="s">
        <v>287</v>
      </c>
      <c r="T87" s="97" t="s">
        <v>288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1"/>
      <c r="B88" s="42"/>
      <c r="C88" s="102" t="s">
        <v>289</v>
      </c>
      <c r="D88" s="43"/>
      <c r="E88" s="43"/>
      <c r="F88" s="43"/>
      <c r="G88" s="43"/>
      <c r="H88" s="43"/>
      <c r="I88" s="43"/>
      <c r="J88" s="196">
        <f>BK88</f>
        <v>0</v>
      </c>
      <c r="K88" s="43"/>
      <c r="L88" s="47"/>
      <c r="M88" s="98"/>
      <c r="N88" s="197"/>
      <c r="O88" s="99"/>
      <c r="P88" s="198">
        <f>P89</f>
        <v>0</v>
      </c>
      <c r="Q88" s="99"/>
      <c r="R88" s="198">
        <f>R89</f>
        <v>0</v>
      </c>
      <c r="S88" s="99"/>
      <c r="T88" s="199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78</v>
      </c>
      <c r="AU88" s="20" t="s">
        <v>259</v>
      </c>
      <c r="BK88" s="200">
        <f>BK89</f>
        <v>0</v>
      </c>
    </row>
    <row r="89" s="12" customFormat="1" ht="25.92" customHeight="1">
      <c r="A89" s="12"/>
      <c r="B89" s="201"/>
      <c r="C89" s="202"/>
      <c r="D89" s="203" t="s">
        <v>78</v>
      </c>
      <c r="E89" s="204" t="s">
        <v>1714</v>
      </c>
      <c r="F89" s="204" t="s">
        <v>1715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P90+P109</f>
        <v>0</v>
      </c>
      <c r="Q89" s="209"/>
      <c r="R89" s="210">
        <f>R90+R109</f>
        <v>0</v>
      </c>
      <c r="S89" s="209"/>
      <c r="T89" s="211">
        <f>T90+T109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256</v>
      </c>
      <c r="AT89" s="213" t="s">
        <v>78</v>
      </c>
      <c r="AU89" s="213" t="s">
        <v>79</v>
      </c>
      <c r="AY89" s="212" t="s">
        <v>292</v>
      </c>
      <c r="BK89" s="214">
        <f>BK90+BK109</f>
        <v>0</v>
      </c>
    </row>
    <row r="90" s="12" customFormat="1" ht="22.8" customHeight="1">
      <c r="A90" s="12"/>
      <c r="B90" s="201"/>
      <c r="C90" s="202"/>
      <c r="D90" s="203" t="s">
        <v>78</v>
      </c>
      <c r="E90" s="215" t="s">
        <v>1716</v>
      </c>
      <c r="F90" s="215" t="s">
        <v>1717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SUM(P91:P108)</f>
        <v>0</v>
      </c>
      <c r="Q90" s="209"/>
      <c r="R90" s="210">
        <f>SUM(R91:R108)</f>
        <v>0</v>
      </c>
      <c r="S90" s="209"/>
      <c r="T90" s="211">
        <f>SUM(T91:T108)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256</v>
      </c>
      <c r="AT90" s="213" t="s">
        <v>78</v>
      </c>
      <c r="AU90" s="213" t="s">
        <v>86</v>
      </c>
      <c r="AY90" s="212" t="s">
        <v>292</v>
      </c>
      <c r="BK90" s="214">
        <f>SUM(BK91:BK108)</f>
        <v>0</v>
      </c>
    </row>
    <row r="91" s="2" customFormat="1" ht="16.5" customHeight="1">
      <c r="A91" s="41"/>
      <c r="B91" s="42"/>
      <c r="C91" s="217" t="s">
        <v>86</v>
      </c>
      <c r="D91" s="217" t="s">
        <v>294</v>
      </c>
      <c r="E91" s="218" t="s">
        <v>1718</v>
      </c>
      <c r="F91" s="219" t="s">
        <v>1719</v>
      </c>
      <c r="G91" s="220" t="s">
        <v>1720</v>
      </c>
      <c r="H91" s="221">
        <v>1</v>
      </c>
      <c r="I91" s="222"/>
      <c r="J91" s="223">
        <f>ROUND(I91*H91,2)</f>
        <v>0</v>
      </c>
      <c r="K91" s="219" t="s">
        <v>297</v>
      </c>
      <c r="L91" s="47"/>
      <c r="M91" s="224" t="s">
        <v>42</v>
      </c>
      <c r="N91" s="225" t="s">
        <v>50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1721</v>
      </c>
      <c r="AT91" s="228" t="s">
        <v>294</v>
      </c>
      <c r="AU91" s="228" t="s">
        <v>88</v>
      </c>
      <c r="AY91" s="20" t="s">
        <v>292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86</v>
      </c>
      <c r="BK91" s="229">
        <f>ROUND(I91*H91,2)</f>
        <v>0</v>
      </c>
      <c r="BL91" s="20" t="s">
        <v>1721</v>
      </c>
      <c r="BM91" s="228" t="s">
        <v>1722</v>
      </c>
    </row>
    <row r="92" s="2" customFormat="1">
      <c r="A92" s="41"/>
      <c r="B92" s="42"/>
      <c r="C92" s="43"/>
      <c r="D92" s="230" t="s">
        <v>299</v>
      </c>
      <c r="E92" s="43"/>
      <c r="F92" s="231" t="s">
        <v>1723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299</v>
      </c>
      <c r="AU92" s="20" t="s">
        <v>88</v>
      </c>
    </row>
    <row r="93" s="2" customFormat="1">
      <c r="A93" s="41"/>
      <c r="B93" s="42"/>
      <c r="C93" s="43"/>
      <c r="D93" s="237" t="s">
        <v>324</v>
      </c>
      <c r="E93" s="43"/>
      <c r="F93" s="268" t="s">
        <v>1724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324</v>
      </c>
      <c r="AU93" s="20" t="s">
        <v>88</v>
      </c>
    </row>
    <row r="94" s="2" customFormat="1" ht="16.5" customHeight="1">
      <c r="A94" s="41"/>
      <c r="B94" s="42"/>
      <c r="C94" s="217" t="s">
        <v>88</v>
      </c>
      <c r="D94" s="217" t="s">
        <v>294</v>
      </c>
      <c r="E94" s="218" t="s">
        <v>1725</v>
      </c>
      <c r="F94" s="219" t="s">
        <v>1726</v>
      </c>
      <c r="G94" s="220" t="s">
        <v>1720</v>
      </c>
      <c r="H94" s="221">
        <v>1</v>
      </c>
      <c r="I94" s="222"/>
      <c r="J94" s="223">
        <f>ROUND(I94*H94,2)</f>
        <v>0</v>
      </c>
      <c r="K94" s="219" t="s">
        <v>297</v>
      </c>
      <c r="L94" s="47"/>
      <c r="M94" s="224" t="s">
        <v>42</v>
      </c>
      <c r="N94" s="225" t="s">
        <v>50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1721</v>
      </c>
      <c r="AT94" s="228" t="s">
        <v>294</v>
      </c>
      <c r="AU94" s="228" t="s">
        <v>88</v>
      </c>
      <c r="AY94" s="20" t="s">
        <v>292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86</v>
      </c>
      <c r="BK94" s="229">
        <f>ROUND(I94*H94,2)</f>
        <v>0</v>
      </c>
      <c r="BL94" s="20" t="s">
        <v>1721</v>
      </c>
      <c r="BM94" s="228" t="s">
        <v>1727</v>
      </c>
    </row>
    <row r="95" s="2" customFormat="1">
      <c r="A95" s="41"/>
      <c r="B95" s="42"/>
      <c r="C95" s="43"/>
      <c r="D95" s="230" t="s">
        <v>299</v>
      </c>
      <c r="E95" s="43"/>
      <c r="F95" s="231" t="s">
        <v>1728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299</v>
      </c>
      <c r="AU95" s="20" t="s">
        <v>88</v>
      </c>
    </row>
    <row r="96" s="2" customFormat="1">
      <c r="A96" s="41"/>
      <c r="B96" s="42"/>
      <c r="C96" s="43"/>
      <c r="D96" s="237" t="s">
        <v>324</v>
      </c>
      <c r="E96" s="43"/>
      <c r="F96" s="268" t="s">
        <v>1729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324</v>
      </c>
      <c r="AU96" s="20" t="s">
        <v>88</v>
      </c>
    </row>
    <row r="97" s="2" customFormat="1" ht="16.5" customHeight="1">
      <c r="A97" s="41"/>
      <c r="B97" s="42"/>
      <c r="C97" s="217" t="s">
        <v>188</v>
      </c>
      <c r="D97" s="217" t="s">
        <v>294</v>
      </c>
      <c r="E97" s="218" t="s">
        <v>1730</v>
      </c>
      <c r="F97" s="219" t="s">
        <v>1731</v>
      </c>
      <c r="G97" s="220" t="s">
        <v>1720</v>
      </c>
      <c r="H97" s="221">
        <v>1</v>
      </c>
      <c r="I97" s="222"/>
      <c r="J97" s="223">
        <f>ROUND(I97*H97,2)</f>
        <v>0</v>
      </c>
      <c r="K97" s="219" t="s">
        <v>297</v>
      </c>
      <c r="L97" s="47"/>
      <c r="M97" s="224" t="s">
        <v>42</v>
      </c>
      <c r="N97" s="225" t="s">
        <v>50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1721</v>
      </c>
      <c r="AT97" s="228" t="s">
        <v>294</v>
      </c>
      <c r="AU97" s="228" t="s">
        <v>88</v>
      </c>
      <c r="AY97" s="20" t="s">
        <v>292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86</v>
      </c>
      <c r="BK97" s="229">
        <f>ROUND(I97*H97,2)</f>
        <v>0</v>
      </c>
      <c r="BL97" s="20" t="s">
        <v>1721</v>
      </c>
      <c r="BM97" s="228" t="s">
        <v>1732</v>
      </c>
    </row>
    <row r="98" s="2" customFormat="1">
      <c r="A98" s="41"/>
      <c r="B98" s="42"/>
      <c r="C98" s="43"/>
      <c r="D98" s="230" t="s">
        <v>299</v>
      </c>
      <c r="E98" s="43"/>
      <c r="F98" s="231" t="s">
        <v>1733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299</v>
      </c>
      <c r="AU98" s="20" t="s">
        <v>88</v>
      </c>
    </row>
    <row r="99" s="2" customFormat="1">
      <c r="A99" s="41"/>
      <c r="B99" s="42"/>
      <c r="C99" s="43"/>
      <c r="D99" s="237" t="s">
        <v>324</v>
      </c>
      <c r="E99" s="43"/>
      <c r="F99" s="268" t="s">
        <v>1734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324</v>
      </c>
      <c r="AU99" s="20" t="s">
        <v>88</v>
      </c>
    </row>
    <row r="100" s="2" customFormat="1" ht="16.5" customHeight="1">
      <c r="A100" s="41"/>
      <c r="B100" s="42"/>
      <c r="C100" s="217" t="s">
        <v>150</v>
      </c>
      <c r="D100" s="217" t="s">
        <v>294</v>
      </c>
      <c r="E100" s="218" t="s">
        <v>1735</v>
      </c>
      <c r="F100" s="219" t="s">
        <v>1736</v>
      </c>
      <c r="G100" s="220" t="s">
        <v>1720</v>
      </c>
      <c r="H100" s="221">
        <v>1</v>
      </c>
      <c r="I100" s="222"/>
      <c r="J100" s="223">
        <f>ROUND(I100*H100,2)</f>
        <v>0</v>
      </c>
      <c r="K100" s="219" t="s">
        <v>297</v>
      </c>
      <c r="L100" s="47"/>
      <c r="M100" s="224" t="s">
        <v>42</v>
      </c>
      <c r="N100" s="225" t="s">
        <v>50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1721</v>
      </c>
      <c r="AT100" s="228" t="s">
        <v>294</v>
      </c>
      <c r="AU100" s="228" t="s">
        <v>88</v>
      </c>
      <c r="AY100" s="20" t="s">
        <v>292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86</v>
      </c>
      <c r="BK100" s="229">
        <f>ROUND(I100*H100,2)</f>
        <v>0</v>
      </c>
      <c r="BL100" s="20" t="s">
        <v>1721</v>
      </c>
      <c r="BM100" s="228" t="s">
        <v>1737</v>
      </c>
    </row>
    <row r="101" s="2" customFormat="1">
      <c r="A101" s="41"/>
      <c r="B101" s="42"/>
      <c r="C101" s="43"/>
      <c r="D101" s="230" t="s">
        <v>299</v>
      </c>
      <c r="E101" s="43"/>
      <c r="F101" s="231" t="s">
        <v>1738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299</v>
      </c>
      <c r="AU101" s="20" t="s">
        <v>88</v>
      </c>
    </row>
    <row r="102" s="2" customFormat="1">
      <c r="A102" s="41"/>
      <c r="B102" s="42"/>
      <c r="C102" s="43"/>
      <c r="D102" s="237" t="s">
        <v>324</v>
      </c>
      <c r="E102" s="43"/>
      <c r="F102" s="268" t="s">
        <v>1739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324</v>
      </c>
      <c r="AU102" s="20" t="s">
        <v>88</v>
      </c>
    </row>
    <row r="103" s="2" customFormat="1" ht="16.5" customHeight="1">
      <c r="A103" s="41"/>
      <c r="B103" s="42"/>
      <c r="C103" s="217" t="s">
        <v>256</v>
      </c>
      <c r="D103" s="217" t="s">
        <v>294</v>
      </c>
      <c r="E103" s="218" t="s">
        <v>1740</v>
      </c>
      <c r="F103" s="219" t="s">
        <v>1741</v>
      </c>
      <c r="G103" s="220" t="s">
        <v>1720</v>
      </c>
      <c r="H103" s="221">
        <v>1</v>
      </c>
      <c r="I103" s="222"/>
      <c r="J103" s="223">
        <f>ROUND(I103*H103,2)</f>
        <v>0</v>
      </c>
      <c r="K103" s="219" t="s">
        <v>297</v>
      </c>
      <c r="L103" s="47"/>
      <c r="M103" s="224" t="s">
        <v>42</v>
      </c>
      <c r="N103" s="225" t="s">
        <v>50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1721</v>
      </c>
      <c r="AT103" s="228" t="s">
        <v>294</v>
      </c>
      <c r="AU103" s="228" t="s">
        <v>88</v>
      </c>
      <c r="AY103" s="20" t="s">
        <v>292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86</v>
      </c>
      <c r="BK103" s="229">
        <f>ROUND(I103*H103,2)</f>
        <v>0</v>
      </c>
      <c r="BL103" s="20" t="s">
        <v>1721</v>
      </c>
      <c r="BM103" s="228" t="s">
        <v>1742</v>
      </c>
    </row>
    <row r="104" s="2" customFormat="1">
      <c r="A104" s="41"/>
      <c r="B104" s="42"/>
      <c r="C104" s="43"/>
      <c r="D104" s="230" t="s">
        <v>299</v>
      </c>
      <c r="E104" s="43"/>
      <c r="F104" s="231" t="s">
        <v>1743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299</v>
      </c>
      <c r="AU104" s="20" t="s">
        <v>88</v>
      </c>
    </row>
    <row r="105" s="2" customFormat="1" ht="16.5" customHeight="1">
      <c r="A105" s="41"/>
      <c r="B105" s="42"/>
      <c r="C105" s="217" t="s">
        <v>178</v>
      </c>
      <c r="D105" s="217" t="s">
        <v>294</v>
      </c>
      <c r="E105" s="218" t="s">
        <v>1744</v>
      </c>
      <c r="F105" s="219" t="s">
        <v>1745</v>
      </c>
      <c r="G105" s="220" t="s">
        <v>1720</v>
      </c>
      <c r="H105" s="221">
        <v>1</v>
      </c>
      <c r="I105" s="222"/>
      <c r="J105" s="223">
        <f>ROUND(I105*H105,2)</f>
        <v>0</v>
      </c>
      <c r="K105" s="219" t="s">
        <v>297</v>
      </c>
      <c r="L105" s="47"/>
      <c r="M105" s="224" t="s">
        <v>42</v>
      </c>
      <c r="N105" s="225" t="s">
        <v>50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1721</v>
      </c>
      <c r="AT105" s="228" t="s">
        <v>294</v>
      </c>
      <c r="AU105" s="228" t="s">
        <v>88</v>
      </c>
      <c r="AY105" s="20" t="s">
        <v>292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86</v>
      </c>
      <c r="BK105" s="229">
        <f>ROUND(I105*H105,2)</f>
        <v>0</v>
      </c>
      <c r="BL105" s="20" t="s">
        <v>1721</v>
      </c>
      <c r="BM105" s="228" t="s">
        <v>1746</v>
      </c>
    </row>
    <row r="106" s="2" customFormat="1">
      <c r="A106" s="41"/>
      <c r="B106" s="42"/>
      <c r="C106" s="43"/>
      <c r="D106" s="230" t="s">
        <v>299</v>
      </c>
      <c r="E106" s="43"/>
      <c r="F106" s="231" t="s">
        <v>1747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299</v>
      </c>
      <c r="AU106" s="20" t="s">
        <v>88</v>
      </c>
    </row>
    <row r="107" s="2" customFormat="1" ht="16.5" customHeight="1">
      <c r="A107" s="41"/>
      <c r="B107" s="42"/>
      <c r="C107" s="217" t="s">
        <v>182</v>
      </c>
      <c r="D107" s="217" t="s">
        <v>294</v>
      </c>
      <c r="E107" s="218" t="s">
        <v>1748</v>
      </c>
      <c r="F107" s="219" t="s">
        <v>1749</v>
      </c>
      <c r="G107" s="220" t="s">
        <v>1147</v>
      </c>
      <c r="H107" s="221">
        <v>1</v>
      </c>
      <c r="I107" s="222"/>
      <c r="J107" s="223">
        <f>ROUND(I107*H107,2)</f>
        <v>0</v>
      </c>
      <c r="K107" s="219" t="s">
        <v>42</v>
      </c>
      <c r="L107" s="47"/>
      <c r="M107" s="224" t="s">
        <v>42</v>
      </c>
      <c r="N107" s="225" t="s">
        <v>50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1721</v>
      </c>
      <c r="AT107" s="228" t="s">
        <v>294</v>
      </c>
      <c r="AU107" s="228" t="s">
        <v>88</v>
      </c>
      <c r="AY107" s="20" t="s">
        <v>292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86</v>
      </c>
      <c r="BK107" s="229">
        <f>ROUND(I107*H107,2)</f>
        <v>0</v>
      </c>
      <c r="BL107" s="20" t="s">
        <v>1721</v>
      </c>
      <c r="BM107" s="228" t="s">
        <v>1750</v>
      </c>
    </row>
    <row r="108" s="2" customFormat="1">
      <c r="A108" s="41"/>
      <c r="B108" s="42"/>
      <c r="C108" s="43"/>
      <c r="D108" s="237" t="s">
        <v>324</v>
      </c>
      <c r="E108" s="43"/>
      <c r="F108" s="268" t="s">
        <v>1751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324</v>
      </c>
      <c r="AU108" s="20" t="s">
        <v>88</v>
      </c>
    </row>
    <row r="109" s="12" customFormat="1" ht="22.8" customHeight="1">
      <c r="A109" s="12"/>
      <c r="B109" s="201"/>
      <c r="C109" s="202"/>
      <c r="D109" s="203" t="s">
        <v>78</v>
      </c>
      <c r="E109" s="215" t="s">
        <v>1752</v>
      </c>
      <c r="F109" s="215" t="s">
        <v>1753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SUM(P110:P117)</f>
        <v>0</v>
      </c>
      <c r="Q109" s="209"/>
      <c r="R109" s="210">
        <f>SUM(R110:R117)</f>
        <v>0</v>
      </c>
      <c r="S109" s="209"/>
      <c r="T109" s="21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256</v>
      </c>
      <c r="AT109" s="213" t="s">
        <v>78</v>
      </c>
      <c r="AU109" s="213" t="s">
        <v>86</v>
      </c>
      <c r="AY109" s="212" t="s">
        <v>292</v>
      </c>
      <c r="BK109" s="214">
        <f>SUM(BK110:BK117)</f>
        <v>0</v>
      </c>
    </row>
    <row r="110" s="2" customFormat="1" ht="16.5" customHeight="1">
      <c r="A110" s="41"/>
      <c r="B110" s="42"/>
      <c r="C110" s="217" t="s">
        <v>340</v>
      </c>
      <c r="D110" s="217" t="s">
        <v>294</v>
      </c>
      <c r="E110" s="218" t="s">
        <v>1754</v>
      </c>
      <c r="F110" s="219" t="s">
        <v>1753</v>
      </c>
      <c r="G110" s="220" t="s">
        <v>1720</v>
      </c>
      <c r="H110" s="221">
        <v>1</v>
      </c>
      <c r="I110" s="222"/>
      <c r="J110" s="223">
        <f>ROUND(I110*H110,2)</f>
        <v>0</v>
      </c>
      <c r="K110" s="219" t="s">
        <v>297</v>
      </c>
      <c r="L110" s="47"/>
      <c r="M110" s="224" t="s">
        <v>42</v>
      </c>
      <c r="N110" s="225" t="s">
        <v>50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1721</v>
      </c>
      <c r="AT110" s="228" t="s">
        <v>294</v>
      </c>
      <c r="AU110" s="228" t="s">
        <v>88</v>
      </c>
      <c r="AY110" s="20" t="s">
        <v>292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86</v>
      </c>
      <c r="BK110" s="229">
        <f>ROUND(I110*H110,2)</f>
        <v>0</v>
      </c>
      <c r="BL110" s="20" t="s">
        <v>1721</v>
      </c>
      <c r="BM110" s="228" t="s">
        <v>1755</v>
      </c>
    </row>
    <row r="111" s="2" customFormat="1">
      <c r="A111" s="41"/>
      <c r="B111" s="42"/>
      <c r="C111" s="43"/>
      <c r="D111" s="230" t="s">
        <v>299</v>
      </c>
      <c r="E111" s="43"/>
      <c r="F111" s="231" t="s">
        <v>1756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299</v>
      </c>
      <c r="AU111" s="20" t="s">
        <v>88</v>
      </c>
    </row>
    <row r="112" s="2" customFormat="1">
      <c r="A112" s="41"/>
      <c r="B112" s="42"/>
      <c r="C112" s="43"/>
      <c r="D112" s="237" t="s">
        <v>324</v>
      </c>
      <c r="E112" s="43"/>
      <c r="F112" s="268" t="s">
        <v>1757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324</v>
      </c>
      <c r="AU112" s="20" t="s">
        <v>88</v>
      </c>
    </row>
    <row r="113" s="2" customFormat="1" ht="16.5" customHeight="1">
      <c r="A113" s="41"/>
      <c r="B113" s="42"/>
      <c r="C113" s="217" t="s">
        <v>144</v>
      </c>
      <c r="D113" s="217" t="s">
        <v>294</v>
      </c>
      <c r="E113" s="218" t="s">
        <v>1758</v>
      </c>
      <c r="F113" s="219" t="s">
        <v>1759</v>
      </c>
      <c r="G113" s="220" t="s">
        <v>1720</v>
      </c>
      <c r="H113" s="221">
        <v>1</v>
      </c>
      <c r="I113" s="222"/>
      <c r="J113" s="223">
        <f>ROUND(I113*H113,2)</f>
        <v>0</v>
      </c>
      <c r="K113" s="219" t="s">
        <v>297</v>
      </c>
      <c r="L113" s="47"/>
      <c r="M113" s="224" t="s">
        <v>42</v>
      </c>
      <c r="N113" s="225" t="s">
        <v>50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1721</v>
      </c>
      <c r="AT113" s="228" t="s">
        <v>294</v>
      </c>
      <c r="AU113" s="228" t="s">
        <v>88</v>
      </c>
      <c r="AY113" s="20" t="s">
        <v>292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86</v>
      </c>
      <c r="BK113" s="229">
        <f>ROUND(I113*H113,2)</f>
        <v>0</v>
      </c>
      <c r="BL113" s="20" t="s">
        <v>1721</v>
      </c>
      <c r="BM113" s="228" t="s">
        <v>1760</v>
      </c>
    </row>
    <row r="114" s="2" customFormat="1">
      <c r="A114" s="41"/>
      <c r="B114" s="42"/>
      <c r="C114" s="43"/>
      <c r="D114" s="230" t="s">
        <v>299</v>
      </c>
      <c r="E114" s="43"/>
      <c r="F114" s="231" t="s">
        <v>1761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299</v>
      </c>
      <c r="AU114" s="20" t="s">
        <v>88</v>
      </c>
    </row>
    <row r="115" s="2" customFormat="1">
      <c r="A115" s="41"/>
      <c r="B115" s="42"/>
      <c r="C115" s="43"/>
      <c r="D115" s="237" t="s">
        <v>324</v>
      </c>
      <c r="E115" s="43"/>
      <c r="F115" s="268" t="s">
        <v>1762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324</v>
      </c>
      <c r="AU115" s="20" t="s">
        <v>88</v>
      </c>
    </row>
    <row r="116" s="2" customFormat="1" ht="16.5" customHeight="1">
      <c r="A116" s="41"/>
      <c r="B116" s="42"/>
      <c r="C116" s="217" t="s">
        <v>349</v>
      </c>
      <c r="D116" s="217" t="s">
        <v>294</v>
      </c>
      <c r="E116" s="218" t="s">
        <v>1763</v>
      </c>
      <c r="F116" s="219" t="s">
        <v>1764</v>
      </c>
      <c r="G116" s="220" t="s">
        <v>1720</v>
      </c>
      <c r="H116" s="221">
        <v>2</v>
      </c>
      <c r="I116" s="222"/>
      <c r="J116" s="223">
        <f>ROUND(I116*H116,2)</f>
        <v>0</v>
      </c>
      <c r="K116" s="219" t="s">
        <v>297</v>
      </c>
      <c r="L116" s="47"/>
      <c r="M116" s="224" t="s">
        <v>42</v>
      </c>
      <c r="N116" s="225" t="s">
        <v>50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1721</v>
      </c>
      <c r="AT116" s="228" t="s">
        <v>294</v>
      </c>
      <c r="AU116" s="228" t="s">
        <v>88</v>
      </c>
      <c r="AY116" s="20" t="s">
        <v>292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86</v>
      </c>
      <c r="BK116" s="229">
        <f>ROUND(I116*H116,2)</f>
        <v>0</v>
      </c>
      <c r="BL116" s="20" t="s">
        <v>1721</v>
      </c>
      <c r="BM116" s="228" t="s">
        <v>1765</v>
      </c>
    </row>
    <row r="117" s="2" customFormat="1">
      <c r="A117" s="41"/>
      <c r="B117" s="42"/>
      <c r="C117" s="43"/>
      <c r="D117" s="230" t="s">
        <v>299</v>
      </c>
      <c r="E117" s="43"/>
      <c r="F117" s="231" t="s">
        <v>1766</v>
      </c>
      <c r="G117" s="43"/>
      <c r="H117" s="43"/>
      <c r="I117" s="232"/>
      <c r="J117" s="43"/>
      <c r="K117" s="43"/>
      <c r="L117" s="47"/>
      <c r="M117" s="279"/>
      <c r="N117" s="280"/>
      <c r="O117" s="281"/>
      <c r="P117" s="281"/>
      <c r="Q117" s="281"/>
      <c r="R117" s="281"/>
      <c r="S117" s="281"/>
      <c r="T117" s="282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299</v>
      </c>
      <c r="AU117" s="20" t="s">
        <v>88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efgfNubUlOyWYj4Oyr9I4vquibLD9vU3G72+YZ3GwkO9mWvKfJV+cOuYId8JwCn52mFCjdTtvfg22wmdsi0fsg==" hashValue="Y0eF+2JtOsPtCBekNPNr4EHwPqwRgBj4jLDfXodcQ0l+h0lt1Tg1TCtHya0GiHu/nl5bdqzpp8nHvEHYPQNMZQ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012103000"/>
    <hyperlink ref="F95" r:id="rId2" display="https://podminky.urs.cz/item/CS_URS_2024_02/012203000"/>
    <hyperlink ref="F98" r:id="rId3" display="https://podminky.urs.cz/item/CS_URS_2024_02/012303000"/>
    <hyperlink ref="F101" r:id="rId4" display="https://podminky.urs.cz/item/CS_URS_2024_02/013254000"/>
    <hyperlink ref="F104" r:id="rId5" display="https://podminky.urs.cz/item/CS_URS_2024_02/013274000"/>
    <hyperlink ref="F106" r:id="rId6" display="https://podminky.urs.cz/item/CS_URS_2024_02/013284000"/>
    <hyperlink ref="F111" r:id="rId7" display="https://podminky.urs.cz/item/CS_URS_2024_02/030001000"/>
    <hyperlink ref="F114" r:id="rId8" display="https://podminky.urs.cz/item/CS_URS_2024_02/034303000"/>
    <hyperlink ref="F117" r:id="rId9" display="https://podminky.urs.cz/item/CS_URS_2024_02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1767</v>
      </c>
      <c r="H4" s="23"/>
    </row>
    <row r="5" s="1" customFormat="1" ht="12" customHeight="1">
      <c r="B5" s="23"/>
      <c r="C5" s="29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8" t="s">
        <v>16</v>
      </c>
      <c r="D6" s="299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8. 1. 2023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0"/>
      <c r="C9" s="301" t="s">
        <v>60</v>
      </c>
      <c r="D9" s="302" t="s">
        <v>61</v>
      </c>
      <c r="E9" s="302" t="s">
        <v>279</v>
      </c>
      <c r="F9" s="303" t="s">
        <v>1768</v>
      </c>
      <c r="G9" s="190"/>
      <c r="H9" s="300"/>
    </row>
    <row r="10" s="2" customFormat="1" ht="26.4" customHeight="1">
      <c r="A10" s="41"/>
      <c r="B10" s="47"/>
      <c r="C10" s="304" t="s">
        <v>1769</v>
      </c>
      <c r="D10" s="304" t="s">
        <v>91</v>
      </c>
      <c r="E10" s="41"/>
      <c r="F10" s="41"/>
      <c r="G10" s="41"/>
      <c r="H10" s="47"/>
    </row>
    <row r="11" s="2" customFormat="1" ht="16.8" customHeight="1">
      <c r="A11" s="41"/>
      <c r="B11" s="47"/>
      <c r="C11" s="305" t="s">
        <v>114</v>
      </c>
      <c r="D11" s="306" t="s">
        <v>115</v>
      </c>
      <c r="E11" s="307" t="s">
        <v>116</v>
      </c>
      <c r="F11" s="308">
        <v>876.70000000000005</v>
      </c>
      <c r="G11" s="41"/>
      <c r="H11" s="47"/>
    </row>
    <row r="12" s="2" customFormat="1" ht="16.8" customHeight="1">
      <c r="A12" s="41"/>
      <c r="B12" s="47"/>
      <c r="C12" s="309" t="s">
        <v>42</v>
      </c>
      <c r="D12" s="309" t="s">
        <v>302</v>
      </c>
      <c r="E12" s="20" t="s">
        <v>42</v>
      </c>
      <c r="F12" s="310">
        <v>0</v>
      </c>
      <c r="G12" s="41"/>
      <c r="H12" s="47"/>
    </row>
    <row r="13" s="2" customFormat="1" ht="16.8" customHeight="1">
      <c r="A13" s="41"/>
      <c r="B13" s="47"/>
      <c r="C13" s="309" t="s">
        <v>114</v>
      </c>
      <c r="D13" s="309" t="s">
        <v>671</v>
      </c>
      <c r="E13" s="20" t="s">
        <v>42</v>
      </c>
      <c r="F13" s="310">
        <v>876.70000000000005</v>
      </c>
      <c r="G13" s="41"/>
      <c r="H13" s="47"/>
    </row>
    <row r="14" s="2" customFormat="1" ht="16.8" customHeight="1">
      <c r="A14" s="41"/>
      <c r="B14" s="47"/>
      <c r="C14" s="311" t="s">
        <v>1770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09" t="s">
        <v>667</v>
      </c>
      <c r="D15" s="309" t="s">
        <v>1771</v>
      </c>
      <c r="E15" s="20" t="s">
        <v>116</v>
      </c>
      <c r="F15" s="310">
        <v>987</v>
      </c>
      <c r="G15" s="41"/>
      <c r="H15" s="47"/>
    </row>
    <row r="16" s="2" customFormat="1" ht="16.8" customHeight="1">
      <c r="A16" s="41"/>
      <c r="B16" s="47"/>
      <c r="C16" s="309" t="s">
        <v>370</v>
      </c>
      <c r="D16" s="309" t="s">
        <v>1772</v>
      </c>
      <c r="E16" s="20" t="s">
        <v>116</v>
      </c>
      <c r="F16" s="310">
        <v>2795.4949999999999</v>
      </c>
      <c r="G16" s="41"/>
      <c r="H16" s="47"/>
    </row>
    <row r="17" s="2" customFormat="1" ht="16.8" customHeight="1">
      <c r="A17" s="41"/>
      <c r="B17" s="47"/>
      <c r="C17" s="309" t="s">
        <v>631</v>
      </c>
      <c r="D17" s="309" t="s">
        <v>1773</v>
      </c>
      <c r="E17" s="20" t="s">
        <v>116</v>
      </c>
      <c r="F17" s="310">
        <v>2277.645</v>
      </c>
      <c r="G17" s="41"/>
      <c r="H17" s="47"/>
    </row>
    <row r="18" s="2" customFormat="1" ht="16.8" customHeight="1">
      <c r="A18" s="41"/>
      <c r="B18" s="47"/>
      <c r="C18" s="309" t="s">
        <v>643</v>
      </c>
      <c r="D18" s="309" t="s">
        <v>1774</v>
      </c>
      <c r="E18" s="20" t="s">
        <v>116</v>
      </c>
      <c r="F18" s="310">
        <v>2374</v>
      </c>
      <c r="G18" s="41"/>
      <c r="H18" s="47"/>
    </row>
    <row r="19" s="2" customFormat="1" ht="16.8" customHeight="1">
      <c r="A19" s="41"/>
      <c r="B19" s="47"/>
      <c r="C19" s="309" t="s">
        <v>649</v>
      </c>
      <c r="D19" s="309" t="s">
        <v>1775</v>
      </c>
      <c r="E19" s="20" t="s">
        <v>116</v>
      </c>
      <c r="F19" s="310">
        <v>2374</v>
      </c>
      <c r="G19" s="41"/>
      <c r="H19" s="47"/>
    </row>
    <row r="20" s="2" customFormat="1" ht="16.8" customHeight="1">
      <c r="A20" s="41"/>
      <c r="B20" s="47"/>
      <c r="C20" s="309" t="s">
        <v>654</v>
      </c>
      <c r="D20" s="309" t="s">
        <v>1776</v>
      </c>
      <c r="E20" s="20" t="s">
        <v>116</v>
      </c>
      <c r="F20" s="310">
        <v>3250.6999999999998</v>
      </c>
      <c r="G20" s="41"/>
      <c r="H20" s="47"/>
    </row>
    <row r="21" s="2" customFormat="1" ht="16.8" customHeight="1">
      <c r="A21" s="41"/>
      <c r="B21" s="47"/>
      <c r="C21" s="309" t="s">
        <v>673</v>
      </c>
      <c r="D21" s="309" t="s">
        <v>1777</v>
      </c>
      <c r="E21" s="20" t="s">
        <v>116</v>
      </c>
      <c r="F21" s="310">
        <v>876.70000000000005</v>
      </c>
      <c r="G21" s="41"/>
      <c r="H21" s="47"/>
    </row>
    <row r="22" s="2" customFormat="1" ht="16.8" customHeight="1">
      <c r="A22" s="41"/>
      <c r="B22" s="47"/>
      <c r="C22" s="305" t="s">
        <v>118</v>
      </c>
      <c r="D22" s="306" t="s">
        <v>115</v>
      </c>
      <c r="E22" s="307" t="s">
        <v>116</v>
      </c>
      <c r="F22" s="308">
        <v>110.3</v>
      </c>
      <c r="G22" s="41"/>
      <c r="H22" s="47"/>
    </row>
    <row r="23" s="2" customFormat="1" ht="16.8" customHeight="1">
      <c r="A23" s="41"/>
      <c r="B23" s="47"/>
      <c r="C23" s="309" t="s">
        <v>118</v>
      </c>
      <c r="D23" s="309" t="s">
        <v>672</v>
      </c>
      <c r="E23" s="20" t="s">
        <v>42</v>
      </c>
      <c r="F23" s="310">
        <v>110.3</v>
      </c>
      <c r="G23" s="41"/>
      <c r="H23" s="47"/>
    </row>
    <row r="24" s="2" customFormat="1" ht="16.8" customHeight="1">
      <c r="A24" s="41"/>
      <c r="B24" s="47"/>
      <c r="C24" s="311" t="s">
        <v>1770</v>
      </c>
      <c r="D24" s="41"/>
      <c r="E24" s="41"/>
      <c r="F24" s="41"/>
      <c r="G24" s="41"/>
      <c r="H24" s="47"/>
    </row>
    <row r="25" s="2" customFormat="1" ht="16.8" customHeight="1">
      <c r="A25" s="41"/>
      <c r="B25" s="47"/>
      <c r="C25" s="309" t="s">
        <v>667</v>
      </c>
      <c r="D25" s="309" t="s">
        <v>1771</v>
      </c>
      <c r="E25" s="20" t="s">
        <v>116</v>
      </c>
      <c r="F25" s="310">
        <v>987</v>
      </c>
      <c r="G25" s="41"/>
      <c r="H25" s="47"/>
    </row>
    <row r="26" s="2" customFormat="1" ht="16.8" customHeight="1">
      <c r="A26" s="41"/>
      <c r="B26" s="47"/>
      <c r="C26" s="309" t="s">
        <v>370</v>
      </c>
      <c r="D26" s="309" t="s">
        <v>1772</v>
      </c>
      <c r="E26" s="20" t="s">
        <v>116</v>
      </c>
      <c r="F26" s="310">
        <v>2795.4949999999999</v>
      </c>
      <c r="G26" s="41"/>
      <c r="H26" s="47"/>
    </row>
    <row r="27" s="2" customFormat="1" ht="16.8" customHeight="1">
      <c r="A27" s="41"/>
      <c r="B27" s="47"/>
      <c r="C27" s="309" t="s">
        <v>631</v>
      </c>
      <c r="D27" s="309" t="s">
        <v>1773</v>
      </c>
      <c r="E27" s="20" t="s">
        <v>116</v>
      </c>
      <c r="F27" s="310">
        <v>2277.645</v>
      </c>
      <c r="G27" s="41"/>
      <c r="H27" s="47"/>
    </row>
    <row r="28" s="2" customFormat="1" ht="16.8" customHeight="1">
      <c r="A28" s="41"/>
      <c r="B28" s="47"/>
      <c r="C28" s="309" t="s">
        <v>1181</v>
      </c>
      <c r="D28" s="309" t="s">
        <v>1778</v>
      </c>
      <c r="E28" s="20" t="s">
        <v>116</v>
      </c>
      <c r="F28" s="310">
        <v>357.09500000000003</v>
      </c>
      <c r="G28" s="41"/>
      <c r="H28" s="47"/>
    </row>
    <row r="29" s="2" customFormat="1" ht="16.8" customHeight="1">
      <c r="A29" s="41"/>
      <c r="B29" s="47"/>
      <c r="C29" s="309" t="s">
        <v>643</v>
      </c>
      <c r="D29" s="309" t="s">
        <v>1774</v>
      </c>
      <c r="E29" s="20" t="s">
        <v>116</v>
      </c>
      <c r="F29" s="310">
        <v>2374</v>
      </c>
      <c r="G29" s="41"/>
      <c r="H29" s="47"/>
    </row>
    <row r="30" s="2" customFormat="1" ht="16.8" customHeight="1">
      <c r="A30" s="41"/>
      <c r="B30" s="47"/>
      <c r="C30" s="309" t="s">
        <v>649</v>
      </c>
      <c r="D30" s="309" t="s">
        <v>1775</v>
      </c>
      <c r="E30" s="20" t="s">
        <v>116</v>
      </c>
      <c r="F30" s="310">
        <v>2374</v>
      </c>
      <c r="G30" s="41"/>
      <c r="H30" s="47"/>
    </row>
    <row r="31" s="2" customFormat="1" ht="16.8" customHeight="1">
      <c r="A31" s="41"/>
      <c r="B31" s="47"/>
      <c r="C31" s="309" t="s">
        <v>654</v>
      </c>
      <c r="D31" s="309" t="s">
        <v>1776</v>
      </c>
      <c r="E31" s="20" t="s">
        <v>116</v>
      </c>
      <c r="F31" s="310">
        <v>3250.6999999999998</v>
      </c>
      <c r="G31" s="41"/>
      <c r="H31" s="47"/>
    </row>
    <row r="32" s="2" customFormat="1" ht="16.8" customHeight="1">
      <c r="A32" s="41"/>
      <c r="B32" s="47"/>
      <c r="C32" s="305" t="s">
        <v>121</v>
      </c>
      <c r="D32" s="306" t="s">
        <v>115</v>
      </c>
      <c r="E32" s="307" t="s">
        <v>116</v>
      </c>
      <c r="F32" s="308">
        <v>362.30000000000001</v>
      </c>
      <c r="G32" s="41"/>
      <c r="H32" s="47"/>
    </row>
    <row r="33" s="2" customFormat="1" ht="16.8" customHeight="1">
      <c r="A33" s="41"/>
      <c r="B33" s="47"/>
      <c r="C33" s="309" t="s">
        <v>42</v>
      </c>
      <c r="D33" s="309" t="s">
        <v>302</v>
      </c>
      <c r="E33" s="20" t="s">
        <v>42</v>
      </c>
      <c r="F33" s="310">
        <v>0</v>
      </c>
      <c r="G33" s="41"/>
      <c r="H33" s="47"/>
    </row>
    <row r="34" s="2" customFormat="1" ht="16.8" customHeight="1">
      <c r="A34" s="41"/>
      <c r="B34" s="47"/>
      <c r="C34" s="309" t="s">
        <v>121</v>
      </c>
      <c r="D34" s="309" t="s">
        <v>664</v>
      </c>
      <c r="E34" s="20" t="s">
        <v>42</v>
      </c>
      <c r="F34" s="310">
        <v>362.30000000000001</v>
      </c>
      <c r="G34" s="41"/>
      <c r="H34" s="47"/>
    </row>
    <row r="35" s="2" customFormat="1" ht="16.8" customHeight="1">
      <c r="A35" s="41"/>
      <c r="B35" s="47"/>
      <c r="C35" s="311" t="s">
        <v>1770</v>
      </c>
      <c r="D35" s="41"/>
      <c r="E35" s="41"/>
      <c r="F35" s="41"/>
      <c r="G35" s="41"/>
      <c r="H35" s="47"/>
    </row>
    <row r="36" s="2" customFormat="1" ht="16.8" customHeight="1">
      <c r="A36" s="41"/>
      <c r="B36" s="47"/>
      <c r="C36" s="309" t="s">
        <v>660</v>
      </c>
      <c r="D36" s="309" t="s">
        <v>1779</v>
      </c>
      <c r="E36" s="20" t="s">
        <v>116</v>
      </c>
      <c r="F36" s="310">
        <v>1387</v>
      </c>
      <c r="G36" s="41"/>
      <c r="H36" s="47"/>
    </row>
    <row r="37" s="2" customFormat="1" ht="16.8" customHeight="1">
      <c r="A37" s="41"/>
      <c r="B37" s="47"/>
      <c r="C37" s="309" t="s">
        <v>370</v>
      </c>
      <c r="D37" s="309" t="s">
        <v>1772</v>
      </c>
      <c r="E37" s="20" t="s">
        <v>116</v>
      </c>
      <c r="F37" s="310">
        <v>2795.4949999999999</v>
      </c>
      <c r="G37" s="41"/>
      <c r="H37" s="47"/>
    </row>
    <row r="38" s="2" customFormat="1" ht="16.8" customHeight="1">
      <c r="A38" s="41"/>
      <c r="B38" s="47"/>
      <c r="C38" s="309" t="s">
        <v>637</v>
      </c>
      <c r="D38" s="309" t="s">
        <v>1780</v>
      </c>
      <c r="E38" s="20" t="s">
        <v>116</v>
      </c>
      <c r="F38" s="310">
        <v>420.10000000000002</v>
      </c>
      <c r="G38" s="41"/>
      <c r="H38" s="47"/>
    </row>
    <row r="39" s="2" customFormat="1" ht="16.8" customHeight="1">
      <c r="A39" s="41"/>
      <c r="B39" s="47"/>
      <c r="C39" s="309" t="s">
        <v>1181</v>
      </c>
      <c r="D39" s="309" t="s">
        <v>1778</v>
      </c>
      <c r="E39" s="20" t="s">
        <v>116</v>
      </c>
      <c r="F39" s="310">
        <v>357.09500000000003</v>
      </c>
      <c r="G39" s="41"/>
      <c r="H39" s="47"/>
    </row>
    <row r="40" s="2" customFormat="1" ht="16.8" customHeight="1">
      <c r="A40" s="41"/>
      <c r="B40" s="47"/>
      <c r="C40" s="309" t="s">
        <v>643</v>
      </c>
      <c r="D40" s="309" t="s">
        <v>1774</v>
      </c>
      <c r="E40" s="20" t="s">
        <v>116</v>
      </c>
      <c r="F40" s="310">
        <v>2374</v>
      </c>
      <c r="G40" s="41"/>
      <c r="H40" s="47"/>
    </row>
    <row r="41" s="2" customFormat="1" ht="16.8" customHeight="1">
      <c r="A41" s="41"/>
      <c r="B41" s="47"/>
      <c r="C41" s="309" t="s">
        <v>649</v>
      </c>
      <c r="D41" s="309" t="s">
        <v>1775</v>
      </c>
      <c r="E41" s="20" t="s">
        <v>116</v>
      </c>
      <c r="F41" s="310">
        <v>2374</v>
      </c>
      <c r="G41" s="41"/>
      <c r="H41" s="47"/>
    </row>
    <row r="42" s="2" customFormat="1" ht="16.8" customHeight="1">
      <c r="A42" s="41"/>
      <c r="B42" s="47"/>
      <c r="C42" s="309" t="s">
        <v>654</v>
      </c>
      <c r="D42" s="309" t="s">
        <v>1776</v>
      </c>
      <c r="E42" s="20" t="s">
        <v>116</v>
      </c>
      <c r="F42" s="310">
        <v>3250.6999999999998</v>
      </c>
      <c r="G42" s="41"/>
      <c r="H42" s="47"/>
    </row>
    <row r="43" s="2" customFormat="1" ht="16.8" customHeight="1">
      <c r="A43" s="41"/>
      <c r="B43" s="47"/>
      <c r="C43" s="305" t="s">
        <v>123</v>
      </c>
      <c r="D43" s="306" t="s">
        <v>115</v>
      </c>
      <c r="E43" s="307" t="s">
        <v>116</v>
      </c>
      <c r="F43" s="308">
        <v>1024.7000000000001</v>
      </c>
      <c r="G43" s="41"/>
      <c r="H43" s="47"/>
    </row>
    <row r="44" s="2" customFormat="1" ht="16.8" customHeight="1">
      <c r="A44" s="41"/>
      <c r="B44" s="47"/>
      <c r="C44" s="309" t="s">
        <v>123</v>
      </c>
      <c r="D44" s="309" t="s">
        <v>665</v>
      </c>
      <c r="E44" s="20" t="s">
        <v>42</v>
      </c>
      <c r="F44" s="310">
        <v>1024.7000000000001</v>
      </c>
      <c r="G44" s="41"/>
      <c r="H44" s="47"/>
    </row>
    <row r="45" s="2" customFormat="1" ht="16.8" customHeight="1">
      <c r="A45" s="41"/>
      <c r="B45" s="47"/>
      <c r="C45" s="311" t="s">
        <v>1770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09" t="s">
        <v>660</v>
      </c>
      <c r="D46" s="309" t="s">
        <v>1779</v>
      </c>
      <c r="E46" s="20" t="s">
        <v>116</v>
      </c>
      <c r="F46" s="310">
        <v>1387</v>
      </c>
      <c r="G46" s="41"/>
      <c r="H46" s="47"/>
    </row>
    <row r="47" s="2" customFormat="1" ht="16.8" customHeight="1">
      <c r="A47" s="41"/>
      <c r="B47" s="47"/>
      <c r="C47" s="309" t="s">
        <v>370</v>
      </c>
      <c r="D47" s="309" t="s">
        <v>1772</v>
      </c>
      <c r="E47" s="20" t="s">
        <v>116</v>
      </c>
      <c r="F47" s="310">
        <v>2795.4949999999999</v>
      </c>
      <c r="G47" s="41"/>
      <c r="H47" s="47"/>
    </row>
    <row r="48" s="2" customFormat="1" ht="16.8" customHeight="1">
      <c r="A48" s="41"/>
      <c r="B48" s="47"/>
      <c r="C48" s="309" t="s">
        <v>631</v>
      </c>
      <c r="D48" s="309" t="s">
        <v>1773</v>
      </c>
      <c r="E48" s="20" t="s">
        <v>116</v>
      </c>
      <c r="F48" s="310">
        <v>2277.645</v>
      </c>
      <c r="G48" s="41"/>
      <c r="H48" s="47"/>
    </row>
    <row r="49" s="2" customFormat="1" ht="16.8" customHeight="1">
      <c r="A49" s="41"/>
      <c r="B49" s="47"/>
      <c r="C49" s="309" t="s">
        <v>643</v>
      </c>
      <c r="D49" s="309" t="s">
        <v>1774</v>
      </c>
      <c r="E49" s="20" t="s">
        <v>116</v>
      </c>
      <c r="F49" s="310">
        <v>2374</v>
      </c>
      <c r="G49" s="41"/>
      <c r="H49" s="47"/>
    </row>
    <row r="50" s="2" customFormat="1" ht="16.8" customHeight="1">
      <c r="A50" s="41"/>
      <c r="B50" s="47"/>
      <c r="C50" s="309" t="s">
        <v>649</v>
      </c>
      <c r="D50" s="309" t="s">
        <v>1775</v>
      </c>
      <c r="E50" s="20" t="s">
        <v>116</v>
      </c>
      <c r="F50" s="310">
        <v>2374</v>
      </c>
      <c r="G50" s="41"/>
      <c r="H50" s="47"/>
    </row>
    <row r="51" s="2" customFormat="1" ht="16.8" customHeight="1">
      <c r="A51" s="41"/>
      <c r="B51" s="47"/>
      <c r="C51" s="309" t="s">
        <v>654</v>
      </c>
      <c r="D51" s="309" t="s">
        <v>1776</v>
      </c>
      <c r="E51" s="20" t="s">
        <v>116</v>
      </c>
      <c r="F51" s="310">
        <v>3250.6999999999998</v>
      </c>
      <c r="G51" s="41"/>
      <c r="H51" s="47"/>
    </row>
    <row r="52" s="2" customFormat="1" ht="16.8" customHeight="1">
      <c r="A52" s="41"/>
      <c r="B52" s="47"/>
      <c r="C52" s="305" t="s">
        <v>125</v>
      </c>
      <c r="D52" s="306" t="s">
        <v>126</v>
      </c>
      <c r="E52" s="307" t="s">
        <v>116</v>
      </c>
      <c r="F52" s="308">
        <v>75.299999999999997</v>
      </c>
      <c r="G52" s="41"/>
      <c r="H52" s="47"/>
    </row>
    <row r="53" s="2" customFormat="1" ht="16.8" customHeight="1">
      <c r="A53" s="41"/>
      <c r="B53" s="47"/>
      <c r="C53" s="309" t="s">
        <v>42</v>
      </c>
      <c r="D53" s="309" t="s">
        <v>302</v>
      </c>
      <c r="E53" s="20" t="s">
        <v>42</v>
      </c>
      <c r="F53" s="310">
        <v>0</v>
      </c>
      <c r="G53" s="41"/>
      <c r="H53" s="47"/>
    </row>
    <row r="54" s="2" customFormat="1" ht="16.8" customHeight="1">
      <c r="A54" s="41"/>
      <c r="B54" s="47"/>
      <c r="C54" s="309" t="s">
        <v>125</v>
      </c>
      <c r="D54" s="309" t="s">
        <v>706</v>
      </c>
      <c r="E54" s="20" t="s">
        <v>42</v>
      </c>
      <c r="F54" s="310">
        <v>75.299999999999997</v>
      </c>
      <c r="G54" s="41"/>
      <c r="H54" s="47"/>
    </row>
    <row r="55" s="2" customFormat="1" ht="16.8" customHeight="1">
      <c r="A55" s="41"/>
      <c r="B55" s="47"/>
      <c r="C55" s="311" t="s">
        <v>1770</v>
      </c>
      <c r="D55" s="41"/>
      <c r="E55" s="41"/>
      <c r="F55" s="41"/>
      <c r="G55" s="41"/>
      <c r="H55" s="47"/>
    </row>
    <row r="56" s="2" customFormat="1" ht="16.8" customHeight="1">
      <c r="A56" s="41"/>
      <c r="B56" s="47"/>
      <c r="C56" s="309" t="s">
        <v>702</v>
      </c>
      <c r="D56" s="309" t="s">
        <v>1781</v>
      </c>
      <c r="E56" s="20" t="s">
        <v>116</v>
      </c>
      <c r="F56" s="310">
        <v>170.69999999999999</v>
      </c>
      <c r="G56" s="41"/>
      <c r="H56" s="47"/>
    </row>
    <row r="57" s="2" customFormat="1" ht="16.8" customHeight="1">
      <c r="A57" s="41"/>
      <c r="B57" s="47"/>
      <c r="C57" s="309" t="s">
        <v>370</v>
      </c>
      <c r="D57" s="309" t="s">
        <v>1772</v>
      </c>
      <c r="E57" s="20" t="s">
        <v>116</v>
      </c>
      <c r="F57" s="310">
        <v>2795.4949999999999</v>
      </c>
      <c r="G57" s="41"/>
      <c r="H57" s="47"/>
    </row>
    <row r="58" s="2" customFormat="1" ht="16.8" customHeight="1">
      <c r="A58" s="41"/>
      <c r="B58" s="47"/>
      <c r="C58" s="309" t="s">
        <v>625</v>
      </c>
      <c r="D58" s="309" t="s">
        <v>1782</v>
      </c>
      <c r="E58" s="20" t="s">
        <v>116</v>
      </c>
      <c r="F58" s="310">
        <v>112.90000000000001</v>
      </c>
      <c r="G58" s="41"/>
      <c r="H58" s="47"/>
    </row>
    <row r="59" s="2" customFormat="1" ht="16.8" customHeight="1">
      <c r="A59" s="41"/>
      <c r="B59" s="47"/>
      <c r="C59" s="309" t="s">
        <v>631</v>
      </c>
      <c r="D59" s="309" t="s">
        <v>1773</v>
      </c>
      <c r="E59" s="20" t="s">
        <v>116</v>
      </c>
      <c r="F59" s="310">
        <v>2277.645</v>
      </c>
      <c r="G59" s="41"/>
      <c r="H59" s="47"/>
    </row>
    <row r="60" s="2" customFormat="1" ht="16.8" customHeight="1">
      <c r="A60" s="41"/>
      <c r="B60" s="47"/>
      <c r="C60" s="309" t="s">
        <v>1181</v>
      </c>
      <c r="D60" s="309" t="s">
        <v>1778</v>
      </c>
      <c r="E60" s="20" t="s">
        <v>116</v>
      </c>
      <c r="F60" s="310">
        <v>357.09500000000003</v>
      </c>
      <c r="G60" s="41"/>
      <c r="H60" s="47"/>
    </row>
    <row r="61" s="2" customFormat="1" ht="16.8" customHeight="1">
      <c r="A61" s="41"/>
      <c r="B61" s="47"/>
      <c r="C61" s="309" t="s">
        <v>711</v>
      </c>
      <c r="D61" s="309" t="s">
        <v>712</v>
      </c>
      <c r="E61" s="20" t="s">
        <v>116</v>
      </c>
      <c r="F61" s="310">
        <v>77.558999999999998</v>
      </c>
      <c r="G61" s="41"/>
      <c r="H61" s="47"/>
    </row>
    <row r="62" s="2" customFormat="1" ht="16.8" customHeight="1">
      <c r="A62" s="41"/>
      <c r="B62" s="47"/>
      <c r="C62" s="305" t="s">
        <v>128</v>
      </c>
      <c r="D62" s="306" t="s">
        <v>126</v>
      </c>
      <c r="E62" s="307" t="s">
        <v>116</v>
      </c>
      <c r="F62" s="308">
        <v>37.600000000000001</v>
      </c>
      <c r="G62" s="41"/>
      <c r="H62" s="47"/>
    </row>
    <row r="63" s="2" customFormat="1" ht="16.8" customHeight="1">
      <c r="A63" s="41"/>
      <c r="B63" s="47"/>
      <c r="C63" s="309" t="s">
        <v>128</v>
      </c>
      <c r="D63" s="309" t="s">
        <v>707</v>
      </c>
      <c r="E63" s="20" t="s">
        <v>42</v>
      </c>
      <c r="F63" s="310">
        <v>37.600000000000001</v>
      </c>
      <c r="G63" s="41"/>
      <c r="H63" s="47"/>
    </row>
    <row r="64" s="2" customFormat="1" ht="16.8" customHeight="1">
      <c r="A64" s="41"/>
      <c r="B64" s="47"/>
      <c r="C64" s="311" t="s">
        <v>1770</v>
      </c>
      <c r="D64" s="41"/>
      <c r="E64" s="41"/>
      <c r="F64" s="41"/>
      <c r="G64" s="41"/>
      <c r="H64" s="47"/>
    </row>
    <row r="65" s="2" customFormat="1" ht="16.8" customHeight="1">
      <c r="A65" s="41"/>
      <c r="B65" s="47"/>
      <c r="C65" s="309" t="s">
        <v>702</v>
      </c>
      <c r="D65" s="309" t="s">
        <v>1781</v>
      </c>
      <c r="E65" s="20" t="s">
        <v>116</v>
      </c>
      <c r="F65" s="310">
        <v>170.69999999999999</v>
      </c>
      <c r="G65" s="41"/>
      <c r="H65" s="47"/>
    </row>
    <row r="66" s="2" customFormat="1" ht="16.8" customHeight="1">
      <c r="A66" s="41"/>
      <c r="B66" s="47"/>
      <c r="C66" s="309" t="s">
        <v>370</v>
      </c>
      <c r="D66" s="309" t="s">
        <v>1772</v>
      </c>
      <c r="E66" s="20" t="s">
        <v>116</v>
      </c>
      <c r="F66" s="310">
        <v>2795.4949999999999</v>
      </c>
      <c r="G66" s="41"/>
      <c r="H66" s="47"/>
    </row>
    <row r="67" s="2" customFormat="1" ht="16.8" customHeight="1">
      <c r="A67" s="41"/>
      <c r="B67" s="47"/>
      <c r="C67" s="309" t="s">
        <v>625</v>
      </c>
      <c r="D67" s="309" t="s">
        <v>1782</v>
      </c>
      <c r="E67" s="20" t="s">
        <v>116</v>
      </c>
      <c r="F67" s="310">
        <v>112.90000000000001</v>
      </c>
      <c r="G67" s="41"/>
      <c r="H67" s="47"/>
    </row>
    <row r="68" s="2" customFormat="1" ht="16.8" customHeight="1">
      <c r="A68" s="41"/>
      <c r="B68" s="47"/>
      <c r="C68" s="309" t="s">
        <v>631</v>
      </c>
      <c r="D68" s="309" t="s">
        <v>1773</v>
      </c>
      <c r="E68" s="20" t="s">
        <v>116</v>
      </c>
      <c r="F68" s="310">
        <v>2277.645</v>
      </c>
      <c r="G68" s="41"/>
      <c r="H68" s="47"/>
    </row>
    <row r="69" s="2" customFormat="1" ht="16.8" customHeight="1">
      <c r="A69" s="41"/>
      <c r="B69" s="47"/>
      <c r="C69" s="309" t="s">
        <v>1181</v>
      </c>
      <c r="D69" s="309" t="s">
        <v>1778</v>
      </c>
      <c r="E69" s="20" t="s">
        <v>116</v>
      </c>
      <c r="F69" s="310">
        <v>357.09500000000003</v>
      </c>
      <c r="G69" s="41"/>
      <c r="H69" s="47"/>
    </row>
    <row r="70" s="2" customFormat="1" ht="16.8" customHeight="1">
      <c r="A70" s="41"/>
      <c r="B70" s="47"/>
      <c r="C70" s="309" t="s">
        <v>716</v>
      </c>
      <c r="D70" s="309" t="s">
        <v>717</v>
      </c>
      <c r="E70" s="20" t="s">
        <v>116</v>
      </c>
      <c r="F70" s="310">
        <v>82.915000000000006</v>
      </c>
      <c r="G70" s="41"/>
      <c r="H70" s="47"/>
    </row>
    <row r="71" s="2" customFormat="1" ht="16.8" customHeight="1">
      <c r="A71" s="41"/>
      <c r="B71" s="47"/>
      <c r="C71" s="305" t="s">
        <v>131</v>
      </c>
      <c r="D71" s="306" t="s">
        <v>126</v>
      </c>
      <c r="E71" s="307" t="s">
        <v>116</v>
      </c>
      <c r="F71" s="308">
        <v>42.899999999999999</v>
      </c>
      <c r="G71" s="41"/>
      <c r="H71" s="47"/>
    </row>
    <row r="72" s="2" customFormat="1" ht="16.8" customHeight="1">
      <c r="A72" s="41"/>
      <c r="B72" s="47"/>
      <c r="C72" s="309" t="s">
        <v>131</v>
      </c>
      <c r="D72" s="309" t="s">
        <v>708</v>
      </c>
      <c r="E72" s="20" t="s">
        <v>42</v>
      </c>
      <c r="F72" s="310">
        <v>42.899999999999999</v>
      </c>
      <c r="G72" s="41"/>
      <c r="H72" s="47"/>
    </row>
    <row r="73" s="2" customFormat="1" ht="16.8" customHeight="1">
      <c r="A73" s="41"/>
      <c r="B73" s="47"/>
      <c r="C73" s="311" t="s">
        <v>1770</v>
      </c>
      <c r="D73" s="41"/>
      <c r="E73" s="41"/>
      <c r="F73" s="41"/>
      <c r="G73" s="41"/>
      <c r="H73" s="47"/>
    </row>
    <row r="74" s="2" customFormat="1" ht="16.8" customHeight="1">
      <c r="A74" s="41"/>
      <c r="B74" s="47"/>
      <c r="C74" s="309" t="s">
        <v>702</v>
      </c>
      <c r="D74" s="309" t="s">
        <v>1781</v>
      </c>
      <c r="E74" s="20" t="s">
        <v>116</v>
      </c>
      <c r="F74" s="310">
        <v>170.69999999999999</v>
      </c>
      <c r="G74" s="41"/>
      <c r="H74" s="47"/>
    </row>
    <row r="75" s="2" customFormat="1" ht="16.8" customHeight="1">
      <c r="A75" s="41"/>
      <c r="B75" s="47"/>
      <c r="C75" s="309" t="s">
        <v>370</v>
      </c>
      <c r="D75" s="309" t="s">
        <v>1772</v>
      </c>
      <c r="E75" s="20" t="s">
        <v>116</v>
      </c>
      <c r="F75" s="310">
        <v>2795.4949999999999</v>
      </c>
      <c r="G75" s="41"/>
      <c r="H75" s="47"/>
    </row>
    <row r="76" s="2" customFormat="1" ht="16.8" customHeight="1">
      <c r="A76" s="41"/>
      <c r="B76" s="47"/>
      <c r="C76" s="309" t="s">
        <v>637</v>
      </c>
      <c r="D76" s="309" t="s">
        <v>1780</v>
      </c>
      <c r="E76" s="20" t="s">
        <v>116</v>
      </c>
      <c r="F76" s="310">
        <v>420.10000000000002</v>
      </c>
      <c r="G76" s="41"/>
      <c r="H76" s="47"/>
    </row>
    <row r="77" s="2" customFormat="1" ht="16.8" customHeight="1">
      <c r="A77" s="41"/>
      <c r="B77" s="47"/>
      <c r="C77" s="309" t="s">
        <v>1181</v>
      </c>
      <c r="D77" s="309" t="s">
        <v>1778</v>
      </c>
      <c r="E77" s="20" t="s">
        <v>116</v>
      </c>
      <c r="F77" s="310">
        <v>357.09500000000003</v>
      </c>
      <c r="G77" s="41"/>
      <c r="H77" s="47"/>
    </row>
    <row r="78" s="2" customFormat="1" ht="16.8" customHeight="1">
      <c r="A78" s="41"/>
      <c r="B78" s="47"/>
      <c r="C78" s="309" t="s">
        <v>716</v>
      </c>
      <c r="D78" s="309" t="s">
        <v>717</v>
      </c>
      <c r="E78" s="20" t="s">
        <v>116</v>
      </c>
      <c r="F78" s="310">
        <v>82.915000000000006</v>
      </c>
      <c r="G78" s="41"/>
      <c r="H78" s="47"/>
    </row>
    <row r="79" s="2" customFormat="1" ht="16.8" customHeight="1">
      <c r="A79" s="41"/>
      <c r="B79" s="47"/>
      <c r="C79" s="305" t="s">
        <v>134</v>
      </c>
      <c r="D79" s="306" t="s">
        <v>135</v>
      </c>
      <c r="E79" s="307" t="s">
        <v>116</v>
      </c>
      <c r="F79" s="308">
        <v>14.9</v>
      </c>
      <c r="G79" s="41"/>
      <c r="H79" s="47"/>
    </row>
    <row r="80" s="2" customFormat="1" ht="16.8" customHeight="1">
      <c r="A80" s="41"/>
      <c r="B80" s="47"/>
      <c r="C80" s="309" t="s">
        <v>134</v>
      </c>
      <c r="D80" s="309" t="s">
        <v>709</v>
      </c>
      <c r="E80" s="20" t="s">
        <v>42</v>
      </c>
      <c r="F80" s="310">
        <v>14.9</v>
      </c>
      <c r="G80" s="41"/>
      <c r="H80" s="47"/>
    </row>
    <row r="81" s="2" customFormat="1" ht="16.8" customHeight="1">
      <c r="A81" s="41"/>
      <c r="B81" s="47"/>
      <c r="C81" s="311" t="s">
        <v>1770</v>
      </c>
      <c r="D81" s="41"/>
      <c r="E81" s="41"/>
      <c r="F81" s="41"/>
      <c r="G81" s="41"/>
      <c r="H81" s="47"/>
    </row>
    <row r="82" s="2" customFormat="1" ht="16.8" customHeight="1">
      <c r="A82" s="41"/>
      <c r="B82" s="47"/>
      <c r="C82" s="309" t="s">
        <v>702</v>
      </c>
      <c r="D82" s="309" t="s">
        <v>1781</v>
      </c>
      <c r="E82" s="20" t="s">
        <v>116</v>
      </c>
      <c r="F82" s="310">
        <v>170.69999999999999</v>
      </c>
      <c r="G82" s="41"/>
      <c r="H82" s="47"/>
    </row>
    <row r="83" s="2" customFormat="1" ht="16.8" customHeight="1">
      <c r="A83" s="41"/>
      <c r="B83" s="47"/>
      <c r="C83" s="309" t="s">
        <v>370</v>
      </c>
      <c r="D83" s="309" t="s">
        <v>1772</v>
      </c>
      <c r="E83" s="20" t="s">
        <v>116</v>
      </c>
      <c r="F83" s="310">
        <v>2795.4949999999999</v>
      </c>
      <c r="G83" s="41"/>
      <c r="H83" s="47"/>
    </row>
    <row r="84" s="2" customFormat="1" ht="16.8" customHeight="1">
      <c r="A84" s="41"/>
      <c r="B84" s="47"/>
      <c r="C84" s="309" t="s">
        <v>637</v>
      </c>
      <c r="D84" s="309" t="s">
        <v>1780</v>
      </c>
      <c r="E84" s="20" t="s">
        <v>116</v>
      </c>
      <c r="F84" s="310">
        <v>420.10000000000002</v>
      </c>
      <c r="G84" s="41"/>
      <c r="H84" s="47"/>
    </row>
    <row r="85" s="2" customFormat="1" ht="16.8" customHeight="1">
      <c r="A85" s="41"/>
      <c r="B85" s="47"/>
      <c r="C85" s="309" t="s">
        <v>1181</v>
      </c>
      <c r="D85" s="309" t="s">
        <v>1778</v>
      </c>
      <c r="E85" s="20" t="s">
        <v>116</v>
      </c>
      <c r="F85" s="310">
        <v>357.09500000000003</v>
      </c>
      <c r="G85" s="41"/>
      <c r="H85" s="47"/>
    </row>
    <row r="86" s="2" customFormat="1" ht="16.8" customHeight="1">
      <c r="A86" s="41"/>
      <c r="B86" s="47"/>
      <c r="C86" s="309" t="s">
        <v>722</v>
      </c>
      <c r="D86" s="309" t="s">
        <v>723</v>
      </c>
      <c r="E86" s="20" t="s">
        <v>116</v>
      </c>
      <c r="F86" s="310">
        <v>15.347</v>
      </c>
      <c r="G86" s="41"/>
      <c r="H86" s="47"/>
    </row>
    <row r="87" s="2" customFormat="1" ht="16.8" customHeight="1">
      <c r="A87" s="41"/>
      <c r="B87" s="47"/>
      <c r="C87" s="305" t="s">
        <v>138</v>
      </c>
      <c r="D87" s="306" t="s">
        <v>126</v>
      </c>
      <c r="E87" s="307" t="s">
        <v>116</v>
      </c>
      <c r="F87" s="308">
        <v>1.5</v>
      </c>
      <c r="G87" s="41"/>
      <c r="H87" s="47"/>
    </row>
    <row r="88" s="2" customFormat="1" ht="16.8" customHeight="1">
      <c r="A88" s="41"/>
      <c r="B88" s="47"/>
      <c r="C88" s="309" t="s">
        <v>42</v>
      </c>
      <c r="D88" s="309" t="s">
        <v>302</v>
      </c>
      <c r="E88" s="20" t="s">
        <v>42</v>
      </c>
      <c r="F88" s="310">
        <v>0</v>
      </c>
      <c r="G88" s="41"/>
      <c r="H88" s="47"/>
    </row>
    <row r="89" s="2" customFormat="1" ht="16.8" customHeight="1">
      <c r="A89" s="41"/>
      <c r="B89" s="47"/>
      <c r="C89" s="309" t="s">
        <v>138</v>
      </c>
      <c r="D89" s="309" t="s">
        <v>682</v>
      </c>
      <c r="E89" s="20" t="s">
        <v>42</v>
      </c>
      <c r="F89" s="310">
        <v>1.5</v>
      </c>
      <c r="G89" s="41"/>
      <c r="H89" s="47"/>
    </row>
    <row r="90" s="2" customFormat="1" ht="16.8" customHeight="1">
      <c r="A90" s="41"/>
      <c r="B90" s="47"/>
      <c r="C90" s="311" t="s">
        <v>1770</v>
      </c>
      <c r="D90" s="41"/>
      <c r="E90" s="41"/>
      <c r="F90" s="41"/>
      <c r="G90" s="41"/>
      <c r="H90" s="47"/>
    </row>
    <row r="91" s="2" customFormat="1" ht="16.8" customHeight="1">
      <c r="A91" s="41"/>
      <c r="B91" s="47"/>
      <c r="C91" s="309" t="s">
        <v>678</v>
      </c>
      <c r="D91" s="309" t="s">
        <v>1783</v>
      </c>
      <c r="E91" s="20" t="s">
        <v>116</v>
      </c>
      <c r="F91" s="310">
        <v>26.199999999999999</v>
      </c>
      <c r="G91" s="41"/>
      <c r="H91" s="47"/>
    </row>
    <row r="92" s="2" customFormat="1" ht="16.8" customHeight="1">
      <c r="A92" s="41"/>
      <c r="B92" s="47"/>
      <c r="C92" s="309" t="s">
        <v>370</v>
      </c>
      <c r="D92" s="309" t="s">
        <v>1772</v>
      </c>
      <c r="E92" s="20" t="s">
        <v>116</v>
      </c>
      <c r="F92" s="310">
        <v>2795.4949999999999</v>
      </c>
      <c r="G92" s="41"/>
      <c r="H92" s="47"/>
    </row>
    <row r="93" s="2" customFormat="1" ht="16.8" customHeight="1">
      <c r="A93" s="41"/>
      <c r="B93" s="47"/>
      <c r="C93" s="309" t="s">
        <v>631</v>
      </c>
      <c r="D93" s="309" t="s">
        <v>1773</v>
      </c>
      <c r="E93" s="20" t="s">
        <v>116</v>
      </c>
      <c r="F93" s="310">
        <v>2277.645</v>
      </c>
      <c r="G93" s="41"/>
      <c r="H93" s="47"/>
    </row>
    <row r="94" s="2" customFormat="1" ht="16.8" customHeight="1">
      <c r="A94" s="41"/>
      <c r="B94" s="47"/>
      <c r="C94" s="309" t="s">
        <v>686</v>
      </c>
      <c r="D94" s="309" t="s">
        <v>687</v>
      </c>
      <c r="E94" s="20" t="s">
        <v>116</v>
      </c>
      <c r="F94" s="310">
        <v>1.5449999999999999</v>
      </c>
      <c r="G94" s="41"/>
      <c r="H94" s="47"/>
    </row>
    <row r="95" s="2" customFormat="1" ht="16.8" customHeight="1">
      <c r="A95" s="41"/>
      <c r="B95" s="47"/>
      <c r="C95" s="305" t="s">
        <v>141</v>
      </c>
      <c r="D95" s="306" t="s">
        <v>126</v>
      </c>
      <c r="E95" s="307" t="s">
        <v>116</v>
      </c>
      <c r="F95" s="308">
        <v>15.699999999999999</v>
      </c>
      <c r="G95" s="41"/>
      <c r="H95" s="47"/>
    </row>
    <row r="96" s="2" customFormat="1" ht="16.8" customHeight="1">
      <c r="A96" s="41"/>
      <c r="B96" s="47"/>
      <c r="C96" s="309" t="s">
        <v>141</v>
      </c>
      <c r="D96" s="309" t="s">
        <v>683</v>
      </c>
      <c r="E96" s="20" t="s">
        <v>42</v>
      </c>
      <c r="F96" s="310">
        <v>15.699999999999999</v>
      </c>
      <c r="G96" s="41"/>
      <c r="H96" s="47"/>
    </row>
    <row r="97" s="2" customFormat="1" ht="16.8" customHeight="1">
      <c r="A97" s="41"/>
      <c r="B97" s="47"/>
      <c r="C97" s="311" t="s">
        <v>1770</v>
      </c>
      <c r="D97" s="41"/>
      <c r="E97" s="41"/>
      <c r="F97" s="41"/>
      <c r="G97" s="41"/>
      <c r="H97" s="47"/>
    </row>
    <row r="98" s="2" customFormat="1" ht="16.8" customHeight="1">
      <c r="A98" s="41"/>
      <c r="B98" s="47"/>
      <c r="C98" s="309" t="s">
        <v>678</v>
      </c>
      <c r="D98" s="309" t="s">
        <v>1783</v>
      </c>
      <c r="E98" s="20" t="s">
        <v>116</v>
      </c>
      <c r="F98" s="310">
        <v>26.199999999999999</v>
      </c>
      <c r="G98" s="41"/>
      <c r="H98" s="47"/>
    </row>
    <row r="99" s="2" customFormat="1" ht="16.8" customHeight="1">
      <c r="A99" s="41"/>
      <c r="B99" s="47"/>
      <c r="C99" s="309" t="s">
        <v>370</v>
      </c>
      <c r="D99" s="309" t="s">
        <v>1772</v>
      </c>
      <c r="E99" s="20" t="s">
        <v>116</v>
      </c>
      <c r="F99" s="310">
        <v>2795.4949999999999</v>
      </c>
      <c r="G99" s="41"/>
      <c r="H99" s="47"/>
    </row>
    <row r="100" s="2" customFormat="1" ht="16.8" customHeight="1">
      <c r="A100" s="41"/>
      <c r="B100" s="47"/>
      <c r="C100" s="309" t="s">
        <v>631</v>
      </c>
      <c r="D100" s="309" t="s">
        <v>1773</v>
      </c>
      <c r="E100" s="20" t="s">
        <v>116</v>
      </c>
      <c r="F100" s="310">
        <v>2277.645</v>
      </c>
      <c r="G100" s="41"/>
      <c r="H100" s="47"/>
    </row>
    <row r="101" s="2" customFormat="1" ht="16.8" customHeight="1">
      <c r="A101" s="41"/>
      <c r="B101" s="47"/>
      <c r="C101" s="309" t="s">
        <v>697</v>
      </c>
      <c r="D101" s="309" t="s">
        <v>698</v>
      </c>
      <c r="E101" s="20" t="s">
        <v>116</v>
      </c>
      <c r="F101" s="310">
        <v>16.170999999999999</v>
      </c>
      <c r="G101" s="41"/>
      <c r="H101" s="47"/>
    </row>
    <row r="102" s="2" customFormat="1" ht="16.8" customHeight="1">
      <c r="A102" s="41"/>
      <c r="B102" s="47"/>
      <c r="C102" s="305" t="s">
        <v>143</v>
      </c>
      <c r="D102" s="306" t="s">
        <v>126</v>
      </c>
      <c r="E102" s="307" t="s">
        <v>116</v>
      </c>
      <c r="F102" s="308">
        <v>9</v>
      </c>
      <c r="G102" s="41"/>
      <c r="H102" s="47"/>
    </row>
    <row r="103" s="2" customFormat="1" ht="16.8" customHeight="1">
      <c r="A103" s="41"/>
      <c r="B103" s="47"/>
      <c r="C103" s="309" t="s">
        <v>143</v>
      </c>
      <c r="D103" s="309" t="s">
        <v>684</v>
      </c>
      <c r="E103" s="20" t="s">
        <v>42</v>
      </c>
      <c r="F103" s="310">
        <v>9</v>
      </c>
      <c r="G103" s="41"/>
      <c r="H103" s="47"/>
    </row>
    <row r="104" s="2" customFormat="1" ht="16.8" customHeight="1">
      <c r="A104" s="41"/>
      <c r="B104" s="47"/>
      <c r="C104" s="311" t="s">
        <v>1770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309" t="s">
        <v>678</v>
      </c>
      <c r="D105" s="309" t="s">
        <v>1783</v>
      </c>
      <c r="E105" s="20" t="s">
        <v>116</v>
      </c>
      <c r="F105" s="310">
        <v>26.199999999999999</v>
      </c>
      <c r="G105" s="41"/>
      <c r="H105" s="47"/>
    </row>
    <row r="106" s="2" customFormat="1" ht="16.8" customHeight="1">
      <c r="A106" s="41"/>
      <c r="B106" s="47"/>
      <c r="C106" s="309" t="s">
        <v>370</v>
      </c>
      <c r="D106" s="309" t="s">
        <v>1772</v>
      </c>
      <c r="E106" s="20" t="s">
        <v>116</v>
      </c>
      <c r="F106" s="310">
        <v>2795.4949999999999</v>
      </c>
      <c r="G106" s="41"/>
      <c r="H106" s="47"/>
    </row>
    <row r="107" s="2" customFormat="1" ht="16.8" customHeight="1">
      <c r="A107" s="41"/>
      <c r="B107" s="47"/>
      <c r="C107" s="309" t="s">
        <v>631</v>
      </c>
      <c r="D107" s="309" t="s">
        <v>1773</v>
      </c>
      <c r="E107" s="20" t="s">
        <v>116</v>
      </c>
      <c r="F107" s="310">
        <v>2277.645</v>
      </c>
      <c r="G107" s="41"/>
      <c r="H107" s="47"/>
    </row>
    <row r="108" s="2" customFormat="1" ht="16.8" customHeight="1">
      <c r="A108" s="41"/>
      <c r="B108" s="47"/>
      <c r="C108" s="309" t="s">
        <v>691</v>
      </c>
      <c r="D108" s="309" t="s">
        <v>692</v>
      </c>
      <c r="E108" s="20" t="s">
        <v>116</v>
      </c>
      <c r="F108" s="310">
        <v>9.2699999999999996</v>
      </c>
      <c r="G108" s="41"/>
      <c r="H108" s="47"/>
    </row>
    <row r="109" s="2" customFormat="1" ht="16.8" customHeight="1">
      <c r="A109" s="41"/>
      <c r="B109" s="47"/>
      <c r="C109" s="305" t="s">
        <v>145</v>
      </c>
      <c r="D109" s="306" t="s">
        <v>146</v>
      </c>
      <c r="E109" s="307" t="s">
        <v>147</v>
      </c>
      <c r="F109" s="308">
        <v>24</v>
      </c>
      <c r="G109" s="41"/>
      <c r="H109" s="47"/>
    </row>
    <row r="110" s="2" customFormat="1" ht="16.8" customHeight="1">
      <c r="A110" s="41"/>
      <c r="B110" s="47"/>
      <c r="C110" s="309" t="s">
        <v>42</v>
      </c>
      <c r="D110" s="309" t="s">
        <v>601</v>
      </c>
      <c r="E110" s="20" t="s">
        <v>42</v>
      </c>
      <c r="F110" s="310">
        <v>0</v>
      </c>
      <c r="G110" s="41"/>
      <c r="H110" s="47"/>
    </row>
    <row r="111" s="2" customFormat="1" ht="16.8" customHeight="1">
      <c r="A111" s="41"/>
      <c r="B111" s="47"/>
      <c r="C111" s="309" t="s">
        <v>145</v>
      </c>
      <c r="D111" s="309" t="s">
        <v>891</v>
      </c>
      <c r="E111" s="20" t="s">
        <v>42</v>
      </c>
      <c r="F111" s="310">
        <v>24</v>
      </c>
      <c r="G111" s="41"/>
      <c r="H111" s="47"/>
    </row>
    <row r="112" s="2" customFormat="1" ht="16.8" customHeight="1">
      <c r="A112" s="41"/>
      <c r="B112" s="47"/>
      <c r="C112" s="311" t="s">
        <v>1770</v>
      </c>
      <c r="D112" s="41"/>
      <c r="E112" s="41"/>
      <c r="F112" s="41"/>
      <c r="G112" s="41"/>
      <c r="H112" s="47"/>
    </row>
    <row r="113" s="2" customFormat="1" ht="16.8" customHeight="1">
      <c r="A113" s="41"/>
      <c r="B113" s="47"/>
      <c r="C113" s="309" t="s">
        <v>887</v>
      </c>
      <c r="D113" s="309" t="s">
        <v>1784</v>
      </c>
      <c r="E113" s="20" t="s">
        <v>147</v>
      </c>
      <c r="F113" s="310">
        <v>28</v>
      </c>
      <c r="G113" s="41"/>
      <c r="H113" s="47"/>
    </row>
    <row r="114" s="2" customFormat="1" ht="16.8" customHeight="1">
      <c r="A114" s="41"/>
      <c r="B114" s="47"/>
      <c r="C114" s="309" t="s">
        <v>849</v>
      </c>
      <c r="D114" s="309" t="s">
        <v>1785</v>
      </c>
      <c r="E114" s="20" t="s">
        <v>147</v>
      </c>
      <c r="F114" s="310">
        <v>1410.5</v>
      </c>
      <c r="G114" s="41"/>
      <c r="H114" s="47"/>
    </row>
    <row r="115" s="2" customFormat="1" ht="16.8" customHeight="1">
      <c r="A115" s="41"/>
      <c r="B115" s="47"/>
      <c r="C115" s="309" t="s">
        <v>893</v>
      </c>
      <c r="D115" s="309" t="s">
        <v>894</v>
      </c>
      <c r="E115" s="20" t="s">
        <v>147</v>
      </c>
      <c r="F115" s="310">
        <v>24</v>
      </c>
      <c r="G115" s="41"/>
      <c r="H115" s="47"/>
    </row>
    <row r="116" s="2" customFormat="1" ht="16.8" customHeight="1">
      <c r="A116" s="41"/>
      <c r="B116" s="47"/>
      <c r="C116" s="305" t="s">
        <v>149</v>
      </c>
      <c r="D116" s="306" t="s">
        <v>146</v>
      </c>
      <c r="E116" s="307" t="s">
        <v>147</v>
      </c>
      <c r="F116" s="308">
        <v>4</v>
      </c>
      <c r="G116" s="41"/>
      <c r="H116" s="47"/>
    </row>
    <row r="117" s="2" customFormat="1" ht="16.8" customHeight="1">
      <c r="A117" s="41"/>
      <c r="B117" s="47"/>
      <c r="C117" s="309" t="s">
        <v>149</v>
      </c>
      <c r="D117" s="309" t="s">
        <v>150</v>
      </c>
      <c r="E117" s="20" t="s">
        <v>42</v>
      </c>
      <c r="F117" s="310">
        <v>4</v>
      </c>
      <c r="G117" s="41"/>
      <c r="H117" s="47"/>
    </row>
    <row r="118" s="2" customFormat="1" ht="16.8" customHeight="1">
      <c r="A118" s="41"/>
      <c r="B118" s="47"/>
      <c r="C118" s="311" t="s">
        <v>1770</v>
      </c>
      <c r="D118" s="41"/>
      <c r="E118" s="41"/>
      <c r="F118" s="41"/>
      <c r="G118" s="41"/>
      <c r="H118" s="47"/>
    </row>
    <row r="119" s="2" customFormat="1" ht="16.8" customHeight="1">
      <c r="A119" s="41"/>
      <c r="B119" s="47"/>
      <c r="C119" s="309" t="s">
        <v>887</v>
      </c>
      <c r="D119" s="309" t="s">
        <v>1784</v>
      </c>
      <c r="E119" s="20" t="s">
        <v>147</v>
      </c>
      <c r="F119" s="310">
        <v>28</v>
      </c>
      <c r="G119" s="41"/>
      <c r="H119" s="47"/>
    </row>
    <row r="120" s="2" customFormat="1" ht="16.8" customHeight="1">
      <c r="A120" s="41"/>
      <c r="B120" s="47"/>
      <c r="C120" s="309" t="s">
        <v>849</v>
      </c>
      <c r="D120" s="309" t="s">
        <v>1785</v>
      </c>
      <c r="E120" s="20" t="s">
        <v>147</v>
      </c>
      <c r="F120" s="310">
        <v>1410.5</v>
      </c>
      <c r="G120" s="41"/>
      <c r="H120" s="47"/>
    </row>
    <row r="121" s="2" customFormat="1" ht="16.8" customHeight="1">
      <c r="A121" s="41"/>
      <c r="B121" s="47"/>
      <c r="C121" s="309" t="s">
        <v>897</v>
      </c>
      <c r="D121" s="309" t="s">
        <v>898</v>
      </c>
      <c r="E121" s="20" t="s">
        <v>147</v>
      </c>
      <c r="F121" s="310">
        <v>4</v>
      </c>
      <c r="G121" s="41"/>
      <c r="H121" s="47"/>
    </row>
    <row r="122" s="2" customFormat="1" ht="16.8" customHeight="1">
      <c r="A122" s="41"/>
      <c r="B122" s="47"/>
      <c r="C122" s="305" t="s">
        <v>151</v>
      </c>
      <c r="D122" s="306" t="s">
        <v>146</v>
      </c>
      <c r="E122" s="307" t="s">
        <v>147</v>
      </c>
      <c r="F122" s="308">
        <v>1146.2000000000001</v>
      </c>
      <c r="G122" s="41"/>
      <c r="H122" s="47"/>
    </row>
    <row r="123" s="2" customFormat="1" ht="16.8" customHeight="1">
      <c r="A123" s="41"/>
      <c r="B123" s="47"/>
      <c r="C123" s="309" t="s">
        <v>42</v>
      </c>
      <c r="D123" s="309" t="s">
        <v>601</v>
      </c>
      <c r="E123" s="20" t="s">
        <v>42</v>
      </c>
      <c r="F123" s="310">
        <v>0</v>
      </c>
      <c r="G123" s="41"/>
      <c r="H123" s="47"/>
    </row>
    <row r="124" s="2" customFormat="1" ht="16.8" customHeight="1">
      <c r="A124" s="41"/>
      <c r="B124" s="47"/>
      <c r="C124" s="309" t="s">
        <v>151</v>
      </c>
      <c r="D124" s="309" t="s">
        <v>853</v>
      </c>
      <c r="E124" s="20" t="s">
        <v>42</v>
      </c>
      <c r="F124" s="310">
        <v>1146.2000000000001</v>
      </c>
      <c r="G124" s="41"/>
      <c r="H124" s="47"/>
    </row>
    <row r="125" s="2" customFormat="1" ht="16.8" customHeight="1">
      <c r="A125" s="41"/>
      <c r="B125" s="47"/>
      <c r="C125" s="311" t="s">
        <v>1770</v>
      </c>
      <c r="D125" s="41"/>
      <c r="E125" s="41"/>
      <c r="F125" s="41"/>
      <c r="G125" s="41"/>
      <c r="H125" s="47"/>
    </row>
    <row r="126" s="2" customFormat="1" ht="16.8" customHeight="1">
      <c r="A126" s="41"/>
      <c r="B126" s="47"/>
      <c r="C126" s="309" t="s">
        <v>849</v>
      </c>
      <c r="D126" s="309" t="s">
        <v>1785</v>
      </c>
      <c r="E126" s="20" t="s">
        <v>147</v>
      </c>
      <c r="F126" s="310">
        <v>1410.5</v>
      </c>
      <c r="G126" s="41"/>
      <c r="H126" s="47"/>
    </row>
    <row r="127" s="2" customFormat="1" ht="16.8" customHeight="1">
      <c r="A127" s="41"/>
      <c r="B127" s="47"/>
      <c r="C127" s="309" t="s">
        <v>871</v>
      </c>
      <c r="D127" s="309" t="s">
        <v>872</v>
      </c>
      <c r="E127" s="20" t="s">
        <v>147</v>
      </c>
      <c r="F127" s="310">
        <v>1157.662</v>
      </c>
      <c r="G127" s="41"/>
      <c r="H127" s="47"/>
    </row>
    <row r="128" s="2" customFormat="1" ht="16.8" customHeight="1">
      <c r="A128" s="41"/>
      <c r="B128" s="47"/>
      <c r="C128" s="305" t="s">
        <v>153</v>
      </c>
      <c r="D128" s="306" t="s">
        <v>146</v>
      </c>
      <c r="E128" s="307" t="s">
        <v>147</v>
      </c>
      <c r="F128" s="308">
        <v>40</v>
      </c>
      <c r="G128" s="41"/>
      <c r="H128" s="47"/>
    </row>
    <row r="129" s="2" customFormat="1" ht="16.8" customHeight="1">
      <c r="A129" s="41"/>
      <c r="B129" s="47"/>
      <c r="C129" s="309" t="s">
        <v>153</v>
      </c>
      <c r="D129" s="309" t="s">
        <v>854</v>
      </c>
      <c r="E129" s="20" t="s">
        <v>42</v>
      </c>
      <c r="F129" s="310">
        <v>40</v>
      </c>
      <c r="G129" s="41"/>
      <c r="H129" s="47"/>
    </row>
    <row r="130" s="2" customFormat="1" ht="16.8" customHeight="1">
      <c r="A130" s="41"/>
      <c r="B130" s="47"/>
      <c r="C130" s="311" t="s">
        <v>1770</v>
      </c>
      <c r="D130" s="41"/>
      <c r="E130" s="41"/>
      <c r="F130" s="41"/>
      <c r="G130" s="41"/>
      <c r="H130" s="47"/>
    </row>
    <row r="131" s="2" customFormat="1" ht="16.8" customHeight="1">
      <c r="A131" s="41"/>
      <c r="B131" s="47"/>
      <c r="C131" s="309" t="s">
        <v>849</v>
      </c>
      <c r="D131" s="309" t="s">
        <v>1785</v>
      </c>
      <c r="E131" s="20" t="s">
        <v>147</v>
      </c>
      <c r="F131" s="310">
        <v>1410.5</v>
      </c>
      <c r="G131" s="41"/>
      <c r="H131" s="47"/>
    </row>
    <row r="132" s="2" customFormat="1" ht="16.8" customHeight="1">
      <c r="A132" s="41"/>
      <c r="B132" s="47"/>
      <c r="C132" s="309" t="s">
        <v>867</v>
      </c>
      <c r="D132" s="309" t="s">
        <v>868</v>
      </c>
      <c r="E132" s="20" t="s">
        <v>147</v>
      </c>
      <c r="F132" s="310">
        <v>40</v>
      </c>
      <c r="G132" s="41"/>
      <c r="H132" s="47"/>
    </row>
    <row r="133" s="2" customFormat="1" ht="16.8" customHeight="1">
      <c r="A133" s="41"/>
      <c r="B133" s="47"/>
      <c r="C133" s="305" t="s">
        <v>155</v>
      </c>
      <c r="D133" s="306" t="s">
        <v>146</v>
      </c>
      <c r="E133" s="307" t="s">
        <v>147</v>
      </c>
      <c r="F133" s="308">
        <v>66</v>
      </c>
      <c r="G133" s="41"/>
      <c r="H133" s="47"/>
    </row>
    <row r="134" s="2" customFormat="1" ht="16.8" customHeight="1">
      <c r="A134" s="41"/>
      <c r="B134" s="47"/>
      <c r="C134" s="309" t="s">
        <v>155</v>
      </c>
      <c r="D134" s="309" t="s">
        <v>855</v>
      </c>
      <c r="E134" s="20" t="s">
        <v>42</v>
      </c>
      <c r="F134" s="310">
        <v>66</v>
      </c>
      <c r="G134" s="41"/>
      <c r="H134" s="47"/>
    </row>
    <row r="135" s="2" customFormat="1" ht="16.8" customHeight="1">
      <c r="A135" s="41"/>
      <c r="B135" s="47"/>
      <c r="C135" s="311" t="s">
        <v>1770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09" t="s">
        <v>849</v>
      </c>
      <c r="D136" s="309" t="s">
        <v>1785</v>
      </c>
      <c r="E136" s="20" t="s">
        <v>147</v>
      </c>
      <c r="F136" s="310">
        <v>1410.5</v>
      </c>
      <c r="G136" s="41"/>
      <c r="H136" s="47"/>
    </row>
    <row r="137" s="2" customFormat="1" ht="16.8" customHeight="1">
      <c r="A137" s="41"/>
      <c r="B137" s="47"/>
      <c r="C137" s="309" t="s">
        <v>858</v>
      </c>
      <c r="D137" s="309" t="s">
        <v>859</v>
      </c>
      <c r="E137" s="20" t="s">
        <v>147</v>
      </c>
      <c r="F137" s="310">
        <v>66</v>
      </c>
      <c r="G137" s="41"/>
      <c r="H137" s="47"/>
    </row>
    <row r="138" s="2" customFormat="1" ht="16.8" customHeight="1">
      <c r="A138" s="41"/>
      <c r="B138" s="47"/>
      <c r="C138" s="305" t="s">
        <v>157</v>
      </c>
      <c r="D138" s="306" t="s">
        <v>146</v>
      </c>
      <c r="E138" s="307" t="s">
        <v>147</v>
      </c>
      <c r="F138" s="308">
        <v>158.30000000000001</v>
      </c>
      <c r="G138" s="41"/>
      <c r="H138" s="47"/>
    </row>
    <row r="139" s="2" customFormat="1" ht="16.8" customHeight="1">
      <c r="A139" s="41"/>
      <c r="B139" s="47"/>
      <c r="C139" s="309" t="s">
        <v>157</v>
      </c>
      <c r="D139" s="309" t="s">
        <v>856</v>
      </c>
      <c r="E139" s="20" t="s">
        <v>42</v>
      </c>
      <c r="F139" s="310">
        <v>158.30000000000001</v>
      </c>
      <c r="G139" s="41"/>
      <c r="H139" s="47"/>
    </row>
    <row r="140" s="2" customFormat="1" ht="16.8" customHeight="1">
      <c r="A140" s="41"/>
      <c r="B140" s="47"/>
      <c r="C140" s="311" t="s">
        <v>1770</v>
      </c>
      <c r="D140" s="41"/>
      <c r="E140" s="41"/>
      <c r="F140" s="41"/>
      <c r="G140" s="41"/>
      <c r="H140" s="47"/>
    </row>
    <row r="141" s="2" customFormat="1" ht="16.8" customHeight="1">
      <c r="A141" s="41"/>
      <c r="B141" s="47"/>
      <c r="C141" s="309" t="s">
        <v>849</v>
      </c>
      <c r="D141" s="309" t="s">
        <v>1785</v>
      </c>
      <c r="E141" s="20" t="s">
        <v>147</v>
      </c>
      <c r="F141" s="310">
        <v>1410.5</v>
      </c>
      <c r="G141" s="41"/>
      <c r="H141" s="47"/>
    </row>
    <row r="142" s="2" customFormat="1" ht="16.8" customHeight="1">
      <c r="A142" s="41"/>
      <c r="B142" s="47"/>
      <c r="C142" s="309" t="s">
        <v>862</v>
      </c>
      <c r="D142" s="309" t="s">
        <v>863</v>
      </c>
      <c r="E142" s="20" t="s">
        <v>147</v>
      </c>
      <c r="F142" s="310">
        <v>161.46600000000001</v>
      </c>
      <c r="G142" s="41"/>
      <c r="H142" s="47"/>
    </row>
    <row r="143" s="2" customFormat="1" ht="16.8" customHeight="1">
      <c r="A143" s="41"/>
      <c r="B143" s="47"/>
      <c r="C143" s="305" t="s">
        <v>159</v>
      </c>
      <c r="D143" s="306" t="s">
        <v>146</v>
      </c>
      <c r="E143" s="307" t="s">
        <v>147</v>
      </c>
      <c r="F143" s="308">
        <v>1274.7000000000001</v>
      </c>
      <c r="G143" s="41"/>
      <c r="H143" s="47"/>
    </row>
    <row r="144" s="2" customFormat="1" ht="16.8" customHeight="1">
      <c r="A144" s="41"/>
      <c r="B144" s="47"/>
      <c r="C144" s="309" t="s">
        <v>159</v>
      </c>
      <c r="D144" s="309" t="s">
        <v>880</v>
      </c>
      <c r="E144" s="20" t="s">
        <v>42</v>
      </c>
      <c r="F144" s="310">
        <v>1274.7000000000001</v>
      </c>
      <c r="G144" s="41"/>
      <c r="H144" s="47"/>
    </row>
    <row r="145" s="2" customFormat="1" ht="16.8" customHeight="1">
      <c r="A145" s="41"/>
      <c r="B145" s="47"/>
      <c r="C145" s="311" t="s">
        <v>1770</v>
      </c>
      <c r="D145" s="41"/>
      <c r="E145" s="41"/>
      <c r="F145" s="41"/>
      <c r="G145" s="41"/>
      <c r="H145" s="47"/>
    </row>
    <row r="146" s="2" customFormat="1" ht="16.8" customHeight="1">
      <c r="A146" s="41"/>
      <c r="B146" s="47"/>
      <c r="C146" s="309" t="s">
        <v>876</v>
      </c>
      <c r="D146" s="309" t="s">
        <v>1786</v>
      </c>
      <c r="E146" s="20" t="s">
        <v>147</v>
      </c>
      <c r="F146" s="310">
        <v>1274.7000000000001</v>
      </c>
      <c r="G146" s="41"/>
      <c r="H146" s="47"/>
    </row>
    <row r="147" s="2" customFormat="1" ht="16.8" customHeight="1">
      <c r="A147" s="41"/>
      <c r="B147" s="47"/>
      <c r="C147" s="309" t="s">
        <v>882</v>
      </c>
      <c r="D147" s="309" t="s">
        <v>883</v>
      </c>
      <c r="E147" s="20" t="s">
        <v>147</v>
      </c>
      <c r="F147" s="310">
        <v>1338.435</v>
      </c>
      <c r="G147" s="41"/>
      <c r="H147" s="47"/>
    </row>
    <row r="148" s="2" customFormat="1" ht="16.8" customHeight="1">
      <c r="A148" s="41"/>
      <c r="B148" s="47"/>
      <c r="C148" s="305" t="s">
        <v>161</v>
      </c>
      <c r="D148" s="306" t="s">
        <v>162</v>
      </c>
      <c r="E148" s="307" t="s">
        <v>147</v>
      </c>
      <c r="F148" s="308">
        <v>13.970000000000001</v>
      </c>
      <c r="G148" s="41"/>
      <c r="H148" s="47"/>
    </row>
    <row r="149" s="2" customFormat="1" ht="16.8" customHeight="1">
      <c r="A149" s="41"/>
      <c r="B149" s="47"/>
      <c r="C149" s="309" t="s">
        <v>42</v>
      </c>
      <c r="D149" s="309" t="s">
        <v>601</v>
      </c>
      <c r="E149" s="20" t="s">
        <v>42</v>
      </c>
      <c r="F149" s="310">
        <v>0</v>
      </c>
      <c r="G149" s="41"/>
      <c r="H149" s="47"/>
    </row>
    <row r="150" s="2" customFormat="1" ht="16.8" customHeight="1">
      <c r="A150" s="41"/>
      <c r="B150" s="47"/>
      <c r="C150" s="309" t="s">
        <v>161</v>
      </c>
      <c r="D150" s="309" t="s">
        <v>163</v>
      </c>
      <c r="E150" s="20" t="s">
        <v>42</v>
      </c>
      <c r="F150" s="310">
        <v>13.970000000000001</v>
      </c>
      <c r="G150" s="41"/>
      <c r="H150" s="47"/>
    </row>
    <row r="151" s="2" customFormat="1" ht="16.8" customHeight="1">
      <c r="A151" s="41"/>
      <c r="B151" s="47"/>
      <c r="C151" s="311" t="s">
        <v>1770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09" t="s">
        <v>597</v>
      </c>
      <c r="D152" s="309" t="s">
        <v>1787</v>
      </c>
      <c r="E152" s="20" t="s">
        <v>147</v>
      </c>
      <c r="F152" s="310">
        <v>22.02</v>
      </c>
      <c r="G152" s="41"/>
      <c r="H152" s="47"/>
    </row>
    <row r="153" s="2" customFormat="1" ht="16.8" customHeight="1">
      <c r="A153" s="41"/>
      <c r="B153" s="47"/>
      <c r="C153" s="309" t="s">
        <v>603</v>
      </c>
      <c r="D153" s="309" t="s">
        <v>604</v>
      </c>
      <c r="E153" s="20" t="s">
        <v>181</v>
      </c>
      <c r="F153" s="310">
        <v>127</v>
      </c>
      <c r="G153" s="41"/>
      <c r="H153" s="47"/>
    </row>
    <row r="154" s="2" customFormat="1" ht="16.8" customHeight="1">
      <c r="A154" s="41"/>
      <c r="B154" s="47"/>
      <c r="C154" s="305" t="s">
        <v>164</v>
      </c>
      <c r="D154" s="306" t="s">
        <v>162</v>
      </c>
      <c r="E154" s="307" t="s">
        <v>147</v>
      </c>
      <c r="F154" s="308">
        <v>8.0500000000000007</v>
      </c>
      <c r="G154" s="41"/>
      <c r="H154" s="47"/>
    </row>
    <row r="155" s="2" customFormat="1" ht="16.8" customHeight="1">
      <c r="A155" s="41"/>
      <c r="B155" s="47"/>
      <c r="C155" s="309" t="s">
        <v>164</v>
      </c>
      <c r="D155" s="309" t="s">
        <v>165</v>
      </c>
      <c r="E155" s="20" t="s">
        <v>42</v>
      </c>
      <c r="F155" s="310">
        <v>8.0500000000000007</v>
      </c>
      <c r="G155" s="41"/>
      <c r="H155" s="47"/>
    </row>
    <row r="156" s="2" customFormat="1" ht="16.8" customHeight="1">
      <c r="A156" s="41"/>
      <c r="B156" s="47"/>
      <c r="C156" s="311" t="s">
        <v>1770</v>
      </c>
      <c r="D156" s="41"/>
      <c r="E156" s="41"/>
      <c r="F156" s="41"/>
      <c r="G156" s="41"/>
      <c r="H156" s="47"/>
    </row>
    <row r="157" s="2" customFormat="1" ht="16.8" customHeight="1">
      <c r="A157" s="41"/>
      <c r="B157" s="47"/>
      <c r="C157" s="309" t="s">
        <v>597</v>
      </c>
      <c r="D157" s="309" t="s">
        <v>1787</v>
      </c>
      <c r="E157" s="20" t="s">
        <v>147</v>
      </c>
      <c r="F157" s="310">
        <v>22.02</v>
      </c>
      <c r="G157" s="41"/>
      <c r="H157" s="47"/>
    </row>
    <row r="158" s="2" customFormat="1" ht="16.8" customHeight="1">
      <c r="A158" s="41"/>
      <c r="B158" s="47"/>
      <c r="C158" s="309" t="s">
        <v>608</v>
      </c>
      <c r="D158" s="309" t="s">
        <v>609</v>
      </c>
      <c r="E158" s="20" t="s">
        <v>181</v>
      </c>
      <c r="F158" s="310">
        <v>46</v>
      </c>
      <c r="G158" s="41"/>
      <c r="H158" s="47"/>
    </row>
    <row r="159" s="2" customFormat="1" ht="16.8" customHeight="1">
      <c r="A159" s="41"/>
      <c r="B159" s="47"/>
      <c r="C159" s="305" t="s">
        <v>166</v>
      </c>
      <c r="D159" s="306" t="s">
        <v>167</v>
      </c>
      <c r="E159" s="307" t="s">
        <v>116</v>
      </c>
      <c r="F159" s="308">
        <v>1263</v>
      </c>
      <c r="G159" s="41"/>
      <c r="H159" s="47"/>
    </row>
    <row r="160" s="2" customFormat="1" ht="16.8" customHeight="1">
      <c r="A160" s="41"/>
      <c r="B160" s="47"/>
      <c r="C160" s="309" t="s">
        <v>42</v>
      </c>
      <c r="D160" s="309" t="s">
        <v>302</v>
      </c>
      <c r="E160" s="20" t="s">
        <v>42</v>
      </c>
      <c r="F160" s="310">
        <v>0</v>
      </c>
      <c r="G160" s="41"/>
      <c r="H160" s="47"/>
    </row>
    <row r="161" s="2" customFormat="1" ht="16.8" customHeight="1">
      <c r="A161" s="41"/>
      <c r="B161" s="47"/>
      <c r="C161" s="309" t="s">
        <v>166</v>
      </c>
      <c r="D161" s="309" t="s">
        <v>168</v>
      </c>
      <c r="E161" s="20" t="s">
        <v>42</v>
      </c>
      <c r="F161" s="310">
        <v>1263</v>
      </c>
      <c r="G161" s="41"/>
      <c r="H161" s="47"/>
    </row>
    <row r="162" s="2" customFormat="1" ht="16.8" customHeight="1">
      <c r="A162" s="41"/>
      <c r="B162" s="47"/>
      <c r="C162" s="311" t="s">
        <v>1770</v>
      </c>
      <c r="D162" s="41"/>
      <c r="E162" s="41"/>
      <c r="F162" s="41"/>
      <c r="G162" s="41"/>
      <c r="H162" s="47"/>
    </row>
    <row r="163" s="2" customFormat="1" ht="16.8" customHeight="1">
      <c r="A163" s="41"/>
      <c r="B163" s="47"/>
      <c r="C163" s="309" t="s">
        <v>524</v>
      </c>
      <c r="D163" s="309" t="s">
        <v>1788</v>
      </c>
      <c r="E163" s="20" t="s">
        <v>116</v>
      </c>
      <c r="F163" s="310">
        <v>1263</v>
      </c>
      <c r="G163" s="41"/>
      <c r="H163" s="47"/>
    </row>
    <row r="164" s="2" customFormat="1" ht="16.8" customHeight="1">
      <c r="A164" s="41"/>
      <c r="B164" s="47"/>
      <c r="C164" s="309" t="s">
        <v>512</v>
      </c>
      <c r="D164" s="309" t="s">
        <v>1789</v>
      </c>
      <c r="E164" s="20" t="s">
        <v>212</v>
      </c>
      <c r="F164" s="310">
        <v>537.20000000000005</v>
      </c>
      <c r="G164" s="41"/>
      <c r="H164" s="47"/>
    </row>
    <row r="165" s="2" customFormat="1" ht="16.8" customHeight="1">
      <c r="A165" s="41"/>
      <c r="B165" s="47"/>
      <c r="C165" s="309" t="s">
        <v>304</v>
      </c>
      <c r="D165" s="309" t="s">
        <v>1790</v>
      </c>
      <c r="E165" s="20" t="s">
        <v>212</v>
      </c>
      <c r="F165" s="310">
        <v>157.69999999999999</v>
      </c>
      <c r="G165" s="41"/>
      <c r="H165" s="47"/>
    </row>
    <row r="166" s="2" customFormat="1" ht="16.8" customHeight="1">
      <c r="A166" s="41"/>
      <c r="B166" s="47"/>
      <c r="C166" s="309" t="s">
        <v>518</v>
      </c>
      <c r="D166" s="309" t="s">
        <v>1791</v>
      </c>
      <c r="E166" s="20" t="s">
        <v>212</v>
      </c>
      <c r="F166" s="310">
        <v>268.60000000000002</v>
      </c>
      <c r="G166" s="41"/>
      <c r="H166" s="47"/>
    </row>
    <row r="167" s="2" customFormat="1" ht="16.8" customHeight="1">
      <c r="A167" s="41"/>
      <c r="B167" s="47"/>
      <c r="C167" s="309" t="s">
        <v>534</v>
      </c>
      <c r="D167" s="309" t="s">
        <v>1792</v>
      </c>
      <c r="E167" s="20" t="s">
        <v>116</v>
      </c>
      <c r="F167" s="310">
        <v>1263</v>
      </c>
      <c r="G167" s="41"/>
      <c r="H167" s="47"/>
    </row>
    <row r="168" s="2" customFormat="1" ht="16.8" customHeight="1">
      <c r="A168" s="41"/>
      <c r="B168" s="47"/>
      <c r="C168" s="309" t="s">
        <v>551</v>
      </c>
      <c r="D168" s="309" t="s">
        <v>1793</v>
      </c>
      <c r="E168" s="20" t="s">
        <v>212</v>
      </c>
      <c r="F168" s="310">
        <v>134.30000000000001</v>
      </c>
      <c r="G168" s="41"/>
      <c r="H168" s="47"/>
    </row>
    <row r="169" s="2" customFormat="1" ht="16.8" customHeight="1">
      <c r="A169" s="41"/>
      <c r="B169" s="47"/>
      <c r="C169" s="309" t="s">
        <v>544</v>
      </c>
      <c r="D169" s="309" t="s">
        <v>545</v>
      </c>
      <c r="E169" s="20" t="s">
        <v>546</v>
      </c>
      <c r="F169" s="310">
        <v>40.289999999999999</v>
      </c>
      <c r="G169" s="41"/>
      <c r="H169" s="47"/>
    </row>
    <row r="170" s="2" customFormat="1" ht="16.8" customHeight="1">
      <c r="A170" s="41"/>
      <c r="B170" s="47"/>
      <c r="C170" s="305" t="s">
        <v>169</v>
      </c>
      <c r="D170" s="306" t="s">
        <v>170</v>
      </c>
      <c r="E170" s="307" t="s">
        <v>116</v>
      </c>
      <c r="F170" s="308">
        <v>1423</v>
      </c>
      <c r="G170" s="41"/>
      <c r="H170" s="47"/>
    </row>
    <row r="171" s="2" customFormat="1" ht="16.8" customHeight="1">
      <c r="A171" s="41"/>
      <c r="B171" s="47"/>
      <c r="C171" s="309" t="s">
        <v>42</v>
      </c>
      <c r="D171" s="309" t="s">
        <v>302</v>
      </c>
      <c r="E171" s="20" t="s">
        <v>42</v>
      </c>
      <c r="F171" s="310">
        <v>0</v>
      </c>
      <c r="G171" s="41"/>
      <c r="H171" s="47"/>
    </row>
    <row r="172" s="2" customFormat="1" ht="16.8" customHeight="1">
      <c r="A172" s="41"/>
      <c r="B172" s="47"/>
      <c r="C172" s="309" t="s">
        <v>169</v>
      </c>
      <c r="D172" s="309" t="s">
        <v>171</v>
      </c>
      <c r="E172" s="20" t="s">
        <v>42</v>
      </c>
      <c r="F172" s="310">
        <v>1423</v>
      </c>
      <c r="G172" s="41"/>
      <c r="H172" s="47"/>
    </row>
    <row r="173" s="2" customFormat="1" ht="16.8" customHeight="1">
      <c r="A173" s="41"/>
      <c r="B173" s="47"/>
      <c r="C173" s="311" t="s">
        <v>1770</v>
      </c>
      <c r="D173" s="41"/>
      <c r="E173" s="41"/>
      <c r="F173" s="41"/>
      <c r="G173" s="41"/>
      <c r="H173" s="47"/>
    </row>
    <row r="174" s="2" customFormat="1" ht="16.8" customHeight="1">
      <c r="A174" s="41"/>
      <c r="B174" s="47"/>
      <c r="C174" s="309" t="s">
        <v>529</v>
      </c>
      <c r="D174" s="309" t="s">
        <v>1794</v>
      </c>
      <c r="E174" s="20" t="s">
        <v>116</v>
      </c>
      <c r="F174" s="310">
        <v>1423</v>
      </c>
      <c r="G174" s="41"/>
      <c r="H174" s="47"/>
    </row>
    <row r="175" s="2" customFormat="1" ht="16.8" customHeight="1">
      <c r="A175" s="41"/>
      <c r="B175" s="47"/>
      <c r="C175" s="309" t="s">
        <v>512</v>
      </c>
      <c r="D175" s="309" t="s">
        <v>1789</v>
      </c>
      <c r="E175" s="20" t="s">
        <v>212</v>
      </c>
      <c r="F175" s="310">
        <v>537.20000000000005</v>
      </c>
      <c r="G175" s="41"/>
      <c r="H175" s="47"/>
    </row>
    <row r="176" s="2" customFormat="1" ht="16.8" customHeight="1">
      <c r="A176" s="41"/>
      <c r="B176" s="47"/>
      <c r="C176" s="309" t="s">
        <v>304</v>
      </c>
      <c r="D176" s="309" t="s">
        <v>1790</v>
      </c>
      <c r="E176" s="20" t="s">
        <v>212</v>
      </c>
      <c r="F176" s="310">
        <v>157.69999999999999</v>
      </c>
      <c r="G176" s="41"/>
      <c r="H176" s="47"/>
    </row>
    <row r="177" s="2" customFormat="1" ht="16.8" customHeight="1">
      <c r="A177" s="41"/>
      <c r="B177" s="47"/>
      <c r="C177" s="309" t="s">
        <v>518</v>
      </c>
      <c r="D177" s="309" t="s">
        <v>1791</v>
      </c>
      <c r="E177" s="20" t="s">
        <v>212</v>
      </c>
      <c r="F177" s="310">
        <v>268.60000000000002</v>
      </c>
      <c r="G177" s="41"/>
      <c r="H177" s="47"/>
    </row>
    <row r="178" s="2" customFormat="1" ht="16.8" customHeight="1">
      <c r="A178" s="41"/>
      <c r="B178" s="47"/>
      <c r="C178" s="309" t="s">
        <v>539</v>
      </c>
      <c r="D178" s="309" t="s">
        <v>1795</v>
      </c>
      <c r="E178" s="20" t="s">
        <v>116</v>
      </c>
      <c r="F178" s="310">
        <v>1423</v>
      </c>
      <c r="G178" s="41"/>
      <c r="H178" s="47"/>
    </row>
    <row r="179" s="2" customFormat="1" ht="16.8" customHeight="1">
      <c r="A179" s="41"/>
      <c r="B179" s="47"/>
      <c r="C179" s="309" t="s">
        <v>551</v>
      </c>
      <c r="D179" s="309" t="s">
        <v>1793</v>
      </c>
      <c r="E179" s="20" t="s">
        <v>212</v>
      </c>
      <c r="F179" s="310">
        <v>134.30000000000001</v>
      </c>
      <c r="G179" s="41"/>
      <c r="H179" s="47"/>
    </row>
    <row r="180" s="2" customFormat="1" ht="16.8" customHeight="1">
      <c r="A180" s="41"/>
      <c r="B180" s="47"/>
      <c r="C180" s="309" t="s">
        <v>544</v>
      </c>
      <c r="D180" s="309" t="s">
        <v>545</v>
      </c>
      <c r="E180" s="20" t="s">
        <v>546</v>
      </c>
      <c r="F180" s="310">
        <v>40.289999999999999</v>
      </c>
      <c r="G180" s="41"/>
      <c r="H180" s="47"/>
    </row>
    <row r="181" s="2" customFormat="1" ht="16.8" customHeight="1">
      <c r="A181" s="41"/>
      <c r="B181" s="47"/>
      <c r="C181" s="305" t="s">
        <v>172</v>
      </c>
      <c r="D181" s="306" t="s">
        <v>173</v>
      </c>
      <c r="E181" s="307" t="s">
        <v>147</v>
      </c>
      <c r="F181" s="308">
        <v>172.5</v>
      </c>
      <c r="G181" s="41"/>
      <c r="H181" s="47"/>
    </row>
    <row r="182" s="2" customFormat="1" ht="16.8" customHeight="1">
      <c r="A182" s="41"/>
      <c r="B182" s="47"/>
      <c r="C182" s="309" t="s">
        <v>42</v>
      </c>
      <c r="D182" s="309" t="s">
        <v>601</v>
      </c>
      <c r="E182" s="20" t="s">
        <v>42</v>
      </c>
      <c r="F182" s="310">
        <v>0</v>
      </c>
      <c r="G182" s="41"/>
      <c r="H182" s="47"/>
    </row>
    <row r="183" s="2" customFormat="1" ht="16.8" customHeight="1">
      <c r="A183" s="41"/>
      <c r="B183" s="47"/>
      <c r="C183" s="309" t="s">
        <v>172</v>
      </c>
      <c r="D183" s="309" t="s">
        <v>937</v>
      </c>
      <c r="E183" s="20" t="s">
        <v>42</v>
      </c>
      <c r="F183" s="310">
        <v>172.5</v>
      </c>
      <c r="G183" s="41"/>
      <c r="H183" s="47"/>
    </row>
    <row r="184" s="2" customFormat="1" ht="16.8" customHeight="1">
      <c r="A184" s="41"/>
      <c r="B184" s="47"/>
      <c r="C184" s="311" t="s">
        <v>1770</v>
      </c>
      <c r="D184" s="41"/>
      <c r="E184" s="41"/>
      <c r="F184" s="41"/>
      <c r="G184" s="41"/>
      <c r="H184" s="47"/>
    </row>
    <row r="185" s="2" customFormat="1" ht="16.8" customHeight="1">
      <c r="A185" s="41"/>
      <c r="B185" s="47"/>
      <c r="C185" s="309" t="s">
        <v>933</v>
      </c>
      <c r="D185" s="309" t="s">
        <v>1796</v>
      </c>
      <c r="E185" s="20" t="s">
        <v>147</v>
      </c>
      <c r="F185" s="310">
        <v>178.5</v>
      </c>
      <c r="G185" s="41"/>
      <c r="H185" s="47"/>
    </row>
    <row r="186" s="2" customFormat="1" ht="16.8" customHeight="1">
      <c r="A186" s="41"/>
      <c r="B186" s="47"/>
      <c r="C186" s="309" t="s">
        <v>940</v>
      </c>
      <c r="D186" s="309" t="s">
        <v>941</v>
      </c>
      <c r="E186" s="20" t="s">
        <v>181</v>
      </c>
      <c r="F186" s="310">
        <v>345</v>
      </c>
      <c r="G186" s="41"/>
      <c r="H186" s="47"/>
    </row>
    <row r="187" s="2" customFormat="1" ht="16.8" customHeight="1">
      <c r="A187" s="41"/>
      <c r="B187" s="47"/>
      <c r="C187" s="305" t="s">
        <v>925</v>
      </c>
      <c r="D187" s="306" t="s">
        <v>1797</v>
      </c>
      <c r="E187" s="307" t="s">
        <v>116</v>
      </c>
      <c r="F187" s="308">
        <v>136</v>
      </c>
      <c r="G187" s="41"/>
      <c r="H187" s="47"/>
    </row>
    <row r="188" s="2" customFormat="1" ht="16.8" customHeight="1">
      <c r="A188" s="41"/>
      <c r="B188" s="47"/>
      <c r="C188" s="309" t="s">
        <v>42</v>
      </c>
      <c r="D188" s="309" t="s">
        <v>302</v>
      </c>
      <c r="E188" s="20" t="s">
        <v>42</v>
      </c>
      <c r="F188" s="310">
        <v>0</v>
      </c>
      <c r="G188" s="41"/>
      <c r="H188" s="47"/>
    </row>
    <row r="189" s="2" customFormat="1" ht="16.8" customHeight="1">
      <c r="A189" s="41"/>
      <c r="B189" s="47"/>
      <c r="C189" s="309" t="s">
        <v>925</v>
      </c>
      <c r="D189" s="309" t="s">
        <v>926</v>
      </c>
      <c r="E189" s="20" t="s">
        <v>42</v>
      </c>
      <c r="F189" s="310">
        <v>136</v>
      </c>
      <c r="G189" s="41"/>
      <c r="H189" s="47"/>
    </row>
    <row r="190" s="2" customFormat="1" ht="16.8" customHeight="1">
      <c r="A190" s="41"/>
      <c r="B190" s="47"/>
      <c r="C190" s="305" t="s">
        <v>175</v>
      </c>
      <c r="D190" s="306" t="s">
        <v>173</v>
      </c>
      <c r="E190" s="307" t="s">
        <v>147</v>
      </c>
      <c r="F190" s="308">
        <v>79</v>
      </c>
      <c r="G190" s="41"/>
      <c r="H190" s="47"/>
    </row>
    <row r="191" s="2" customFormat="1" ht="16.8" customHeight="1">
      <c r="A191" s="41"/>
      <c r="B191" s="47"/>
      <c r="C191" s="309" t="s">
        <v>42</v>
      </c>
      <c r="D191" s="309" t="s">
        <v>601</v>
      </c>
      <c r="E191" s="20" t="s">
        <v>42</v>
      </c>
      <c r="F191" s="310">
        <v>0</v>
      </c>
      <c r="G191" s="41"/>
      <c r="H191" s="47"/>
    </row>
    <row r="192" s="2" customFormat="1" ht="16.8" customHeight="1">
      <c r="A192" s="41"/>
      <c r="B192" s="47"/>
      <c r="C192" s="309" t="s">
        <v>175</v>
      </c>
      <c r="D192" s="309" t="s">
        <v>915</v>
      </c>
      <c r="E192" s="20" t="s">
        <v>42</v>
      </c>
      <c r="F192" s="310">
        <v>79</v>
      </c>
      <c r="G192" s="41"/>
      <c r="H192" s="47"/>
    </row>
    <row r="193" s="2" customFormat="1" ht="16.8" customHeight="1">
      <c r="A193" s="41"/>
      <c r="B193" s="47"/>
      <c r="C193" s="311" t="s">
        <v>1770</v>
      </c>
      <c r="D193" s="41"/>
      <c r="E193" s="41"/>
      <c r="F193" s="41"/>
      <c r="G193" s="41"/>
      <c r="H193" s="47"/>
    </row>
    <row r="194" s="2" customFormat="1" ht="16.8" customHeight="1">
      <c r="A194" s="41"/>
      <c r="B194" s="47"/>
      <c r="C194" s="309" t="s">
        <v>911</v>
      </c>
      <c r="D194" s="309" t="s">
        <v>1798</v>
      </c>
      <c r="E194" s="20" t="s">
        <v>147</v>
      </c>
      <c r="F194" s="310">
        <v>79</v>
      </c>
      <c r="G194" s="41"/>
      <c r="H194" s="47"/>
    </row>
    <row r="195" s="2" customFormat="1" ht="16.8" customHeight="1">
      <c r="A195" s="41"/>
      <c r="B195" s="47"/>
      <c r="C195" s="309" t="s">
        <v>917</v>
      </c>
      <c r="D195" s="309" t="s">
        <v>918</v>
      </c>
      <c r="E195" s="20" t="s">
        <v>147</v>
      </c>
      <c r="F195" s="310">
        <v>79</v>
      </c>
      <c r="G195" s="41"/>
      <c r="H195" s="47"/>
    </row>
    <row r="196" s="2" customFormat="1" ht="16.8" customHeight="1">
      <c r="A196" s="41"/>
      <c r="B196" s="47"/>
      <c r="C196" s="305" t="s">
        <v>177</v>
      </c>
      <c r="D196" s="306" t="s">
        <v>173</v>
      </c>
      <c r="E196" s="307" t="s">
        <v>147</v>
      </c>
      <c r="F196" s="308">
        <v>6</v>
      </c>
      <c r="G196" s="41"/>
      <c r="H196" s="47"/>
    </row>
    <row r="197" s="2" customFormat="1" ht="16.8" customHeight="1">
      <c r="A197" s="41"/>
      <c r="B197" s="47"/>
      <c r="C197" s="309" t="s">
        <v>177</v>
      </c>
      <c r="D197" s="309" t="s">
        <v>938</v>
      </c>
      <c r="E197" s="20" t="s">
        <v>42</v>
      </c>
      <c r="F197" s="310">
        <v>6</v>
      </c>
      <c r="G197" s="41"/>
      <c r="H197" s="47"/>
    </row>
    <row r="198" s="2" customFormat="1" ht="16.8" customHeight="1">
      <c r="A198" s="41"/>
      <c r="B198" s="47"/>
      <c r="C198" s="311" t="s">
        <v>1770</v>
      </c>
      <c r="D198" s="41"/>
      <c r="E198" s="41"/>
      <c r="F198" s="41"/>
      <c r="G198" s="41"/>
      <c r="H198" s="47"/>
    </row>
    <row r="199" s="2" customFormat="1" ht="16.8" customHeight="1">
      <c r="A199" s="41"/>
      <c r="B199" s="47"/>
      <c r="C199" s="309" t="s">
        <v>933</v>
      </c>
      <c r="D199" s="309" t="s">
        <v>1796</v>
      </c>
      <c r="E199" s="20" t="s">
        <v>147</v>
      </c>
      <c r="F199" s="310">
        <v>178.5</v>
      </c>
      <c r="G199" s="41"/>
      <c r="H199" s="47"/>
    </row>
    <row r="200" s="2" customFormat="1" ht="16.8" customHeight="1">
      <c r="A200" s="41"/>
      <c r="B200" s="47"/>
      <c r="C200" s="309" t="s">
        <v>945</v>
      </c>
      <c r="D200" s="309" t="s">
        <v>946</v>
      </c>
      <c r="E200" s="20" t="s">
        <v>147</v>
      </c>
      <c r="F200" s="310">
        <v>6</v>
      </c>
      <c r="G200" s="41"/>
      <c r="H200" s="47"/>
    </row>
    <row r="201" s="2" customFormat="1" ht="16.8" customHeight="1">
      <c r="A201" s="41"/>
      <c r="B201" s="47"/>
      <c r="C201" s="305" t="s">
        <v>179</v>
      </c>
      <c r="D201" s="306" t="s">
        <v>180</v>
      </c>
      <c r="E201" s="307" t="s">
        <v>181</v>
      </c>
      <c r="F201" s="308">
        <v>7</v>
      </c>
      <c r="G201" s="41"/>
      <c r="H201" s="47"/>
    </row>
    <row r="202" s="2" customFormat="1" ht="16.8" customHeight="1">
      <c r="A202" s="41"/>
      <c r="B202" s="47"/>
      <c r="C202" s="309" t="s">
        <v>42</v>
      </c>
      <c r="D202" s="309" t="s">
        <v>393</v>
      </c>
      <c r="E202" s="20" t="s">
        <v>42</v>
      </c>
      <c r="F202" s="310">
        <v>0</v>
      </c>
      <c r="G202" s="41"/>
      <c r="H202" s="47"/>
    </row>
    <row r="203" s="2" customFormat="1" ht="16.8" customHeight="1">
      <c r="A203" s="41"/>
      <c r="B203" s="47"/>
      <c r="C203" s="309" t="s">
        <v>179</v>
      </c>
      <c r="D203" s="309" t="s">
        <v>182</v>
      </c>
      <c r="E203" s="20" t="s">
        <v>42</v>
      </c>
      <c r="F203" s="310">
        <v>7</v>
      </c>
      <c r="G203" s="41"/>
      <c r="H203" s="47"/>
    </row>
    <row r="204" s="2" customFormat="1" ht="16.8" customHeight="1">
      <c r="A204" s="41"/>
      <c r="B204" s="47"/>
      <c r="C204" s="311" t="s">
        <v>1770</v>
      </c>
      <c r="D204" s="41"/>
      <c r="E204" s="41"/>
      <c r="F204" s="41"/>
      <c r="G204" s="41"/>
      <c r="H204" s="47"/>
    </row>
    <row r="205" s="2" customFormat="1" ht="16.8" customHeight="1">
      <c r="A205" s="41"/>
      <c r="B205" s="47"/>
      <c r="C205" s="309" t="s">
        <v>728</v>
      </c>
      <c r="D205" s="309" t="s">
        <v>1799</v>
      </c>
      <c r="E205" s="20" t="s">
        <v>181</v>
      </c>
      <c r="F205" s="310">
        <v>7</v>
      </c>
      <c r="G205" s="41"/>
      <c r="H205" s="47"/>
    </row>
    <row r="206" s="2" customFormat="1" ht="16.8" customHeight="1">
      <c r="A206" s="41"/>
      <c r="B206" s="47"/>
      <c r="C206" s="309" t="s">
        <v>737</v>
      </c>
      <c r="D206" s="309" t="s">
        <v>1800</v>
      </c>
      <c r="E206" s="20" t="s">
        <v>181</v>
      </c>
      <c r="F206" s="310">
        <v>7</v>
      </c>
      <c r="G206" s="41"/>
      <c r="H206" s="47"/>
    </row>
    <row r="207" s="2" customFormat="1" ht="16.8" customHeight="1">
      <c r="A207" s="41"/>
      <c r="B207" s="47"/>
      <c r="C207" s="309" t="s">
        <v>745</v>
      </c>
      <c r="D207" s="309" t="s">
        <v>1801</v>
      </c>
      <c r="E207" s="20" t="s">
        <v>181</v>
      </c>
      <c r="F207" s="310">
        <v>7</v>
      </c>
      <c r="G207" s="41"/>
      <c r="H207" s="47"/>
    </row>
    <row r="208" s="2" customFormat="1" ht="16.8" customHeight="1">
      <c r="A208" s="41"/>
      <c r="B208" s="47"/>
      <c r="C208" s="309" t="s">
        <v>733</v>
      </c>
      <c r="D208" s="309" t="s">
        <v>734</v>
      </c>
      <c r="E208" s="20" t="s">
        <v>181</v>
      </c>
      <c r="F208" s="310">
        <v>7</v>
      </c>
      <c r="G208" s="41"/>
      <c r="H208" s="47"/>
    </row>
    <row r="209" s="2" customFormat="1" ht="16.8" customHeight="1">
      <c r="A209" s="41"/>
      <c r="B209" s="47"/>
      <c r="C209" s="309" t="s">
        <v>750</v>
      </c>
      <c r="D209" s="309" t="s">
        <v>751</v>
      </c>
      <c r="E209" s="20" t="s">
        <v>181</v>
      </c>
      <c r="F209" s="310">
        <v>7</v>
      </c>
      <c r="G209" s="41"/>
      <c r="H209" s="47"/>
    </row>
    <row r="210" s="2" customFormat="1" ht="16.8" customHeight="1">
      <c r="A210" s="41"/>
      <c r="B210" s="47"/>
      <c r="C210" s="309" t="s">
        <v>742</v>
      </c>
      <c r="D210" s="309" t="s">
        <v>743</v>
      </c>
      <c r="E210" s="20" t="s">
        <v>181</v>
      </c>
      <c r="F210" s="310">
        <v>7</v>
      </c>
      <c r="G210" s="41"/>
      <c r="H210" s="47"/>
    </row>
    <row r="211" s="2" customFormat="1" ht="16.8" customHeight="1">
      <c r="A211" s="41"/>
      <c r="B211" s="47"/>
      <c r="C211" s="305" t="s">
        <v>183</v>
      </c>
      <c r="D211" s="306" t="s">
        <v>184</v>
      </c>
      <c r="E211" s="307" t="s">
        <v>181</v>
      </c>
      <c r="F211" s="308">
        <v>1</v>
      </c>
      <c r="G211" s="41"/>
      <c r="H211" s="47"/>
    </row>
    <row r="212" s="2" customFormat="1" ht="16.8" customHeight="1">
      <c r="A212" s="41"/>
      <c r="B212" s="47"/>
      <c r="C212" s="309" t="s">
        <v>183</v>
      </c>
      <c r="D212" s="309" t="s">
        <v>759</v>
      </c>
      <c r="E212" s="20" t="s">
        <v>42</v>
      </c>
      <c r="F212" s="310">
        <v>1</v>
      </c>
      <c r="G212" s="41"/>
      <c r="H212" s="47"/>
    </row>
    <row r="213" s="2" customFormat="1" ht="16.8" customHeight="1">
      <c r="A213" s="41"/>
      <c r="B213" s="47"/>
      <c r="C213" s="311" t="s">
        <v>1770</v>
      </c>
      <c r="D213" s="41"/>
      <c r="E213" s="41"/>
      <c r="F213" s="41"/>
      <c r="G213" s="41"/>
      <c r="H213" s="47"/>
    </row>
    <row r="214" s="2" customFormat="1" ht="16.8" customHeight="1">
      <c r="A214" s="41"/>
      <c r="B214" s="47"/>
      <c r="C214" s="309" t="s">
        <v>754</v>
      </c>
      <c r="D214" s="309" t="s">
        <v>755</v>
      </c>
      <c r="E214" s="20" t="s">
        <v>181</v>
      </c>
      <c r="F214" s="310">
        <v>7</v>
      </c>
      <c r="G214" s="41"/>
      <c r="H214" s="47"/>
    </row>
    <row r="215" s="2" customFormat="1" ht="16.8" customHeight="1">
      <c r="A215" s="41"/>
      <c r="B215" s="47"/>
      <c r="C215" s="309" t="s">
        <v>314</v>
      </c>
      <c r="D215" s="309" t="s">
        <v>1802</v>
      </c>
      <c r="E215" s="20" t="s">
        <v>212</v>
      </c>
      <c r="F215" s="310">
        <v>18.899999999999999</v>
      </c>
      <c r="G215" s="41"/>
      <c r="H215" s="47"/>
    </row>
    <row r="216" s="2" customFormat="1" ht="16.8" customHeight="1">
      <c r="A216" s="41"/>
      <c r="B216" s="47"/>
      <c r="C216" s="309" t="s">
        <v>614</v>
      </c>
      <c r="D216" s="309" t="s">
        <v>1803</v>
      </c>
      <c r="E216" s="20" t="s">
        <v>181</v>
      </c>
      <c r="F216" s="310">
        <v>7</v>
      </c>
      <c r="G216" s="41"/>
      <c r="H216" s="47"/>
    </row>
    <row r="217" s="2" customFormat="1" ht="16.8" customHeight="1">
      <c r="A217" s="41"/>
      <c r="B217" s="47"/>
      <c r="C217" s="309" t="s">
        <v>620</v>
      </c>
      <c r="D217" s="309" t="s">
        <v>621</v>
      </c>
      <c r="E217" s="20" t="s">
        <v>181</v>
      </c>
      <c r="F217" s="310">
        <v>7</v>
      </c>
      <c r="G217" s="41"/>
      <c r="H217" s="47"/>
    </row>
    <row r="218" s="2" customFormat="1" ht="16.8" customHeight="1">
      <c r="A218" s="41"/>
      <c r="B218" s="47"/>
      <c r="C218" s="309" t="s">
        <v>771</v>
      </c>
      <c r="D218" s="309" t="s">
        <v>772</v>
      </c>
      <c r="E218" s="20" t="s">
        <v>181</v>
      </c>
      <c r="F218" s="310">
        <v>7</v>
      </c>
      <c r="G218" s="41"/>
      <c r="H218" s="47"/>
    </row>
    <row r="219" s="2" customFormat="1" ht="16.8" customHeight="1">
      <c r="A219" s="41"/>
      <c r="B219" s="47"/>
      <c r="C219" s="309" t="s">
        <v>766</v>
      </c>
      <c r="D219" s="309" t="s">
        <v>767</v>
      </c>
      <c r="E219" s="20" t="s">
        <v>181</v>
      </c>
      <c r="F219" s="310">
        <v>1</v>
      </c>
      <c r="G219" s="41"/>
      <c r="H219" s="47"/>
    </row>
    <row r="220" s="2" customFormat="1" ht="16.8" customHeight="1">
      <c r="A220" s="41"/>
      <c r="B220" s="47"/>
      <c r="C220" s="305" t="s">
        <v>185</v>
      </c>
      <c r="D220" s="306" t="s">
        <v>184</v>
      </c>
      <c r="E220" s="307" t="s">
        <v>181</v>
      </c>
      <c r="F220" s="308">
        <v>6</v>
      </c>
      <c r="G220" s="41"/>
      <c r="H220" s="47"/>
    </row>
    <row r="221" s="2" customFormat="1" ht="16.8" customHeight="1">
      <c r="A221" s="41"/>
      <c r="B221" s="47"/>
      <c r="C221" s="309" t="s">
        <v>42</v>
      </c>
      <c r="D221" s="309" t="s">
        <v>393</v>
      </c>
      <c r="E221" s="20" t="s">
        <v>42</v>
      </c>
      <c r="F221" s="310">
        <v>0</v>
      </c>
      <c r="G221" s="41"/>
      <c r="H221" s="47"/>
    </row>
    <row r="222" s="2" customFormat="1" ht="16.8" customHeight="1">
      <c r="A222" s="41"/>
      <c r="B222" s="47"/>
      <c r="C222" s="309" t="s">
        <v>185</v>
      </c>
      <c r="D222" s="309" t="s">
        <v>758</v>
      </c>
      <c r="E222" s="20" t="s">
        <v>42</v>
      </c>
      <c r="F222" s="310">
        <v>6</v>
      </c>
      <c r="G222" s="41"/>
      <c r="H222" s="47"/>
    </row>
    <row r="223" s="2" customFormat="1" ht="16.8" customHeight="1">
      <c r="A223" s="41"/>
      <c r="B223" s="47"/>
      <c r="C223" s="311" t="s">
        <v>1770</v>
      </c>
      <c r="D223" s="41"/>
      <c r="E223" s="41"/>
      <c r="F223" s="41"/>
      <c r="G223" s="41"/>
      <c r="H223" s="47"/>
    </row>
    <row r="224" s="2" customFormat="1" ht="16.8" customHeight="1">
      <c r="A224" s="41"/>
      <c r="B224" s="47"/>
      <c r="C224" s="309" t="s">
        <v>754</v>
      </c>
      <c r="D224" s="309" t="s">
        <v>755</v>
      </c>
      <c r="E224" s="20" t="s">
        <v>181</v>
      </c>
      <c r="F224" s="310">
        <v>7</v>
      </c>
      <c r="G224" s="41"/>
      <c r="H224" s="47"/>
    </row>
    <row r="225" s="2" customFormat="1" ht="16.8" customHeight="1">
      <c r="A225" s="41"/>
      <c r="B225" s="47"/>
      <c r="C225" s="309" t="s">
        <v>314</v>
      </c>
      <c r="D225" s="309" t="s">
        <v>1802</v>
      </c>
      <c r="E225" s="20" t="s">
        <v>212</v>
      </c>
      <c r="F225" s="310">
        <v>18.899999999999999</v>
      </c>
      <c r="G225" s="41"/>
      <c r="H225" s="47"/>
    </row>
    <row r="226" s="2" customFormat="1" ht="16.8" customHeight="1">
      <c r="A226" s="41"/>
      <c r="B226" s="47"/>
      <c r="C226" s="309" t="s">
        <v>614</v>
      </c>
      <c r="D226" s="309" t="s">
        <v>1803</v>
      </c>
      <c r="E226" s="20" t="s">
        <v>181</v>
      </c>
      <c r="F226" s="310">
        <v>7</v>
      </c>
      <c r="G226" s="41"/>
      <c r="H226" s="47"/>
    </row>
    <row r="227" s="2" customFormat="1" ht="16.8" customHeight="1">
      <c r="A227" s="41"/>
      <c r="B227" s="47"/>
      <c r="C227" s="309" t="s">
        <v>620</v>
      </c>
      <c r="D227" s="309" t="s">
        <v>621</v>
      </c>
      <c r="E227" s="20" t="s">
        <v>181</v>
      </c>
      <c r="F227" s="310">
        <v>7</v>
      </c>
      <c r="G227" s="41"/>
      <c r="H227" s="47"/>
    </row>
    <row r="228" s="2" customFormat="1" ht="16.8" customHeight="1">
      <c r="A228" s="41"/>
      <c r="B228" s="47"/>
      <c r="C228" s="309" t="s">
        <v>771</v>
      </c>
      <c r="D228" s="309" t="s">
        <v>772</v>
      </c>
      <c r="E228" s="20" t="s">
        <v>181</v>
      </c>
      <c r="F228" s="310">
        <v>7</v>
      </c>
      <c r="G228" s="41"/>
      <c r="H228" s="47"/>
    </row>
    <row r="229" s="2" customFormat="1" ht="16.8" customHeight="1">
      <c r="A229" s="41"/>
      <c r="B229" s="47"/>
      <c r="C229" s="309" t="s">
        <v>761</v>
      </c>
      <c r="D229" s="309" t="s">
        <v>762</v>
      </c>
      <c r="E229" s="20" t="s">
        <v>181</v>
      </c>
      <c r="F229" s="310">
        <v>6</v>
      </c>
      <c r="G229" s="41"/>
      <c r="H229" s="47"/>
    </row>
    <row r="230" s="2" customFormat="1" ht="16.8" customHeight="1">
      <c r="A230" s="41"/>
      <c r="B230" s="47"/>
      <c r="C230" s="305" t="s">
        <v>186</v>
      </c>
      <c r="D230" s="306" t="s">
        <v>187</v>
      </c>
      <c r="E230" s="307" t="s">
        <v>181</v>
      </c>
      <c r="F230" s="308">
        <v>3</v>
      </c>
      <c r="G230" s="41"/>
      <c r="H230" s="47"/>
    </row>
    <row r="231" s="2" customFormat="1" ht="16.8" customHeight="1">
      <c r="A231" s="41"/>
      <c r="B231" s="47"/>
      <c r="C231" s="309" t="s">
        <v>42</v>
      </c>
      <c r="D231" s="309" t="s">
        <v>393</v>
      </c>
      <c r="E231" s="20" t="s">
        <v>42</v>
      </c>
      <c r="F231" s="310">
        <v>0</v>
      </c>
      <c r="G231" s="41"/>
      <c r="H231" s="47"/>
    </row>
    <row r="232" s="2" customFormat="1" ht="16.8" customHeight="1">
      <c r="A232" s="41"/>
      <c r="B232" s="47"/>
      <c r="C232" s="309" t="s">
        <v>186</v>
      </c>
      <c r="D232" s="309" t="s">
        <v>188</v>
      </c>
      <c r="E232" s="20" t="s">
        <v>42</v>
      </c>
      <c r="F232" s="310">
        <v>3</v>
      </c>
      <c r="G232" s="41"/>
      <c r="H232" s="47"/>
    </row>
    <row r="233" s="2" customFormat="1" ht="16.8" customHeight="1">
      <c r="A233" s="41"/>
      <c r="B233" s="47"/>
      <c r="C233" s="311" t="s">
        <v>1770</v>
      </c>
      <c r="D233" s="41"/>
      <c r="E233" s="41"/>
      <c r="F233" s="41"/>
      <c r="G233" s="41"/>
      <c r="H233" s="47"/>
    </row>
    <row r="234" s="2" customFormat="1" ht="16.8" customHeight="1">
      <c r="A234" s="41"/>
      <c r="B234" s="47"/>
      <c r="C234" s="309" t="s">
        <v>774</v>
      </c>
      <c r="D234" s="309" t="s">
        <v>775</v>
      </c>
      <c r="E234" s="20" t="s">
        <v>181</v>
      </c>
      <c r="F234" s="310">
        <v>3</v>
      </c>
      <c r="G234" s="41"/>
      <c r="H234" s="47"/>
    </row>
    <row r="235" s="2" customFormat="1" ht="16.8" customHeight="1">
      <c r="A235" s="41"/>
      <c r="B235" s="47"/>
      <c r="C235" s="309" t="s">
        <v>778</v>
      </c>
      <c r="D235" s="309" t="s">
        <v>779</v>
      </c>
      <c r="E235" s="20" t="s">
        <v>181</v>
      </c>
      <c r="F235" s="310">
        <v>3</v>
      </c>
      <c r="G235" s="41"/>
      <c r="H235" s="47"/>
    </row>
    <row r="236" s="2" customFormat="1" ht="16.8" customHeight="1">
      <c r="A236" s="41"/>
      <c r="B236" s="47"/>
      <c r="C236" s="305" t="s">
        <v>189</v>
      </c>
      <c r="D236" s="306" t="s">
        <v>190</v>
      </c>
      <c r="E236" s="307" t="s">
        <v>116</v>
      </c>
      <c r="F236" s="308">
        <v>357.09500000000003</v>
      </c>
      <c r="G236" s="41"/>
      <c r="H236" s="47"/>
    </row>
    <row r="237" s="2" customFormat="1" ht="16.8" customHeight="1">
      <c r="A237" s="41"/>
      <c r="B237" s="47"/>
      <c r="C237" s="309" t="s">
        <v>189</v>
      </c>
      <c r="D237" s="309" t="s">
        <v>1186</v>
      </c>
      <c r="E237" s="20" t="s">
        <v>42</v>
      </c>
      <c r="F237" s="310">
        <v>357.09500000000003</v>
      </c>
      <c r="G237" s="41"/>
      <c r="H237" s="47"/>
    </row>
    <row r="238" s="2" customFormat="1" ht="16.8" customHeight="1">
      <c r="A238" s="41"/>
      <c r="B238" s="47"/>
      <c r="C238" s="311" t="s">
        <v>1770</v>
      </c>
      <c r="D238" s="41"/>
      <c r="E238" s="41"/>
      <c r="F238" s="41"/>
      <c r="G238" s="41"/>
      <c r="H238" s="47"/>
    </row>
    <row r="239" s="2" customFormat="1" ht="16.8" customHeight="1">
      <c r="A239" s="41"/>
      <c r="B239" s="47"/>
      <c r="C239" s="309" t="s">
        <v>1181</v>
      </c>
      <c r="D239" s="309" t="s">
        <v>1778</v>
      </c>
      <c r="E239" s="20" t="s">
        <v>116</v>
      </c>
      <c r="F239" s="310">
        <v>357.09500000000003</v>
      </c>
      <c r="G239" s="41"/>
      <c r="H239" s="47"/>
    </row>
    <row r="240" s="2" customFormat="1" ht="16.8" customHeight="1">
      <c r="A240" s="41"/>
      <c r="B240" s="47"/>
      <c r="C240" s="309" t="s">
        <v>1158</v>
      </c>
      <c r="D240" s="309" t="s">
        <v>1804</v>
      </c>
      <c r="E240" s="20" t="s">
        <v>212</v>
      </c>
      <c r="F240" s="310">
        <v>53.564</v>
      </c>
      <c r="G240" s="41"/>
      <c r="H240" s="47"/>
    </row>
    <row r="241" s="2" customFormat="1" ht="16.8" customHeight="1">
      <c r="A241" s="41"/>
      <c r="B241" s="47"/>
      <c r="C241" s="309" t="s">
        <v>1151</v>
      </c>
      <c r="D241" s="309" t="s">
        <v>1805</v>
      </c>
      <c r="E241" s="20" t="s">
        <v>212</v>
      </c>
      <c r="F241" s="310">
        <v>178.548</v>
      </c>
      <c r="G241" s="41"/>
      <c r="H241" s="47"/>
    </row>
    <row r="242" s="2" customFormat="1" ht="16.8" customHeight="1">
      <c r="A242" s="41"/>
      <c r="B242" s="47"/>
      <c r="C242" s="309" t="s">
        <v>327</v>
      </c>
      <c r="D242" s="309" t="s">
        <v>1806</v>
      </c>
      <c r="E242" s="20" t="s">
        <v>212</v>
      </c>
      <c r="F242" s="310">
        <v>178.548</v>
      </c>
      <c r="G242" s="41"/>
      <c r="H242" s="47"/>
    </row>
    <row r="243" s="2" customFormat="1" ht="16.8" customHeight="1">
      <c r="A243" s="41"/>
      <c r="B243" s="47"/>
      <c r="C243" s="309" t="s">
        <v>333</v>
      </c>
      <c r="D243" s="309" t="s">
        <v>1807</v>
      </c>
      <c r="E243" s="20" t="s">
        <v>212</v>
      </c>
      <c r="F243" s="310">
        <v>892.74000000000001</v>
      </c>
      <c r="G243" s="41"/>
      <c r="H243" s="47"/>
    </row>
    <row r="244" s="2" customFormat="1" ht="16.8" customHeight="1">
      <c r="A244" s="41"/>
      <c r="B244" s="47"/>
      <c r="C244" s="309" t="s">
        <v>364</v>
      </c>
      <c r="D244" s="309" t="s">
        <v>1808</v>
      </c>
      <c r="E244" s="20" t="s">
        <v>353</v>
      </c>
      <c r="F244" s="310">
        <v>321.38600000000002</v>
      </c>
      <c r="G244" s="41"/>
      <c r="H244" s="47"/>
    </row>
    <row r="245" s="2" customFormat="1" ht="16.8" customHeight="1">
      <c r="A245" s="41"/>
      <c r="B245" s="47"/>
      <c r="C245" s="309" t="s">
        <v>359</v>
      </c>
      <c r="D245" s="309" t="s">
        <v>1809</v>
      </c>
      <c r="E245" s="20" t="s">
        <v>212</v>
      </c>
      <c r="F245" s="310">
        <v>178.548</v>
      </c>
      <c r="G245" s="41"/>
      <c r="H245" s="47"/>
    </row>
    <row r="246" s="2" customFormat="1" ht="16.8" customHeight="1">
      <c r="A246" s="41"/>
      <c r="B246" s="47"/>
      <c r="C246" s="309" t="s">
        <v>1175</v>
      </c>
      <c r="D246" s="309" t="s">
        <v>1810</v>
      </c>
      <c r="E246" s="20" t="s">
        <v>116</v>
      </c>
      <c r="F246" s="310">
        <v>357.09500000000003</v>
      </c>
      <c r="G246" s="41"/>
      <c r="H246" s="47"/>
    </row>
    <row r="247" s="2" customFormat="1" ht="16.8" customHeight="1">
      <c r="A247" s="41"/>
      <c r="B247" s="47"/>
      <c r="C247" s="309" t="s">
        <v>1188</v>
      </c>
      <c r="D247" s="309" t="s">
        <v>1811</v>
      </c>
      <c r="E247" s="20" t="s">
        <v>116</v>
      </c>
      <c r="F247" s="310">
        <v>357.09500000000003</v>
      </c>
      <c r="G247" s="41"/>
      <c r="H247" s="47"/>
    </row>
    <row r="248" s="2" customFormat="1" ht="16.8" customHeight="1">
      <c r="A248" s="41"/>
      <c r="B248" s="47"/>
      <c r="C248" s="305" t="s">
        <v>192</v>
      </c>
      <c r="D248" s="306" t="s">
        <v>193</v>
      </c>
      <c r="E248" s="307" t="s">
        <v>181</v>
      </c>
      <c r="F248" s="308">
        <v>2</v>
      </c>
      <c r="G248" s="41"/>
      <c r="H248" s="47"/>
    </row>
    <row r="249" s="2" customFormat="1" ht="16.8" customHeight="1">
      <c r="A249" s="41"/>
      <c r="B249" s="47"/>
      <c r="C249" s="309" t="s">
        <v>42</v>
      </c>
      <c r="D249" s="309" t="s">
        <v>393</v>
      </c>
      <c r="E249" s="20" t="s">
        <v>42</v>
      </c>
      <c r="F249" s="310">
        <v>0</v>
      </c>
      <c r="G249" s="41"/>
      <c r="H249" s="47"/>
    </row>
    <row r="250" s="2" customFormat="1" ht="16.8" customHeight="1">
      <c r="A250" s="41"/>
      <c r="B250" s="47"/>
      <c r="C250" s="309" t="s">
        <v>192</v>
      </c>
      <c r="D250" s="309" t="s">
        <v>88</v>
      </c>
      <c r="E250" s="20" t="s">
        <v>42</v>
      </c>
      <c r="F250" s="310">
        <v>2</v>
      </c>
      <c r="G250" s="41"/>
      <c r="H250" s="47"/>
    </row>
    <row r="251" s="2" customFormat="1" ht="16.8" customHeight="1">
      <c r="A251" s="41"/>
      <c r="B251" s="47"/>
      <c r="C251" s="311" t="s">
        <v>1770</v>
      </c>
      <c r="D251" s="41"/>
      <c r="E251" s="41"/>
      <c r="F251" s="41"/>
      <c r="G251" s="41"/>
      <c r="H251" s="47"/>
    </row>
    <row r="252" s="2" customFormat="1" ht="16.8" customHeight="1">
      <c r="A252" s="41"/>
      <c r="B252" s="47"/>
      <c r="C252" s="309" t="s">
        <v>984</v>
      </c>
      <c r="D252" s="309" t="s">
        <v>1812</v>
      </c>
      <c r="E252" s="20" t="s">
        <v>181</v>
      </c>
      <c r="F252" s="310">
        <v>2</v>
      </c>
      <c r="G252" s="41"/>
      <c r="H252" s="47"/>
    </row>
    <row r="253" s="2" customFormat="1">
      <c r="A253" s="41"/>
      <c r="B253" s="47"/>
      <c r="C253" s="309" t="s">
        <v>988</v>
      </c>
      <c r="D253" s="309" t="s">
        <v>989</v>
      </c>
      <c r="E253" s="20" t="s">
        <v>181</v>
      </c>
      <c r="F253" s="310">
        <v>2</v>
      </c>
      <c r="G253" s="41"/>
      <c r="H253" s="47"/>
    </row>
    <row r="254" s="2" customFormat="1" ht="16.8" customHeight="1">
      <c r="A254" s="41"/>
      <c r="B254" s="47"/>
      <c r="C254" s="305" t="s">
        <v>194</v>
      </c>
      <c r="D254" s="306" t="s">
        <v>195</v>
      </c>
      <c r="E254" s="307" t="s">
        <v>181</v>
      </c>
      <c r="F254" s="308">
        <v>2</v>
      </c>
      <c r="G254" s="41"/>
      <c r="H254" s="47"/>
    </row>
    <row r="255" s="2" customFormat="1" ht="16.8" customHeight="1">
      <c r="A255" s="41"/>
      <c r="B255" s="47"/>
      <c r="C255" s="309" t="s">
        <v>42</v>
      </c>
      <c r="D255" s="309" t="s">
        <v>393</v>
      </c>
      <c r="E255" s="20" t="s">
        <v>42</v>
      </c>
      <c r="F255" s="310">
        <v>0</v>
      </c>
      <c r="G255" s="41"/>
      <c r="H255" s="47"/>
    </row>
    <row r="256" s="2" customFormat="1" ht="16.8" customHeight="1">
      <c r="A256" s="41"/>
      <c r="B256" s="47"/>
      <c r="C256" s="309" t="s">
        <v>194</v>
      </c>
      <c r="D256" s="309" t="s">
        <v>88</v>
      </c>
      <c r="E256" s="20" t="s">
        <v>42</v>
      </c>
      <c r="F256" s="310">
        <v>2</v>
      </c>
      <c r="G256" s="41"/>
      <c r="H256" s="47"/>
    </row>
    <row r="257" s="2" customFormat="1" ht="16.8" customHeight="1">
      <c r="A257" s="41"/>
      <c r="B257" s="47"/>
      <c r="C257" s="311" t="s">
        <v>1770</v>
      </c>
      <c r="D257" s="41"/>
      <c r="E257" s="41"/>
      <c r="F257" s="41"/>
      <c r="G257" s="41"/>
      <c r="H257" s="47"/>
    </row>
    <row r="258" s="2" customFormat="1" ht="16.8" customHeight="1">
      <c r="A258" s="41"/>
      <c r="B258" s="47"/>
      <c r="C258" s="309" t="s">
        <v>973</v>
      </c>
      <c r="D258" s="309" t="s">
        <v>974</v>
      </c>
      <c r="E258" s="20" t="s">
        <v>181</v>
      </c>
      <c r="F258" s="310">
        <v>2</v>
      </c>
      <c r="G258" s="41"/>
      <c r="H258" s="47"/>
    </row>
    <row r="259" s="2" customFormat="1">
      <c r="A259" s="41"/>
      <c r="B259" s="47"/>
      <c r="C259" s="309" t="s">
        <v>978</v>
      </c>
      <c r="D259" s="309" t="s">
        <v>1813</v>
      </c>
      <c r="E259" s="20" t="s">
        <v>980</v>
      </c>
      <c r="F259" s="310">
        <v>2</v>
      </c>
      <c r="G259" s="41"/>
      <c r="H259" s="47"/>
    </row>
    <row r="260" s="2" customFormat="1" ht="16.8" customHeight="1">
      <c r="A260" s="41"/>
      <c r="B260" s="47"/>
      <c r="C260" s="305" t="s">
        <v>574</v>
      </c>
      <c r="D260" s="306" t="s">
        <v>1814</v>
      </c>
      <c r="E260" s="307" t="s">
        <v>212</v>
      </c>
      <c r="F260" s="308">
        <v>4.7229999999999999</v>
      </c>
      <c r="G260" s="41"/>
      <c r="H260" s="47"/>
    </row>
    <row r="261" s="2" customFormat="1" ht="16.8" customHeight="1">
      <c r="A261" s="41"/>
      <c r="B261" s="47"/>
      <c r="C261" s="309" t="s">
        <v>42</v>
      </c>
      <c r="D261" s="309" t="s">
        <v>572</v>
      </c>
      <c r="E261" s="20" t="s">
        <v>42</v>
      </c>
      <c r="F261" s="310">
        <v>0</v>
      </c>
      <c r="G261" s="41"/>
      <c r="H261" s="47"/>
    </row>
    <row r="262" s="2" customFormat="1" ht="16.8" customHeight="1">
      <c r="A262" s="41"/>
      <c r="B262" s="47"/>
      <c r="C262" s="309" t="s">
        <v>42</v>
      </c>
      <c r="D262" s="309" t="s">
        <v>573</v>
      </c>
      <c r="E262" s="20" t="s">
        <v>42</v>
      </c>
      <c r="F262" s="310">
        <v>4.7229999999999999</v>
      </c>
      <c r="G262" s="41"/>
      <c r="H262" s="47"/>
    </row>
    <row r="263" s="2" customFormat="1" ht="16.8" customHeight="1">
      <c r="A263" s="41"/>
      <c r="B263" s="47"/>
      <c r="C263" s="309" t="s">
        <v>574</v>
      </c>
      <c r="D263" s="309" t="s">
        <v>303</v>
      </c>
      <c r="E263" s="20" t="s">
        <v>42</v>
      </c>
      <c r="F263" s="310">
        <v>4.7229999999999999</v>
      </c>
      <c r="G263" s="41"/>
      <c r="H263" s="47"/>
    </row>
    <row r="264" s="2" customFormat="1" ht="16.8" customHeight="1">
      <c r="A264" s="41"/>
      <c r="B264" s="47"/>
      <c r="C264" s="305" t="s">
        <v>196</v>
      </c>
      <c r="D264" s="306" t="s">
        <v>197</v>
      </c>
      <c r="E264" s="307" t="s">
        <v>116</v>
      </c>
      <c r="F264" s="308">
        <v>13.151999999999999</v>
      </c>
      <c r="G264" s="41"/>
      <c r="H264" s="47"/>
    </row>
    <row r="265" s="2" customFormat="1" ht="16.8" customHeight="1">
      <c r="A265" s="41"/>
      <c r="B265" s="47"/>
      <c r="C265" s="309" t="s">
        <v>42</v>
      </c>
      <c r="D265" s="309" t="s">
        <v>580</v>
      </c>
      <c r="E265" s="20" t="s">
        <v>42</v>
      </c>
      <c r="F265" s="310">
        <v>0</v>
      </c>
      <c r="G265" s="41"/>
      <c r="H265" s="47"/>
    </row>
    <row r="266" s="2" customFormat="1" ht="16.8" customHeight="1">
      <c r="A266" s="41"/>
      <c r="B266" s="47"/>
      <c r="C266" s="309" t="s">
        <v>42</v>
      </c>
      <c r="D266" s="309" t="s">
        <v>581</v>
      </c>
      <c r="E266" s="20" t="s">
        <v>42</v>
      </c>
      <c r="F266" s="310">
        <v>11.112</v>
      </c>
      <c r="G266" s="41"/>
      <c r="H266" s="47"/>
    </row>
    <row r="267" s="2" customFormat="1" ht="16.8" customHeight="1">
      <c r="A267" s="41"/>
      <c r="B267" s="47"/>
      <c r="C267" s="309" t="s">
        <v>42</v>
      </c>
      <c r="D267" s="309" t="s">
        <v>582</v>
      </c>
      <c r="E267" s="20" t="s">
        <v>42</v>
      </c>
      <c r="F267" s="310">
        <v>2.04</v>
      </c>
      <c r="G267" s="41"/>
      <c r="H267" s="47"/>
    </row>
    <row r="268" s="2" customFormat="1" ht="16.8" customHeight="1">
      <c r="A268" s="41"/>
      <c r="B268" s="47"/>
      <c r="C268" s="309" t="s">
        <v>196</v>
      </c>
      <c r="D268" s="309" t="s">
        <v>303</v>
      </c>
      <c r="E268" s="20" t="s">
        <v>42</v>
      </c>
      <c r="F268" s="310">
        <v>13.151999999999999</v>
      </c>
      <c r="G268" s="41"/>
      <c r="H268" s="47"/>
    </row>
    <row r="269" s="2" customFormat="1" ht="16.8" customHeight="1">
      <c r="A269" s="41"/>
      <c r="B269" s="47"/>
      <c r="C269" s="311" t="s">
        <v>1770</v>
      </c>
      <c r="D269" s="41"/>
      <c r="E269" s="41"/>
      <c r="F269" s="41"/>
      <c r="G269" s="41"/>
      <c r="H269" s="47"/>
    </row>
    <row r="270" s="2" customFormat="1" ht="16.8" customHeight="1">
      <c r="A270" s="41"/>
      <c r="B270" s="47"/>
      <c r="C270" s="309" t="s">
        <v>576</v>
      </c>
      <c r="D270" s="309" t="s">
        <v>1815</v>
      </c>
      <c r="E270" s="20" t="s">
        <v>116</v>
      </c>
      <c r="F270" s="310">
        <v>13.151999999999999</v>
      </c>
      <c r="G270" s="41"/>
      <c r="H270" s="47"/>
    </row>
    <row r="271" s="2" customFormat="1" ht="16.8" customHeight="1">
      <c r="A271" s="41"/>
      <c r="B271" s="47"/>
      <c r="C271" s="309" t="s">
        <v>584</v>
      </c>
      <c r="D271" s="309" t="s">
        <v>1816</v>
      </c>
      <c r="E271" s="20" t="s">
        <v>116</v>
      </c>
      <c r="F271" s="310">
        <v>13.151999999999999</v>
      </c>
      <c r="G271" s="41"/>
      <c r="H271" s="47"/>
    </row>
    <row r="272" s="2" customFormat="1" ht="16.8" customHeight="1">
      <c r="A272" s="41"/>
      <c r="B272" s="47"/>
      <c r="C272" s="305" t="s">
        <v>566</v>
      </c>
      <c r="D272" s="306" t="s">
        <v>1817</v>
      </c>
      <c r="E272" s="307" t="s">
        <v>212</v>
      </c>
      <c r="F272" s="308">
        <v>1.014</v>
      </c>
      <c r="G272" s="41"/>
      <c r="H272" s="47"/>
    </row>
    <row r="273" s="2" customFormat="1" ht="16.8" customHeight="1">
      <c r="A273" s="41"/>
      <c r="B273" s="47"/>
      <c r="C273" s="309" t="s">
        <v>42</v>
      </c>
      <c r="D273" s="309" t="s">
        <v>564</v>
      </c>
      <c r="E273" s="20" t="s">
        <v>42</v>
      </c>
      <c r="F273" s="310">
        <v>0</v>
      </c>
      <c r="G273" s="41"/>
      <c r="H273" s="47"/>
    </row>
    <row r="274" s="2" customFormat="1" ht="16.8" customHeight="1">
      <c r="A274" s="41"/>
      <c r="B274" s="47"/>
      <c r="C274" s="309" t="s">
        <v>42</v>
      </c>
      <c r="D274" s="309" t="s">
        <v>565</v>
      </c>
      <c r="E274" s="20" t="s">
        <v>42</v>
      </c>
      <c r="F274" s="310">
        <v>1.014</v>
      </c>
      <c r="G274" s="41"/>
      <c r="H274" s="47"/>
    </row>
    <row r="275" s="2" customFormat="1" ht="16.8" customHeight="1">
      <c r="A275" s="41"/>
      <c r="B275" s="47"/>
      <c r="C275" s="309" t="s">
        <v>566</v>
      </c>
      <c r="D275" s="309" t="s">
        <v>303</v>
      </c>
      <c r="E275" s="20" t="s">
        <v>42</v>
      </c>
      <c r="F275" s="310">
        <v>1.014</v>
      </c>
      <c r="G275" s="41"/>
      <c r="H275" s="47"/>
    </row>
    <row r="276" s="2" customFormat="1" ht="16.8" customHeight="1">
      <c r="A276" s="41"/>
      <c r="B276" s="47"/>
      <c r="C276" s="305" t="s">
        <v>1818</v>
      </c>
      <c r="D276" s="306" t="s">
        <v>1819</v>
      </c>
      <c r="E276" s="307" t="s">
        <v>147</v>
      </c>
      <c r="F276" s="308">
        <v>4</v>
      </c>
      <c r="G276" s="41"/>
      <c r="H276" s="47"/>
    </row>
    <row r="277" s="2" customFormat="1" ht="16.8" customHeight="1">
      <c r="A277" s="41"/>
      <c r="B277" s="47"/>
      <c r="C277" s="309" t="s">
        <v>42</v>
      </c>
      <c r="D277" s="309" t="s">
        <v>1820</v>
      </c>
      <c r="E277" s="20" t="s">
        <v>42</v>
      </c>
      <c r="F277" s="310">
        <v>0</v>
      </c>
      <c r="G277" s="41"/>
      <c r="H277" s="47"/>
    </row>
    <row r="278" s="2" customFormat="1" ht="16.8" customHeight="1">
      <c r="A278" s="41"/>
      <c r="B278" s="47"/>
      <c r="C278" s="309" t="s">
        <v>1818</v>
      </c>
      <c r="D278" s="309" t="s">
        <v>150</v>
      </c>
      <c r="E278" s="20" t="s">
        <v>42</v>
      </c>
      <c r="F278" s="310">
        <v>4</v>
      </c>
      <c r="G278" s="41"/>
      <c r="H278" s="47"/>
    </row>
    <row r="279" s="2" customFormat="1" ht="16.8" customHeight="1">
      <c r="A279" s="41"/>
      <c r="B279" s="47"/>
      <c r="C279" s="305" t="s">
        <v>199</v>
      </c>
      <c r="D279" s="306" t="s">
        <v>200</v>
      </c>
      <c r="E279" s="307" t="s">
        <v>147</v>
      </c>
      <c r="F279" s="308">
        <v>716.89999999999998</v>
      </c>
      <c r="G279" s="41"/>
      <c r="H279" s="47"/>
    </row>
    <row r="280" s="2" customFormat="1" ht="16.8" customHeight="1">
      <c r="A280" s="41"/>
      <c r="B280" s="47"/>
      <c r="C280" s="309" t="s">
        <v>42</v>
      </c>
      <c r="D280" s="309" t="s">
        <v>601</v>
      </c>
      <c r="E280" s="20" t="s">
        <v>42</v>
      </c>
      <c r="F280" s="310">
        <v>0</v>
      </c>
      <c r="G280" s="41"/>
      <c r="H280" s="47"/>
    </row>
    <row r="281" s="2" customFormat="1" ht="16.8" customHeight="1">
      <c r="A281" s="41"/>
      <c r="B281" s="47"/>
      <c r="C281" s="309" t="s">
        <v>199</v>
      </c>
      <c r="D281" s="309" t="s">
        <v>829</v>
      </c>
      <c r="E281" s="20" t="s">
        <v>42</v>
      </c>
      <c r="F281" s="310">
        <v>716.89999999999998</v>
      </c>
      <c r="G281" s="41"/>
      <c r="H281" s="47"/>
    </row>
    <row r="282" s="2" customFormat="1" ht="16.8" customHeight="1">
      <c r="A282" s="41"/>
      <c r="B282" s="47"/>
      <c r="C282" s="311" t="s">
        <v>1770</v>
      </c>
      <c r="D282" s="41"/>
      <c r="E282" s="41"/>
      <c r="F282" s="41"/>
      <c r="G282" s="41"/>
      <c r="H282" s="47"/>
    </row>
    <row r="283" s="2" customFormat="1" ht="16.8" customHeight="1">
      <c r="A283" s="41"/>
      <c r="B283" s="47"/>
      <c r="C283" s="309" t="s">
        <v>825</v>
      </c>
      <c r="D283" s="309" t="s">
        <v>1821</v>
      </c>
      <c r="E283" s="20" t="s">
        <v>147</v>
      </c>
      <c r="F283" s="310">
        <v>716.89999999999998</v>
      </c>
      <c r="G283" s="41"/>
      <c r="H283" s="47"/>
    </row>
    <row r="284" s="2" customFormat="1" ht="16.8" customHeight="1">
      <c r="A284" s="41"/>
      <c r="B284" s="47"/>
      <c r="C284" s="309" t="s">
        <v>843</v>
      </c>
      <c r="D284" s="309" t="s">
        <v>1822</v>
      </c>
      <c r="E284" s="20" t="s">
        <v>147</v>
      </c>
      <c r="F284" s="310">
        <v>751.29999999999995</v>
      </c>
      <c r="G284" s="41"/>
      <c r="H284" s="47"/>
    </row>
    <row r="285" s="2" customFormat="1" ht="16.8" customHeight="1">
      <c r="A285" s="41"/>
      <c r="B285" s="47"/>
      <c r="C285" s="305" t="s">
        <v>202</v>
      </c>
      <c r="D285" s="306" t="s">
        <v>200</v>
      </c>
      <c r="E285" s="307" t="s">
        <v>147</v>
      </c>
      <c r="F285" s="308">
        <v>34.399999999999999</v>
      </c>
      <c r="G285" s="41"/>
      <c r="H285" s="47"/>
    </row>
    <row r="286" s="2" customFormat="1" ht="16.8" customHeight="1">
      <c r="A286" s="41"/>
      <c r="B286" s="47"/>
      <c r="C286" s="309" t="s">
        <v>42</v>
      </c>
      <c r="D286" s="309" t="s">
        <v>601</v>
      </c>
      <c r="E286" s="20" t="s">
        <v>42</v>
      </c>
      <c r="F286" s="310">
        <v>0</v>
      </c>
      <c r="G286" s="41"/>
      <c r="H286" s="47"/>
    </row>
    <row r="287" s="2" customFormat="1" ht="16.8" customHeight="1">
      <c r="A287" s="41"/>
      <c r="B287" s="47"/>
      <c r="C287" s="309" t="s">
        <v>202</v>
      </c>
      <c r="D287" s="309" t="s">
        <v>835</v>
      </c>
      <c r="E287" s="20" t="s">
        <v>42</v>
      </c>
      <c r="F287" s="310">
        <v>34.399999999999999</v>
      </c>
      <c r="G287" s="41"/>
      <c r="H287" s="47"/>
    </row>
    <row r="288" s="2" customFormat="1" ht="16.8" customHeight="1">
      <c r="A288" s="41"/>
      <c r="B288" s="47"/>
      <c r="C288" s="311" t="s">
        <v>1770</v>
      </c>
      <c r="D288" s="41"/>
      <c r="E288" s="41"/>
      <c r="F288" s="41"/>
      <c r="G288" s="41"/>
      <c r="H288" s="47"/>
    </row>
    <row r="289" s="2" customFormat="1" ht="16.8" customHeight="1">
      <c r="A289" s="41"/>
      <c r="B289" s="47"/>
      <c r="C289" s="309" t="s">
        <v>831</v>
      </c>
      <c r="D289" s="309" t="s">
        <v>1823</v>
      </c>
      <c r="E289" s="20" t="s">
        <v>147</v>
      </c>
      <c r="F289" s="310">
        <v>34.399999999999999</v>
      </c>
      <c r="G289" s="41"/>
      <c r="H289" s="47"/>
    </row>
    <row r="290" s="2" customFormat="1" ht="16.8" customHeight="1">
      <c r="A290" s="41"/>
      <c r="B290" s="47"/>
      <c r="C290" s="309" t="s">
        <v>843</v>
      </c>
      <c r="D290" s="309" t="s">
        <v>1822</v>
      </c>
      <c r="E290" s="20" t="s">
        <v>147</v>
      </c>
      <c r="F290" s="310">
        <v>751.29999999999995</v>
      </c>
      <c r="G290" s="41"/>
      <c r="H290" s="47"/>
    </row>
    <row r="291" s="2" customFormat="1" ht="16.8" customHeight="1">
      <c r="A291" s="41"/>
      <c r="B291" s="47"/>
      <c r="C291" s="305" t="s">
        <v>204</v>
      </c>
      <c r="D291" s="306" t="s">
        <v>205</v>
      </c>
      <c r="E291" s="307" t="s">
        <v>181</v>
      </c>
      <c r="F291" s="308">
        <v>14</v>
      </c>
      <c r="G291" s="41"/>
      <c r="H291" s="47"/>
    </row>
    <row r="292" s="2" customFormat="1" ht="16.8" customHeight="1">
      <c r="A292" s="41"/>
      <c r="B292" s="47"/>
      <c r="C292" s="309" t="s">
        <v>42</v>
      </c>
      <c r="D292" s="309" t="s">
        <v>393</v>
      </c>
      <c r="E292" s="20" t="s">
        <v>42</v>
      </c>
      <c r="F292" s="310">
        <v>0</v>
      </c>
      <c r="G292" s="41"/>
      <c r="H292" s="47"/>
    </row>
    <row r="293" s="2" customFormat="1" ht="16.8" customHeight="1">
      <c r="A293" s="41"/>
      <c r="B293" s="47"/>
      <c r="C293" s="309" t="s">
        <v>204</v>
      </c>
      <c r="D293" s="309" t="s">
        <v>206</v>
      </c>
      <c r="E293" s="20" t="s">
        <v>42</v>
      </c>
      <c r="F293" s="310">
        <v>14</v>
      </c>
      <c r="G293" s="41"/>
      <c r="H293" s="47"/>
    </row>
    <row r="294" s="2" customFormat="1" ht="16.8" customHeight="1">
      <c r="A294" s="41"/>
      <c r="B294" s="47"/>
      <c r="C294" s="311" t="s">
        <v>1770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09" t="s">
        <v>811</v>
      </c>
      <c r="D295" s="309" t="s">
        <v>1824</v>
      </c>
      <c r="E295" s="20" t="s">
        <v>181</v>
      </c>
      <c r="F295" s="310">
        <v>14</v>
      </c>
      <c r="G295" s="41"/>
      <c r="H295" s="47"/>
    </row>
    <row r="296" s="2" customFormat="1" ht="16.8" customHeight="1">
      <c r="A296" s="41"/>
      <c r="B296" s="47"/>
      <c r="C296" s="309" t="s">
        <v>816</v>
      </c>
      <c r="D296" s="309" t="s">
        <v>817</v>
      </c>
      <c r="E296" s="20" t="s">
        <v>181</v>
      </c>
      <c r="F296" s="310">
        <v>14</v>
      </c>
      <c r="G296" s="41"/>
      <c r="H296" s="47"/>
    </row>
    <row r="297" s="2" customFormat="1" ht="16.8" customHeight="1">
      <c r="A297" s="41"/>
      <c r="B297" s="47"/>
      <c r="C297" s="305" t="s">
        <v>207</v>
      </c>
      <c r="D297" s="306" t="s">
        <v>208</v>
      </c>
      <c r="E297" s="307" t="s">
        <v>181</v>
      </c>
      <c r="F297" s="308">
        <v>17</v>
      </c>
      <c r="G297" s="41"/>
      <c r="H297" s="47"/>
    </row>
    <row r="298" s="2" customFormat="1" ht="16.8" customHeight="1">
      <c r="A298" s="41"/>
      <c r="B298" s="47"/>
      <c r="C298" s="309" t="s">
        <v>42</v>
      </c>
      <c r="D298" s="309" t="s">
        <v>393</v>
      </c>
      <c r="E298" s="20" t="s">
        <v>42</v>
      </c>
      <c r="F298" s="310">
        <v>0</v>
      </c>
      <c r="G298" s="41"/>
      <c r="H298" s="47"/>
    </row>
    <row r="299" s="2" customFormat="1" ht="16.8" customHeight="1">
      <c r="A299" s="41"/>
      <c r="B299" s="47"/>
      <c r="C299" s="309" t="s">
        <v>207</v>
      </c>
      <c r="D299" s="309" t="s">
        <v>209</v>
      </c>
      <c r="E299" s="20" t="s">
        <v>42</v>
      </c>
      <c r="F299" s="310">
        <v>17</v>
      </c>
      <c r="G299" s="41"/>
      <c r="H299" s="47"/>
    </row>
    <row r="300" s="2" customFormat="1" ht="16.8" customHeight="1">
      <c r="A300" s="41"/>
      <c r="B300" s="47"/>
      <c r="C300" s="311" t="s">
        <v>1770</v>
      </c>
      <c r="D300" s="41"/>
      <c r="E300" s="41"/>
      <c r="F300" s="41"/>
      <c r="G300" s="41"/>
      <c r="H300" s="47"/>
    </row>
    <row r="301" s="2" customFormat="1" ht="16.8" customHeight="1">
      <c r="A301" s="41"/>
      <c r="B301" s="47"/>
      <c r="C301" s="309" t="s">
        <v>790</v>
      </c>
      <c r="D301" s="309" t="s">
        <v>1825</v>
      </c>
      <c r="E301" s="20" t="s">
        <v>181</v>
      </c>
      <c r="F301" s="310">
        <v>17</v>
      </c>
      <c r="G301" s="41"/>
      <c r="H301" s="47"/>
    </row>
    <row r="302" s="2" customFormat="1" ht="16.8" customHeight="1">
      <c r="A302" s="41"/>
      <c r="B302" s="47"/>
      <c r="C302" s="309" t="s">
        <v>820</v>
      </c>
      <c r="D302" s="309" t="s">
        <v>821</v>
      </c>
      <c r="E302" s="20" t="s">
        <v>181</v>
      </c>
      <c r="F302" s="310">
        <v>34</v>
      </c>
      <c r="G302" s="41"/>
      <c r="H302" s="47"/>
    </row>
    <row r="303" s="2" customFormat="1" ht="16.8" customHeight="1">
      <c r="A303" s="41"/>
      <c r="B303" s="47"/>
      <c r="C303" s="305" t="s">
        <v>210</v>
      </c>
      <c r="D303" s="306" t="s">
        <v>211</v>
      </c>
      <c r="E303" s="307" t="s">
        <v>212</v>
      </c>
      <c r="F303" s="308">
        <v>315</v>
      </c>
      <c r="G303" s="41"/>
      <c r="H303" s="47"/>
    </row>
    <row r="304" s="2" customFormat="1" ht="16.8" customHeight="1">
      <c r="A304" s="41"/>
      <c r="B304" s="47"/>
      <c r="C304" s="309" t="s">
        <v>42</v>
      </c>
      <c r="D304" s="309" t="s">
        <v>326</v>
      </c>
      <c r="E304" s="20" t="s">
        <v>42</v>
      </c>
      <c r="F304" s="310">
        <v>0</v>
      </c>
      <c r="G304" s="41"/>
      <c r="H304" s="47"/>
    </row>
    <row r="305" s="2" customFormat="1" ht="16.8" customHeight="1">
      <c r="A305" s="41"/>
      <c r="B305" s="47"/>
      <c r="C305" s="309" t="s">
        <v>210</v>
      </c>
      <c r="D305" s="309" t="s">
        <v>213</v>
      </c>
      <c r="E305" s="20" t="s">
        <v>42</v>
      </c>
      <c r="F305" s="310">
        <v>315</v>
      </c>
      <c r="G305" s="41"/>
      <c r="H305" s="47"/>
    </row>
    <row r="306" s="2" customFormat="1" ht="16.8" customHeight="1">
      <c r="A306" s="41"/>
      <c r="B306" s="47"/>
      <c r="C306" s="311" t="s">
        <v>1770</v>
      </c>
      <c r="D306" s="41"/>
      <c r="E306" s="41"/>
      <c r="F306" s="41"/>
      <c r="G306" s="41"/>
      <c r="H306" s="47"/>
    </row>
    <row r="307" s="2" customFormat="1" ht="16.8" customHeight="1">
      <c r="A307" s="41"/>
      <c r="B307" s="47"/>
      <c r="C307" s="309" t="s">
        <v>341</v>
      </c>
      <c r="D307" s="309" t="s">
        <v>1826</v>
      </c>
      <c r="E307" s="20" t="s">
        <v>212</v>
      </c>
      <c r="F307" s="310">
        <v>315</v>
      </c>
      <c r="G307" s="41"/>
      <c r="H307" s="47"/>
    </row>
    <row r="308" s="2" customFormat="1" ht="16.8" customHeight="1">
      <c r="A308" s="41"/>
      <c r="B308" s="47"/>
      <c r="C308" s="309" t="s">
        <v>327</v>
      </c>
      <c r="D308" s="309" t="s">
        <v>1806</v>
      </c>
      <c r="E308" s="20" t="s">
        <v>212</v>
      </c>
      <c r="F308" s="310">
        <v>1403.9000000000001</v>
      </c>
      <c r="G308" s="41"/>
      <c r="H308" s="47"/>
    </row>
    <row r="309" s="2" customFormat="1" ht="16.8" customHeight="1">
      <c r="A309" s="41"/>
      <c r="B309" s="47"/>
      <c r="C309" s="309" t="s">
        <v>333</v>
      </c>
      <c r="D309" s="309" t="s">
        <v>1807</v>
      </c>
      <c r="E309" s="20" t="s">
        <v>212</v>
      </c>
      <c r="F309" s="310">
        <v>7019.5</v>
      </c>
      <c r="G309" s="41"/>
      <c r="H309" s="47"/>
    </row>
    <row r="310" s="2" customFormat="1" ht="16.8" customHeight="1">
      <c r="A310" s="41"/>
      <c r="B310" s="47"/>
      <c r="C310" s="309" t="s">
        <v>351</v>
      </c>
      <c r="D310" s="309" t="s">
        <v>352</v>
      </c>
      <c r="E310" s="20" t="s">
        <v>353</v>
      </c>
      <c r="F310" s="310">
        <v>1976</v>
      </c>
      <c r="G310" s="41"/>
      <c r="H310" s="47"/>
    </row>
    <row r="311" s="2" customFormat="1" ht="16.8" customHeight="1">
      <c r="A311" s="41"/>
      <c r="B311" s="47"/>
      <c r="C311" s="305" t="s">
        <v>214</v>
      </c>
      <c r="D311" s="306" t="s">
        <v>211</v>
      </c>
      <c r="E311" s="307" t="s">
        <v>212</v>
      </c>
      <c r="F311" s="308">
        <v>725</v>
      </c>
      <c r="G311" s="41"/>
      <c r="H311" s="47"/>
    </row>
    <row r="312" s="2" customFormat="1" ht="16.8" customHeight="1">
      <c r="A312" s="41"/>
      <c r="B312" s="47"/>
      <c r="C312" s="309" t="s">
        <v>42</v>
      </c>
      <c r="D312" s="309" t="s">
        <v>326</v>
      </c>
      <c r="E312" s="20" t="s">
        <v>42</v>
      </c>
      <c r="F312" s="310">
        <v>0</v>
      </c>
      <c r="G312" s="41"/>
      <c r="H312" s="47"/>
    </row>
    <row r="313" s="2" customFormat="1" ht="16.8" customHeight="1">
      <c r="A313" s="41"/>
      <c r="B313" s="47"/>
      <c r="C313" s="309" t="s">
        <v>214</v>
      </c>
      <c r="D313" s="309" t="s">
        <v>215</v>
      </c>
      <c r="E313" s="20" t="s">
        <v>42</v>
      </c>
      <c r="F313" s="310">
        <v>725</v>
      </c>
      <c r="G313" s="41"/>
      <c r="H313" s="47"/>
    </row>
    <row r="314" s="2" customFormat="1" ht="16.8" customHeight="1">
      <c r="A314" s="41"/>
      <c r="B314" s="47"/>
      <c r="C314" s="311" t="s">
        <v>1770</v>
      </c>
      <c r="D314" s="41"/>
      <c r="E314" s="41"/>
      <c r="F314" s="41"/>
      <c r="G314" s="41"/>
      <c r="H314" s="47"/>
    </row>
    <row r="315" s="2" customFormat="1" ht="16.8" customHeight="1">
      <c r="A315" s="41"/>
      <c r="B315" s="47"/>
      <c r="C315" s="309" t="s">
        <v>345</v>
      </c>
      <c r="D315" s="309" t="s">
        <v>1827</v>
      </c>
      <c r="E315" s="20" t="s">
        <v>212</v>
      </c>
      <c r="F315" s="310">
        <v>725</v>
      </c>
      <c r="G315" s="41"/>
      <c r="H315" s="47"/>
    </row>
    <row r="316" s="2" customFormat="1" ht="16.8" customHeight="1">
      <c r="A316" s="41"/>
      <c r="B316" s="47"/>
      <c r="C316" s="309" t="s">
        <v>327</v>
      </c>
      <c r="D316" s="309" t="s">
        <v>1806</v>
      </c>
      <c r="E316" s="20" t="s">
        <v>212</v>
      </c>
      <c r="F316" s="310">
        <v>1403.9000000000001</v>
      </c>
      <c r="G316" s="41"/>
      <c r="H316" s="47"/>
    </row>
    <row r="317" s="2" customFormat="1" ht="16.8" customHeight="1">
      <c r="A317" s="41"/>
      <c r="B317" s="47"/>
      <c r="C317" s="309" t="s">
        <v>333</v>
      </c>
      <c r="D317" s="309" t="s">
        <v>1807</v>
      </c>
      <c r="E317" s="20" t="s">
        <v>212</v>
      </c>
      <c r="F317" s="310">
        <v>7019.5</v>
      </c>
      <c r="G317" s="41"/>
      <c r="H317" s="47"/>
    </row>
    <row r="318" s="2" customFormat="1" ht="16.8" customHeight="1">
      <c r="A318" s="41"/>
      <c r="B318" s="47"/>
      <c r="C318" s="309" t="s">
        <v>351</v>
      </c>
      <c r="D318" s="309" t="s">
        <v>352</v>
      </c>
      <c r="E318" s="20" t="s">
        <v>353</v>
      </c>
      <c r="F318" s="310">
        <v>1976</v>
      </c>
      <c r="G318" s="41"/>
      <c r="H318" s="47"/>
    </row>
    <row r="319" s="2" customFormat="1" ht="16.8" customHeight="1">
      <c r="A319" s="41"/>
      <c r="B319" s="47"/>
      <c r="C319" s="305" t="s">
        <v>216</v>
      </c>
      <c r="D319" s="306" t="s">
        <v>217</v>
      </c>
      <c r="E319" s="307" t="s">
        <v>116</v>
      </c>
      <c r="F319" s="308">
        <v>1061</v>
      </c>
      <c r="G319" s="41"/>
      <c r="H319" s="47"/>
    </row>
    <row r="320" s="2" customFormat="1" ht="16.8" customHeight="1">
      <c r="A320" s="41"/>
      <c r="B320" s="47"/>
      <c r="C320" s="309" t="s">
        <v>42</v>
      </c>
      <c r="D320" s="309" t="s">
        <v>302</v>
      </c>
      <c r="E320" s="20" t="s">
        <v>42</v>
      </c>
      <c r="F320" s="310">
        <v>0</v>
      </c>
      <c r="G320" s="41"/>
      <c r="H320" s="47"/>
    </row>
    <row r="321" s="2" customFormat="1" ht="16.8" customHeight="1">
      <c r="A321" s="41"/>
      <c r="B321" s="47"/>
      <c r="C321" s="309" t="s">
        <v>216</v>
      </c>
      <c r="D321" s="309" t="s">
        <v>218</v>
      </c>
      <c r="E321" s="20" t="s">
        <v>42</v>
      </c>
      <c r="F321" s="310">
        <v>1061</v>
      </c>
      <c r="G321" s="41"/>
      <c r="H321" s="47"/>
    </row>
    <row r="322" s="2" customFormat="1" ht="16.8" customHeight="1">
      <c r="A322" s="41"/>
      <c r="B322" s="47"/>
      <c r="C322" s="311" t="s">
        <v>1770</v>
      </c>
      <c r="D322" s="41"/>
      <c r="E322" s="41"/>
      <c r="F322" s="41"/>
      <c r="G322" s="41"/>
      <c r="H322" s="47"/>
    </row>
    <row r="323" s="2" customFormat="1" ht="16.8" customHeight="1">
      <c r="A323" s="41"/>
      <c r="B323" s="47"/>
      <c r="C323" s="309" t="s">
        <v>1016</v>
      </c>
      <c r="D323" s="309" t="s">
        <v>1828</v>
      </c>
      <c r="E323" s="20" t="s">
        <v>116</v>
      </c>
      <c r="F323" s="310">
        <v>1061</v>
      </c>
      <c r="G323" s="41"/>
      <c r="H323" s="47"/>
    </row>
    <row r="324" s="2" customFormat="1" ht="16.8" customHeight="1">
      <c r="A324" s="41"/>
      <c r="B324" s="47"/>
      <c r="C324" s="309" t="s">
        <v>1010</v>
      </c>
      <c r="D324" s="309" t="s">
        <v>1829</v>
      </c>
      <c r="E324" s="20" t="s">
        <v>116</v>
      </c>
      <c r="F324" s="310">
        <v>1127.4000000000001</v>
      </c>
      <c r="G324" s="41"/>
      <c r="H324" s="47"/>
    </row>
    <row r="325" s="2" customFormat="1" ht="16.8" customHeight="1">
      <c r="A325" s="41"/>
      <c r="B325" s="47"/>
      <c r="C325" s="305" t="s">
        <v>1830</v>
      </c>
      <c r="D325" s="306" t="s">
        <v>217</v>
      </c>
      <c r="E325" s="307" t="s">
        <v>116</v>
      </c>
      <c r="F325" s="308">
        <v>30</v>
      </c>
      <c r="G325" s="41"/>
      <c r="H325" s="47"/>
    </row>
    <row r="326" s="2" customFormat="1" ht="16.8" customHeight="1">
      <c r="A326" s="41"/>
      <c r="B326" s="47"/>
      <c r="C326" s="305" t="s">
        <v>1831</v>
      </c>
      <c r="D326" s="306" t="s">
        <v>1832</v>
      </c>
      <c r="E326" s="307" t="s">
        <v>147</v>
      </c>
      <c r="F326" s="308">
        <v>14</v>
      </c>
      <c r="G326" s="41"/>
      <c r="H326" s="47"/>
    </row>
    <row r="327" s="2" customFormat="1" ht="16.8" customHeight="1">
      <c r="A327" s="41"/>
      <c r="B327" s="47"/>
      <c r="C327" s="305" t="s">
        <v>219</v>
      </c>
      <c r="D327" s="306" t="s">
        <v>220</v>
      </c>
      <c r="E327" s="307" t="s">
        <v>116</v>
      </c>
      <c r="F327" s="308">
        <v>9</v>
      </c>
      <c r="G327" s="41"/>
      <c r="H327" s="47"/>
    </row>
    <row r="328" s="2" customFormat="1" ht="16.8" customHeight="1">
      <c r="A328" s="41"/>
      <c r="B328" s="47"/>
      <c r="C328" s="309" t="s">
        <v>42</v>
      </c>
      <c r="D328" s="309" t="s">
        <v>302</v>
      </c>
      <c r="E328" s="20" t="s">
        <v>42</v>
      </c>
      <c r="F328" s="310">
        <v>0</v>
      </c>
      <c r="G328" s="41"/>
      <c r="H328" s="47"/>
    </row>
    <row r="329" s="2" customFormat="1" ht="16.8" customHeight="1">
      <c r="A329" s="41"/>
      <c r="B329" s="47"/>
      <c r="C329" s="309" t="s">
        <v>219</v>
      </c>
      <c r="D329" s="309" t="s">
        <v>144</v>
      </c>
      <c r="E329" s="20" t="s">
        <v>42</v>
      </c>
      <c r="F329" s="310">
        <v>9</v>
      </c>
      <c r="G329" s="41"/>
      <c r="H329" s="47"/>
    </row>
    <row r="330" s="2" customFormat="1" ht="16.8" customHeight="1">
      <c r="A330" s="41"/>
      <c r="B330" s="47"/>
      <c r="C330" s="311" t="s">
        <v>1770</v>
      </c>
      <c r="D330" s="41"/>
      <c r="E330" s="41"/>
      <c r="F330" s="41"/>
      <c r="G330" s="41"/>
      <c r="H330" s="47"/>
    </row>
    <row r="331" s="2" customFormat="1" ht="16.8" customHeight="1">
      <c r="A331" s="41"/>
      <c r="B331" s="47"/>
      <c r="C331" s="309" t="s">
        <v>1005</v>
      </c>
      <c r="D331" s="309" t="s">
        <v>1833</v>
      </c>
      <c r="E331" s="20" t="s">
        <v>116</v>
      </c>
      <c r="F331" s="310">
        <v>9</v>
      </c>
      <c r="G331" s="41"/>
      <c r="H331" s="47"/>
    </row>
    <row r="332" s="2" customFormat="1" ht="16.8" customHeight="1">
      <c r="A332" s="41"/>
      <c r="B332" s="47"/>
      <c r="C332" s="309" t="s">
        <v>1010</v>
      </c>
      <c r="D332" s="309" t="s">
        <v>1829</v>
      </c>
      <c r="E332" s="20" t="s">
        <v>116</v>
      </c>
      <c r="F332" s="310">
        <v>1127.4000000000001</v>
      </c>
      <c r="G332" s="41"/>
      <c r="H332" s="47"/>
    </row>
    <row r="333" s="2" customFormat="1" ht="16.8" customHeight="1">
      <c r="A333" s="41"/>
      <c r="B333" s="47"/>
      <c r="C333" s="305" t="s">
        <v>221</v>
      </c>
      <c r="D333" s="306" t="s">
        <v>222</v>
      </c>
      <c r="E333" s="307" t="s">
        <v>116</v>
      </c>
      <c r="F333" s="308">
        <v>51.799999999999997</v>
      </c>
      <c r="G333" s="41"/>
      <c r="H333" s="47"/>
    </row>
    <row r="334" s="2" customFormat="1" ht="16.8" customHeight="1">
      <c r="A334" s="41"/>
      <c r="B334" s="47"/>
      <c r="C334" s="309" t="s">
        <v>42</v>
      </c>
      <c r="D334" s="309" t="s">
        <v>302</v>
      </c>
      <c r="E334" s="20" t="s">
        <v>42</v>
      </c>
      <c r="F334" s="310">
        <v>0</v>
      </c>
      <c r="G334" s="41"/>
      <c r="H334" s="47"/>
    </row>
    <row r="335" s="2" customFormat="1" ht="16.8" customHeight="1">
      <c r="A335" s="41"/>
      <c r="B335" s="47"/>
      <c r="C335" s="309" t="s">
        <v>221</v>
      </c>
      <c r="D335" s="309" t="s">
        <v>1003</v>
      </c>
      <c r="E335" s="20" t="s">
        <v>42</v>
      </c>
      <c r="F335" s="310">
        <v>51.799999999999997</v>
      </c>
      <c r="G335" s="41"/>
      <c r="H335" s="47"/>
    </row>
    <row r="336" s="2" customFormat="1" ht="16.8" customHeight="1">
      <c r="A336" s="41"/>
      <c r="B336" s="47"/>
      <c r="C336" s="311" t="s">
        <v>1770</v>
      </c>
      <c r="D336" s="41"/>
      <c r="E336" s="41"/>
      <c r="F336" s="41"/>
      <c r="G336" s="41"/>
      <c r="H336" s="47"/>
    </row>
    <row r="337" s="2" customFormat="1" ht="16.8" customHeight="1">
      <c r="A337" s="41"/>
      <c r="B337" s="47"/>
      <c r="C337" s="309" t="s">
        <v>999</v>
      </c>
      <c r="D337" s="309" t="s">
        <v>1834</v>
      </c>
      <c r="E337" s="20" t="s">
        <v>116</v>
      </c>
      <c r="F337" s="310">
        <v>51.799999999999997</v>
      </c>
      <c r="G337" s="41"/>
      <c r="H337" s="47"/>
    </row>
    <row r="338" s="2" customFormat="1" ht="16.8" customHeight="1">
      <c r="A338" s="41"/>
      <c r="B338" s="47"/>
      <c r="C338" s="309" t="s">
        <v>1010</v>
      </c>
      <c r="D338" s="309" t="s">
        <v>1829</v>
      </c>
      <c r="E338" s="20" t="s">
        <v>116</v>
      </c>
      <c r="F338" s="310">
        <v>1127.4000000000001</v>
      </c>
      <c r="G338" s="41"/>
      <c r="H338" s="47"/>
    </row>
    <row r="339" s="2" customFormat="1" ht="16.8" customHeight="1">
      <c r="A339" s="41"/>
      <c r="B339" s="47"/>
      <c r="C339" s="305" t="s">
        <v>224</v>
      </c>
      <c r="D339" s="306" t="s">
        <v>225</v>
      </c>
      <c r="E339" s="307" t="s">
        <v>147</v>
      </c>
      <c r="F339" s="308">
        <v>1429.5</v>
      </c>
      <c r="G339" s="41"/>
      <c r="H339" s="47"/>
    </row>
    <row r="340" s="2" customFormat="1" ht="16.8" customHeight="1">
      <c r="A340" s="41"/>
      <c r="B340" s="47"/>
      <c r="C340" s="309" t="s">
        <v>42</v>
      </c>
      <c r="D340" s="309" t="s">
        <v>601</v>
      </c>
      <c r="E340" s="20" t="s">
        <v>42</v>
      </c>
      <c r="F340" s="310">
        <v>0</v>
      </c>
      <c r="G340" s="41"/>
      <c r="H340" s="47"/>
    </row>
    <row r="341" s="2" customFormat="1" ht="16.8" customHeight="1">
      <c r="A341" s="41"/>
      <c r="B341" s="47"/>
      <c r="C341" s="309" t="s">
        <v>224</v>
      </c>
      <c r="D341" s="309" t="s">
        <v>1093</v>
      </c>
      <c r="E341" s="20" t="s">
        <v>42</v>
      </c>
      <c r="F341" s="310">
        <v>1429.5</v>
      </c>
      <c r="G341" s="41"/>
      <c r="H341" s="47"/>
    </row>
    <row r="342" s="2" customFormat="1" ht="16.8" customHeight="1">
      <c r="A342" s="41"/>
      <c r="B342" s="47"/>
      <c r="C342" s="311" t="s">
        <v>1770</v>
      </c>
      <c r="D342" s="41"/>
      <c r="E342" s="41"/>
      <c r="F342" s="41"/>
      <c r="G342" s="41"/>
      <c r="H342" s="47"/>
    </row>
    <row r="343" s="2" customFormat="1" ht="16.8" customHeight="1">
      <c r="A343" s="41"/>
      <c r="B343" s="47"/>
      <c r="C343" s="309" t="s">
        <v>1089</v>
      </c>
      <c r="D343" s="309" t="s">
        <v>1835</v>
      </c>
      <c r="E343" s="20" t="s">
        <v>147</v>
      </c>
      <c r="F343" s="310">
        <v>1429.5</v>
      </c>
      <c r="G343" s="41"/>
      <c r="H343" s="47"/>
    </row>
    <row r="344" s="2" customFormat="1" ht="16.8" customHeight="1">
      <c r="A344" s="41"/>
      <c r="B344" s="47"/>
      <c r="C344" s="309" t="s">
        <v>1073</v>
      </c>
      <c r="D344" s="309" t="s">
        <v>1836</v>
      </c>
      <c r="E344" s="20" t="s">
        <v>147</v>
      </c>
      <c r="F344" s="310">
        <v>1429.5</v>
      </c>
      <c r="G344" s="41"/>
      <c r="H344" s="47"/>
    </row>
    <row r="345" s="2" customFormat="1" ht="16.8" customHeight="1">
      <c r="A345" s="41"/>
      <c r="B345" s="47"/>
      <c r="C345" s="309" t="s">
        <v>906</v>
      </c>
      <c r="D345" s="309" t="s">
        <v>1837</v>
      </c>
      <c r="E345" s="20" t="s">
        <v>147</v>
      </c>
      <c r="F345" s="310">
        <v>1429.5</v>
      </c>
      <c r="G345" s="41"/>
      <c r="H345" s="47"/>
    </row>
    <row r="346" s="2" customFormat="1" ht="16.8" customHeight="1">
      <c r="A346" s="41"/>
      <c r="B346" s="47"/>
      <c r="C346" s="309" t="s">
        <v>1078</v>
      </c>
      <c r="D346" s="309" t="s">
        <v>1838</v>
      </c>
      <c r="E346" s="20" t="s">
        <v>147</v>
      </c>
      <c r="F346" s="310">
        <v>1429.5</v>
      </c>
      <c r="G346" s="41"/>
      <c r="H346" s="47"/>
    </row>
    <row r="347" s="2" customFormat="1" ht="16.8" customHeight="1">
      <c r="A347" s="41"/>
      <c r="B347" s="47"/>
      <c r="C347" s="309" t="s">
        <v>1084</v>
      </c>
      <c r="D347" s="309" t="s">
        <v>1839</v>
      </c>
      <c r="E347" s="20" t="s">
        <v>147</v>
      </c>
      <c r="F347" s="310">
        <v>1429.5</v>
      </c>
      <c r="G347" s="41"/>
      <c r="H347" s="47"/>
    </row>
    <row r="348" s="2" customFormat="1" ht="16.8" customHeight="1">
      <c r="A348" s="41"/>
      <c r="B348" s="47"/>
      <c r="C348" s="305" t="s">
        <v>227</v>
      </c>
      <c r="D348" s="306" t="s">
        <v>228</v>
      </c>
      <c r="E348" s="307" t="s">
        <v>212</v>
      </c>
      <c r="F348" s="308">
        <v>345</v>
      </c>
      <c r="G348" s="41"/>
      <c r="H348" s="47"/>
    </row>
    <row r="349" s="2" customFormat="1" ht="16.8" customHeight="1">
      <c r="A349" s="41"/>
      <c r="B349" s="47"/>
      <c r="C349" s="309" t="s">
        <v>42</v>
      </c>
      <c r="D349" s="309" t="s">
        <v>326</v>
      </c>
      <c r="E349" s="20" t="s">
        <v>42</v>
      </c>
      <c r="F349" s="310">
        <v>0</v>
      </c>
      <c r="G349" s="41"/>
      <c r="H349" s="47"/>
    </row>
    <row r="350" s="2" customFormat="1" ht="16.8" customHeight="1">
      <c r="A350" s="41"/>
      <c r="B350" s="47"/>
      <c r="C350" s="309" t="s">
        <v>227</v>
      </c>
      <c r="D350" s="309" t="s">
        <v>229</v>
      </c>
      <c r="E350" s="20" t="s">
        <v>42</v>
      </c>
      <c r="F350" s="310">
        <v>345</v>
      </c>
      <c r="G350" s="41"/>
      <c r="H350" s="47"/>
    </row>
    <row r="351" s="2" customFormat="1" ht="16.8" customHeight="1">
      <c r="A351" s="41"/>
      <c r="B351" s="47"/>
      <c r="C351" s="311" t="s">
        <v>1770</v>
      </c>
      <c r="D351" s="41"/>
      <c r="E351" s="41"/>
      <c r="F351" s="41"/>
      <c r="G351" s="41"/>
      <c r="H351" s="47"/>
    </row>
    <row r="352" s="2" customFormat="1" ht="16.8" customHeight="1">
      <c r="A352" s="41"/>
      <c r="B352" s="47"/>
      <c r="C352" s="309" t="s">
        <v>320</v>
      </c>
      <c r="D352" s="309" t="s">
        <v>1840</v>
      </c>
      <c r="E352" s="20" t="s">
        <v>212</v>
      </c>
      <c r="F352" s="310">
        <v>345</v>
      </c>
      <c r="G352" s="41"/>
      <c r="H352" s="47"/>
    </row>
    <row r="353" s="2" customFormat="1" ht="16.8" customHeight="1">
      <c r="A353" s="41"/>
      <c r="B353" s="47"/>
      <c r="C353" s="309" t="s">
        <v>327</v>
      </c>
      <c r="D353" s="309" t="s">
        <v>1806</v>
      </c>
      <c r="E353" s="20" t="s">
        <v>212</v>
      </c>
      <c r="F353" s="310">
        <v>1403.9000000000001</v>
      </c>
      <c r="G353" s="41"/>
      <c r="H353" s="47"/>
    </row>
    <row r="354" s="2" customFormat="1" ht="16.8" customHeight="1">
      <c r="A354" s="41"/>
      <c r="B354" s="47"/>
      <c r="C354" s="309" t="s">
        <v>333</v>
      </c>
      <c r="D354" s="309" t="s">
        <v>1807</v>
      </c>
      <c r="E354" s="20" t="s">
        <v>212</v>
      </c>
      <c r="F354" s="310">
        <v>7019.5</v>
      </c>
      <c r="G354" s="41"/>
      <c r="H354" s="47"/>
    </row>
    <row r="355" s="2" customFormat="1" ht="16.8" customHeight="1">
      <c r="A355" s="41"/>
      <c r="B355" s="47"/>
      <c r="C355" s="309" t="s">
        <v>364</v>
      </c>
      <c r="D355" s="309" t="s">
        <v>1808</v>
      </c>
      <c r="E355" s="20" t="s">
        <v>353</v>
      </c>
      <c r="F355" s="310">
        <v>938.88</v>
      </c>
      <c r="G355" s="41"/>
      <c r="H355" s="47"/>
    </row>
    <row r="356" s="2" customFormat="1" ht="16.8" customHeight="1">
      <c r="A356" s="41"/>
      <c r="B356" s="47"/>
      <c r="C356" s="309" t="s">
        <v>359</v>
      </c>
      <c r="D356" s="309" t="s">
        <v>1809</v>
      </c>
      <c r="E356" s="20" t="s">
        <v>212</v>
      </c>
      <c r="F356" s="310">
        <v>521.60000000000002</v>
      </c>
      <c r="G356" s="41"/>
      <c r="H356" s="47"/>
    </row>
    <row r="357" s="2" customFormat="1" ht="16.8" customHeight="1">
      <c r="A357" s="41"/>
      <c r="B357" s="47"/>
      <c r="C357" s="305" t="s">
        <v>230</v>
      </c>
      <c r="D357" s="306" t="s">
        <v>231</v>
      </c>
      <c r="E357" s="307" t="s">
        <v>116</v>
      </c>
      <c r="F357" s="308">
        <v>5.5999999999999996</v>
      </c>
      <c r="G357" s="41"/>
      <c r="H357" s="47"/>
    </row>
    <row r="358" s="2" customFormat="1" ht="16.8" customHeight="1">
      <c r="A358" s="41"/>
      <c r="B358" s="47"/>
      <c r="C358" s="309" t="s">
        <v>42</v>
      </c>
      <c r="D358" s="309" t="s">
        <v>302</v>
      </c>
      <c r="E358" s="20" t="s">
        <v>42</v>
      </c>
      <c r="F358" s="310">
        <v>0</v>
      </c>
      <c r="G358" s="41"/>
      <c r="H358" s="47"/>
    </row>
    <row r="359" s="2" customFormat="1" ht="16.8" customHeight="1">
      <c r="A359" s="41"/>
      <c r="B359" s="47"/>
      <c r="C359" s="309" t="s">
        <v>230</v>
      </c>
      <c r="D359" s="309" t="s">
        <v>232</v>
      </c>
      <c r="E359" s="20" t="s">
        <v>42</v>
      </c>
      <c r="F359" s="310">
        <v>5.5999999999999996</v>
      </c>
      <c r="G359" s="41"/>
      <c r="H359" s="47"/>
    </row>
    <row r="360" s="2" customFormat="1" ht="16.8" customHeight="1">
      <c r="A360" s="41"/>
      <c r="B360" s="47"/>
      <c r="C360" s="311" t="s">
        <v>1770</v>
      </c>
      <c r="D360" s="41"/>
      <c r="E360" s="41"/>
      <c r="F360" s="41"/>
      <c r="G360" s="41"/>
      <c r="H360" s="47"/>
    </row>
    <row r="361" s="2" customFormat="1" ht="16.8" customHeight="1">
      <c r="A361" s="41"/>
      <c r="B361" s="47"/>
      <c r="C361" s="309" t="s">
        <v>1021</v>
      </c>
      <c r="D361" s="309" t="s">
        <v>1841</v>
      </c>
      <c r="E361" s="20" t="s">
        <v>116</v>
      </c>
      <c r="F361" s="310">
        <v>5.5999999999999996</v>
      </c>
      <c r="G361" s="41"/>
      <c r="H361" s="47"/>
    </row>
    <row r="362" s="2" customFormat="1" ht="16.8" customHeight="1">
      <c r="A362" s="41"/>
      <c r="B362" s="47"/>
      <c r="C362" s="309" t="s">
        <v>1010</v>
      </c>
      <c r="D362" s="309" t="s">
        <v>1829</v>
      </c>
      <c r="E362" s="20" t="s">
        <v>116</v>
      </c>
      <c r="F362" s="310">
        <v>1127.4000000000001</v>
      </c>
      <c r="G362" s="41"/>
      <c r="H362" s="47"/>
    </row>
    <row r="363" s="2" customFormat="1" ht="16.8" customHeight="1">
      <c r="A363" s="41"/>
      <c r="B363" s="47"/>
      <c r="C363" s="305" t="s">
        <v>234</v>
      </c>
      <c r="D363" s="306" t="s">
        <v>235</v>
      </c>
      <c r="E363" s="307" t="s">
        <v>212</v>
      </c>
      <c r="F363" s="308">
        <v>157.69999999999999</v>
      </c>
      <c r="G363" s="41"/>
      <c r="H363" s="47"/>
    </row>
    <row r="364" s="2" customFormat="1" ht="16.8" customHeight="1">
      <c r="A364" s="41"/>
      <c r="B364" s="47"/>
      <c r="C364" s="309" t="s">
        <v>234</v>
      </c>
      <c r="D364" s="309" t="s">
        <v>308</v>
      </c>
      <c r="E364" s="20" t="s">
        <v>42</v>
      </c>
      <c r="F364" s="310">
        <v>157.69999999999999</v>
      </c>
      <c r="G364" s="41"/>
      <c r="H364" s="47"/>
    </row>
    <row r="365" s="2" customFormat="1" ht="16.8" customHeight="1">
      <c r="A365" s="41"/>
      <c r="B365" s="47"/>
      <c r="C365" s="311" t="s">
        <v>1770</v>
      </c>
      <c r="D365" s="41"/>
      <c r="E365" s="41"/>
      <c r="F365" s="41"/>
      <c r="G365" s="41"/>
      <c r="H365" s="47"/>
    </row>
    <row r="366" s="2" customFormat="1" ht="16.8" customHeight="1">
      <c r="A366" s="41"/>
      <c r="B366" s="47"/>
      <c r="C366" s="309" t="s">
        <v>304</v>
      </c>
      <c r="D366" s="309" t="s">
        <v>1790</v>
      </c>
      <c r="E366" s="20" t="s">
        <v>212</v>
      </c>
      <c r="F366" s="310">
        <v>157.69999999999999</v>
      </c>
      <c r="G366" s="41"/>
      <c r="H366" s="47"/>
    </row>
    <row r="367" s="2" customFormat="1" ht="16.8" customHeight="1">
      <c r="A367" s="41"/>
      <c r="B367" s="47"/>
      <c r="C367" s="309" t="s">
        <v>309</v>
      </c>
      <c r="D367" s="309" t="s">
        <v>1842</v>
      </c>
      <c r="E367" s="20" t="s">
        <v>212</v>
      </c>
      <c r="F367" s="310">
        <v>1419.3</v>
      </c>
      <c r="G367" s="41"/>
      <c r="H367" s="47"/>
    </row>
    <row r="368" s="2" customFormat="1" ht="16.8" customHeight="1">
      <c r="A368" s="41"/>
      <c r="B368" s="47"/>
      <c r="C368" s="309" t="s">
        <v>364</v>
      </c>
      <c r="D368" s="309" t="s">
        <v>1808</v>
      </c>
      <c r="E368" s="20" t="s">
        <v>353</v>
      </c>
      <c r="F368" s="310">
        <v>938.88</v>
      </c>
      <c r="G368" s="41"/>
      <c r="H368" s="47"/>
    </row>
    <row r="369" s="2" customFormat="1" ht="16.8" customHeight="1">
      <c r="A369" s="41"/>
      <c r="B369" s="47"/>
      <c r="C369" s="309" t="s">
        <v>359</v>
      </c>
      <c r="D369" s="309" t="s">
        <v>1809</v>
      </c>
      <c r="E369" s="20" t="s">
        <v>212</v>
      </c>
      <c r="F369" s="310">
        <v>521.60000000000002</v>
      </c>
      <c r="G369" s="41"/>
      <c r="H369" s="47"/>
    </row>
    <row r="370" s="2" customFormat="1" ht="16.8" customHeight="1">
      <c r="A370" s="41"/>
      <c r="B370" s="47"/>
      <c r="C370" s="305" t="s">
        <v>237</v>
      </c>
      <c r="D370" s="306" t="s">
        <v>238</v>
      </c>
      <c r="E370" s="307" t="s">
        <v>116</v>
      </c>
      <c r="F370" s="308">
        <v>4263</v>
      </c>
      <c r="G370" s="41"/>
      <c r="H370" s="47"/>
    </row>
    <row r="371" s="2" customFormat="1" ht="16.8" customHeight="1">
      <c r="A371" s="41"/>
      <c r="B371" s="47"/>
      <c r="C371" s="309" t="s">
        <v>42</v>
      </c>
      <c r="D371" s="309" t="s">
        <v>302</v>
      </c>
      <c r="E371" s="20" t="s">
        <v>42</v>
      </c>
      <c r="F371" s="310">
        <v>0</v>
      </c>
      <c r="G371" s="41"/>
      <c r="H371" s="47"/>
    </row>
    <row r="372" s="2" customFormat="1" ht="16.8" customHeight="1">
      <c r="A372" s="41"/>
      <c r="B372" s="47"/>
      <c r="C372" s="309" t="s">
        <v>237</v>
      </c>
      <c r="D372" s="309" t="s">
        <v>239</v>
      </c>
      <c r="E372" s="20" t="s">
        <v>42</v>
      </c>
      <c r="F372" s="310">
        <v>4263</v>
      </c>
      <c r="G372" s="41"/>
      <c r="H372" s="47"/>
    </row>
    <row r="373" s="2" customFormat="1" ht="16.8" customHeight="1">
      <c r="A373" s="41"/>
      <c r="B373" s="47"/>
      <c r="C373" s="311" t="s">
        <v>1770</v>
      </c>
      <c r="D373" s="41"/>
      <c r="E373" s="41"/>
      <c r="F373" s="41"/>
      <c r="G373" s="41"/>
      <c r="H373" s="47"/>
    </row>
    <row r="374" s="2" customFormat="1" ht="16.8" customHeight="1">
      <c r="A374" s="41"/>
      <c r="B374" s="47"/>
      <c r="C374" s="309" t="s">
        <v>295</v>
      </c>
      <c r="D374" s="309" t="s">
        <v>1843</v>
      </c>
      <c r="E374" s="20" t="s">
        <v>116</v>
      </c>
      <c r="F374" s="310">
        <v>4263</v>
      </c>
      <c r="G374" s="41"/>
      <c r="H374" s="47"/>
    </row>
    <row r="375" s="2" customFormat="1" ht="16.8" customHeight="1">
      <c r="A375" s="41"/>
      <c r="B375" s="47"/>
      <c r="C375" s="309" t="s">
        <v>304</v>
      </c>
      <c r="D375" s="309" t="s">
        <v>1790</v>
      </c>
      <c r="E375" s="20" t="s">
        <v>212</v>
      </c>
      <c r="F375" s="310">
        <v>157.69999999999999</v>
      </c>
      <c r="G375" s="41"/>
      <c r="H375" s="47"/>
    </row>
    <row r="376" s="2" customFormat="1" ht="16.8" customHeight="1">
      <c r="A376" s="41"/>
      <c r="B376" s="47"/>
      <c r="C376" s="305" t="s">
        <v>240</v>
      </c>
      <c r="D376" s="306" t="s">
        <v>241</v>
      </c>
      <c r="E376" s="307" t="s">
        <v>147</v>
      </c>
      <c r="F376" s="308">
        <v>25</v>
      </c>
      <c r="G376" s="41"/>
      <c r="H376" s="47"/>
    </row>
    <row r="377" s="2" customFormat="1" ht="16.8" customHeight="1">
      <c r="A377" s="41"/>
      <c r="B377" s="47"/>
      <c r="C377" s="309" t="s">
        <v>42</v>
      </c>
      <c r="D377" s="309" t="s">
        <v>601</v>
      </c>
      <c r="E377" s="20" t="s">
        <v>42</v>
      </c>
      <c r="F377" s="310">
        <v>0</v>
      </c>
      <c r="G377" s="41"/>
      <c r="H377" s="47"/>
    </row>
    <row r="378" s="2" customFormat="1" ht="16.8" customHeight="1">
      <c r="A378" s="41"/>
      <c r="B378" s="47"/>
      <c r="C378" s="309" t="s">
        <v>240</v>
      </c>
      <c r="D378" s="309" t="s">
        <v>1222</v>
      </c>
      <c r="E378" s="20" t="s">
        <v>42</v>
      </c>
      <c r="F378" s="310">
        <v>25</v>
      </c>
      <c r="G378" s="41"/>
      <c r="H378" s="47"/>
    </row>
    <row r="379" s="2" customFormat="1" ht="16.8" customHeight="1">
      <c r="A379" s="41"/>
      <c r="B379" s="47"/>
      <c r="C379" s="311" t="s">
        <v>1770</v>
      </c>
      <c r="D379" s="41"/>
      <c r="E379" s="41"/>
      <c r="F379" s="41"/>
      <c r="G379" s="41"/>
      <c r="H379" s="47"/>
    </row>
    <row r="380" s="2" customFormat="1" ht="16.8" customHeight="1">
      <c r="A380" s="41"/>
      <c r="B380" s="47"/>
      <c r="C380" s="309" t="s">
        <v>1217</v>
      </c>
      <c r="D380" s="309" t="s">
        <v>1844</v>
      </c>
      <c r="E380" s="20" t="s">
        <v>147</v>
      </c>
      <c r="F380" s="310">
        <v>25</v>
      </c>
      <c r="G380" s="41"/>
      <c r="H380" s="47"/>
    </row>
    <row r="381" s="2" customFormat="1" ht="16.8" customHeight="1">
      <c r="A381" s="41"/>
      <c r="B381" s="47"/>
      <c r="C381" s="309" t="s">
        <v>1196</v>
      </c>
      <c r="D381" s="309" t="s">
        <v>1845</v>
      </c>
      <c r="E381" s="20" t="s">
        <v>147</v>
      </c>
      <c r="F381" s="310">
        <v>25</v>
      </c>
      <c r="G381" s="41"/>
      <c r="H381" s="47"/>
    </row>
    <row r="382" s="2" customFormat="1" ht="16.8" customHeight="1">
      <c r="A382" s="41"/>
      <c r="B382" s="47"/>
      <c r="C382" s="309" t="s">
        <v>1201</v>
      </c>
      <c r="D382" s="309" t="s">
        <v>1846</v>
      </c>
      <c r="E382" s="20" t="s">
        <v>147</v>
      </c>
      <c r="F382" s="310">
        <v>25</v>
      </c>
      <c r="G382" s="41"/>
      <c r="H382" s="47"/>
    </row>
    <row r="383" s="2" customFormat="1" ht="16.8" customHeight="1">
      <c r="A383" s="41"/>
      <c r="B383" s="47"/>
      <c r="C383" s="309" t="s">
        <v>1212</v>
      </c>
      <c r="D383" s="309" t="s">
        <v>1847</v>
      </c>
      <c r="E383" s="20" t="s">
        <v>147</v>
      </c>
      <c r="F383" s="310">
        <v>25</v>
      </c>
      <c r="G383" s="41"/>
      <c r="H383" s="47"/>
    </row>
    <row r="384" s="2" customFormat="1" ht="16.8" customHeight="1">
      <c r="A384" s="41"/>
      <c r="B384" s="47"/>
      <c r="C384" s="309" t="s">
        <v>1224</v>
      </c>
      <c r="D384" s="309" t="s">
        <v>1225</v>
      </c>
      <c r="E384" s="20" t="s">
        <v>147</v>
      </c>
      <c r="F384" s="310">
        <v>25</v>
      </c>
      <c r="G384" s="41"/>
      <c r="H384" s="47"/>
    </row>
    <row r="385" s="2" customFormat="1" ht="16.8" customHeight="1">
      <c r="A385" s="41"/>
      <c r="B385" s="47"/>
      <c r="C385" s="309" t="s">
        <v>1206</v>
      </c>
      <c r="D385" s="309" t="s">
        <v>1207</v>
      </c>
      <c r="E385" s="20" t="s">
        <v>353</v>
      </c>
      <c r="F385" s="310">
        <v>7.3499999999999996</v>
      </c>
      <c r="G385" s="41"/>
      <c r="H385" s="47"/>
    </row>
    <row r="386" s="2" customFormat="1" ht="16.8" customHeight="1">
      <c r="A386" s="41"/>
      <c r="B386" s="47"/>
      <c r="C386" s="305" t="s">
        <v>1848</v>
      </c>
      <c r="D386" s="306" t="s">
        <v>241</v>
      </c>
      <c r="E386" s="307" t="s">
        <v>147</v>
      </c>
      <c r="F386" s="308">
        <v>4</v>
      </c>
      <c r="G386" s="41"/>
      <c r="H386" s="47"/>
    </row>
    <row r="387" s="2" customFormat="1" ht="16.8" customHeight="1">
      <c r="A387" s="41"/>
      <c r="B387" s="47"/>
      <c r="C387" s="309" t="s">
        <v>42</v>
      </c>
      <c r="D387" s="309" t="s">
        <v>601</v>
      </c>
      <c r="E387" s="20" t="s">
        <v>42</v>
      </c>
      <c r="F387" s="310">
        <v>0</v>
      </c>
      <c r="G387" s="41"/>
      <c r="H387" s="47"/>
    </row>
    <row r="388" s="2" customFormat="1" ht="16.8" customHeight="1">
      <c r="A388" s="41"/>
      <c r="B388" s="47"/>
      <c r="C388" s="309" t="s">
        <v>1848</v>
      </c>
      <c r="D388" s="309" t="s">
        <v>150</v>
      </c>
      <c r="E388" s="20" t="s">
        <v>42</v>
      </c>
      <c r="F388" s="310">
        <v>4</v>
      </c>
      <c r="G388" s="41"/>
      <c r="H388" s="47"/>
    </row>
    <row r="389" s="2" customFormat="1" ht="16.8" customHeight="1">
      <c r="A389" s="41"/>
      <c r="B389" s="47"/>
      <c r="C389" s="305" t="s">
        <v>243</v>
      </c>
      <c r="D389" s="306" t="s">
        <v>244</v>
      </c>
      <c r="E389" s="307" t="s">
        <v>181</v>
      </c>
      <c r="F389" s="308">
        <v>9</v>
      </c>
      <c r="G389" s="41"/>
      <c r="H389" s="47"/>
    </row>
    <row r="390" s="2" customFormat="1" ht="16.8" customHeight="1">
      <c r="A390" s="41"/>
      <c r="B390" s="47"/>
      <c r="C390" s="309" t="s">
        <v>42</v>
      </c>
      <c r="D390" s="309" t="s">
        <v>393</v>
      </c>
      <c r="E390" s="20" t="s">
        <v>42</v>
      </c>
      <c r="F390" s="310">
        <v>0</v>
      </c>
      <c r="G390" s="41"/>
      <c r="H390" s="47"/>
    </row>
    <row r="391" s="2" customFormat="1" ht="16.8" customHeight="1">
      <c r="A391" s="41"/>
      <c r="B391" s="47"/>
      <c r="C391" s="309" t="s">
        <v>243</v>
      </c>
      <c r="D391" s="309" t="s">
        <v>144</v>
      </c>
      <c r="E391" s="20" t="s">
        <v>42</v>
      </c>
      <c r="F391" s="310">
        <v>9</v>
      </c>
      <c r="G391" s="41"/>
      <c r="H391" s="47"/>
    </row>
    <row r="392" s="2" customFormat="1" ht="16.8" customHeight="1">
      <c r="A392" s="41"/>
      <c r="B392" s="47"/>
      <c r="C392" s="311" t="s">
        <v>1770</v>
      </c>
      <c r="D392" s="41"/>
      <c r="E392" s="41"/>
      <c r="F392" s="41"/>
      <c r="G392" s="41"/>
      <c r="H392" s="47"/>
    </row>
    <row r="393" s="2" customFormat="1" ht="16.8" customHeight="1">
      <c r="A393" s="41"/>
      <c r="B393" s="47"/>
      <c r="C393" s="309" t="s">
        <v>389</v>
      </c>
      <c r="D393" s="309" t="s">
        <v>1849</v>
      </c>
      <c r="E393" s="20" t="s">
        <v>181</v>
      </c>
      <c r="F393" s="310">
        <v>9</v>
      </c>
      <c r="G393" s="41"/>
      <c r="H393" s="47"/>
    </row>
    <row r="394" s="2" customFormat="1" ht="16.8" customHeight="1">
      <c r="A394" s="41"/>
      <c r="B394" s="47"/>
      <c r="C394" s="309" t="s">
        <v>404</v>
      </c>
      <c r="D394" s="309" t="s">
        <v>1850</v>
      </c>
      <c r="E394" s="20" t="s">
        <v>181</v>
      </c>
      <c r="F394" s="310">
        <v>9</v>
      </c>
      <c r="G394" s="41"/>
      <c r="H394" s="47"/>
    </row>
    <row r="395" s="2" customFormat="1" ht="16.8" customHeight="1">
      <c r="A395" s="41"/>
      <c r="B395" s="47"/>
      <c r="C395" s="305" t="s">
        <v>245</v>
      </c>
      <c r="D395" s="306" t="s">
        <v>246</v>
      </c>
      <c r="E395" s="307" t="s">
        <v>181</v>
      </c>
      <c r="F395" s="308">
        <v>3</v>
      </c>
      <c r="G395" s="41"/>
      <c r="H395" s="47"/>
    </row>
    <row r="396" s="2" customFormat="1" ht="16.8" customHeight="1">
      <c r="A396" s="41"/>
      <c r="B396" s="47"/>
      <c r="C396" s="309" t="s">
        <v>42</v>
      </c>
      <c r="D396" s="309" t="s">
        <v>393</v>
      </c>
      <c r="E396" s="20" t="s">
        <v>42</v>
      </c>
      <c r="F396" s="310">
        <v>0</v>
      </c>
      <c r="G396" s="41"/>
      <c r="H396" s="47"/>
    </row>
    <row r="397" s="2" customFormat="1" ht="16.8" customHeight="1">
      <c r="A397" s="41"/>
      <c r="B397" s="47"/>
      <c r="C397" s="309" t="s">
        <v>245</v>
      </c>
      <c r="D397" s="309" t="s">
        <v>188</v>
      </c>
      <c r="E397" s="20" t="s">
        <v>42</v>
      </c>
      <c r="F397" s="310">
        <v>3</v>
      </c>
      <c r="G397" s="41"/>
      <c r="H397" s="47"/>
    </row>
    <row r="398" s="2" customFormat="1" ht="16.8" customHeight="1">
      <c r="A398" s="41"/>
      <c r="B398" s="47"/>
      <c r="C398" s="311" t="s">
        <v>1770</v>
      </c>
      <c r="D398" s="41"/>
      <c r="E398" s="41"/>
      <c r="F398" s="41"/>
      <c r="G398" s="41"/>
      <c r="H398" s="47"/>
    </row>
    <row r="399" s="2" customFormat="1" ht="16.8" customHeight="1">
      <c r="A399" s="41"/>
      <c r="B399" s="47"/>
      <c r="C399" s="309" t="s">
        <v>394</v>
      </c>
      <c r="D399" s="309" t="s">
        <v>1851</v>
      </c>
      <c r="E399" s="20" t="s">
        <v>181</v>
      </c>
      <c r="F399" s="310">
        <v>3</v>
      </c>
      <c r="G399" s="41"/>
      <c r="H399" s="47"/>
    </row>
    <row r="400" s="2" customFormat="1" ht="16.8" customHeight="1">
      <c r="A400" s="41"/>
      <c r="B400" s="47"/>
      <c r="C400" s="309" t="s">
        <v>409</v>
      </c>
      <c r="D400" s="309" t="s">
        <v>1852</v>
      </c>
      <c r="E400" s="20" t="s">
        <v>181</v>
      </c>
      <c r="F400" s="310">
        <v>3</v>
      </c>
      <c r="G400" s="41"/>
      <c r="H400" s="47"/>
    </row>
    <row r="401" s="2" customFormat="1" ht="16.8" customHeight="1">
      <c r="A401" s="41"/>
      <c r="B401" s="47"/>
      <c r="C401" s="305" t="s">
        <v>247</v>
      </c>
      <c r="D401" s="306" t="s">
        <v>244</v>
      </c>
      <c r="E401" s="307" t="s">
        <v>181</v>
      </c>
      <c r="F401" s="308">
        <v>2</v>
      </c>
      <c r="G401" s="41"/>
      <c r="H401" s="47"/>
    </row>
    <row r="402" s="2" customFormat="1" ht="16.8" customHeight="1">
      <c r="A402" s="41"/>
      <c r="B402" s="47"/>
      <c r="C402" s="309" t="s">
        <v>42</v>
      </c>
      <c r="D402" s="309" t="s">
        <v>393</v>
      </c>
      <c r="E402" s="20" t="s">
        <v>42</v>
      </c>
      <c r="F402" s="310">
        <v>0</v>
      </c>
      <c r="G402" s="41"/>
      <c r="H402" s="47"/>
    </row>
    <row r="403" s="2" customFormat="1" ht="16.8" customHeight="1">
      <c r="A403" s="41"/>
      <c r="B403" s="47"/>
      <c r="C403" s="309" t="s">
        <v>247</v>
      </c>
      <c r="D403" s="309" t="s">
        <v>88</v>
      </c>
      <c r="E403" s="20" t="s">
        <v>42</v>
      </c>
      <c r="F403" s="310">
        <v>2</v>
      </c>
      <c r="G403" s="41"/>
      <c r="H403" s="47"/>
    </row>
    <row r="404" s="2" customFormat="1" ht="16.8" customHeight="1">
      <c r="A404" s="41"/>
      <c r="B404" s="47"/>
      <c r="C404" s="311" t="s">
        <v>1770</v>
      </c>
      <c r="D404" s="41"/>
      <c r="E404" s="41"/>
      <c r="F404" s="41"/>
      <c r="G404" s="41"/>
      <c r="H404" s="47"/>
    </row>
    <row r="405" s="2" customFormat="1" ht="16.8" customHeight="1">
      <c r="A405" s="41"/>
      <c r="B405" s="47"/>
      <c r="C405" s="309" t="s">
        <v>399</v>
      </c>
      <c r="D405" s="309" t="s">
        <v>1853</v>
      </c>
      <c r="E405" s="20" t="s">
        <v>181</v>
      </c>
      <c r="F405" s="310">
        <v>2</v>
      </c>
      <c r="G405" s="41"/>
      <c r="H405" s="47"/>
    </row>
    <row r="406" s="2" customFormat="1" ht="16.8" customHeight="1">
      <c r="A406" s="41"/>
      <c r="B406" s="47"/>
      <c r="C406" s="309" t="s">
        <v>413</v>
      </c>
      <c r="D406" s="309" t="s">
        <v>1854</v>
      </c>
      <c r="E406" s="20" t="s">
        <v>181</v>
      </c>
      <c r="F406" s="310">
        <v>2</v>
      </c>
      <c r="G406" s="41"/>
      <c r="H406" s="47"/>
    </row>
    <row r="407" s="2" customFormat="1" ht="16.8" customHeight="1">
      <c r="A407" s="41"/>
      <c r="B407" s="47"/>
      <c r="C407" s="305" t="s">
        <v>248</v>
      </c>
      <c r="D407" s="306" t="s">
        <v>244</v>
      </c>
      <c r="E407" s="307" t="s">
        <v>116</v>
      </c>
      <c r="F407" s="308">
        <v>85</v>
      </c>
      <c r="G407" s="41"/>
      <c r="H407" s="47"/>
    </row>
    <row r="408" s="2" customFormat="1" ht="16.8" customHeight="1">
      <c r="A408" s="41"/>
      <c r="B408" s="47"/>
      <c r="C408" s="309" t="s">
        <v>42</v>
      </c>
      <c r="D408" s="309" t="s">
        <v>386</v>
      </c>
      <c r="E408" s="20" t="s">
        <v>42</v>
      </c>
      <c r="F408" s="310">
        <v>0</v>
      </c>
      <c r="G408" s="41"/>
      <c r="H408" s="47"/>
    </row>
    <row r="409" s="2" customFormat="1" ht="16.8" customHeight="1">
      <c r="A409" s="41"/>
      <c r="B409" s="47"/>
      <c r="C409" s="309" t="s">
        <v>248</v>
      </c>
      <c r="D409" s="309" t="s">
        <v>387</v>
      </c>
      <c r="E409" s="20" t="s">
        <v>42</v>
      </c>
      <c r="F409" s="310">
        <v>85</v>
      </c>
      <c r="G409" s="41"/>
      <c r="H409" s="47"/>
    </row>
    <row r="410" s="2" customFormat="1" ht="16.8" customHeight="1">
      <c r="A410" s="41"/>
      <c r="B410" s="47"/>
      <c r="C410" s="311" t="s">
        <v>1770</v>
      </c>
      <c r="D410" s="41"/>
      <c r="E410" s="41"/>
      <c r="F410" s="41"/>
      <c r="G410" s="41"/>
      <c r="H410" s="47"/>
    </row>
    <row r="411" s="2" customFormat="1" ht="16.8" customHeight="1">
      <c r="A411" s="41"/>
      <c r="B411" s="47"/>
      <c r="C411" s="309" t="s">
        <v>382</v>
      </c>
      <c r="D411" s="309" t="s">
        <v>1855</v>
      </c>
      <c r="E411" s="20" t="s">
        <v>116</v>
      </c>
      <c r="F411" s="310">
        <v>85</v>
      </c>
      <c r="G411" s="41"/>
      <c r="H411" s="47"/>
    </row>
    <row r="412" s="2" customFormat="1" ht="16.8" customHeight="1">
      <c r="A412" s="41"/>
      <c r="B412" s="47"/>
      <c r="C412" s="309" t="s">
        <v>457</v>
      </c>
      <c r="D412" s="309" t="s">
        <v>1856</v>
      </c>
      <c r="E412" s="20" t="s">
        <v>116</v>
      </c>
      <c r="F412" s="310">
        <v>85</v>
      </c>
      <c r="G412" s="41"/>
      <c r="H412" s="47"/>
    </row>
    <row r="413" s="2" customFormat="1" ht="16.8" customHeight="1">
      <c r="A413" s="41"/>
      <c r="B413" s="47"/>
      <c r="C413" s="309" t="s">
        <v>506</v>
      </c>
      <c r="D413" s="309" t="s">
        <v>1857</v>
      </c>
      <c r="E413" s="20" t="s">
        <v>116</v>
      </c>
      <c r="F413" s="310">
        <v>170</v>
      </c>
      <c r="G413" s="41"/>
      <c r="H413" s="47"/>
    </row>
    <row r="414" s="2" customFormat="1" ht="16.8" customHeight="1">
      <c r="A414" s="41"/>
      <c r="B414" s="47"/>
      <c r="C414" s="305" t="s">
        <v>250</v>
      </c>
      <c r="D414" s="306" t="s">
        <v>251</v>
      </c>
      <c r="E414" s="307" t="s">
        <v>212</v>
      </c>
      <c r="F414" s="308">
        <v>18.899999999999999</v>
      </c>
      <c r="G414" s="41"/>
      <c r="H414" s="47"/>
    </row>
    <row r="415" s="2" customFormat="1" ht="16.8" customHeight="1">
      <c r="A415" s="41"/>
      <c r="B415" s="47"/>
      <c r="C415" s="309" t="s">
        <v>42</v>
      </c>
      <c r="D415" s="309" t="s">
        <v>318</v>
      </c>
      <c r="E415" s="20" t="s">
        <v>42</v>
      </c>
      <c r="F415" s="310">
        <v>0</v>
      </c>
      <c r="G415" s="41"/>
      <c r="H415" s="47"/>
    </row>
    <row r="416" s="2" customFormat="1" ht="16.8" customHeight="1">
      <c r="A416" s="41"/>
      <c r="B416" s="47"/>
      <c r="C416" s="309" t="s">
        <v>250</v>
      </c>
      <c r="D416" s="309" t="s">
        <v>319</v>
      </c>
      <c r="E416" s="20" t="s">
        <v>42</v>
      </c>
      <c r="F416" s="310">
        <v>18.899999999999999</v>
      </c>
      <c r="G416" s="41"/>
      <c r="H416" s="47"/>
    </row>
    <row r="417" s="2" customFormat="1" ht="16.8" customHeight="1">
      <c r="A417" s="41"/>
      <c r="B417" s="47"/>
      <c r="C417" s="311" t="s">
        <v>1770</v>
      </c>
      <c r="D417" s="41"/>
      <c r="E417" s="41"/>
      <c r="F417" s="41"/>
      <c r="G417" s="41"/>
      <c r="H417" s="47"/>
    </row>
    <row r="418" s="2" customFormat="1" ht="16.8" customHeight="1">
      <c r="A418" s="41"/>
      <c r="B418" s="47"/>
      <c r="C418" s="309" t="s">
        <v>314</v>
      </c>
      <c r="D418" s="309" t="s">
        <v>1802</v>
      </c>
      <c r="E418" s="20" t="s">
        <v>212</v>
      </c>
      <c r="F418" s="310">
        <v>18.899999999999999</v>
      </c>
      <c r="G418" s="41"/>
      <c r="H418" s="47"/>
    </row>
    <row r="419" s="2" customFormat="1" ht="16.8" customHeight="1">
      <c r="A419" s="41"/>
      <c r="B419" s="47"/>
      <c r="C419" s="309" t="s">
        <v>327</v>
      </c>
      <c r="D419" s="309" t="s">
        <v>1806</v>
      </c>
      <c r="E419" s="20" t="s">
        <v>212</v>
      </c>
      <c r="F419" s="310">
        <v>1403.9000000000001</v>
      </c>
      <c r="G419" s="41"/>
      <c r="H419" s="47"/>
    </row>
    <row r="420" s="2" customFormat="1" ht="16.8" customHeight="1">
      <c r="A420" s="41"/>
      <c r="B420" s="47"/>
      <c r="C420" s="309" t="s">
        <v>333</v>
      </c>
      <c r="D420" s="309" t="s">
        <v>1807</v>
      </c>
      <c r="E420" s="20" t="s">
        <v>212</v>
      </c>
      <c r="F420" s="310">
        <v>7019.5</v>
      </c>
      <c r="G420" s="41"/>
      <c r="H420" s="47"/>
    </row>
    <row r="421" s="2" customFormat="1" ht="16.8" customHeight="1">
      <c r="A421" s="41"/>
      <c r="B421" s="47"/>
      <c r="C421" s="309" t="s">
        <v>364</v>
      </c>
      <c r="D421" s="309" t="s">
        <v>1808</v>
      </c>
      <c r="E421" s="20" t="s">
        <v>353</v>
      </c>
      <c r="F421" s="310">
        <v>938.88</v>
      </c>
      <c r="G421" s="41"/>
      <c r="H421" s="47"/>
    </row>
    <row r="422" s="2" customFormat="1" ht="16.8" customHeight="1">
      <c r="A422" s="41"/>
      <c r="B422" s="47"/>
      <c r="C422" s="309" t="s">
        <v>359</v>
      </c>
      <c r="D422" s="309" t="s">
        <v>1809</v>
      </c>
      <c r="E422" s="20" t="s">
        <v>212</v>
      </c>
      <c r="F422" s="310">
        <v>521.60000000000002</v>
      </c>
      <c r="G422" s="41"/>
      <c r="H422" s="47"/>
    </row>
    <row r="423" s="2" customFormat="1" ht="16.8" customHeight="1">
      <c r="A423" s="41"/>
      <c r="B423" s="47"/>
      <c r="C423" s="305" t="s">
        <v>253</v>
      </c>
      <c r="D423" s="306" t="s">
        <v>244</v>
      </c>
      <c r="E423" s="307" t="s">
        <v>181</v>
      </c>
      <c r="F423" s="308">
        <v>7</v>
      </c>
      <c r="G423" s="41"/>
      <c r="H423" s="47"/>
    </row>
    <row r="424" s="2" customFormat="1" ht="16.8" customHeight="1">
      <c r="A424" s="41"/>
      <c r="B424" s="47"/>
      <c r="C424" s="309" t="s">
        <v>42</v>
      </c>
      <c r="D424" s="309" t="s">
        <v>393</v>
      </c>
      <c r="E424" s="20" t="s">
        <v>42</v>
      </c>
      <c r="F424" s="310">
        <v>0</v>
      </c>
      <c r="G424" s="41"/>
      <c r="H424" s="47"/>
    </row>
    <row r="425" s="2" customFormat="1" ht="16.8" customHeight="1">
      <c r="A425" s="41"/>
      <c r="B425" s="47"/>
      <c r="C425" s="309" t="s">
        <v>253</v>
      </c>
      <c r="D425" s="309" t="s">
        <v>182</v>
      </c>
      <c r="E425" s="20" t="s">
        <v>42</v>
      </c>
      <c r="F425" s="310">
        <v>7</v>
      </c>
      <c r="G425" s="41"/>
      <c r="H425" s="47"/>
    </row>
    <row r="426" s="2" customFormat="1" ht="16.8" customHeight="1">
      <c r="A426" s="41"/>
      <c r="B426" s="47"/>
      <c r="C426" s="311" t="s">
        <v>1770</v>
      </c>
      <c r="D426" s="41"/>
      <c r="E426" s="41"/>
      <c r="F426" s="41"/>
      <c r="G426" s="41"/>
      <c r="H426" s="47"/>
    </row>
    <row r="427" s="2" customFormat="1" ht="16.8" customHeight="1">
      <c r="A427" s="41"/>
      <c r="B427" s="47"/>
      <c r="C427" s="309" t="s">
        <v>418</v>
      </c>
      <c r="D427" s="309" t="s">
        <v>1858</v>
      </c>
      <c r="E427" s="20" t="s">
        <v>181</v>
      </c>
      <c r="F427" s="310">
        <v>7</v>
      </c>
      <c r="G427" s="41"/>
      <c r="H427" s="47"/>
    </row>
    <row r="428" s="2" customFormat="1" ht="16.8" customHeight="1">
      <c r="A428" s="41"/>
      <c r="B428" s="47"/>
      <c r="C428" s="309" t="s">
        <v>431</v>
      </c>
      <c r="D428" s="309" t="s">
        <v>1859</v>
      </c>
      <c r="E428" s="20" t="s">
        <v>181</v>
      </c>
      <c r="F428" s="310">
        <v>7</v>
      </c>
      <c r="G428" s="41"/>
      <c r="H428" s="47"/>
    </row>
    <row r="429" s="2" customFormat="1" ht="16.8" customHeight="1">
      <c r="A429" s="41"/>
      <c r="B429" s="47"/>
      <c r="C429" s="309" t="s">
        <v>446</v>
      </c>
      <c r="D429" s="309" t="s">
        <v>1860</v>
      </c>
      <c r="E429" s="20" t="s">
        <v>181</v>
      </c>
      <c r="F429" s="310">
        <v>12</v>
      </c>
      <c r="G429" s="41"/>
      <c r="H429" s="47"/>
    </row>
    <row r="430" s="2" customFormat="1" ht="16.8" customHeight="1">
      <c r="A430" s="41"/>
      <c r="B430" s="47"/>
      <c r="C430" s="309" t="s">
        <v>462</v>
      </c>
      <c r="D430" s="309" t="s">
        <v>1861</v>
      </c>
      <c r="E430" s="20" t="s">
        <v>181</v>
      </c>
      <c r="F430" s="310">
        <v>63</v>
      </c>
      <c r="G430" s="41"/>
      <c r="H430" s="47"/>
    </row>
    <row r="431" s="2" customFormat="1" ht="16.8" customHeight="1">
      <c r="A431" s="41"/>
      <c r="B431" s="47"/>
      <c r="C431" s="309" t="s">
        <v>480</v>
      </c>
      <c r="D431" s="309" t="s">
        <v>1862</v>
      </c>
      <c r="E431" s="20" t="s">
        <v>181</v>
      </c>
      <c r="F431" s="310">
        <v>63</v>
      </c>
      <c r="G431" s="41"/>
      <c r="H431" s="47"/>
    </row>
    <row r="432" s="2" customFormat="1" ht="16.8" customHeight="1">
      <c r="A432" s="41"/>
      <c r="B432" s="47"/>
      <c r="C432" s="309" t="s">
        <v>495</v>
      </c>
      <c r="D432" s="309" t="s">
        <v>1863</v>
      </c>
      <c r="E432" s="20" t="s">
        <v>181</v>
      </c>
      <c r="F432" s="310">
        <v>108</v>
      </c>
      <c r="G432" s="41"/>
      <c r="H432" s="47"/>
    </row>
    <row r="433" s="2" customFormat="1" ht="16.8" customHeight="1">
      <c r="A433" s="41"/>
      <c r="B433" s="47"/>
      <c r="C433" s="305" t="s">
        <v>254</v>
      </c>
      <c r="D433" s="306" t="s">
        <v>244</v>
      </c>
      <c r="E433" s="307" t="s">
        <v>181</v>
      </c>
      <c r="F433" s="308">
        <v>2</v>
      </c>
      <c r="G433" s="41"/>
      <c r="H433" s="47"/>
    </row>
    <row r="434" s="2" customFormat="1" ht="16.8" customHeight="1">
      <c r="A434" s="41"/>
      <c r="B434" s="47"/>
      <c r="C434" s="309" t="s">
        <v>42</v>
      </c>
      <c r="D434" s="309" t="s">
        <v>393</v>
      </c>
      <c r="E434" s="20" t="s">
        <v>42</v>
      </c>
      <c r="F434" s="310">
        <v>0</v>
      </c>
      <c r="G434" s="41"/>
      <c r="H434" s="47"/>
    </row>
    <row r="435" s="2" customFormat="1" ht="16.8" customHeight="1">
      <c r="A435" s="41"/>
      <c r="B435" s="47"/>
      <c r="C435" s="309" t="s">
        <v>254</v>
      </c>
      <c r="D435" s="309" t="s">
        <v>88</v>
      </c>
      <c r="E435" s="20" t="s">
        <v>42</v>
      </c>
      <c r="F435" s="310">
        <v>2</v>
      </c>
      <c r="G435" s="41"/>
      <c r="H435" s="47"/>
    </row>
    <row r="436" s="2" customFormat="1" ht="16.8" customHeight="1">
      <c r="A436" s="41"/>
      <c r="B436" s="47"/>
      <c r="C436" s="311" t="s">
        <v>1770</v>
      </c>
      <c r="D436" s="41"/>
      <c r="E436" s="41"/>
      <c r="F436" s="41"/>
      <c r="G436" s="41"/>
      <c r="H436" s="47"/>
    </row>
    <row r="437" s="2" customFormat="1" ht="16.8" customHeight="1">
      <c r="A437" s="41"/>
      <c r="B437" s="47"/>
      <c r="C437" s="309" t="s">
        <v>423</v>
      </c>
      <c r="D437" s="309" t="s">
        <v>1864</v>
      </c>
      <c r="E437" s="20" t="s">
        <v>181</v>
      </c>
      <c r="F437" s="310">
        <v>2</v>
      </c>
      <c r="G437" s="41"/>
      <c r="H437" s="47"/>
    </row>
    <row r="438" s="2" customFormat="1" ht="16.8" customHeight="1">
      <c r="A438" s="41"/>
      <c r="B438" s="47"/>
      <c r="C438" s="309" t="s">
        <v>436</v>
      </c>
      <c r="D438" s="309" t="s">
        <v>1865</v>
      </c>
      <c r="E438" s="20" t="s">
        <v>181</v>
      </c>
      <c r="F438" s="310">
        <v>2</v>
      </c>
      <c r="G438" s="41"/>
      <c r="H438" s="47"/>
    </row>
    <row r="439" s="2" customFormat="1" ht="16.8" customHeight="1">
      <c r="A439" s="41"/>
      <c r="B439" s="47"/>
      <c r="C439" s="309" t="s">
        <v>452</v>
      </c>
      <c r="D439" s="309" t="s">
        <v>1866</v>
      </c>
      <c r="E439" s="20" t="s">
        <v>181</v>
      </c>
      <c r="F439" s="310">
        <v>2</v>
      </c>
      <c r="G439" s="41"/>
      <c r="H439" s="47"/>
    </row>
    <row r="440" s="2" customFormat="1" ht="16.8" customHeight="1">
      <c r="A440" s="41"/>
      <c r="B440" s="47"/>
      <c r="C440" s="309" t="s">
        <v>468</v>
      </c>
      <c r="D440" s="309" t="s">
        <v>1867</v>
      </c>
      <c r="E440" s="20" t="s">
        <v>181</v>
      </c>
      <c r="F440" s="310">
        <v>18</v>
      </c>
      <c r="G440" s="41"/>
      <c r="H440" s="47"/>
    </row>
    <row r="441" s="2" customFormat="1" ht="16.8" customHeight="1">
      <c r="A441" s="41"/>
      <c r="B441" s="47"/>
      <c r="C441" s="309" t="s">
        <v>485</v>
      </c>
      <c r="D441" s="309" t="s">
        <v>1868</v>
      </c>
      <c r="E441" s="20" t="s">
        <v>181</v>
      </c>
      <c r="F441" s="310">
        <v>18</v>
      </c>
      <c r="G441" s="41"/>
      <c r="H441" s="47"/>
    </row>
    <row r="442" s="2" customFormat="1" ht="16.8" customHeight="1">
      <c r="A442" s="41"/>
      <c r="B442" s="47"/>
      <c r="C442" s="309" t="s">
        <v>501</v>
      </c>
      <c r="D442" s="309" t="s">
        <v>1869</v>
      </c>
      <c r="E442" s="20" t="s">
        <v>181</v>
      </c>
      <c r="F442" s="310">
        <v>18</v>
      </c>
      <c r="G442" s="41"/>
      <c r="H442" s="47"/>
    </row>
    <row r="443" s="2" customFormat="1" ht="16.8" customHeight="1">
      <c r="A443" s="41"/>
      <c r="B443" s="47"/>
      <c r="C443" s="305" t="s">
        <v>255</v>
      </c>
      <c r="D443" s="306" t="s">
        <v>244</v>
      </c>
      <c r="E443" s="307" t="s">
        <v>181</v>
      </c>
      <c r="F443" s="308">
        <v>5</v>
      </c>
      <c r="G443" s="41"/>
      <c r="H443" s="47"/>
    </row>
    <row r="444" s="2" customFormat="1" ht="16.8" customHeight="1">
      <c r="A444" s="41"/>
      <c r="B444" s="47"/>
      <c r="C444" s="309" t="s">
        <v>42</v>
      </c>
      <c r="D444" s="309" t="s">
        <v>393</v>
      </c>
      <c r="E444" s="20" t="s">
        <v>42</v>
      </c>
      <c r="F444" s="310">
        <v>0</v>
      </c>
      <c r="G444" s="41"/>
      <c r="H444" s="47"/>
    </row>
    <row r="445" s="2" customFormat="1" ht="16.8" customHeight="1">
      <c r="A445" s="41"/>
      <c r="B445" s="47"/>
      <c r="C445" s="309" t="s">
        <v>255</v>
      </c>
      <c r="D445" s="309" t="s">
        <v>256</v>
      </c>
      <c r="E445" s="20" t="s">
        <v>42</v>
      </c>
      <c r="F445" s="310">
        <v>5</v>
      </c>
      <c r="G445" s="41"/>
      <c r="H445" s="47"/>
    </row>
    <row r="446" s="2" customFormat="1" ht="16.8" customHeight="1">
      <c r="A446" s="41"/>
      <c r="B446" s="47"/>
      <c r="C446" s="311" t="s">
        <v>1770</v>
      </c>
      <c r="D446" s="41"/>
      <c r="E446" s="41"/>
      <c r="F446" s="41"/>
      <c r="G446" s="41"/>
      <c r="H446" s="47"/>
    </row>
    <row r="447" s="2" customFormat="1" ht="16.8" customHeight="1">
      <c r="A447" s="41"/>
      <c r="B447" s="47"/>
      <c r="C447" s="309" t="s">
        <v>427</v>
      </c>
      <c r="D447" s="309" t="s">
        <v>1870</v>
      </c>
      <c r="E447" s="20" t="s">
        <v>181</v>
      </c>
      <c r="F447" s="310">
        <v>5</v>
      </c>
      <c r="G447" s="41"/>
      <c r="H447" s="47"/>
    </row>
    <row r="448" s="2" customFormat="1" ht="16.8" customHeight="1">
      <c r="A448" s="41"/>
      <c r="B448" s="47"/>
      <c r="C448" s="309" t="s">
        <v>441</v>
      </c>
      <c r="D448" s="309" t="s">
        <v>1871</v>
      </c>
      <c r="E448" s="20" t="s">
        <v>181</v>
      </c>
      <c r="F448" s="310">
        <v>5</v>
      </c>
      <c r="G448" s="41"/>
      <c r="H448" s="47"/>
    </row>
    <row r="449" s="2" customFormat="1" ht="16.8" customHeight="1">
      <c r="A449" s="41"/>
      <c r="B449" s="47"/>
      <c r="C449" s="309" t="s">
        <v>446</v>
      </c>
      <c r="D449" s="309" t="s">
        <v>1860</v>
      </c>
      <c r="E449" s="20" t="s">
        <v>181</v>
      </c>
      <c r="F449" s="310">
        <v>12</v>
      </c>
      <c r="G449" s="41"/>
      <c r="H449" s="47"/>
    </row>
    <row r="450" s="2" customFormat="1" ht="16.8" customHeight="1">
      <c r="A450" s="41"/>
      <c r="B450" s="47"/>
      <c r="C450" s="309" t="s">
        <v>474</v>
      </c>
      <c r="D450" s="309" t="s">
        <v>1872</v>
      </c>
      <c r="E450" s="20" t="s">
        <v>181</v>
      </c>
      <c r="F450" s="310">
        <v>45</v>
      </c>
      <c r="G450" s="41"/>
      <c r="H450" s="47"/>
    </row>
    <row r="451" s="2" customFormat="1" ht="16.8" customHeight="1">
      <c r="A451" s="41"/>
      <c r="B451" s="47"/>
      <c r="C451" s="309" t="s">
        <v>490</v>
      </c>
      <c r="D451" s="309" t="s">
        <v>1873</v>
      </c>
      <c r="E451" s="20" t="s">
        <v>181</v>
      </c>
      <c r="F451" s="310">
        <v>45</v>
      </c>
      <c r="G451" s="41"/>
      <c r="H451" s="47"/>
    </row>
    <row r="452" s="2" customFormat="1" ht="16.8" customHeight="1">
      <c r="A452" s="41"/>
      <c r="B452" s="47"/>
      <c r="C452" s="309" t="s">
        <v>495</v>
      </c>
      <c r="D452" s="309" t="s">
        <v>1863</v>
      </c>
      <c r="E452" s="20" t="s">
        <v>181</v>
      </c>
      <c r="F452" s="310">
        <v>108</v>
      </c>
      <c r="G452" s="41"/>
      <c r="H452" s="47"/>
    </row>
    <row r="453" s="2" customFormat="1" ht="26.4" customHeight="1">
      <c r="A453" s="41"/>
      <c r="B453" s="47"/>
      <c r="C453" s="304" t="s">
        <v>1874</v>
      </c>
      <c r="D453" s="304" t="s">
        <v>99</v>
      </c>
      <c r="E453" s="41"/>
      <c r="F453" s="41"/>
      <c r="G453" s="41"/>
      <c r="H453" s="47"/>
    </row>
    <row r="454" s="2" customFormat="1" ht="16.8" customHeight="1">
      <c r="A454" s="41"/>
      <c r="B454" s="47"/>
      <c r="C454" s="305" t="s">
        <v>114</v>
      </c>
      <c r="D454" s="306" t="s">
        <v>1232</v>
      </c>
      <c r="E454" s="307" t="s">
        <v>147</v>
      </c>
      <c r="F454" s="308">
        <v>23.699999999999999</v>
      </c>
      <c r="G454" s="41"/>
      <c r="H454" s="47"/>
    </row>
    <row r="455" s="2" customFormat="1" ht="16.8" customHeight="1">
      <c r="A455" s="41"/>
      <c r="B455" s="47"/>
      <c r="C455" s="309" t="s">
        <v>42</v>
      </c>
      <c r="D455" s="309" t="s">
        <v>601</v>
      </c>
      <c r="E455" s="20" t="s">
        <v>42</v>
      </c>
      <c r="F455" s="310">
        <v>0</v>
      </c>
      <c r="G455" s="41"/>
      <c r="H455" s="47"/>
    </row>
    <row r="456" s="2" customFormat="1" ht="16.8" customHeight="1">
      <c r="A456" s="41"/>
      <c r="B456" s="47"/>
      <c r="C456" s="309" t="s">
        <v>114</v>
      </c>
      <c r="D456" s="309" t="s">
        <v>1321</v>
      </c>
      <c r="E456" s="20" t="s">
        <v>42</v>
      </c>
      <c r="F456" s="310">
        <v>23.699999999999999</v>
      </c>
      <c r="G456" s="41"/>
      <c r="H456" s="47"/>
    </row>
    <row r="457" s="2" customFormat="1" ht="16.8" customHeight="1">
      <c r="A457" s="41"/>
      <c r="B457" s="47"/>
      <c r="C457" s="311" t="s">
        <v>1770</v>
      </c>
      <c r="D457" s="41"/>
      <c r="E457" s="41"/>
      <c r="F457" s="41"/>
      <c r="G457" s="41"/>
      <c r="H457" s="47"/>
    </row>
    <row r="458" s="2" customFormat="1" ht="16.8" customHeight="1">
      <c r="A458" s="41"/>
      <c r="B458" s="47"/>
      <c r="C458" s="309" t="s">
        <v>1317</v>
      </c>
      <c r="D458" s="309" t="s">
        <v>1875</v>
      </c>
      <c r="E458" s="20" t="s">
        <v>147</v>
      </c>
      <c r="F458" s="310">
        <v>29.34</v>
      </c>
      <c r="G458" s="41"/>
      <c r="H458" s="47"/>
    </row>
    <row r="459" s="2" customFormat="1" ht="16.8" customHeight="1">
      <c r="A459" s="41"/>
      <c r="B459" s="47"/>
      <c r="C459" s="309" t="s">
        <v>1293</v>
      </c>
      <c r="D459" s="309" t="s">
        <v>1876</v>
      </c>
      <c r="E459" s="20" t="s">
        <v>212</v>
      </c>
      <c r="F459" s="310">
        <v>104.20699999999999</v>
      </c>
      <c r="G459" s="41"/>
      <c r="H459" s="47"/>
    </row>
    <row r="460" s="2" customFormat="1" ht="16.8" customHeight="1">
      <c r="A460" s="41"/>
      <c r="B460" s="47"/>
      <c r="C460" s="309" t="s">
        <v>1303</v>
      </c>
      <c r="D460" s="309" t="s">
        <v>1877</v>
      </c>
      <c r="E460" s="20" t="s">
        <v>212</v>
      </c>
      <c r="F460" s="310">
        <v>52.103999999999999</v>
      </c>
      <c r="G460" s="41"/>
      <c r="H460" s="47"/>
    </row>
    <row r="461" s="2" customFormat="1" ht="16.8" customHeight="1">
      <c r="A461" s="41"/>
      <c r="B461" s="47"/>
      <c r="C461" s="309" t="s">
        <v>1377</v>
      </c>
      <c r="D461" s="309" t="s">
        <v>1878</v>
      </c>
      <c r="E461" s="20" t="s">
        <v>147</v>
      </c>
      <c r="F461" s="310">
        <v>29.34</v>
      </c>
      <c r="G461" s="41"/>
      <c r="H461" s="47"/>
    </row>
    <row r="462" s="2" customFormat="1" ht="16.8" customHeight="1">
      <c r="A462" s="41"/>
      <c r="B462" s="47"/>
      <c r="C462" s="309" t="s">
        <v>1323</v>
      </c>
      <c r="D462" s="309" t="s">
        <v>1324</v>
      </c>
      <c r="E462" s="20" t="s">
        <v>147</v>
      </c>
      <c r="F462" s="310">
        <v>27.254999999999999</v>
      </c>
      <c r="G462" s="41"/>
      <c r="H462" s="47"/>
    </row>
    <row r="463" s="2" customFormat="1" ht="16.8" customHeight="1">
      <c r="A463" s="41"/>
      <c r="B463" s="47"/>
      <c r="C463" s="305" t="s">
        <v>118</v>
      </c>
      <c r="D463" s="306" t="s">
        <v>1232</v>
      </c>
      <c r="E463" s="307" t="s">
        <v>147</v>
      </c>
      <c r="F463" s="308">
        <v>5.6399999999999997</v>
      </c>
      <c r="G463" s="41"/>
      <c r="H463" s="47"/>
    </row>
    <row r="464" s="2" customFormat="1" ht="16.8" customHeight="1">
      <c r="A464" s="41"/>
      <c r="B464" s="47"/>
      <c r="C464" s="309" t="s">
        <v>118</v>
      </c>
      <c r="D464" s="309" t="s">
        <v>1322</v>
      </c>
      <c r="E464" s="20" t="s">
        <v>42</v>
      </c>
      <c r="F464" s="310">
        <v>5.6399999999999997</v>
      </c>
      <c r="G464" s="41"/>
      <c r="H464" s="47"/>
    </row>
    <row r="465" s="2" customFormat="1" ht="16.8" customHeight="1">
      <c r="A465" s="41"/>
      <c r="B465" s="47"/>
      <c r="C465" s="311" t="s">
        <v>1770</v>
      </c>
      <c r="D465" s="41"/>
      <c r="E465" s="41"/>
      <c r="F465" s="41"/>
      <c r="G465" s="41"/>
      <c r="H465" s="47"/>
    </row>
    <row r="466" s="2" customFormat="1" ht="16.8" customHeight="1">
      <c r="A466" s="41"/>
      <c r="B466" s="47"/>
      <c r="C466" s="309" t="s">
        <v>1317</v>
      </c>
      <c r="D466" s="309" t="s">
        <v>1875</v>
      </c>
      <c r="E466" s="20" t="s">
        <v>147</v>
      </c>
      <c r="F466" s="310">
        <v>29.34</v>
      </c>
      <c r="G466" s="41"/>
      <c r="H466" s="47"/>
    </row>
    <row r="467" s="2" customFormat="1" ht="16.8" customHeight="1">
      <c r="A467" s="41"/>
      <c r="B467" s="47"/>
      <c r="C467" s="309" t="s">
        <v>1293</v>
      </c>
      <c r="D467" s="309" t="s">
        <v>1876</v>
      </c>
      <c r="E467" s="20" t="s">
        <v>212</v>
      </c>
      <c r="F467" s="310">
        <v>104.20699999999999</v>
      </c>
      <c r="G467" s="41"/>
      <c r="H467" s="47"/>
    </row>
    <row r="468" s="2" customFormat="1" ht="16.8" customHeight="1">
      <c r="A468" s="41"/>
      <c r="B468" s="47"/>
      <c r="C468" s="309" t="s">
        <v>1303</v>
      </c>
      <c r="D468" s="309" t="s">
        <v>1877</v>
      </c>
      <c r="E468" s="20" t="s">
        <v>212</v>
      </c>
      <c r="F468" s="310">
        <v>52.103999999999999</v>
      </c>
      <c r="G468" s="41"/>
      <c r="H468" s="47"/>
    </row>
    <row r="469" s="2" customFormat="1" ht="16.8" customHeight="1">
      <c r="A469" s="41"/>
      <c r="B469" s="47"/>
      <c r="C469" s="309" t="s">
        <v>1377</v>
      </c>
      <c r="D469" s="309" t="s">
        <v>1878</v>
      </c>
      <c r="E469" s="20" t="s">
        <v>147</v>
      </c>
      <c r="F469" s="310">
        <v>29.34</v>
      </c>
      <c r="G469" s="41"/>
      <c r="H469" s="47"/>
    </row>
    <row r="470" s="2" customFormat="1" ht="16.8" customHeight="1">
      <c r="A470" s="41"/>
      <c r="B470" s="47"/>
      <c r="C470" s="309" t="s">
        <v>1327</v>
      </c>
      <c r="D470" s="309" t="s">
        <v>1328</v>
      </c>
      <c r="E470" s="20" t="s">
        <v>147</v>
      </c>
      <c r="F470" s="310">
        <v>6.4859999999999998</v>
      </c>
      <c r="G470" s="41"/>
      <c r="H470" s="47"/>
    </row>
    <row r="471" s="2" customFormat="1" ht="16.8" customHeight="1">
      <c r="A471" s="41"/>
      <c r="B471" s="47"/>
      <c r="C471" s="305" t="s">
        <v>121</v>
      </c>
      <c r="D471" s="306" t="s">
        <v>1232</v>
      </c>
      <c r="E471" s="307" t="s">
        <v>147</v>
      </c>
      <c r="F471" s="308">
        <v>549.59000000000003</v>
      </c>
      <c r="G471" s="41"/>
      <c r="H471" s="47"/>
    </row>
    <row r="472" s="2" customFormat="1" ht="16.8" customHeight="1">
      <c r="A472" s="41"/>
      <c r="B472" s="47"/>
      <c r="C472" s="309" t="s">
        <v>42</v>
      </c>
      <c r="D472" s="309" t="s">
        <v>601</v>
      </c>
      <c r="E472" s="20" t="s">
        <v>42</v>
      </c>
      <c r="F472" s="310">
        <v>0</v>
      </c>
      <c r="G472" s="41"/>
      <c r="H472" s="47"/>
    </row>
    <row r="473" s="2" customFormat="1" ht="16.8" customHeight="1">
      <c r="A473" s="41"/>
      <c r="B473" s="47"/>
      <c r="C473" s="309" t="s">
        <v>121</v>
      </c>
      <c r="D473" s="309" t="s">
        <v>1335</v>
      </c>
      <c r="E473" s="20" t="s">
        <v>42</v>
      </c>
      <c r="F473" s="310">
        <v>549.59000000000003</v>
      </c>
      <c r="G473" s="41"/>
      <c r="H473" s="47"/>
    </row>
    <row r="474" s="2" customFormat="1" ht="16.8" customHeight="1">
      <c r="A474" s="41"/>
      <c r="B474" s="47"/>
      <c r="C474" s="311" t="s">
        <v>1770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09" t="s">
        <v>1331</v>
      </c>
      <c r="D475" s="309" t="s">
        <v>1879</v>
      </c>
      <c r="E475" s="20" t="s">
        <v>147</v>
      </c>
      <c r="F475" s="310">
        <v>549.59000000000003</v>
      </c>
      <c r="G475" s="41"/>
      <c r="H475" s="47"/>
    </row>
    <row r="476" s="2" customFormat="1" ht="16.8" customHeight="1">
      <c r="A476" s="41"/>
      <c r="B476" s="47"/>
      <c r="C476" s="309" t="s">
        <v>1293</v>
      </c>
      <c r="D476" s="309" t="s">
        <v>1876</v>
      </c>
      <c r="E476" s="20" t="s">
        <v>212</v>
      </c>
      <c r="F476" s="310">
        <v>104.20699999999999</v>
      </c>
      <c r="G476" s="41"/>
      <c r="H476" s="47"/>
    </row>
    <row r="477" s="2" customFormat="1" ht="16.8" customHeight="1">
      <c r="A477" s="41"/>
      <c r="B477" s="47"/>
      <c r="C477" s="309" t="s">
        <v>1303</v>
      </c>
      <c r="D477" s="309" t="s">
        <v>1877</v>
      </c>
      <c r="E477" s="20" t="s">
        <v>212</v>
      </c>
      <c r="F477" s="310">
        <v>52.103999999999999</v>
      </c>
      <c r="G477" s="41"/>
      <c r="H477" s="47"/>
    </row>
    <row r="478" s="2" customFormat="1" ht="16.8" customHeight="1">
      <c r="A478" s="41"/>
      <c r="B478" s="47"/>
      <c r="C478" s="309" t="s">
        <v>1382</v>
      </c>
      <c r="D478" s="309" t="s">
        <v>1880</v>
      </c>
      <c r="E478" s="20" t="s">
        <v>147</v>
      </c>
      <c r="F478" s="310">
        <v>549.59000000000003</v>
      </c>
      <c r="G478" s="41"/>
      <c r="H478" s="47"/>
    </row>
    <row r="479" s="2" customFormat="1" ht="16.8" customHeight="1">
      <c r="A479" s="41"/>
      <c r="B479" s="47"/>
      <c r="C479" s="309" t="s">
        <v>1336</v>
      </c>
      <c r="D479" s="309" t="s">
        <v>1337</v>
      </c>
      <c r="E479" s="20" t="s">
        <v>147</v>
      </c>
      <c r="F479" s="310">
        <v>287.97800000000001</v>
      </c>
      <c r="G479" s="41"/>
      <c r="H479" s="47"/>
    </row>
    <row r="480" s="2" customFormat="1" ht="16.8" customHeight="1">
      <c r="A480" s="41"/>
      <c r="B480" s="47"/>
      <c r="C480" s="305" t="s">
        <v>123</v>
      </c>
      <c r="D480" s="306" t="s">
        <v>1236</v>
      </c>
      <c r="E480" s="307" t="s">
        <v>181</v>
      </c>
      <c r="F480" s="308">
        <v>22</v>
      </c>
      <c r="G480" s="41"/>
      <c r="H480" s="47"/>
    </row>
    <row r="481" s="2" customFormat="1" ht="16.8" customHeight="1">
      <c r="A481" s="41"/>
      <c r="B481" s="47"/>
      <c r="C481" s="309" t="s">
        <v>42</v>
      </c>
      <c r="D481" s="309" t="s">
        <v>393</v>
      </c>
      <c r="E481" s="20" t="s">
        <v>42</v>
      </c>
      <c r="F481" s="310">
        <v>0</v>
      </c>
      <c r="G481" s="41"/>
      <c r="H481" s="47"/>
    </row>
    <row r="482" s="2" customFormat="1" ht="16.8" customHeight="1">
      <c r="A482" s="41"/>
      <c r="B482" s="47"/>
      <c r="C482" s="309" t="s">
        <v>123</v>
      </c>
      <c r="D482" s="309" t="s">
        <v>417</v>
      </c>
      <c r="E482" s="20" t="s">
        <v>42</v>
      </c>
      <c r="F482" s="310">
        <v>22</v>
      </c>
      <c r="G482" s="41"/>
      <c r="H482" s="47"/>
    </row>
    <row r="483" s="2" customFormat="1" ht="16.8" customHeight="1">
      <c r="A483" s="41"/>
      <c r="B483" s="47"/>
      <c r="C483" s="311" t="s">
        <v>1770</v>
      </c>
      <c r="D483" s="41"/>
      <c r="E483" s="41"/>
      <c r="F483" s="41"/>
      <c r="G483" s="41"/>
      <c r="H483" s="47"/>
    </row>
    <row r="484" s="2" customFormat="1" ht="16.8" customHeight="1">
      <c r="A484" s="41"/>
      <c r="B484" s="47"/>
      <c r="C484" s="309" t="s">
        <v>1342</v>
      </c>
      <c r="D484" s="309" t="s">
        <v>1881</v>
      </c>
      <c r="E484" s="20" t="s">
        <v>181</v>
      </c>
      <c r="F484" s="310">
        <v>22</v>
      </c>
      <c r="G484" s="41"/>
      <c r="H484" s="47"/>
    </row>
    <row r="485" s="2" customFormat="1" ht="16.8" customHeight="1">
      <c r="A485" s="41"/>
      <c r="B485" s="47"/>
      <c r="C485" s="309" t="s">
        <v>1346</v>
      </c>
      <c r="D485" s="309" t="s">
        <v>1347</v>
      </c>
      <c r="E485" s="20" t="s">
        <v>181</v>
      </c>
      <c r="F485" s="310">
        <v>22</v>
      </c>
      <c r="G485" s="41"/>
      <c r="H485" s="47"/>
    </row>
    <row r="486" s="2" customFormat="1" ht="16.8" customHeight="1">
      <c r="A486" s="41"/>
      <c r="B486" s="47"/>
      <c r="C486" s="305" t="s">
        <v>128</v>
      </c>
      <c r="D486" s="306" t="s">
        <v>1237</v>
      </c>
      <c r="E486" s="307" t="s">
        <v>181</v>
      </c>
      <c r="F486" s="308">
        <v>1</v>
      </c>
      <c r="G486" s="41"/>
      <c r="H486" s="47"/>
    </row>
    <row r="487" s="2" customFormat="1" ht="16.8" customHeight="1">
      <c r="A487" s="41"/>
      <c r="B487" s="47"/>
      <c r="C487" s="309" t="s">
        <v>42</v>
      </c>
      <c r="D487" s="309" t="s">
        <v>393</v>
      </c>
      <c r="E487" s="20" t="s">
        <v>42</v>
      </c>
      <c r="F487" s="310">
        <v>0</v>
      </c>
      <c r="G487" s="41"/>
      <c r="H487" s="47"/>
    </row>
    <row r="488" s="2" customFormat="1" ht="16.8" customHeight="1">
      <c r="A488" s="41"/>
      <c r="B488" s="47"/>
      <c r="C488" s="309" t="s">
        <v>128</v>
      </c>
      <c r="D488" s="309" t="s">
        <v>86</v>
      </c>
      <c r="E488" s="20" t="s">
        <v>42</v>
      </c>
      <c r="F488" s="310">
        <v>1</v>
      </c>
      <c r="G488" s="41"/>
      <c r="H488" s="47"/>
    </row>
    <row r="489" s="2" customFormat="1" ht="16.8" customHeight="1">
      <c r="A489" s="41"/>
      <c r="B489" s="47"/>
      <c r="C489" s="311" t="s">
        <v>1770</v>
      </c>
      <c r="D489" s="41"/>
      <c r="E489" s="41"/>
      <c r="F489" s="41"/>
      <c r="G489" s="41"/>
      <c r="H489" s="47"/>
    </row>
    <row r="490" s="2" customFormat="1" ht="16.8" customHeight="1">
      <c r="A490" s="41"/>
      <c r="B490" s="47"/>
      <c r="C490" s="309" t="s">
        <v>1370</v>
      </c>
      <c r="D490" s="309" t="s">
        <v>1882</v>
      </c>
      <c r="E490" s="20" t="s">
        <v>181</v>
      </c>
      <c r="F490" s="310">
        <v>1</v>
      </c>
      <c r="G490" s="41"/>
      <c r="H490" s="47"/>
    </row>
    <row r="491" s="2" customFormat="1" ht="16.8" customHeight="1">
      <c r="A491" s="41"/>
      <c r="B491" s="47"/>
      <c r="C491" s="309" t="s">
        <v>1374</v>
      </c>
      <c r="D491" s="309" t="s">
        <v>1375</v>
      </c>
      <c r="E491" s="20" t="s">
        <v>181</v>
      </c>
      <c r="F491" s="310">
        <v>1</v>
      </c>
      <c r="G491" s="41"/>
      <c r="H491" s="47"/>
    </row>
    <row r="492" s="2" customFormat="1" ht="16.8" customHeight="1">
      <c r="A492" s="41"/>
      <c r="B492" s="47"/>
      <c r="C492" s="305" t="s">
        <v>131</v>
      </c>
      <c r="D492" s="306" t="s">
        <v>1238</v>
      </c>
      <c r="E492" s="307" t="s">
        <v>181</v>
      </c>
      <c r="F492" s="308">
        <v>4</v>
      </c>
      <c r="G492" s="41"/>
      <c r="H492" s="47"/>
    </row>
    <row r="493" s="2" customFormat="1" ht="16.8" customHeight="1">
      <c r="A493" s="41"/>
      <c r="B493" s="47"/>
      <c r="C493" s="309" t="s">
        <v>42</v>
      </c>
      <c r="D493" s="309" t="s">
        <v>393</v>
      </c>
      <c r="E493" s="20" t="s">
        <v>42</v>
      </c>
      <c r="F493" s="310">
        <v>0</v>
      </c>
      <c r="G493" s="41"/>
      <c r="H493" s="47"/>
    </row>
    <row r="494" s="2" customFormat="1" ht="16.8" customHeight="1">
      <c r="A494" s="41"/>
      <c r="B494" s="47"/>
      <c r="C494" s="309" t="s">
        <v>131</v>
      </c>
      <c r="D494" s="309" t="s">
        <v>150</v>
      </c>
      <c r="E494" s="20" t="s">
        <v>42</v>
      </c>
      <c r="F494" s="310">
        <v>4</v>
      </c>
      <c r="G494" s="41"/>
      <c r="H494" s="47"/>
    </row>
    <row r="495" s="2" customFormat="1" ht="16.8" customHeight="1">
      <c r="A495" s="41"/>
      <c r="B495" s="47"/>
      <c r="C495" s="311" t="s">
        <v>1770</v>
      </c>
      <c r="D495" s="41"/>
      <c r="E495" s="41"/>
      <c r="F495" s="41"/>
      <c r="G495" s="41"/>
      <c r="H495" s="47"/>
    </row>
    <row r="496" s="2" customFormat="1" ht="16.8" customHeight="1">
      <c r="A496" s="41"/>
      <c r="B496" s="47"/>
      <c r="C496" s="309" t="s">
        <v>1349</v>
      </c>
      <c r="D496" s="309" t="s">
        <v>1883</v>
      </c>
      <c r="E496" s="20" t="s">
        <v>181</v>
      </c>
      <c r="F496" s="310">
        <v>4</v>
      </c>
      <c r="G496" s="41"/>
      <c r="H496" s="47"/>
    </row>
    <row r="497" s="2" customFormat="1" ht="16.8" customHeight="1">
      <c r="A497" s="41"/>
      <c r="B497" s="47"/>
      <c r="C497" s="309" t="s">
        <v>1353</v>
      </c>
      <c r="D497" s="309" t="s">
        <v>1354</v>
      </c>
      <c r="E497" s="20" t="s">
        <v>181</v>
      </c>
      <c r="F497" s="310">
        <v>4</v>
      </c>
      <c r="G497" s="41"/>
      <c r="H497" s="47"/>
    </row>
    <row r="498" s="2" customFormat="1" ht="16.8" customHeight="1">
      <c r="A498" s="41"/>
      <c r="B498" s="47"/>
      <c r="C498" s="305" t="s">
        <v>134</v>
      </c>
      <c r="D498" s="306" t="s">
        <v>1239</v>
      </c>
      <c r="E498" s="307" t="s">
        <v>181</v>
      </c>
      <c r="F498" s="308">
        <v>13</v>
      </c>
      <c r="G498" s="41"/>
      <c r="H498" s="47"/>
    </row>
    <row r="499" s="2" customFormat="1" ht="16.8" customHeight="1">
      <c r="A499" s="41"/>
      <c r="B499" s="47"/>
      <c r="C499" s="309" t="s">
        <v>42</v>
      </c>
      <c r="D499" s="309" t="s">
        <v>393</v>
      </c>
      <c r="E499" s="20" t="s">
        <v>42</v>
      </c>
      <c r="F499" s="310">
        <v>0</v>
      </c>
      <c r="G499" s="41"/>
      <c r="H499" s="47"/>
    </row>
    <row r="500" s="2" customFormat="1" ht="16.8" customHeight="1">
      <c r="A500" s="41"/>
      <c r="B500" s="47"/>
      <c r="C500" s="309" t="s">
        <v>134</v>
      </c>
      <c r="D500" s="309" t="s">
        <v>369</v>
      </c>
      <c r="E500" s="20" t="s">
        <v>42</v>
      </c>
      <c r="F500" s="310">
        <v>13</v>
      </c>
      <c r="G500" s="41"/>
      <c r="H500" s="47"/>
    </row>
    <row r="501" s="2" customFormat="1" ht="16.8" customHeight="1">
      <c r="A501" s="41"/>
      <c r="B501" s="47"/>
      <c r="C501" s="311" t="s">
        <v>1770</v>
      </c>
      <c r="D501" s="41"/>
      <c r="E501" s="41"/>
      <c r="F501" s="41"/>
      <c r="G501" s="41"/>
      <c r="H501" s="47"/>
    </row>
    <row r="502" s="2" customFormat="1" ht="16.8" customHeight="1">
      <c r="A502" s="41"/>
      <c r="B502" s="47"/>
      <c r="C502" s="309" t="s">
        <v>1455</v>
      </c>
      <c r="D502" s="309" t="s">
        <v>1884</v>
      </c>
      <c r="E502" s="20" t="s">
        <v>181</v>
      </c>
      <c r="F502" s="310">
        <v>13</v>
      </c>
      <c r="G502" s="41"/>
      <c r="H502" s="47"/>
    </row>
    <row r="503" s="2" customFormat="1" ht="16.8" customHeight="1">
      <c r="A503" s="41"/>
      <c r="B503" s="47"/>
      <c r="C503" s="309" t="s">
        <v>1459</v>
      </c>
      <c r="D503" s="309" t="s">
        <v>1460</v>
      </c>
      <c r="E503" s="20" t="s">
        <v>181</v>
      </c>
      <c r="F503" s="310">
        <v>13</v>
      </c>
      <c r="G503" s="41"/>
      <c r="H503" s="47"/>
    </row>
    <row r="504" s="2" customFormat="1" ht="16.8" customHeight="1">
      <c r="A504" s="41"/>
      <c r="B504" s="47"/>
      <c r="C504" s="305" t="s">
        <v>138</v>
      </c>
      <c r="D504" s="306" t="s">
        <v>1241</v>
      </c>
      <c r="E504" s="307" t="s">
        <v>181</v>
      </c>
      <c r="F504" s="308">
        <v>6</v>
      </c>
      <c r="G504" s="41"/>
      <c r="H504" s="47"/>
    </row>
    <row r="505" s="2" customFormat="1" ht="16.8" customHeight="1">
      <c r="A505" s="41"/>
      <c r="B505" s="47"/>
      <c r="C505" s="309" t="s">
        <v>42</v>
      </c>
      <c r="D505" s="309" t="s">
        <v>393</v>
      </c>
      <c r="E505" s="20" t="s">
        <v>42</v>
      </c>
      <c r="F505" s="310">
        <v>0</v>
      </c>
      <c r="G505" s="41"/>
      <c r="H505" s="47"/>
    </row>
    <row r="506" s="2" customFormat="1" ht="16.8" customHeight="1">
      <c r="A506" s="41"/>
      <c r="B506" s="47"/>
      <c r="C506" s="309" t="s">
        <v>138</v>
      </c>
      <c r="D506" s="309" t="s">
        <v>178</v>
      </c>
      <c r="E506" s="20" t="s">
        <v>42</v>
      </c>
      <c r="F506" s="310">
        <v>6</v>
      </c>
      <c r="G506" s="41"/>
      <c r="H506" s="47"/>
    </row>
    <row r="507" s="2" customFormat="1" ht="16.8" customHeight="1">
      <c r="A507" s="41"/>
      <c r="B507" s="47"/>
      <c r="C507" s="311" t="s">
        <v>1770</v>
      </c>
      <c r="D507" s="41"/>
      <c r="E507" s="41"/>
      <c r="F507" s="41"/>
      <c r="G507" s="41"/>
      <c r="H507" s="47"/>
    </row>
    <row r="508" s="2" customFormat="1" ht="16.8" customHeight="1">
      <c r="A508" s="41"/>
      <c r="B508" s="47"/>
      <c r="C508" s="309" t="s">
        <v>1363</v>
      </c>
      <c r="D508" s="309" t="s">
        <v>1885</v>
      </c>
      <c r="E508" s="20" t="s">
        <v>181</v>
      </c>
      <c r="F508" s="310">
        <v>6</v>
      </c>
      <c r="G508" s="41"/>
      <c r="H508" s="47"/>
    </row>
    <row r="509" s="2" customFormat="1" ht="16.8" customHeight="1">
      <c r="A509" s="41"/>
      <c r="B509" s="47"/>
      <c r="C509" s="309" t="s">
        <v>1356</v>
      </c>
      <c r="D509" s="309" t="s">
        <v>1886</v>
      </c>
      <c r="E509" s="20" t="s">
        <v>181</v>
      </c>
      <c r="F509" s="310">
        <v>6</v>
      </c>
      <c r="G509" s="41"/>
      <c r="H509" s="47"/>
    </row>
    <row r="510" s="2" customFormat="1" ht="16.8" customHeight="1">
      <c r="A510" s="41"/>
      <c r="B510" s="47"/>
      <c r="C510" s="309" t="s">
        <v>1360</v>
      </c>
      <c r="D510" s="309" t="s">
        <v>1361</v>
      </c>
      <c r="E510" s="20" t="s">
        <v>181</v>
      </c>
      <c r="F510" s="310">
        <v>6</v>
      </c>
      <c r="G510" s="41"/>
      <c r="H510" s="47"/>
    </row>
    <row r="511" s="2" customFormat="1" ht="16.8" customHeight="1">
      <c r="A511" s="41"/>
      <c r="B511" s="47"/>
      <c r="C511" s="309" t="s">
        <v>1367</v>
      </c>
      <c r="D511" s="309" t="s">
        <v>1368</v>
      </c>
      <c r="E511" s="20" t="s">
        <v>181</v>
      </c>
      <c r="F511" s="310">
        <v>6</v>
      </c>
      <c r="G511" s="41"/>
      <c r="H511" s="47"/>
    </row>
    <row r="512" s="2" customFormat="1" ht="16.8" customHeight="1">
      <c r="A512" s="41"/>
      <c r="B512" s="47"/>
      <c r="C512" s="305" t="s">
        <v>141</v>
      </c>
      <c r="D512" s="306" t="s">
        <v>1242</v>
      </c>
      <c r="E512" s="307" t="s">
        <v>181</v>
      </c>
      <c r="F512" s="308">
        <v>5</v>
      </c>
      <c r="G512" s="41"/>
      <c r="H512" s="47"/>
    </row>
    <row r="513" s="2" customFormat="1" ht="16.8" customHeight="1">
      <c r="A513" s="41"/>
      <c r="B513" s="47"/>
      <c r="C513" s="309" t="s">
        <v>42</v>
      </c>
      <c r="D513" s="309" t="s">
        <v>393</v>
      </c>
      <c r="E513" s="20" t="s">
        <v>42</v>
      </c>
      <c r="F513" s="310">
        <v>0</v>
      </c>
      <c r="G513" s="41"/>
      <c r="H513" s="47"/>
    </row>
    <row r="514" s="2" customFormat="1" ht="16.8" customHeight="1">
      <c r="A514" s="41"/>
      <c r="B514" s="47"/>
      <c r="C514" s="309" t="s">
        <v>141</v>
      </c>
      <c r="D514" s="309" t="s">
        <v>256</v>
      </c>
      <c r="E514" s="20" t="s">
        <v>42</v>
      </c>
      <c r="F514" s="310">
        <v>5</v>
      </c>
      <c r="G514" s="41"/>
      <c r="H514" s="47"/>
    </row>
    <row r="515" s="2" customFormat="1" ht="16.8" customHeight="1">
      <c r="A515" s="41"/>
      <c r="B515" s="47"/>
      <c r="C515" s="311" t="s">
        <v>1770</v>
      </c>
      <c r="D515" s="41"/>
      <c r="E515" s="41"/>
      <c r="F515" s="41"/>
      <c r="G515" s="41"/>
      <c r="H515" s="47"/>
    </row>
    <row r="516" s="2" customFormat="1" ht="16.8" customHeight="1">
      <c r="A516" s="41"/>
      <c r="B516" s="47"/>
      <c r="C516" s="309" t="s">
        <v>1434</v>
      </c>
      <c r="D516" s="309" t="s">
        <v>1887</v>
      </c>
      <c r="E516" s="20" t="s">
        <v>181</v>
      </c>
      <c r="F516" s="310">
        <v>5</v>
      </c>
      <c r="G516" s="41"/>
      <c r="H516" s="47"/>
    </row>
    <row r="517" s="2" customFormat="1" ht="16.8" customHeight="1">
      <c r="A517" s="41"/>
      <c r="B517" s="47"/>
      <c r="C517" s="309" t="s">
        <v>1310</v>
      </c>
      <c r="D517" s="309" t="s">
        <v>1888</v>
      </c>
      <c r="E517" s="20" t="s">
        <v>116</v>
      </c>
      <c r="F517" s="310">
        <v>59.200000000000003</v>
      </c>
      <c r="G517" s="41"/>
      <c r="H517" s="47"/>
    </row>
    <row r="518" s="2" customFormat="1" ht="16.8" customHeight="1">
      <c r="A518" s="41"/>
      <c r="B518" s="47"/>
      <c r="C518" s="309" t="s">
        <v>1446</v>
      </c>
      <c r="D518" s="309" t="s">
        <v>1889</v>
      </c>
      <c r="E518" s="20" t="s">
        <v>181</v>
      </c>
      <c r="F518" s="310">
        <v>5</v>
      </c>
      <c r="G518" s="41"/>
      <c r="H518" s="47"/>
    </row>
    <row r="519" s="2" customFormat="1" ht="16.8" customHeight="1">
      <c r="A519" s="41"/>
      <c r="B519" s="47"/>
      <c r="C519" s="309" t="s">
        <v>1450</v>
      </c>
      <c r="D519" s="309" t="s">
        <v>1890</v>
      </c>
      <c r="E519" s="20" t="s">
        <v>181</v>
      </c>
      <c r="F519" s="310">
        <v>5</v>
      </c>
      <c r="G519" s="41"/>
      <c r="H519" s="47"/>
    </row>
    <row r="520" s="2" customFormat="1" ht="16.8" customHeight="1">
      <c r="A520" s="41"/>
      <c r="B520" s="47"/>
      <c r="C520" s="305" t="s">
        <v>143</v>
      </c>
      <c r="D520" s="306" t="s">
        <v>1242</v>
      </c>
      <c r="E520" s="307" t="s">
        <v>181</v>
      </c>
      <c r="F520" s="308">
        <v>1</v>
      </c>
      <c r="G520" s="41"/>
      <c r="H520" s="47"/>
    </row>
    <row r="521" s="2" customFormat="1" ht="16.8" customHeight="1">
      <c r="A521" s="41"/>
      <c r="B521" s="47"/>
      <c r="C521" s="309" t="s">
        <v>42</v>
      </c>
      <c r="D521" s="309" t="s">
        <v>393</v>
      </c>
      <c r="E521" s="20" t="s">
        <v>42</v>
      </c>
      <c r="F521" s="310">
        <v>0</v>
      </c>
      <c r="G521" s="41"/>
      <c r="H521" s="47"/>
    </row>
    <row r="522" s="2" customFormat="1" ht="16.8" customHeight="1">
      <c r="A522" s="41"/>
      <c r="B522" s="47"/>
      <c r="C522" s="309" t="s">
        <v>143</v>
      </c>
      <c r="D522" s="309" t="s">
        <v>86</v>
      </c>
      <c r="E522" s="20" t="s">
        <v>42</v>
      </c>
      <c r="F522" s="310">
        <v>1</v>
      </c>
      <c r="G522" s="41"/>
      <c r="H522" s="47"/>
    </row>
    <row r="523" s="2" customFormat="1" ht="16.8" customHeight="1">
      <c r="A523" s="41"/>
      <c r="B523" s="47"/>
      <c r="C523" s="311" t="s">
        <v>1770</v>
      </c>
      <c r="D523" s="41"/>
      <c r="E523" s="41"/>
      <c r="F523" s="41"/>
      <c r="G523" s="41"/>
      <c r="H523" s="47"/>
    </row>
    <row r="524" s="2" customFormat="1" ht="16.8" customHeight="1">
      <c r="A524" s="41"/>
      <c r="B524" s="47"/>
      <c r="C524" s="309" t="s">
        <v>1390</v>
      </c>
      <c r="D524" s="309" t="s">
        <v>1891</v>
      </c>
      <c r="E524" s="20" t="s">
        <v>181</v>
      </c>
      <c r="F524" s="310">
        <v>1</v>
      </c>
      <c r="G524" s="41"/>
      <c r="H524" s="47"/>
    </row>
    <row r="525" s="2" customFormat="1" ht="16.8" customHeight="1">
      <c r="A525" s="41"/>
      <c r="B525" s="47"/>
      <c r="C525" s="309" t="s">
        <v>1310</v>
      </c>
      <c r="D525" s="309" t="s">
        <v>1888</v>
      </c>
      <c r="E525" s="20" t="s">
        <v>116</v>
      </c>
      <c r="F525" s="310">
        <v>59.200000000000003</v>
      </c>
      <c r="G525" s="41"/>
      <c r="H525" s="47"/>
    </row>
    <row r="526" s="2" customFormat="1" ht="16.8" customHeight="1">
      <c r="A526" s="41"/>
      <c r="B526" s="47"/>
      <c r="C526" s="305" t="s">
        <v>145</v>
      </c>
      <c r="D526" s="306" t="s">
        <v>1242</v>
      </c>
      <c r="E526" s="307" t="s">
        <v>181</v>
      </c>
      <c r="F526" s="308">
        <v>12</v>
      </c>
      <c r="G526" s="41"/>
      <c r="H526" s="47"/>
    </row>
    <row r="527" s="2" customFormat="1" ht="16.8" customHeight="1">
      <c r="A527" s="41"/>
      <c r="B527" s="47"/>
      <c r="C527" s="309" t="s">
        <v>42</v>
      </c>
      <c r="D527" s="309" t="s">
        <v>393</v>
      </c>
      <c r="E527" s="20" t="s">
        <v>42</v>
      </c>
      <c r="F527" s="310">
        <v>0</v>
      </c>
      <c r="G527" s="41"/>
      <c r="H527" s="47"/>
    </row>
    <row r="528" s="2" customFormat="1" ht="16.8" customHeight="1">
      <c r="A528" s="41"/>
      <c r="B528" s="47"/>
      <c r="C528" s="309" t="s">
        <v>145</v>
      </c>
      <c r="D528" s="309" t="s">
        <v>8</v>
      </c>
      <c r="E528" s="20" t="s">
        <v>42</v>
      </c>
      <c r="F528" s="310">
        <v>12</v>
      </c>
      <c r="G528" s="41"/>
      <c r="H528" s="47"/>
    </row>
    <row r="529" s="2" customFormat="1" ht="16.8" customHeight="1">
      <c r="A529" s="41"/>
      <c r="B529" s="47"/>
      <c r="C529" s="311" t="s">
        <v>1770</v>
      </c>
      <c r="D529" s="41"/>
      <c r="E529" s="41"/>
      <c r="F529" s="41"/>
      <c r="G529" s="41"/>
      <c r="H529" s="47"/>
    </row>
    <row r="530" s="2" customFormat="1" ht="16.8" customHeight="1">
      <c r="A530" s="41"/>
      <c r="B530" s="47"/>
      <c r="C530" s="309" t="s">
        <v>1386</v>
      </c>
      <c r="D530" s="309" t="s">
        <v>1892</v>
      </c>
      <c r="E530" s="20" t="s">
        <v>181</v>
      </c>
      <c r="F530" s="310">
        <v>12</v>
      </c>
      <c r="G530" s="41"/>
      <c r="H530" s="47"/>
    </row>
    <row r="531" s="2" customFormat="1" ht="16.8" customHeight="1">
      <c r="A531" s="41"/>
      <c r="B531" s="47"/>
      <c r="C531" s="309" t="s">
        <v>1310</v>
      </c>
      <c r="D531" s="309" t="s">
        <v>1888</v>
      </c>
      <c r="E531" s="20" t="s">
        <v>116</v>
      </c>
      <c r="F531" s="310">
        <v>59.200000000000003</v>
      </c>
      <c r="G531" s="41"/>
      <c r="H531" s="47"/>
    </row>
    <row r="532" s="2" customFormat="1" ht="16.8" customHeight="1">
      <c r="A532" s="41"/>
      <c r="B532" s="47"/>
      <c r="C532" s="305" t="s">
        <v>149</v>
      </c>
      <c r="D532" s="306" t="s">
        <v>1245</v>
      </c>
      <c r="E532" s="307" t="s">
        <v>212</v>
      </c>
      <c r="F532" s="308">
        <v>52.103999999999999</v>
      </c>
      <c r="G532" s="41"/>
      <c r="H532" s="47"/>
    </row>
    <row r="533" s="2" customFormat="1" ht="16.8" customHeight="1">
      <c r="A533" s="41"/>
      <c r="B533" s="47"/>
      <c r="C533" s="309" t="s">
        <v>42</v>
      </c>
      <c r="D533" s="309" t="s">
        <v>1307</v>
      </c>
      <c r="E533" s="20" t="s">
        <v>42</v>
      </c>
      <c r="F533" s="310">
        <v>0</v>
      </c>
      <c r="G533" s="41"/>
      <c r="H533" s="47"/>
    </row>
    <row r="534" s="2" customFormat="1" ht="16.8" customHeight="1">
      <c r="A534" s="41"/>
      <c r="B534" s="47"/>
      <c r="C534" s="309" t="s">
        <v>149</v>
      </c>
      <c r="D534" s="309" t="s">
        <v>1308</v>
      </c>
      <c r="E534" s="20" t="s">
        <v>42</v>
      </c>
      <c r="F534" s="310">
        <v>52.103999999999999</v>
      </c>
      <c r="G534" s="41"/>
      <c r="H534" s="47"/>
    </row>
    <row r="535" s="2" customFormat="1" ht="16.8" customHeight="1">
      <c r="A535" s="41"/>
      <c r="B535" s="47"/>
      <c r="C535" s="311" t="s">
        <v>1770</v>
      </c>
      <c r="D535" s="41"/>
      <c r="E535" s="41"/>
      <c r="F535" s="41"/>
      <c r="G535" s="41"/>
      <c r="H535" s="47"/>
    </row>
    <row r="536" s="2" customFormat="1" ht="16.8" customHeight="1">
      <c r="A536" s="41"/>
      <c r="B536" s="47"/>
      <c r="C536" s="309" t="s">
        <v>1303</v>
      </c>
      <c r="D536" s="309" t="s">
        <v>1877</v>
      </c>
      <c r="E536" s="20" t="s">
        <v>212</v>
      </c>
      <c r="F536" s="310">
        <v>52.103999999999999</v>
      </c>
      <c r="G536" s="41"/>
      <c r="H536" s="47"/>
    </row>
    <row r="537" s="2" customFormat="1" ht="16.8" customHeight="1">
      <c r="A537" s="41"/>
      <c r="B537" s="47"/>
      <c r="C537" s="309" t="s">
        <v>1281</v>
      </c>
      <c r="D537" s="309" t="s">
        <v>1893</v>
      </c>
      <c r="E537" s="20" t="s">
        <v>212</v>
      </c>
      <c r="F537" s="310">
        <v>415.29199999999997</v>
      </c>
      <c r="G537" s="41"/>
      <c r="H537" s="47"/>
    </row>
    <row r="538" s="2" customFormat="1" ht="16.8" customHeight="1">
      <c r="A538" s="41"/>
      <c r="B538" s="47"/>
      <c r="C538" s="305" t="s">
        <v>151</v>
      </c>
      <c r="D538" s="306" t="s">
        <v>1247</v>
      </c>
      <c r="E538" s="307" t="s">
        <v>212</v>
      </c>
      <c r="F538" s="308">
        <v>104.20699999999999</v>
      </c>
      <c r="G538" s="41"/>
      <c r="H538" s="47"/>
    </row>
    <row r="539" s="2" customFormat="1" ht="16.8" customHeight="1">
      <c r="A539" s="41"/>
      <c r="B539" s="47"/>
      <c r="C539" s="309" t="s">
        <v>42</v>
      </c>
      <c r="D539" s="309" t="s">
        <v>1297</v>
      </c>
      <c r="E539" s="20" t="s">
        <v>42</v>
      </c>
      <c r="F539" s="310">
        <v>0</v>
      </c>
      <c r="G539" s="41"/>
      <c r="H539" s="47"/>
    </row>
    <row r="540" s="2" customFormat="1" ht="16.8" customHeight="1">
      <c r="A540" s="41"/>
      <c r="B540" s="47"/>
      <c r="C540" s="309" t="s">
        <v>151</v>
      </c>
      <c r="D540" s="309" t="s">
        <v>1298</v>
      </c>
      <c r="E540" s="20" t="s">
        <v>42</v>
      </c>
      <c r="F540" s="310">
        <v>104.20699999999999</v>
      </c>
      <c r="G540" s="41"/>
      <c r="H540" s="47"/>
    </row>
    <row r="541" s="2" customFormat="1" ht="16.8" customHeight="1">
      <c r="A541" s="41"/>
      <c r="B541" s="47"/>
      <c r="C541" s="311" t="s">
        <v>1770</v>
      </c>
      <c r="D541" s="41"/>
      <c r="E541" s="41"/>
      <c r="F541" s="41"/>
      <c r="G541" s="41"/>
      <c r="H541" s="47"/>
    </row>
    <row r="542" s="2" customFormat="1" ht="16.8" customHeight="1">
      <c r="A542" s="41"/>
      <c r="B542" s="47"/>
      <c r="C542" s="309" t="s">
        <v>1293</v>
      </c>
      <c r="D542" s="309" t="s">
        <v>1876</v>
      </c>
      <c r="E542" s="20" t="s">
        <v>212</v>
      </c>
      <c r="F542" s="310">
        <v>104.20699999999999</v>
      </c>
      <c r="G542" s="41"/>
      <c r="H542" s="47"/>
    </row>
    <row r="543" s="2" customFormat="1" ht="16.8" customHeight="1">
      <c r="A543" s="41"/>
      <c r="B543" s="47"/>
      <c r="C543" s="309" t="s">
        <v>327</v>
      </c>
      <c r="D543" s="309" t="s">
        <v>1806</v>
      </c>
      <c r="E543" s="20" t="s">
        <v>212</v>
      </c>
      <c r="F543" s="310">
        <v>1126.2249999999999</v>
      </c>
      <c r="G543" s="41"/>
      <c r="H543" s="47"/>
    </row>
    <row r="544" s="2" customFormat="1" ht="16.8" customHeight="1">
      <c r="A544" s="41"/>
      <c r="B544" s="47"/>
      <c r="C544" s="309" t="s">
        <v>333</v>
      </c>
      <c r="D544" s="309" t="s">
        <v>1807</v>
      </c>
      <c r="E544" s="20" t="s">
        <v>212</v>
      </c>
      <c r="F544" s="310">
        <v>16893.375</v>
      </c>
      <c r="G544" s="41"/>
      <c r="H544" s="47"/>
    </row>
    <row r="545" s="2" customFormat="1" ht="16.8" customHeight="1">
      <c r="A545" s="41"/>
      <c r="B545" s="47"/>
      <c r="C545" s="309" t="s">
        <v>1281</v>
      </c>
      <c r="D545" s="309" t="s">
        <v>1893</v>
      </c>
      <c r="E545" s="20" t="s">
        <v>212</v>
      </c>
      <c r="F545" s="310">
        <v>415.29199999999997</v>
      </c>
      <c r="G545" s="41"/>
      <c r="H545" s="47"/>
    </row>
    <row r="546" s="2" customFormat="1" ht="16.8" customHeight="1">
      <c r="A546" s="41"/>
      <c r="B546" s="47"/>
      <c r="C546" s="309" t="s">
        <v>1299</v>
      </c>
      <c r="D546" s="309" t="s">
        <v>1300</v>
      </c>
      <c r="E546" s="20" t="s">
        <v>353</v>
      </c>
      <c r="F546" s="310">
        <v>218.83500000000001</v>
      </c>
      <c r="G546" s="41"/>
      <c r="H546" s="47"/>
    </row>
    <row r="547" s="2" customFormat="1" ht="16.8" customHeight="1">
      <c r="A547" s="41"/>
      <c r="B547" s="47"/>
      <c r="C547" s="305" t="s">
        <v>153</v>
      </c>
      <c r="D547" s="306" t="s">
        <v>1249</v>
      </c>
      <c r="E547" s="307" t="s">
        <v>212</v>
      </c>
      <c r="F547" s="308">
        <v>415.29199999999997</v>
      </c>
      <c r="G547" s="41"/>
      <c r="H547" s="47"/>
    </row>
    <row r="548" s="2" customFormat="1" ht="16.8" customHeight="1">
      <c r="A548" s="41"/>
      <c r="B548" s="47"/>
      <c r="C548" s="309" t="s">
        <v>42</v>
      </c>
      <c r="D548" s="309" t="s">
        <v>1285</v>
      </c>
      <c r="E548" s="20" t="s">
        <v>42</v>
      </c>
      <c r="F548" s="310">
        <v>0</v>
      </c>
      <c r="G548" s="41"/>
      <c r="H548" s="47"/>
    </row>
    <row r="549" s="2" customFormat="1" ht="16.8" customHeight="1">
      <c r="A549" s="41"/>
      <c r="B549" s="47"/>
      <c r="C549" s="309" t="s">
        <v>42</v>
      </c>
      <c r="D549" s="309" t="s">
        <v>1286</v>
      </c>
      <c r="E549" s="20" t="s">
        <v>42</v>
      </c>
      <c r="F549" s="310">
        <v>57.683999999999998</v>
      </c>
      <c r="G549" s="41"/>
      <c r="H549" s="47"/>
    </row>
    <row r="550" s="2" customFormat="1" ht="16.8" customHeight="1">
      <c r="A550" s="41"/>
      <c r="B550" s="47"/>
      <c r="C550" s="309" t="s">
        <v>42</v>
      </c>
      <c r="D550" s="309" t="s">
        <v>1287</v>
      </c>
      <c r="E550" s="20" t="s">
        <v>42</v>
      </c>
      <c r="F550" s="310">
        <v>7.4969999999999999</v>
      </c>
      <c r="G550" s="41"/>
      <c r="H550" s="47"/>
    </row>
    <row r="551" s="2" customFormat="1" ht="16.8" customHeight="1">
      <c r="A551" s="41"/>
      <c r="B551" s="47"/>
      <c r="C551" s="309" t="s">
        <v>42</v>
      </c>
      <c r="D551" s="309" t="s">
        <v>1289</v>
      </c>
      <c r="E551" s="20" t="s">
        <v>42</v>
      </c>
      <c r="F551" s="310">
        <v>0</v>
      </c>
      <c r="G551" s="41"/>
      <c r="H551" s="47"/>
    </row>
    <row r="552" s="2" customFormat="1" ht="16.8" customHeight="1">
      <c r="A552" s="41"/>
      <c r="B552" s="47"/>
      <c r="C552" s="309" t="s">
        <v>42</v>
      </c>
      <c r="D552" s="309" t="s">
        <v>1290</v>
      </c>
      <c r="E552" s="20" t="s">
        <v>42</v>
      </c>
      <c r="F552" s="310">
        <v>350.11099999999999</v>
      </c>
      <c r="G552" s="41"/>
      <c r="H552" s="47"/>
    </row>
    <row r="553" s="2" customFormat="1" ht="16.8" customHeight="1">
      <c r="A553" s="41"/>
      <c r="B553" s="47"/>
      <c r="C553" s="309" t="s">
        <v>153</v>
      </c>
      <c r="D553" s="309" t="s">
        <v>303</v>
      </c>
      <c r="E553" s="20" t="s">
        <v>42</v>
      </c>
      <c r="F553" s="310">
        <v>415.29199999999997</v>
      </c>
      <c r="G553" s="41"/>
      <c r="H553" s="47"/>
    </row>
    <row r="554" s="2" customFormat="1" ht="16.8" customHeight="1">
      <c r="A554" s="41"/>
      <c r="B554" s="47"/>
      <c r="C554" s="311" t="s">
        <v>1770</v>
      </c>
      <c r="D554" s="41"/>
      <c r="E554" s="41"/>
      <c r="F554" s="41"/>
      <c r="G554" s="41"/>
      <c r="H554" s="47"/>
    </row>
    <row r="555" s="2" customFormat="1" ht="16.8" customHeight="1">
      <c r="A555" s="41"/>
      <c r="B555" s="47"/>
      <c r="C555" s="309" t="s">
        <v>1281</v>
      </c>
      <c r="D555" s="309" t="s">
        <v>1893</v>
      </c>
      <c r="E555" s="20" t="s">
        <v>212</v>
      </c>
      <c r="F555" s="310">
        <v>415.29199999999997</v>
      </c>
      <c r="G555" s="41"/>
      <c r="H555" s="47"/>
    </row>
    <row r="556" s="2" customFormat="1" ht="16.8" customHeight="1">
      <c r="A556" s="41"/>
      <c r="B556" s="47"/>
      <c r="C556" s="309" t="s">
        <v>327</v>
      </c>
      <c r="D556" s="309" t="s">
        <v>1806</v>
      </c>
      <c r="E556" s="20" t="s">
        <v>212</v>
      </c>
      <c r="F556" s="310">
        <v>1126.2249999999999</v>
      </c>
      <c r="G556" s="41"/>
      <c r="H556" s="47"/>
    </row>
    <row r="557" s="2" customFormat="1" ht="16.8" customHeight="1">
      <c r="A557" s="41"/>
      <c r="B557" s="47"/>
      <c r="C557" s="309" t="s">
        <v>333</v>
      </c>
      <c r="D557" s="309" t="s">
        <v>1807</v>
      </c>
      <c r="E557" s="20" t="s">
        <v>212</v>
      </c>
      <c r="F557" s="310">
        <v>16893.375</v>
      </c>
      <c r="G557" s="41"/>
      <c r="H557" s="47"/>
    </row>
    <row r="558" s="2" customFormat="1" ht="16.8" customHeight="1">
      <c r="A558" s="41"/>
      <c r="B558" s="47"/>
      <c r="C558" s="309" t="s">
        <v>351</v>
      </c>
      <c r="D558" s="309" t="s">
        <v>352</v>
      </c>
      <c r="E558" s="20" t="s">
        <v>353</v>
      </c>
      <c r="F558" s="310">
        <v>789.05499999999995</v>
      </c>
      <c r="G558" s="41"/>
      <c r="H558" s="47"/>
    </row>
    <row r="559" s="2" customFormat="1" ht="16.8" customHeight="1">
      <c r="A559" s="41"/>
      <c r="B559" s="47"/>
      <c r="C559" s="305" t="s">
        <v>155</v>
      </c>
      <c r="D559" s="306" t="s">
        <v>251</v>
      </c>
      <c r="E559" s="307" t="s">
        <v>212</v>
      </c>
      <c r="F559" s="308">
        <v>86.640000000000001</v>
      </c>
      <c r="G559" s="41"/>
      <c r="H559" s="47"/>
    </row>
    <row r="560" s="2" customFormat="1" ht="16.8" customHeight="1">
      <c r="A560" s="41"/>
      <c r="B560" s="47"/>
      <c r="C560" s="305" t="s">
        <v>157</v>
      </c>
      <c r="D560" s="306" t="s">
        <v>251</v>
      </c>
      <c r="E560" s="307" t="s">
        <v>212</v>
      </c>
      <c r="F560" s="308">
        <v>90.079999999999998</v>
      </c>
      <c r="G560" s="41"/>
      <c r="H560" s="47"/>
    </row>
    <row r="561" s="2" customFormat="1" ht="16.8" customHeight="1">
      <c r="A561" s="41"/>
      <c r="B561" s="47"/>
      <c r="C561" s="309" t="s">
        <v>42</v>
      </c>
      <c r="D561" s="309" t="s">
        <v>1262</v>
      </c>
      <c r="E561" s="20" t="s">
        <v>42</v>
      </c>
      <c r="F561" s="310">
        <v>0</v>
      </c>
      <c r="G561" s="41"/>
      <c r="H561" s="47"/>
    </row>
    <row r="562" s="2" customFormat="1" ht="16.8" customHeight="1">
      <c r="A562" s="41"/>
      <c r="B562" s="47"/>
      <c r="C562" s="309" t="s">
        <v>157</v>
      </c>
      <c r="D562" s="309" t="s">
        <v>1263</v>
      </c>
      <c r="E562" s="20" t="s">
        <v>42</v>
      </c>
      <c r="F562" s="310">
        <v>90.079999999999998</v>
      </c>
      <c r="G562" s="41"/>
      <c r="H562" s="47"/>
    </row>
    <row r="563" s="2" customFormat="1" ht="16.8" customHeight="1">
      <c r="A563" s="41"/>
      <c r="B563" s="47"/>
      <c r="C563" s="311" t="s">
        <v>1770</v>
      </c>
      <c r="D563" s="41"/>
      <c r="E563" s="41"/>
      <c r="F563" s="41"/>
      <c r="G563" s="41"/>
      <c r="H563" s="47"/>
    </row>
    <row r="564" s="2" customFormat="1" ht="16.8" customHeight="1">
      <c r="A564" s="41"/>
      <c r="B564" s="47"/>
      <c r="C564" s="309" t="s">
        <v>314</v>
      </c>
      <c r="D564" s="309" t="s">
        <v>1802</v>
      </c>
      <c r="E564" s="20" t="s">
        <v>212</v>
      </c>
      <c r="F564" s="310">
        <v>100.304</v>
      </c>
      <c r="G564" s="41"/>
      <c r="H564" s="47"/>
    </row>
    <row r="565" s="2" customFormat="1" ht="16.8" customHeight="1">
      <c r="A565" s="41"/>
      <c r="B565" s="47"/>
      <c r="C565" s="309" t="s">
        <v>327</v>
      </c>
      <c r="D565" s="309" t="s">
        <v>1806</v>
      </c>
      <c r="E565" s="20" t="s">
        <v>212</v>
      </c>
      <c r="F565" s="310">
        <v>1126.2249999999999</v>
      </c>
      <c r="G565" s="41"/>
      <c r="H565" s="47"/>
    </row>
    <row r="566" s="2" customFormat="1" ht="16.8" customHeight="1">
      <c r="A566" s="41"/>
      <c r="B566" s="47"/>
      <c r="C566" s="309" t="s">
        <v>333</v>
      </c>
      <c r="D566" s="309" t="s">
        <v>1807</v>
      </c>
      <c r="E566" s="20" t="s">
        <v>212</v>
      </c>
      <c r="F566" s="310">
        <v>16893.375</v>
      </c>
      <c r="G566" s="41"/>
      <c r="H566" s="47"/>
    </row>
    <row r="567" s="2" customFormat="1" ht="16.8" customHeight="1">
      <c r="A567" s="41"/>
      <c r="B567" s="47"/>
      <c r="C567" s="309" t="s">
        <v>364</v>
      </c>
      <c r="D567" s="309" t="s">
        <v>1808</v>
      </c>
      <c r="E567" s="20" t="s">
        <v>353</v>
      </c>
      <c r="F567" s="310">
        <v>1092.107</v>
      </c>
      <c r="G567" s="41"/>
      <c r="H567" s="47"/>
    </row>
    <row r="568" s="2" customFormat="1" ht="16.8" customHeight="1">
      <c r="A568" s="41"/>
      <c r="B568" s="47"/>
      <c r="C568" s="309" t="s">
        <v>359</v>
      </c>
      <c r="D568" s="309" t="s">
        <v>1809</v>
      </c>
      <c r="E568" s="20" t="s">
        <v>212</v>
      </c>
      <c r="F568" s="310">
        <v>606.726</v>
      </c>
      <c r="G568" s="41"/>
      <c r="H568" s="47"/>
    </row>
    <row r="569" s="2" customFormat="1" ht="16.8" customHeight="1">
      <c r="A569" s="41"/>
      <c r="B569" s="47"/>
      <c r="C569" s="309" t="s">
        <v>1281</v>
      </c>
      <c r="D569" s="309" t="s">
        <v>1893</v>
      </c>
      <c r="E569" s="20" t="s">
        <v>212</v>
      </c>
      <c r="F569" s="310">
        <v>415.29199999999997</v>
      </c>
      <c r="G569" s="41"/>
      <c r="H569" s="47"/>
    </row>
    <row r="570" s="2" customFormat="1" ht="16.8" customHeight="1">
      <c r="A570" s="41"/>
      <c r="B570" s="47"/>
      <c r="C570" s="305" t="s">
        <v>159</v>
      </c>
      <c r="D570" s="306" t="s">
        <v>1252</v>
      </c>
      <c r="E570" s="307" t="s">
        <v>212</v>
      </c>
      <c r="F570" s="308">
        <v>506.42200000000003</v>
      </c>
      <c r="G570" s="41"/>
      <c r="H570" s="47"/>
    </row>
    <row r="571" s="2" customFormat="1" ht="16.8" customHeight="1">
      <c r="A571" s="41"/>
      <c r="B571" s="47"/>
      <c r="C571" s="309" t="s">
        <v>42</v>
      </c>
      <c r="D571" s="309" t="s">
        <v>1269</v>
      </c>
      <c r="E571" s="20" t="s">
        <v>42</v>
      </c>
      <c r="F571" s="310">
        <v>0</v>
      </c>
      <c r="G571" s="41"/>
      <c r="H571" s="47"/>
    </row>
    <row r="572" s="2" customFormat="1" ht="16.8" customHeight="1">
      <c r="A572" s="41"/>
      <c r="B572" s="47"/>
      <c r="C572" s="309" t="s">
        <v>159</v>
      </c>
      <c r="D572" s="309" t="s">
        <v>1270</v>
      </c>
      <c r="E572" s="20" t="s">
        <v>42</v>
      </c>
      <c r="F572" s="310">
        <v>506.42200000000003</v>
      </c>
      <c r="G572" s="41"/>
      <c r="H572" s="47"/>
    </row>
    <row r="573" s="2" customFormat="1" ht="16.8" customHeight="1">
      <c r="A573" s="41"/>
      <c r="B573" s="47"/>
      <c r="C573" s="311" t="s">
        <v>1770</v>
      </c>
      <c r="D573" s="41"/>
      <c r="E573" s="41"/>
      <c r="F573" s="41"/>
      <c r="G573" s="41"/>
      <c r="H573" s="47"/>
    </row>
    <row r="574" s="2" customFormat="1" ht="16.8" customHeight="1">
      <c r="A574" s="41"/>
      <c r="B574" s="47"/>
      <c r="C574" s="309" t="s">
        <v>1265</v>
      </c>
      <c r="D574" s="309" t="s">
        <v>1894</v>
      </c>
      <c r="E574" s="20" t="s">
        <v>212</v>
      </c>
      <c r="F574" s="310">
        <v>506.42200000000003</v>
      </c>
      <c r="G574" s="41"/>
      <c r="H574" s="47"/>
    </row>
    <row r="575" s="2" customFormat="1" ht="16.8" customHeight="1">
      <c r="A575" s="41"/>
      <c r="B575" s="47"/>
      <c r="C575" s="309" t="s">
        <v>327</v>
      </c>
      <c r="D575" s="309" t="s">
        <v>1806</v>
      </c>
      <c r="E575" s="20" t="s">
        <v>212</v>
      </c>
      <c r="F575" s="310">
        <v>1126.2249999999999</v>
      </c>
      <c r="G575" s="41"/>
      <c r="H575" s="47"/>
    </row>
    <row r="576" s="2" customFormat="1" ht="16.8" customHeight="1">
      <c r="A576" s="41"/>
      <c r="B576" s="47"/>
      <c r="C576" s="309" t="s">
        <v>333</v>
      </c>
      <c r="D576" s="309" t="s">
        <v>1807</v>
      </c>
      <c r="E576" s="20" t="s">
        <v>212</v>
      </c>
      <c r="F576" s="310">
        <v>16893.375</v>
      </c>
      <c r="G576" s="41"/>
      <c r="H576" s="47"/>
    </row>
    <row r="577" s="2" customFormat="1" ht="16.8" customHeight="1">
      <c r="A577" s="41"/>
      <c r="B577" s="47"/>
      <c r="C577" s="309" t="s">
        <v>364</v>
      </c>
      <c r="D577" s="309" t="s">
        <v>1808</v>
      </c>
      <c r="E577" s="20" t="s">
        <v>353</v>
      </c>
      <c r="F577" s="310">
        <v>1092.107</v>
      </c>
      <c r="G577" s="41"/>
      <c r="H577" s="47"/>
    </row>
    <row r="578" s="2" customFormat="1" ht="16.8" customHeight="1">
      <c r="A578" s="41"/>
      <c r="B578" s="47"/>
      <c r="C578" s="309" t="s">
        <v>359</v>
      </c>
      <c r="D578" s="309" t="s">
        <v>1809</v>
      </c>
      <c r="E578" s="20" t="s">
        <v>212</v>
      </c>
      <c r="F578" s="310">
        <v>606.726</v>
      </c>
      <c r="G578" s="41"/>
      <c r="H578" s="47"/>
    </row>
    <row r="579" s="2" customFormat="1" ht="16.8" customHeight="1">
      <c r="A579" s="41"/>
      <c r="B579" s="47"/>
      <c r="C579" s="309" t="s">
        <v>1281</v>
      </c>
      <c r="D579" s="309" t="s">
        <v>1893</v>
      </c>
      <c r="E579" s="20" t="s">
        <v>212</v>
      </c>
      <c r="F579" s="310">
        <v>415.29199999999997</v>
      </c>
      <c r="G579" s="41"/>
      <c r="H579" s="47"/>
    </row>
    <row r="580" s="2" customFormat="1" ht="16.8" customHeight="1">
      <c r="A580" s="41"/>
      <c r="B580" s="47"/>
      <c r="C580" s="305" t="s">
        <v>161</v>
      </c>
      <c r="D580" s="306" t="s">
        <v>251</v>
      </c>
      <c r="E580" s="307" t="s">
        <v>212</v>
      </c>
      <c r="F580" s="308">
        <v>10.224</v>
      </c>
      <c r="G580" s="41"/>
      <c r="H580" s="47"/>
    </row>
    <row r="581" s="2" customFormat="1" ht="16.8" customHeight="1">
      <c r="A581" s="41"/>
      <c r="B581" s="47"/>
      <c r="C581" s="309" t="s">
        <v>161</v>
      </c>
      <c r="D581" s="309" t="s">
        <v>1264</v>
      </c>
      <c r="E581" s="20" t="s">
        <v>42</v>
      </c>
      <c r="F581" s="310">
        <v>10.224</v>
      </c>
      <c r="G581" s="41"/>
      <c r="H581" s="47"/>
    </row>
    <row r="582" s="2" customFormat="1" ht="16.8" customHeight="1">
      <c r="A582" s="41"/>
      <c r="B582" s="47"/>
      <c r="C582" s="311" t="s">
        <v>1770</v>
      </c>
      <c r="D582" s="41"/>
      <c r="E582" s="41"/>
      <c r="F582" s="41"/>
      <c r="G582" s="41"/>
      <c r="H582" s="47"/>
    </row>
    <row r="583" s="2" customFormat="1" ht="16.8" customHeight="1">
      <c r="A583" s="41"/>
      <c r="B583" s="47"/>
      <c r="C583" s="309" t="s">
        <v>314</v>
      </c>
      <c r="D583" s="309" t="s">
        <v>1802</v>
      </c>
      <c r="E583" s="20" t="s">
        <v>212</v>
      </c>
      <c r="F583" s="310">
        <v>100.304</v>
      </c>
      <c r="G583" s="41"/>
      <c r="H583" s="47"/>
    </row>
    <row r="584" s="2" customFormat="1" ht="16.8" customHeight="1">
      <c r="A584" s="41"/>
      <c r="B584" s="47"/>
      <c r="C584" s="309" t="s">
        <v>327</v>
      </c>
      <c r="D584" s="309" t="s">
        <v>1806</v>
      </c>
      <c r="E584" s="20" t="s">
        <v>212</v>
      </c>
      <c r="F584" s="310">
        <v>1126.2249999999999</v>
      </c>
      <c r="G584" s="41"/>
      <c r="H584" s="47"/>
    </row>
    <row r="585" s="2" customFormat="1" ht="16.8" customHeight="1">
      <c r="A585" s="41"/>
      <c r="B585" s="47"/>
      <c r="C585" s="309" t="s">
        <v>333</v>
      </c>
      <c r="D585" s="309" t="s">
        <v>1807</v>
      </c>
      <c r="E585" s="20" t="s">
        <v>212</v>
      </c>
      <c r="F585" s="310">
        <v>16893.375</v>
      </c>
      <c r="G585" s="41"/>
      <c r="H585" s="47"/>
    </row>
    <row r="586" s="2" customFormat="1" ht="16.8" customHeight="1">
      <c r="A586" s="41"/>
      <c r="B586" s="47"/>
      <c r="C586" s="309" t="s">
        <v>364</v>
      </c>
      <c r="D586" s="309" t="s">
        <v>1808</v>
      </c>
      <c r="E586" s="20" t="s">
        <v>353</v>
      </c>
      <c r="F586" s="310">
        <v>1092.107</v>
      </c>
      <c r="G586" s="41"/>
      <c r="H586" s="47"/>
    </row>
    <row r="587" s="2" customFormat="1" ht="16.8" customHeight="1">
      <c r="A587" s="41"/>
      <c r="B587" s="47"/>
      <c r="C587" s="309" t="s">
        <v>359</v>
      </c>
      <c r="D587" s="309" t="s">
        <v>1809</v>
      </c>
      <c r="E587" s="20" t="s">
        <v>212</v>
      </c>
      <c r="F587" s="310">
        <v>606.726</v>
      </c>
      <c r="G587" s="41"/>
      <c r="H587" s="47"/>
    </row>
    <row r="588" s="2" customFormat="1" ht="16.8" customHeight="1">
      <c r="A588" s="41"/>
      <c r="B588" s="47"/>
      <c r="C588" s="309" t="s">
        <v>1281</v>
      </c>
      <c r="D588" s="309" t="s">
        <v>1893</v>
      </c>
      <c r="E588" s="20" t="s">
        <v>212</v>
      </c>
      <c r="F588" s="310">
        <v>415.29199999999997</v>
      </c>
      <c r="G588" s="41"/>
      <c r="H588" s="47"/>
    </row>
    <row r="589" s="2" customFormat="1" ht="16.8" customHeight="1">
      <c r="A589" s="41"/>
      <c r="B589" s="47"/>
      <c r="C589" s="305" t="s">
        <v>164</v>
      </c>
      <c r="D589" s="306" t="s">
        <v>1255</v>
      </c>
      <c r="E589" s="307" t="s">
        <v>116</v>
      </c>
      <c r="F589" s="308">
        <v>52</v>
      </c>
      <c r="G589" s="41"/>
      <c r="H589" s="47"/>
    </row>
    <row r="590" s="2" customFormat="1" ht="16.8" customHeight="1">
      <c r="A590" s="41"/>
      <c r="B590" s="47"/>
      <c r="C590" s="309" t="s">
        <v>42</v>
      </c>
      <c r="D590" s="309" t="s">
        <v>1314</v>
      </c>
      <c r="E590" s="20" t="s">
        <v>42</v>
      </c>
      <c r="F590" s="310">
        <v>0</v>
      </c>
      <c r="G590" s="41"/>
      <c r="H590" s="47"/>
    </row>
    <row r="591" s="2" customFormat="1" ht="16.8" customHeight="1">
      <c r="A591" s="41"/>
      <c r="B591" s="47"/>
      <c r="C591" s="309" t="s">
        <v>164</v>
      </c>
      <c r="D591" s="309" t="s">
        <v>1315</v>
      </c>
      <c r="E591" s="20" t="s">
        <v>42</v>
      </c>
      <c r="F591" s="310">
        <v>52</v>
      </c>
      <c r="G591" s="41"/>
      <c r="H591" s="47"/>
    </row>
    <row r="592" s="2" customFormat="1" ht="16.8" customHeight="1">
      <c r="A592" s="41"/>
      <c r="B592" s="47"/>
      <c r="C592" s="311" t="s">
        <v>1770</v>
      </c>
      <c r="D592" s="41"/>
      <c r="E592" s="41"/>
      <c r="F592" s="41"/>
      <c r="G592" s="41"/>
      <c r="H592" s="47"/>
    </row>
    <row r="593" s="2" customFormat="1" ht="16.8" customHeight="1">
      <c r="A593" s="41"/>
      <c r="B593" s="47"/>
      <c r="C593" s="309" t="s">
        <v>1310</v>
      </c>
      <c r="D593" s="309" t="s">
        <v>1888</v>
      </c>
      <c r="E593" s="20" t="s">
        <v>116</v>
      </c>
      <c r="F593" s="310">
        <v>59.200000000000003</v>
      </c>
      <c r="G593" s="41"/>
      <c r="H593" s="47"/>
    </row>
    <row r="594" s="2" customFormat="1" ht="16.8" customHeight="1">
      <c r="A594" s="41"/>
      <c r="B594" s="47"/>
      <c r="C594" s="309" t="s">
        <v>1281</v>
      </c>
      <c r="D594" s="309" t="s">
        <v>1893</v>
      </c>
      <c r="E594" s="20" t="s">
        <v>212</v>
      </c>
      <c r="F594" s="310">
        <v>415.29199999999997</v>
      </c>
      <c r="G594" s="41"/>
      <c r="H594" s="47"/>
    </row>
    <row r="595" s="2" customFormat="1" ht="16.8" customHeight="1">
      <c r="A595" s="41"/>
      <c r="B595" s="47"/>
      <c r="C595" s="305" t="s">
        <v>166</v>
      </c>
      <c r="D595" s="306" t="s">
        <v>1255</v>
      </c>
      <c r="E595" s="307" t="s">
        <v>116</v>
      </c>
      <c r="F595" s="308">
        <v>7.2000000000000002</v>
      </c>
      <c r="G595" s="41"/>
      <c r="H595" s="47"/>
    </row>
    <row r="596" s="2" customFormat="1" ht="16.8" customHeight="1">
      <c r="A596" s="41"/>
      <c r="B596" s="47"/>
      <c r="C596" s="309" t="s">
        <v>166</v>
      </c>
      <c r="D596" s="309" t="s">
        <v>1316</v>
      </c>
      <c r="E596" s="20" t="s">
        <v>42</v>
      </c>
      <c r="F596" s="310">
        <v>7.2000000000000002</v>
      </c>
      <c r="G596" s="41"/>
      <c r="H596" s="47"/>
    </row>
    <row r="597" s="2" customFormat="1" ht="16.8" customHeight="1">
      <c r="A597" s="41"/>
      <c r="B597" s="47"/>
      <c r="C597" s="311" t="s">
        <v>1770</v>
      </c>
      <c r="D597" s="41"/>
      <c r="E597" s="41"/>
      <c r="F597" s="41"/>
      <c r="G597" s="41"/>
      <c r="H597" s="47"/>
    </row>
    <row r="598" s="2" customFormat="1" ht="16.8" customHeight="1">
      <c r="A598" s="41"/>
      <c r="B598" s="47"/>
      <c r="C598" s="309" t="s">
        <v>1310</v>
      </c>
      <c r="D598" s="309" t="s">
        <v>1888</v>
      </c>
      <c r="E598" s="20" t="s">
        <v>116</v>
      </c>
      <c r="F598" s="310">
        <v>59.200000000000003</v>
      </c>
      <c r="G598" s="41"/>
      <c r="H598" s="47"/>
    </row>
    <row r="599" s="2" customFormat="1" ht="16.8" customHeight="1">
      <c r="A599" s="41"/>
      <c r="B599" s="47"/>
      <c r="C599" s="309" t="s">
        <v>1281</v>
      </c>
      <c r="D599" s="309" t="s">
        <v>1893</v>
      </c>
      <c r="E599" s="20" t="s">
        <v>212</v>
      </c>
      <c r="F599" s="310">
        <v>415.29199999999997</v>
      </c>
      <c r="G599" s="41"/>
      <c r="H599" s="47"/>
    </row>
    <row r="600" s="2" customFormat="1" ht="26.4" customHeight="1">
      <c r="A600" s="41"/>
      <c r="B600" s="47"/>
      <c r="C600" s="304" t="s">
        <v>1895</v>
      </c>
      <c r="D600" s="304" t="s">
        <v>106</v>
      </c>
      <c r="E600" s="41"/>
      <c r="F600" s="41"/>
      <c r="G600" s="41"/>
      <c r="H600" s="47"/>
    </row>
    <row r="601" s="2" customFormat="1" ht="16.8" customHeight="1">
      <c r="A601" s="41"/>
      <c r="B601" s="47"/>
      <c r="C601" s="305" t="s">
        <v>114</v>
      </c>
      <c r="D601" s="306" t="s">
        <v>1477</v>
      </c>
      <c r="E601" s="307" t="s">
        <v>181</v>
      </c>
      <c r="F601" s="308">
        <v>5</v>
      </c>
      <c r="G601" s="41"/>
      <c r="H601" s="47"/>
    </row>
    <row r="602" s="2" customFormat="1" ht="16.8" customHeight="1">
      <c r="A602" s="41"/>
      <c r="B602" s="47"/>
      <c r="C602" s="309" t="s">
        <v>42</v>
      </c>
      <c r="D602" s="309" t="s">
        <v>393</v>
      </c>
      <c r="E602" s="20" t="s">
        <v>42</v>
      </c>
      <c r="F602" s="310">
        <v>0</v>
      </c>
      <c r="G602" s="41"/>
      <c r="H602" s="47"/>
    </row>
    <row r="603" s="2" customFormat="1" ht="16.8" customHeight="1">
      <c r="A603" s="41"/>
      <c r="B603" s="47"/>
      <c r="C603" s="309" t="s">
        <v>114</v>
      </c>
      <c r="D603" s="309" t="s">
        <v>256</v>
      </c>
      <c r="E603" s="20" t="s">
        <v>42</v>
      </c>
      <c r="F603" s="310">
        <v>5</v>
      </c>
      <c r="G603" s="41"/>
      <c r="H603" s="47"/>
    </row>
    <row r="604" s="2" customFormat="1" ht="16.8" customHeight="1">
      <c r="A604" s="41"/>
      <c r="B604" s="47"/>
      <c r="C604" s="311" t="s">
        <v>1770</v>
      </c>
      <c r="D604" s="41"/>
      <c r="E604" s="41"/>
      <c r="F604" s="41"/>
      <c r="G604" s="41"/>
      <c r="H604" s="47"/>
    </row>
    <row r="605" s="2" customFormat="1" ht="16.8" customHeight="1">
      <c r="A605" s="41"/>
      <c r="B605" s="47"/>
      <c r="C605" s="309" t="s">
        <v>1556</v>
      </c>
      <c r="D605" s="309" t="s">
        <v>1896</v>
      </c>
      <c r="E605" s="20" t="s">
        <v>181</v>
      </c>
      <c r="F605" s="310">
        <v>5</v>
      </c>
      <c r="G605" s="41"/>
      <c r="H605" s="47"/>
    </row>
    <row r="606" s="2" customFormat="1" ht="16.8" customHeight="1">
      <c r="A606" s="41"/>
      <c r="B606" s="47"/>
      <c r="C606" s="309" t="s">
        <v>1493</v>
      </c>
      <c r="D606" s="309" t="s">
        <v>1897</v>
      </c>
      <c r="E606" s="20" t="s">
        <v>181</v>
      </c>
      <c r="F606" s="310">
        <v>30</v>
      </c>
      <c r="G606" s="41"/>
      <c r="H606" s="47"/>
    </row>
    <row r="607" s="2" customFormat="1" ht="16.8" customHeight="1">
      <c r="A607" s="41"/>
      <c r="B607" s="47"/>
      <c r="C607" s="309" t="s">
        <v>1499</v>
      </c>
      <c r="D607" s="309" t="s">
        <v>1898</v>
      </c>
      <c r="E607" s="20" t="s">
        <v>181</v>
      </c>
      <c r="F607" s="310">
        <v>40</v>
      </c>
      <c r="G607" s="41"/>
      <c r="H607" s="47"/>
    </row>
    <row r="608" s="2" customFormat="1" ht="16.8" customHeight="1">
      <c r="A608" s="41"/>
      <c r="B608" s="47"/>
      <c r="C608" s="309" t="s">
        <v>1504</v>
      </c>
      <c r="D608" s="309" t="s">
        <v>1899</v>
      </c>
      <c r="E608" s="20" t="s">
        <v>181</v>
      </c>
      <c r="F608" s="310">
        <v>5</v>
      </c>
      <c r="G608" s="41"/>
      <c r="H608" s="47"/>
    </row>
    <row r="609" s="2" customFormat="1" ht="16.8" customHeight="1">
      <c r="A609" s="41"/>
      <c r="B609" s="47"/>
      <c r="C609" s="309" t="s">
        <v>1509</v>
      </c>
      <c r="D609" s="309" t="s">
        <v>1900</v>
      </c>
      <c r="E609" s="20" t="s">
        <v>181</v>
      </c>
      <c r="F609" s="310">
        <v>5</v>
      </c>
      <c r="G609" s="41"/>
      <c r="H609" s="47"/>
    </row>
    <row r="610" s="2" customFormat="1" ht="16.8" customHeight="1">
      <c r="A610" s="41"/>
      <c r="B610" s="47"/>
      <c r="C610" s="309" t="s">
        <v>1514</v>
      </c>
      <c r="D610" s="309" t="s">
        <v>1901</v>
      </c>
      <c r="E610" s="20" t="s">
        <v>181</v>
      </c>
      <c r="F610" s="310">
        <v>5</v>
      </c>
      <c r="G610" s="41"/>
      <c r="H610" s="47"/>
    </row>
    <row r="611" s="2" customFormat="1" ht="16.8" customHeight="1">
      <c r="A611" s="41"/>
      <c r="B611" s="47"/>
      <c r="C611" s="309" t="s">
        <v>1519</v>
      </c>
      <c r="D611" s="309" t="s">
        <v>1520</v>
      </c>
      <c r="E611" s="20" t="s">
        <v>181</v>
      </c>
      <c r="F611" s="310">
        <v>5</v>
      </c>
      <c r="G611" s="41"/>
      <c r="H611" s="47"/>
    </row>
    <row r="612" s="2" customFormat="1" ht="16.8" customHeight="1">
      <c r="A612" s="41"/>
      <c r="B612" s="47"/>
      <c r="C612" s="309" t="s">
        <v>1548</v>
      </c>
      <c r="D612" s="309" t="s">
        <v>1902</v>
      </c>
      <c r="E612" s="20" t="s">
        <v>181</v>
      </c>
      <c r="F612" s="310">
        <v>30</v>
      </c>
      <c r="G612" s="41"/>
      <c r="H612" s="47"/>
    </row>
    <row r="613" s="2" customFormat="1" ht="16.8" customHeight="1">
      <c r="A613" s="41"/>
      <c r="B613" s="47"/>
      <c r="C613" s="309" t="s">
        <v>1552</v>
      </c>
      <c r="D613" s="309" t="s">
        <v>1903</v>
      </c>
      <c r="E613" s="20" t="s">
        <v>181</v>
      </c>
      <c r="F613" s="310">
        <v>40</v>
      </c>
      <c r="G613" s="41"/>
      <c r="H613" s="47"/>
    </row>
    <row r="614" s="2" customFormat="1" ht="16.8" customHeight="1">
      <c r="A614" s="41"/>
      <c r="B614" s="47"/>
      <c r="C614" s="309" t="s">
        <v>1561</v>
      </c>
      <c r="D614" s="309" t="s">
        <v>1904</v>
      </c>
      <c r="E614" s="20" t="s">
        <v>181</v>
      </c>
      <c r="F614" s="310">
        <v>5</v>
      </c>
      <c r="G614" s="41"/>
      <c r="H614" s="47"/>
    </row>
    <row r="615" s="2" customFormat="1" ht="16.8" customHeight="1">
      <c r="A615" s="41"/>
      <c r="B615" s="47"/>
      <c r="C615" s="309" t="s">
        <v>1566</v>
      </c>
      <c r="D615" s="309" t="s">
        <v>1905</v>
      </c>
      <c r="E615" s="20" t="s">
        <v>181</v>
      </c>
      <c r="F615" s="310">
        <v>5</v>
      </c>
      <c r="G615" s="41"/>
      <c r="H615" s="47"/>
    </row>
    <row r="616" s="2" customFormat="1" ht="16.8" customHeight="1">
      <c r="A616" s="41"/>
      <c r="B616" s="47"/>
      <c r="C616" s="309" t="s">
        <v>1571</v>
      </c>
      <c r="D616" s="309" t="s">
        <v>1572</v>
      </c>
      <c r="E616" s="20" t="s">
        <v>181</v>
      </c>
      <c r="F616" s="310">
        <v>5</v>
      </c>
      <c r="G616" s="41"/>
      <c r="H616" s="47"/>
    </row>
    <row r="617" s="2" customFormat="1" ht="16.8" customHeight="1">
      <c r="A617" s="41"/>
      <c r="B617" s="47"/>
      <c r="C617" s="309" t="s">
        <v>1581</v>
      </c>
      <c r="D617" s="309" t="s">
        <v>1906</v>
      </c>
      <c r="E617" s="20" t="s">
        <v>147</v>
      </c>
      <c r="F617" s="310">
        <v>60</v>
      </c>
      <c r="G617" s="41"/>
      <c r="H617" s="47"/>
    </row>
    <row r="618" s="2" customFormat="1" ht="16.8" customHeight="1">
      <c r="A618" s="41"/>
      <c r="B618" s="47"/>
      <c r="C618" s="309" t="s">
        <v>1599</v>
      </c>
      <c r="D618" s="309" t="s">
        <v>1907</v>
      </c>
      <c r="E618" s="20" t="s">
        <v>212</v>
      </c>
      <c r="F618" s="310">
        <v>2.6259999999999999</v>
      </c>
      <c r="G618" s="41"/>
      <c r="H618" s="47"/>
    </row>
    <row r="619" s="2" customFormat="1" ht="16.8" customHeight="1">
      <c r="A619" s="41"/>
      <c r="B619" s="47"/>
      <c r="C619" s="309" t="s">
        <v>1611</v>
      </c>
      <c r="D619" s="309" t="s">
        <v>1908</v>
      </c>
      <c r="E619" s="20" t="s">
        <v>212</v>
      </c>
      <c r="F619" s="310">
        <v>2.6949999999999998</v>
      </c>
      <c r="G619" s="41"/>
      <c r="H619" s="47"/>
    </row>
    <row r="620" s="2" customFormat="1" ht="16.8" customHeight="1">
      <c r="A620" s="41"/>
      <c r="B620" s="47"/>
      <c r="C620" s="309" t="s">
        <v>1617</v>
      </c>
      <c r="D620" s="309" t="s">
        <v>1909</v>
      </c>
      <c r="E620" s="20" t="s">
        <v>212</v>
      </c>
      <c r="F620" s="310">
        <v>2.6949999999999998</v>
      </c>
      <c r="G620" s="41"/>
      <c r="H620" s="47"/>
    </row>
    <row r="621" s="2" customFormat="1" ht="16.8" customHeight="1">
      <c r="A621" s="41"/>
      <c r="B621" s="47"/>
      <c r="C621" s="309" t="s">
        <v>1605</v>
      </c>
      <c r="D621" s="309" t="s">
        <v>1606</v>
      </c>
      <c r="E621" s="20" t="s">
        <v>147</v>
      </c>
      <c r="F621" s="310">
        <v>5</v>
      </c>
      <c r="G621" s="41"/>
      <c r="H621" s="47"/>
    </row>
    <row r="622" s="2" customFormat="1" ht="16.8" customHeight="1">
      <c r="A622" s="41"/>
      <c r="B622" s="47"/>
      <c r="C622" s="305" t="s">
        <v>118</v>
      </c>
      <c r="D622" s="306" t="s">
        <v>1478</v>
      </c>
      <c r="E622" s="307" t="s">
        <v>147</v>
      </c>
      <c r="F622" s="308">
        <v>60</v>
      </c>
      <c r="G622" s="41"/>
      <c r="H622" s="47"/>
    </row>
    <row r="623" s="2" customFormat="1" ht="16.8" customHeight="1">
      <c r="A623" s="41"/>
      <c r="B623" s="47"/>
      <c r="C623" s="309" t="s">
        <v>42</v>
      </c>
      <c r="D623" s="309" t="s">
        <v>1586</v>
      </c>
      <c r="E623" s="20" t="s">
        <v>42</v>
      </c>
      <c r="F623" s="310">
        <v>0</v>
      </c>
      <c r="G623" s="41"/>
      <c r="H623" s="47"/>
    </row>
    <row r="624" s="2" customFormat="1" ht="16.8" customHeight="1">
      <c r="A624" s="41"/>
      <c r="B624" s="47"/>
      <c r="C624" s="309" t="s">
        <v>118</v>
      </c>
      <c r="D624" s="309" t="s">
        <v>1587</v>
      </c>
      <c r="E624" s="20" t="s">
        <v>42</v>
      </c>
      <c r="F624" s="310">
        <v>60</v>
      </c>
      <c r="G624" s="41"/>
      <c r="H624" s="47"/>
    </row>
    <row r="625" s="2" customFormat="1" ht="16.8" customHeight="1">
      <c r="A625" s="41"/>
      <c r="B625" s="47"/>
      <c r="C625" s="311" t="s">
        <v>1770</v>
      </c>
      <c r="D625" s="41"/>
      <c r="E625" s="41"/>
      <c r="F625" s="41"/>
      <c r="G625" s="41"/>
      <c r="H625" s="47"/>
    </row>
    <row r="626" s="2" customFormat="1" ht="16.8" customHeight="1">
      <c r="A626" s="41"/>
      <c r="B626" s="47"/>
      <c r="C626" s="309" t="s">
        <v>1581</v>
      </c>
      <c r="D626" s="309" t="s">
        <v>1906</v>
      </c>
      <c r="E626" s="20" t="s">
        <v>147</v>
      </c>
      <c r="F626" s="310">
        <v>60</v>
      </c>
      <c r="G626" s="41"/>
      <c r="H626" s="47"/>
    </row>
    <row r="627" s="2" customFormat="1" ht="16.8" customHeight="1">
      <c r="A627" s="41"/>
      <c r="B627" s="47"/>
      <c r="C627" s="309" t="s">
        <v>1537</v>
      </c>
      <c r="D627" s="309" t="s">
        <v>1910</v>
      </c>
      <c r="E627" s="20" t="s">
        <v>147</v>
      </c>
      <c r="F627" s="310">
        <v>60</v>
      </c>
      <c r="G627" s="41"/>
      <c r="H627" s="47"/>
    </row>
    <row r="628" s="2" customFormat="1" ht="16.8" customHeight="1">
      <c r="A628" s="41"/>
      <c r="B628" s="47"/>
      <c r="C628" s="305" t="s">
        <v>121</v>
      </c>
      <c r="D628" s="306" t="s">
        <v>1478</v>
      </c>
      <c r="E628" s="307" t="s">
        <v>147</v>
      </c>
      <c r="F628" s="308">
        <v>206</v>
      </c>
      <c r="G628" s="41"/>
      <c r="H628" s="47"/>
    </row>
    <row r="629" s="2" customFormat="1" ht="16.8" customHeight="1">
      <c r="A629" s="41"/>
      <c r="B629" s="47"/>
      <c r="C629" s="309" t="s">
        <v>42</v>
      </c>
      <c r="D629" s="309" t="s">
        <v>601</v>
      </c>
      <c r="E629" s="20" t="s">
        <v>42</v>
      </c>
      <c r="F629" s="310">
        <v>0</v>
      </c>
      <c r="G629" s="41"/>
      <c r="H629" s="47"/>
    </row>
    <row r="630" s="2" customFormat="1" ht="16.8" customHeight="1">
      <c r="A630" s="41"/>
      <c r="B630" s="47"/>
      <c r="C630" s="309" t="s">
        <v>121</v>
      </c>
      <c r="D630" s="309" t="s">
        <v>1479</v>
      </c>
      <c r="E630" s="20" t="s">
        <v>42</v>
      </c>
      <c r="F630" s="310">
        <v>206</v>
      </c>
      <c r="G630" s="41"/>
      <c r="H630" s="47"/>
    </row>
    <row r="631" s="2" customFormat="1" ht="16.8" customHeight="1">
      <c r="A631" s="41"/>
      <c r="B631" s="47"/>
      <c r="C631" s="311" t="s">
        <v>1770</v>
      </c>
      <c r="D631" s="41"/>
      <c r="E631" s="41"/>
      <c r="F631" s="41"/>
      <c r="G631" s="41"/>
      <c r="H631" s="47"/>
    </row>
    <row r="632" s="2" customFormat="1" ht="16.8" customHeight="1">
      <c r="A632" s="41"/>
      <c r="B632" s="47"/>
      <c r="C632" s="309" t="s">
        <v>1588</v>
      </c>
      <c r="D632" s="309" t="s">
        <v>1911</v>
      </c>
      <c r="E632" s="20" t="s">
        <v>147</v>
      </c>
      <c r="F632" s="310">
        <v>206</v>
      </c>
      <c r="G632" s="41"/>
      <c r="H632" s="47"/>
    </row>
    <row r="633" s="2" customFormat="1" ht="16.8" customHeight="1">
      <c r="A633" s="41"/>
      <c r="B633" s="47"/>
      <c r="C633" s="309" t="s">
        <v>1524</v>
      </c>
      <c r="D633" s="309" t="s">
        <v>1912</v>
      </c>
      <c r="E633" s="20" t="s">
        <v>147</v>
      </c>
      <c r="F633" s="310">
        <v>206</v>
      </c>
      <c r="G633" s="41"/>
      <c r="H633" s="47"/>
    </row>
    <row r="634" s="2" customFormat="1" ht="16.8" customHeight="1">
      <c r="A634" s="41"/>
      <c r="B634" s="47"/>
      <c r="C634" s="309" t="s">
        <v>1542</v>
      </c>
      <c r="D634" s="309" t="s">
        <v>1913</v>
      </c>
      <c r="E634" s="20" t="s">
        <v>147</v>
      </c>
      <c r="F634" s="310">
        <v>206</v>
      </c>
      <c r="G634" s="41"/>
      <c r="H634" s="47"/>
    </row>
    <row r="635" s="2" customFormat="1" ht="16.8" customHeight="1">
      <c r="A635" s="41"/>
      <c r="B635" s="47"/>
      <c r="C635" s="309" t="s">
        <v>1576</v>
      </c>
      <c r="D635" s="309" t="s">
        <v>1914</v>
      </c>
      <c r="E635" s="20" t="s">
        <v>147</v>
      </c>
      <c r="F635" s="310">
        <v>206</v>
      </c>
      <c r="G635" s="41"/>
      <c r="H635" s="47"/>
    </row>
    <row r="636" s="2" customFormat="1" ht="16.8" customHeight="1">
      <c r="A636" s="41"/>
      <c r="B636" s="47"/>
      <c r="C636" s="309" t="s">
        <v>1593</v>
      </c>
      <c r="D636" s="309" t="s">
        <v>1915</v>
      </c>
      <c r="E636" s="20" t="s">
        <v>1595</v>
      </c>
      <c r="F636" s="310">
        <v>0.20599999999999999</v>
      </c>
      <c r="G636" s="41"/>
      <c r="H636" s="47"/>
    </row>
    <row r="637" s="2" customFormat="1" ht="16.8" customHeight="1">
      <c r="A637" s="41"/>
      <c r="B637" s="47"/>
      <c r="C637" s="309" t="s">
        <v>1622</v>
      </c>
      <c r="D637" s="309" t="s">
        <v>1916</v>
      </c>
      <c r="E637" s="20" t="s">
        <v>147</v>
      </c>
      <c r="F637" s="310">
        <v>206</v>
      </c>
      <c r="G637" s="41"/>
      <c r="H637" s="47"/>
    </row>
    <row r="638" s="2" customFormat="1" ht="16.8" customHeight="1">
      <c r="A638" s="41"/>
      <c r="B638" s="47"/>
      <c r="C638" s="309" t="s">
        <v>1626</v>
      </c>
      <c r="D638" s="309" t="s">
        <v>1917</v>
      </c>
      <c r="E638" s="20" t="s">
        <v>147</v>
      </c>
      <c r="F638" s="310">
        <v>206</v>
      </c>
      <c r="G638" s="41"/>
      <c r="H638" s="47"/>
    </row>
    <row r="639" s="2" customFormat="1" ht="16.8" customHeight="1">
      <c r="A639" s="41"/>
      <c r="B639" s="47"/>
      <c r="C639" s="309" t="s">
        <v>1630</v>
      </c>
      <c r="D639" s="309" t="s">
        <v>1918</v>
      </c>
      <c r="E639" s="20" t="s">
        <v>212</v>
      </c>
      <c r="F639" s="310">
        <v>233.41499999999999</v>
      </c>
      <c r="G639" s="41"/>
      <c r="H639" s="47"/>
    </row>
    <row r="640" s="2" customFormat="1" ht="16.8" customHeight="1">
      <c r="A640" s="41"/>
      <c r="B640" s="47"/>
      <c r="C640" s="309" t="s">
        <v>1652</v>
      </c>
      <c r="D640" s="309" t="s">
        <v>1919</v>
      </c>
      <c r="E640" s="20" t="s">
        <v>147</v>
      </c>
      <c r="F640" s="310">
        <v>412</v>
      </c>
      <c r="G640" s="41"/>
      <c r="H640" s="47"/>
    </row>
    <row r="641" s="2" customFormat="1" ht="16.8" customHeight="1">
      <c r="A641" s="41"/>
      <c r="B641" s="47"/>
      <c r="C641" s="309" t="s">
        <v>1660</v>
      </c>
      <c r="D641" s="309" t="s">
        <v>1920</v>
      </c>
      <c r="E641" s="20" t="s">
        <v>147</v>
      </c>
      <c r="F641" s="310">
        <v>206</v>
      </c>
      <c r="G641" s="41"/>
      <c r="H641" s="47"/>
    </row>
    <row r="642" s="2" customFormat="1" ht="16.8" customHeight="1">
      <c r="A642" s="41"/>
      <c r="B642" s="47"/>
      <c r="C642" s="309" t="s">
        <v>1664</v>
      </c>
      <c r="D642" s="309" t="s">
        <v>1921</v>
      </c>
      <c r="E642" s="20" t="s">
        <v>147</v>
      </c>
      <c r="F642" s="310">
        <v>206</v>
      </c>
      <c r="G642" s="41"/>
      <c r="H642" s="47"/>
    </row>
    <row r="643" s="2" customFormat="1" ht="16.8" customHeight="1">
      <c r="A643" s="41"/>
      <c r="B643" s="47"/>
      <c r="C643" s="309" t="s">
        <v>351</v>
      </c>
      <c r="D643" s="309" t="s">
        <v>352</v>
      </c>
      <c r="E643" s="20" t="s">
        <v>353</v>
      </c>
      <c r="F643" s="310">
        <v>142.11099999999999</v>
      </c>
      <c r="G643" s="41"/>
      <c r="H643" s="47"/>
    </row>
    <row r="644" s="2" customFormat="1" ht="16.8" customHeight="1">
      <c r="A644" s="41"/>
      <c r="B644" s="47"/>
      <c r="C644" s="305" t="s">
        <v>123</v>
      </c>
      <c r="D644" s="306" t="s">
        <v>241</v>
      </c>
      <c r="E644" s="307" t="s">
        <v>147</v>
      </c>
      <c r="F644" s="308">
        <v>33</v>
      </c>
      <c r="G644" s="41"/>
      <c r="H644" s="47"/>
    </row>
    <row r="645" s="2" customFormat="1" ht="16.8" customHeight="1">
      <c r="A645" s="41"/>
      <c r="B645" s="47"/>
      <c r="C645" s="309" t="s">
        <v>42</v>
      </c>
      <c r="D645" s="309" t="s">
        <v>787</v>
      </c>
      <c r="E645" s="20" t="s">
        <v>42</v>
      </c>
      <c r="F645" s="310">
        <v>0</v>
      </c>
      <c r="G645" s="41"/>
      <c r="H645" s="47"/>
    </row>
    <row r="646" s="2" customFormat="1" ht="16.8" customHeight="1">
      <c r="A646" s="41"/>
      <c r="B646" s="47"/>
      <c r="C646" s="309" t="s">
        <v>123</v>
      </c>
      <c r="D646" s="309" t="s">
        <v>1672</v>
      </c>
      <c r="E646" s="20" t="s">
        <v>42</v>
      </c>
      <c r="F646" s="310">
        <v>33</v>
      </c>
      <c r="G646" s="41"/>
      <c r="H646" s="47"/>
    </row>
    <row r="647" s="2" customFormat="1" ht="16.8" customHeight="1">
      <c r="A647" s="41"/>
      <c r="B647" s="47"/>
      <c r="C647" s="311" t="s">
        <v>1770</v>
      </c>
      <c r="D647" s="41"/>
      <c r="E647" s="41"/>
      <c r="F647" s="41"/>
      <c r="G647" s="41"/>
      <c r="H647" s="47"/>
    </row>
    <row r="648" s="2" customFormat="1" ht="16.8" customHeight="1">
      <c r="A648" s="41"/>
      <c r="B648" s="47"/>
      <c r="C648" s="309" t="s">
        <v>1668</v>
      </c>
      <c r="D648" s="309" t="s">
        <v>1922</v>
      </c>
      <c r="E648" s="20" t="s">
        <v>147</v>
      </c>
      <c r="F648" s="310">
        <v>33</v>
      </c>
      <c r="G648" s="41"/>
      <c r="H648" s="47"/>
    </row>
    <row r="649" s="2" customFormat="1" ht="16.8" customHeight="1">
      <c r="A649" s="41"/>
      <c r="B649" s="47"/>
      <c r="C649" s="309" t="s">
        <v>1673</v>
      </c>
      <c r="D649" s="309" t="s">
        <v>1674</v>
      </c>
      <c r="E649" s="20" t="s">
        <v>147</v>
      </c>
      <c r="F649" s="310">
        <v>33</v>
      </c>
      <c r="G649" s="41"/>
      <c r="H649" s="47"/>
    </row>
    <row r="650" s="2" customFormat="1" ht="16.8" customHeight="1">
      <c r="A650" s="41"/>
      <c r="B650" s="47"/>
      <c r="C650" s="309" t="s">
        <v>1676</v>
      </c>
      <c r="D650" s="309" t="s">
        <v>1677</v>
      </c>
      <c r="E650" s="20" t="s">
        <v>181</v>
      </c>
      <c r="F650" s="310">
        <v>66</v>
      </c>
      <c r="G650" s="41"/>
      <c r="H650" s="47"/>
    </row>
    <row r="651" s="2" customFormat="1" ht="16.8" customHeight="1">
      <c r="A651" s="41"/>
      <c r="B651" s="47"/>
      <c r="C651" s="305" t="s">
        <v>125</v>
      </c>
      <c r="D651" s="306" t="s">
        <v>251</v>
      </c>
      <c r="E651" s="307" t="s">
        <v>212</v>
      </c>
      <c r="F651" s="308">
        <v>2.6949999999999998</v>
      </c>
      <c r="G651" s="41"/>
      <c r="H651" s="47"/>
    </row>
    <row r="652" s="2" customFormat="1" ht="16.8" customHeight="1">
      <c r="A652" s="41"/>
      <c r="B652" s="47"/>
      <c r="C652" s="309" t="s">
        <v>42</v>
      </c>
      <c r="D652" s="309" t="s">
        <v>1621</v>
      </c>
      <c r="E652" s="20" t="s">
        <v>42</v>
      </c>
      <c r="F652" s="310">
        <v>0</v>
      </c>
      <c r="G652" s="41"/>
      <c r="H652" s="47"/>
    </row>
    <row r="653" s="2" customFormat="1" ht="16.8" customHeight="1">
      <c r="A653" s="41"/>
      <c r="B653" s="47"/>
      <c r="C653" s="309" t="s">
        <v>125</v>
      </c>
      <c r="D653" s="309" t="s">
        <v>1616</v>
      </c>
      <c r="E653" s="20" t="s">
        <v>42</v>
      </c>
      <c r="F653" s="310">
        <v>2.6949999999999998</v>
      </c>
      <c r="G653" s="41"/>
      <c r="H653" s="47"/>
    </row>
    <row r="654" s="2" customFormat="1" ht="16.8" customHeight="1">
      <c r="A654" s="41"/>
      <c r="B654" s="47"/>
      <c r="C654" s="311" t="s">
        <v>1770</v>
      </c>
      <c r="D654" s="41"/>
      <c r="E654" s="41"/>
      <c r="F654" s="41"/>
      <c r="G654" s="41"/>
      <c r="H654" s="47"/>
    </row>
    <row r="655" s="2" customFormat="1" ht="16.8" customHeight="1">
      <c r="A655" s="41"/>
      <c r="B655" s="47"/>
      <c r="C655" s="309" t="s">
        <v>1617</v>
      </c>
      <c r="D655" s="309" t="s">
        <v>1909</v>
      </c>
      <c r="E655" s="20" t="s">
        <v>212</v>
      </c>
      <c r="F655" s="310">
        <v>2.6949999999999998</v>
      </c>
      <c r="G655" s="41"/>
      <c r="H655" s="47"/>
    </row>
    <row r="656" s="2" customFormat="1" ht="16.8" customHeight="1">
      <c r="A656" s="41"/>
      <c r="B656" s="47"/>
      <c r="C656" s="309" t="s">
        <v>1599</v>
      </c>
      <c r="D656" s="309" t="s">
        <v>1907</v>
      </c>
      <c r="E656" s="20" t="s">
        <v>212</v>
      </c>
      <c r="F656" s="310">
        <v>2.6259999999999999</v>
      </c>
      <c r="G656" s="41"/>
      <c r="H656" s="47"/>
    </row>
    <row r="657" s="2" customFormat="1" ht="16.8" customHeight="1">
      <c r="A657" s="41"/>
      <c r="B657" s="47"/>
      <c r="C657" s="309" t="s">
        <v>1630</v>
      </c>
      <c r="D657" s="309" t="s">
        <v>1918</v>
      </c>
      <c r="E657" s="20" t="s">
        <v>212</v>
      </c>
      <c r="F657" s="310">
        <v>233.41499999999999</v>
      </c>
      <c r="G657" s="41"/>
      <c r="H657" s="47"/>
    </row>
    <row r="658" s="2" customFormat="1" ht="16.8" customHeight="1">
      <c r="A658" s="41"/>
      <c r="B658" s="47"/>
      <c r="C658" s="305" t="s">
        <v>128</v>
      </c>
      <c r="D658" s="306" t="s">
        <v>1481</v>
      </c>
      <c r="E658" s="307" t="s">
        <v>212</v>
      </c>
      <c r="F658" s="308">
        <v>2.6949999999999998</v>
      </c>
      <c r="G658" s="41"/>
      <c r="H658" s="47"/>
    </row>
    <row r="659" s="2" customFormat="1" ht="16.8" customHeight="1">
      <c r="A659" s="41"/>
      <c r="B659" s="47"/>
      <c r="C659" s="309" t="s">
        <v>42</v>
      </c>
      <c r="D659" s="309" t="s">
        <v>1615</v>
      </c>
      <c r="E659" s="20" t="s">
        <v>42</v>
      </c>
      <c r="F659" s="310">
        <v>0</v>
      </c>
      <c r="G659" s="41"/>
      <c r="H659" s="47"/>
    </row>
    <row r="660" s="2" customFormat="1" ht="16.8" customHeight="1">
      <c r="A660" s="41"/>
      <c r="B660" s="47"/>
      <c r="C660" s="309" t="s">
        <v>128</v>
      </c>
      <c r="D660" s="309" t="s">
        <v>1616</v>
      </c>
      <c r="E660" s="20" t="s">
        <v>42</v>
      </c>
      <c r="F660" s="310">
        <v>2.6949999999999998</v>
      </c>
      <c r="G660" s="41"/>
      <c r="H660" s="47"/>
    </row>
    <row r="661" s="2" customFormat="1" ht="16.8" customHeight="1">
      <c r="A661" s="41"/>
      <c r="B661" s="47"/>
      <c r="C661" s="311" t="s">
        <v>1770</v>
      </c>
      <c r="D661" s="41"/>
      <c r="E661" s="41"/>
      <c r="F661" s="41"/>
      <c r="G661" s="41"/>
      <c r="H661" s="47"/>
    </row>
    <row r="662" s="2" customFormat="1" ht="16.8" customHeight="1">
      <c r="A662" s="41"/>
      <c r="B662" s="47"/>
      <c r="C662" s="309" t="s">
        <v>1611</v>
      </c>
      <c r="D662" s="309" t="s">
        <v>1908</v>
      </c>
      <c r="E662" s="20" t="s">
        <v>212</v>
      </c>
      <c r="F662" s="310">
        <v>2.6949999999999998</v>
      </c>
      <c r="G662" s="41"/>
      <c r="H662" s="47"/>
    </row>
    <row r="663" s="2" customFormat="1" ht="16.8" customHeight="1">
      <c r="A663" s="41"/>
      <c r="B663" s="47"/>
      <c r="C663" s="309" t="s">
        <v>1648</v>
      </c>
      <c r="D663" s="309" t="s">
        <v>1923</v>
      </c>
      <c r="E663" s="20" t="s">
        <v>212</v>
      </c>
      <c r="F663" s="310">
        <v>2.6949999999999998</v>
      </c>
      <c r="G663" s="41"/>
      <c r="H663" s="47"/>
    </row>
    <row r="664" s="2" customFormat="1" ht="16.8" customHeight="1">
      <c r="A664" s="41"/>
      <c r="B664" s="47"/>
      <c r="C664" s="309" t="s">
        <v>351</v>
      </c>
      <c r="D664" s="309" t="s">
        <v>352</v>
      </c>
      <c r="E664" s="20" t="s">
        <v>353</v>
      </c>
      <c r="F664" s="310">
        <v>142.11099999999999</v>
      </c>
      <c r="G664" s="41"/>
      <c r="H664" s="47"/>
    </row>
    <row r="665" s="2" customFormat="1" ht="16.8" customHeight="1">
      <c r="A665" s="41"/>
      <c r="B665" s="47"/>
      <c r="C665" s="305" t="s">
        <v>131</v>
      </c>
      <c r="D665" s="306" t="s">
        <v>1482</v>
      </c>
      <c r="E665" s="307" t="s">
        <v>212</v>
      </c>
      <c r="F665" s="308">
        <v>86.519999999999996</v>
      </c>
      <c r="G665" s="41"/>
      <c r="H665" s="47"/>
    </row>
    <row r="666" s="2" customFormat="1" ht="16.8" customHeight="1">
      <c r="A666" s="41"/>
      <c r="B666" s="47"/>
      <c r="C666" s="309" t="s">
        <v>131</v>
      </c>
      <c r="D666" s="309" t="s">
        <v>1634</v>
      </c>
      <c r="E666" s="20" t="s">
        <v>42</v>
      </c>
      <c r="F666" s="310">
        <v>86.519999999999996</v>
      </c>
      <c r="G666" s="41"/>
      <c r="H666" s="47"/>
    </row>
    <row r="667" s="2" customFormat="1" ht="16.8" customHeight="1">
      <c r="A667" s="41"/>
      <c r="B667" s="47"/>
      <c r="C667" s="311" t="s">
        <v>1770</v>
      </c>
      <c r="D667" s="41"/>
      <c r="E667" s="41"/>
      <c r="F667" s="41"/>
      <c r="G667" s="41"/>
      <c r="H667" s="47"/>
    </row>
    <row r="668" s="2" customFormat="1" ht="16.8" customHeight="1">
      <c r="A668" s="41"/>
      <c r="B668" s="47"/>
      <c r="C668" s="309" t="s">
        <v>1630</v>
      </c>
      <c r="D668" s="309" t="s">
        <v>1918</v>
      </c>
      <c r="E668" s="20" t="s">
        <v>212</v>
      </c>
      <c r="F668" s="310">
        <v>233.41499999999999</v>
      </c>
      <c r="G668" s="41"/>
      <c r="H668" s="47"/>
    </row>
    <row r="669" s="2" customFormat="1" ht="16.8" customHeight="1">
      <c r="A669" s="41"/>
      <c r="B669" s="47"/>
      <c r="C669" s="309" t="s">
        <v>1637</v>
      </c>
      <c r="D669" s="309" t="s">
        <v>1924</v>
      </c>
      <c r="E669" s="20" t="s">
        <v>212</v>
      </c>
      <c r="F669" s="310">
        <v>5601.96</v>
      </c>
      <c r="G669" s="41"/>
      <c r="H669" s="47"/>
    </row>
    <row r="670" s="2" customFormat="1" ht="16.8" customHeight="1">
      <c r="A670" s="41"/>
      <c r="B670" s="47"/>
      <c r="C670" s="309" t="s">
        <v>1643</v>
      </c>
      <c r="D670" s="309" t="s">
        <v>1925</v>
      </c>
      <c r="E670" s="20" t="s">
        <v>353</v>
      </c>
      <c r="F670" s="310">
        <v>160.58699999999999</v>
      </c>
      <c r="G670" s="41"/>
      <c r="H670" s="47"/>
    </row>
    <row r="671" s="2" customFormat="1" ht="16.8" customHeight="1">
      <c r="A671" s="41"/>
      <c r="B671" s="47"/>
      <c r="C671" s="305" t="s">
        <v>134</v>
      </c>
      <c r="D671" s="306" t="s">
        <v>1482</v>
      </c>
      <c r="E671" s="307" t="s">
        <v>212</v>
      </c>
      <c r="F671" s="308">
        <v>2.6949999999999998</v>
      </c>
      <c r="G671" s="41"/>
      <c r="H671" s="47"/>
    </row>
    <row r="672" s="2" customFormat="1" ht="16.8" customHeight="1">
      <c r="A672" s="41"/>
      <c r="B672" s="47"/>
      <c r="C672" s="309" t="s">
        <v>134</v>
      </c>
      <c r="D672" s="309" t="s">
        <v>1635</v>
      </c>
      <c r="E672" s="20" t="s">
        <v>42</v>
      </c>
      <c r="F672" s="310">
        <v>2.6949999999999998</v>
      </c>
      <c r="G672" s="41"/>
      <c r="H672" s="47"/>
    </row>
    <row r="673" s="2" customFormat="1" ht="16.8" customHeight="1">
      <c r="A673" s="41"/>
      <c r="B673" s="47"/>
      <c r="C673" s="311" t="s">
        <v>1770</v>
      </c>
      <c r="D673" s="41"/>
      <c r="E673" s="41"/>
      <c r="F673" s="41"/>
      <c r="G673" s="41"/>
      <c r="H673" s="47"/>
    </row>
    <row r="674" s="2" customFormat="1" ht="16.8" customHeight="1">
      <c r="A674" s="41"/>
      <c r="B674" s="47"/>
      <c r="C674" s="309" t="s">
        <v>1630</v>
      </c>
      <c r="D674" s="309" t="s">
        <v>1918</v>
      </c>
      <c r="E674" s="20" t="s">
        <v>212</v>
      </c>
      <c r="F674" s="310">
        <v>233.41499999999999</v>
      </c>
      <c r="G674" s="41"/>
      <c r="H674" s="47"/>
    </row>
    <row r="675" s="2" customFormat="1" ht="16.8" customHeight="1">
      <c r="A675" s="41"/>
      <c r="B675" s="47"/>
      <c r="C675" s="309" t="s">
        <v>1637</v>
      </c>
      <c r="D675" s="309" t="s">
        <v>1924</v>
      </c>
      <c r="E675" s="20" t="s">
        <v>212</v>
      </c>
      <c r="F675" s="310">
        <v>5601.96</v>
      </c>
      <c r="G675" s="41"/>
      <c r="H675" s="47"/>
    </row>
    <row r="676" s="2" customFormat="1" ht="16.8" customHeight="1">
      <c r="A676" s="41"/>
      <c r="B676" s="47"/>
      <c r="C676" s="309" t="s">
        <v>1643</v>
      </c>
      <c r="D676" s="309" t="s">
        <v>1925</v>
      </c>
      <c r="E676" s="20" t="s">
        <v>353</v>
      </c>
      <c r="F676" s="310">
        <v>160.58699999999999</v>
      </c>
      <c r="G676" s="41"/>
      <c r="H676" s="47"/>
    </row>
    <row r="677" s="2" customFormat="1" ht="16.8" customHeight="1">
      <c r="A677" s="41"/>
      <c r="B677" s="47"/>
      <c r="C677" s="305" t="s">
        <v>138</v>
      </c>
      <c r="D677" s="306" t="s">
        <v>1249</v>
      </c>
      <c r="E677" s="307" t="s">
        <v>212</v>
      </c>
      <c r="F677" s="308">
        <v>144.19999999999999</v>
      </c>
      <c r="G677" s="41"/>
      <c r="H677" s="47"/>
    </row>
    <row r="678" s="2" customFormat="1" ht="16.8" customHeight="1">
      <c r="A678" s="41"/>
      <c r="B678" s="47"/>
      <c r="C678" s="309" t="s">
        <v>138</v>
      </c>
      <c r="D678" s="309" t="s">
        <v>1636</v>
      </c>
      <c r="E678" s="20" t="s">
        <v>42</v>
      </c>
      <c r="F678" s="310">
        <v>144.19999999999999</v>
      </c>
      <c r="G678" s="41"/>
      <c r="H678" s="47"/>
    </row>
    <row r="679" s="2" customFormat="1" ht="16.8" customHeight="1">
      <c r="A679" s="41"/>
      <c r="B679" s="47"/>
      <c r="C679" s="311" t="s">
        <v>1770</v>
      </c>
      <c r="D679" s="41"/>
      <c r="E679" s="41"/>
      <c r="F679" s="41"/>
      <c r="G679" s="41"/>
      <c r="H679" s="47"/>
    </row>
    <row r="680" s="2" customFormat="1" ht="16.8" customHeight="1">
      <c r="A680" s="41"/>
      <c r="B680" s="47"/>
      <c r="C680" s="309" t="s">
        <v>1630</v>
      </c>
      <c r="D680" s="309" t="s">
        <v>1918</v>
      </c>
      <c r="E680" s="20" t="s">
        <v>212</v>
      </c>
      <c r="F680" s="310">
        <v>233.41499999999999</v>
      </c>
      <c r="G680" s="41"/>
      <c r="H680" s="47"/>
    </row>
    <row r="681" s="2" customFormat="1" ht="16.8" customHeight="1">
      <c r="A681" s="41"/>
      <c r="B681" s="47"/>
      <c r="C681" s="309" t="s">
        <v>1637</v>
      </c>
      <c r="D681" s="309" t="s">
        <v>1924</v>
      </c>
      <c r="E681" s="20" t="s">
        <v>212</v>
      </c>
      <c r="F681" s="310">
        <v>5601.96</v>
      </c>
      <c r="G681" s="41"/>
      <c r="H681" s="47"/>
    </row>
    <row r="682" s="2" customFormat="1" ht="7.44" customHeight="1">
      <c r="A682" s="41"/>
      <c r="B682" s="170"/>
      <c r="C682" s="171"/>
      <c r="D682" s="171"/>
      <c r="E682" s="171"/>
      <c r="F682" s="171"/>
      <c r="G682" s="171"/>
      <c r="H682" s="47"/>
    </row>
    <row r="683" s="2" customFormat="1">
      <c r="A683" s="41"/>
      <c r="B683" s="41"/>
      <c r="C683" s="41"/>
      <c r="D683" s="41"/>
      <c r="E683" s="41"/>
      <c r="F683" s="41"/>
      <c r="G683" s="41"/>
      <c r="H683" s="41"/>
    </row>
  </sheetData>
  <sheetProtection sheet="1" formatColumns="0" formatRows="0" objects="1" scenarios="1" spinCount="100000" saltValue="u4lkIM5S45C5I6euDE8Z6NZGsBv9hJO0JYM5UAJsXiwXOq+ZpjbCT1CNO1sXeZyYSlFZTGi8RwUu02R4CRI+Eg==" hashValue="tWE4uTn00JgY7PTP4wTPQ0rByij4mOc2SHmSW1BCZmhalJ2YOQxS4dCq+/OMBfwphttjZopECSqWTYdoWY0vx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2" customWidth="1"/>
    <col min="2" max="2" width="1.667969" style="312" customWidth="1"/>
    <col min="3" max="4" width="5" style="312" customWidth="1"/>
    <col min="5" max="5" width="11.66016" style="312" customWidth="1"/>
    <col min="6" max="6" width="9.160156" style="312" customWidth="1"/>
    <col min="7" max="7" width="5" style="312" customWidth="1"/>
    <col min="8" max="8" width="77.83203" style="312" customWidth="1"/>
    <col min="9" max="10" width="20" style="312" customWidth="1"/>
    <col min="11" max="11" width="1.667969" style="312" customWidth="1"/>
  </cols>
  <sheetData>
    <row r="1" s="1" customFormat="1" ht="37.5" customHeight="1"/>
    <row r="2" s="1" customFormat="1" ht="7.5" customHeight="1">
      <c r="B2" s="313"/>
      <c r="C2" s="314"/>
      <c r="D2" s="314"/>
      <c r="E2" s="314"/>
      <c r="F2" s="314"/>
      <c r="G2" s="314"/>
      <c r="H2" s="314"/>
      <c r="I2" s="314"/>
      <c r="J2" s="314"/>
      <c r="K2" s="315"/>
    </row>
    <row r="3" s="17" customFormat="1" ht="45" customHeight="1">
      <c r="B3" s="316"/>
      <c r="C3" s="317" t="s">
        <v>1926</v>
      </c>
      <c r="D3" s="317"/>
      <c r="E3" s="317"/>
      <c r="F3" s="317"/>
      <c r="G3" s="317"/>
      <c r="H3" s="317"/>
      <c r="I3" s="317"/>
      <c r="J3" s="317"/>
      <c r="K3" s="318"/>
    </row>
    <row r="4" s="1" customFormat="1" ht="25.5" customHeight="1">
      <c r="B4" s="319"/>
      <c r="C4" s="320" t="s">
        <v>1927</v>
      </c>
      <c r="D4" s="320"/>
      <c r="E4" s="320"/>
      <c r="F4" s="320"/>
      <c r="G4" s="320"/>
      <c r="H4" s="320"/>
      <c r="I4" s="320"/>
      <c r="J4" s="320"/>
      <c r="K4" s="321"/>
    </row>
    <row r="5" s="1" customFormat="1" ht="5.25" customHeight="1">
      <c r="B5" s="319"/>
      <c r="C5" s="322"/>
      <c r="D5" s="322"/>
      <c r="E5" s="322"/>
      <c r="F5" s="322"/>
      <c r="G5" s="322"/>
      <c r="H5" s="322"/>
      <c r="I5" s="322"/>
      <c r="J5" s="322"/>
      <c r="K5" s="321"/>
    </row>
    <row r="6" s="1" customFormat="1" ht="15" customHeight="1">
      <c r="B6" s="319"/>
      <c r="C6" s="323" t="s">
        <v>1928</v>
      </c>
      <c r="D6" s="323"/>
      <c r="E6" s="323"/>
      <c r="F6" s="323"/>
      <c r="G6" s="323"/>
      <c r="H6" s="323"/>
      <c r="I6" s="323"/>
      <c r="J6" s="323"/>
      <c r="K6" s="321"/>
    </row>
    <row r="7" s="1" customFormat="1" ht="15" customHeight="1">
      <c r="B7" s="324"/>
      <c r="C7" s="323" t="s">
        <v>1929</v>
      </c>
      <c r="D7" s="323"/>
      <c r="E7" s="323"/>
      <c r="F7" s="323"/>
      <c r="G7" s="323"/>
      <c r="H7" s="323"/>
      <c r="I7" s="323"/>
      <c r="J7" s="323"/>
      <c r="K7" s="321"/>
    </row>
    <row r="8" s="1" customFormat="1" ht="12.75" customHeight="1">
      <c r="B8" s="324"/>
      <c r="C8" s="323"/>
      <c r="D8" s="323"/>
      <c r="E8" s="323"/>
      <c r="F8" s="323"/>
      <c r="G8" s="323"/>
      <c r="H8" s="323"/>
      <c r="I8" s="323"/>
      <c r="J8" s="323"/>
      <c r="K8" s="321"/>
    </row>
    <row r="9" s="1" customFormat="1" ht="15" customHeight="1">
      <c r="B9" s="324"/>
      <c r="C9" s="323" t="s">
        <v>1930</v>
      </c>
      <c r="D9" s="323"/>
      <c r="E9" s="323"/>
      <c r="F9" s="323"/>
      <c r="G9" s="323"/>
      <c r="H9" s="323"/>
      <c r="I9" s="323"/>
      <c r="J9" s="323"/>
      <c r="K9" s="321"/>
    </row>
    <row r="10" s="1" customFormat="1" ht="15" customHeight="1">
      <c r="B10" s="324"/>
      <c r="C10" s="323"/>
      <c r="D10" s="323" t="s">
        <v>1931</v>
      </c>
      <c r="E10" s="323"/>
      <c r="F10" s="323"/>
      <c r="G10" s="323"/>
      <c r="H10" s="323"/>
      <c r="I10" s="323"/>
      <c r="J10" s="323"/>
      <c r="K10" s="321"/>
    </row>
    <row r="11" s="1" customFormat="1" ht="15" customHeight="1">
      <c r="B11" s="324"/>
      <c r="C11" s="325"/>
      <c r="D11" s="323" t="s">
        <v>1932</v>
      </c>
      <c r="E11" s="323"/>
      <c r="F11" s="323"/>
      <c r="G11" s="323"/>
      <c r="H11" s="323"/>
      <c r="I11" s="323"/>
      <c r="J11" s="323"/>
      <c r="K11" s="321"/>
    </row>
    <row r="12" s="1" customFormat="1" ht="15" customHeight="1">
      <c r="B12" s="324"/>
      <c r="C12" s="325"/>
      <c r="D12" s="323"/>
      <c r="E12" s="323"/>
      <c r="F12" s="323"/>
      <c r="G12" s="323"/>
      <c r="H12" s="323"/>
      <c r="I12" s="323"/>
      <c r="J12" s="323"/>
      <c r="K12" s="321"/>
    </row>
    <row r="13" s="1" customFormat="1" ht="15" customHeight="1">
      <c r="B13" s="324"/>
      <c r="C13" s="325"/>
      <c r="D13" s="326" t="s">
        <v>1933</v>
      </c>
      <c r="E13" s="323"/>
      <c r="F13" s="323"/>
      <c r="G13" s="323"/>
      <c r="H13" s="323"/>
      <c r="I13" s="323"/>
      <c r="J13" s="323"/>
      <c r="K13" s="321"/>
    </row>
    <row r="14" s="1" customFormat="1" ht="12.75" customHeight="1">
      <c r="B14" s="324"/>
      <c r="C14" s="325"/>
      <c r="D14" s="325"/>
      <c r="E14" s="325"/>
      <c r="F14" s="325"/>
      <c r="G14" s="325"/>
      <c r="H14" s="325"/>
      <c r="I14" s="325"/>
      <c r="J14" s="325"/>
      <c r="K14" s="321"/>
    </row>
    <row r="15" s="1" customFormat="1" ht="15" customHeight="1">
      <c r="B15" s="324"/>
      <c r="C15" s="325"/>
      <c r="D15" s="323" t="s">
        <v>1934</v>
      </c>
      <c r="E15" s="323"/>
      <c r="F15" s="323"/>
      <c r="G15" s="323"/>
      <c r="H15" s="323"/>
      <c r="I15" s="323"/>
      <c r="J15" s="323"/>
      <c r="K15" s="321"/>
    </row>
    <row r="16" s="1" customFormat="1" ht="15" customHeight="1">
      <c r="B16" s="324"/>
      <c r="C16" s="325"/>
      <c r="D16" s="323" t="s">
        <v>1935</v>
      </c>
      <c r="E16" s="323"/>
      <c r="F16" s="323"/>
      <c r="G16" s="323"/>
      <c r="H16" s="323"/>
      <c r="I16" s="323"/>
      <c r="J16" s="323"/>
      <c r="K16" s="321"/>
    </row>
    <row r="17" s="1" customFormat="1" ht="15" customHeight="1">
      <c r="B17" s="324"/>
      <c r="C17" s="325"/>
      <c r="D17" s="323" t="s">
        <v>1936</v>
      </c>
      <c r="E17" s="323"/>
      <c r="F17" s="323"/>
      <c r="G17" s="323"/>
      <c r="H17" s="323"/>
      <c r="I17" s="323"/>
      <c r="J17" s="323"/>
      <c r="K17" s="321"/>
    </row>
    <row r="18" s="1" customFormat="1" ht="15" customHeight="1">
      <c r="B18" s="324"/>
      <c r="C18" s="325"/>
      <c r="D18" s="325"/>
      <c r="E18" s="327" t="s">
        <v>85</v>
      </c>
      <c r="F18" s="323" t="s">
        <v>1937</v>
      </c>
      <c r="G18" s="323"/>
      <c r="H18" s="323"/>
      <c r="I18" s="323"/>
      <c r="J18" s="323"/>
      <c r="K18" s="321"/>
    </row>
    <row r="19" s="1" customFormat="1" ht="15" customHeight="1">
      <c r="B19" s="324"/>
      <c r="C19" s="325"/>
      <c r="D19" s="325"/>
      <c r="E19" s="327" t="s">
        <v>1938</v>
      </c>
      <c r="F19" s="323" t="s">
        <v>1939</v>
      </c>
      <c r="G19" s="323"/>
      <c r="H19" s="323"/>
      <c r="I19" s="323"/>
      <c r="J19" s="323"/>
      <c r="K19" s="321"/>
    </row>
    <row r="20" s="1" customFormat="1" ht="15" customHeight="1">
      <c r="B20" s="324"/>
      <c r="C20" s="325"/>
      <c r="D20" s="325"/>
      <c r="E20" s="327" t="s">
        <v>1940</v>
      </c>
      <c r="F20" s="323" t="s">
        <v>1941</v>
      </c>
      <c r="G20" s="323"/>
      <c r="H20" s="323"/>
      <c r="I20" s="323"/>
      <c r="J20" s="323"/>
      <c r="K20" s="321"/>
    </row>
    <row r="21" s="1" customFormat="1" ht="15" customHeight="1">
      <c r="B21" s="324"/>
      <c r="C21" s="325"/>
      <c r="D21" s="325"/>
      <c r="E21" s="327" t="s">
        <v>1942</v>
      </c>
      <c r="F21" s="323" t="s">
        <v>1943</v>
      </c>
      <c r="G21" s="323"/>
      <c r="H21" s="323"/>
      <c r="I21" s="323"/>
      <c r="J21" s="323"/>
      <c r="K21" s="321"/>
    </row>
    <row r="22" s="1" customFormat="1" ht="15" customHeight="1">
      <c r="B22" s="324"/>
      <c r="C22" s="325"/>
      <c r="D22" s="325"/>
      <c r="E22" s="327" t="s">
        <v>1944</v>
      </c>
      <c r="F22" s="323" t="s">
        <v>1945</v>
      </c>
      <c r="G22" s="323"/>
      <c r="H22" s="323"/>
      <c r="I22" s="323"/>
      <c r="J22" s="323"/>
      <c r="K22" s="321"/>
    </row>
    <row r="23" s="1" customFormat="1" ht="15" customHeight="1">
      <c r="B23" s="324"/>
      <c r="C23" s="325"/>
      <c r="D23" s="325"/>
      <c r="E23" s="327" t="s">
        <v>92</v>
      </c>
      <c r="F23" s="323" t="s">
        <v>1946</v>
      </c>
      <c r="G23" s="323"/>
      <c r="H23" s="323"/>
      <c r="I23" s="323"/>
      <c r="J23" s="323"/>
      <c r="K23" s="321"/>
    </row>
    <row r="24" s="1" customFormat="1" ht="12.75" customHeight="1">
      <c r="B24" s="324"/>
      <c r="C24" s="325"/>
      <c r="D24" s="325"/>
      <c r="E24" s="325"/>
      <c r="F24" s="325"/>
      <c r="G24" s="325"/>
      <c r="H24" s="325"/>
      <c r="I24" s="325"/>
      <c r="J24" s="325"/>
      <c r="K24" s="321"/>
    </row>
    <row r="25" s="1" customFormat="1" ht="15" customHeight="1">
      <c r="B25" s="324"/>
      <c r="C25" s="323" t="s">
        <v>1947</v>
      </c>
      <c r="D25" s="323"/>
      <c r="E25" s="323"/>
      <c r="F25" s="323"/>
      <c r="G25" s="323"/>
      <c r="H25" s="323"/>
      <c r="I25" s="323"/>
      <c r="J25" s="323"/>
      <c r="K25" s="321"/>
    </row>
    <row r="26" s="1" customFormat="1" ht="15" customHeight="1">
      <c r="B26" s="324"/>
      <c r="C26" s="323" t="s">
        <v>1948</v>
      </c>
      <c r="D26" s="323"/>
      <c r="E26" s="323"/>
      <c r="F26" s="323"/>
      <c r="G26" s="323"/>
      <c r="H26" s="323"/>
      <c r="I26" s="323"/>
      <c r="J26" s="323"/>
      <c r="K26" s="321"/>
    </row>
    <row r="27" s="1" customFormat="1" ht="15" customHeight="1">
      <c r="B27" s="324"/>
      <c r="C27" s="323"/>
      <c r="D27" s="323" t="s">
        <v>1949</v>
      </c>
      <c r="E27" s="323"/>
      <c r="F27" s="323"/>
      <c r="G27" s="323"/>
      <c r="H27" s="323"/>
      <c r="I27" s="323"/>
      <c r="J27" s="323"/>
      <c r="K27" s="321"/>
    </row>
    <row r="28" s="1" customFormat="1" ht="15" customHeight="1">
      <c r="B28" s="324"/>
      <c r="C28" s="325"/>
      <c r="D28" s="323" t="s">
        <v>1950</v>
      </c>
      <c r="E28" s="323"/>
      <c r="F28" s="323"/>
      <c r="G28" s="323"/>
      <c r="H28" s="323"/>
      <c r="I28" s="323"/>
      <c r="J28" s="323"/>
      <c r="K28" s="321"/>
    </row>
    <row r="29" s="1" customFormat="1" ht="12.75" customHeight="1">
      <c r="B29" s="324"/>
      <c r="C29" s="325"/>
      <c r="D29" s="325"/>
      <c r="E29" s="325"/>
      <c r="F29" s="325"/>
      <c r="G29" s="325"/>
      <c r="H29" s="325"/>
      <c r="I29" s="325"/>
      <c r="J29" s="325"/>
      <c r="K29" s="321"/>
    </row>
    <row r="30" s="1" customFormat="1" ht="15" customHeight="1">
      <c r="B30" s="324"/>
      <c r="C30" s="325"/>
      <c r="D30" s="323" t="s">
        <v>1951</v>
      </c>
      <c r="E30" s="323"/>
      <c r="F30" s="323"/>
      <c r="G30" s="323"/>
      <c r="H30" s="323"/>
      <c r="I30" s="323"/>
      <c r="J30" s="323"/>
      <c r="K30" s="321"/>
    </row>
    <row r="31" s="1" customFormat="1" ht="15" customHeight="1">
      <c r="B31" s="324"/>
      <c r="C31" s="325"/>
      <c r="D31" s="323" t="s">
        <v>1952</v>
      </c>
      <c r="E31" s="323"/>
      <c r="F31" s="323"/>
      <c r="G31" s="323"/>
      <c r="H31" s="323"/>
      <c r="I31" s="323"/>
      <c r="J31" s="323"/>
      <c r="K31" s="321"/>
    </row>
    <row r="32" s="1" customFormat="1" ht="12.75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1"/>
    </row>
    <row r="33" s="1" customFormat="1" ht="15" customHeight="1">
      <c r="B33" s="324"/>
      <c r="C33" s="325"/>
      <c r="D33" s="323" t="s">
        <v>1953</v>
      </c>
      <c r="E33" s="323"/>
      <c r="F33" s="323"/>
      <c r="G33" s="323"/>
      <c r="H33" s="323"/>
      <c r="I33" s="323"/>
      <c r="J33" s="323"/>
      <c r="K33" s="321"/>
    </row>
    <row r="34" s="1" customFormat="1" ht="15" customHeight="1">
      <c r="B34" s="324"/>
      <c r="C34" s="325"/>
      <c r="D34" s="323" t="s">
        <v>1954</v>
      </c>
      <c r="E34" s="323"/>
      <c r="F34" s="323"/>
      <c r="G34" s="323"/>
      <c r="H34" s="323"/>
      <c r="I34" s="323"/>
      <c r="J34" s="323"/>
      <c r="K34" s="321"/>
    </row>
    <row r="35" s="1" customFormat="1" ht="15" customHeight="1">
      <c r="B35" s="324"/>
      <c r="C35" s="325"/>
      <c r="D35" s="323" t="s">
        <v>1955</v>
      </c>
      <c r="E35" s="323"/>
      <c r="F35" s="323"/>
      <c r="G35" s="323"/>
      <c r="H35" s="323"/>
      <c r="I35" s="323"/>
      <c r="J35" s="323"/>
      <c r="K35" s="321"/>
    </row>
    <row r="36" s="1" customFormat="1" ht="15" customHeight="1">
      <c r="B36" s="324"/>
      <c r="C36" s="325"/>
      <c r="D36" s="323"/>
      <c r="E36" s="326" t="s">
        <v>278</v>
      </c>
      <c r="F36" s="323"/>
      <c r="G36" s="323" t="s">
        <v>1956</v>
      </c>
      <c r="H36" s="323"/>
      <c r="I36" s="323"/>
      <c r="J36" s="323"/>
      <c r="K36" s="321"/>
    </row>
    <row r="37" s="1" customFormat="1" ht="30.75" customHeight="1">
      <c r="B37" s="324"/>
      <c r="C37" s="325"/>
      <c r="D37" s="323"/>
      <c r="E37" s="326" t="s">
        <v>1957</v>
      </c>
      <c r="F37" s="323"/>
      <c r="G37" s="323" t="s">
        <v>1958</v>
      </c>
      <c r="H37" s="323"/>
      <c r="I37" s="323"/>
      <c r="J37" s="323"/>
      <c r="K37" s="321"/>
    </row>
    <row r="38" s="1" customFormat="1" ht="15" customHeight="1">
      <c r="B38" s="324"/>
      <c r="C38" s="325"/>
      <c r="D38" s="323"/>
      <c r="E38" s="326" t="s">
        <v>60</v>
      </c>
      <c r="F38" s="323"/>
      <c r="G38" s="323" t="s">
        <v>1959</v>
      </c>
      <c r="H38" s="323"/>
      <c r="I38" s="323"/>
      <c r="J38" s="323"/>
      <c r="K38" s="321"/>
    </row>
    <row r="39" s="1" customFormat="1" ht="15" customHeight="1">
      <c r="B39" s="324"/>
      <c r="C39" s="325"/>
      <c r="D39" s="323"/>
      <c r="E39" s="326" t="s">
        <v>61</v>
      </c>
      <c r="F39" s="323"/>
      <c r="G39" s="323" t="s">
        <v>1960</v>
      </c>
      <c r="H39" s="323"/>
      <c r="I39" s="323"/>
      <c r="J39" s="323"/>
      <c r="K39" s="321"/>
    </row>
    <row r="40" s="1" customFormat="1" ht="15" customHeight="1">
      <c r="B40" s="324"/>
      <c r="C40" s="325"/>
      <c r="D40" s="323"/>
      <c r="E40" s="326" t="s">
        <v>279</v>
      </c>
      <c r="F40" s="323"/>
      <c r="G40" s="323" t="s">
        <v>1961</v>
      </c>
      <c r="H40" s="323"/>
      <c r="I40" s="323"/>
      <c r="J40" s="323"/>
      <c r="K40" s="321"/>
    </row>
    <row r="41" s="1" customFormat="1" ht="15" customHeight="1">
      <c r="B41" s="324"/>
      <c r="C41" s="325"/>
      <c r="D41" s="323"/>
      <c r="E41" s="326" t="s">
        <v>280</v>
      </c>
      <c r="F41" s="323"/>
      <c r="G41" s="323" t="s">
        <v>1962</v>
      </c>
      <c r="H41" s="323"/>
      <c r="I41" s="323"/>
      <c r="J41" s="323"/>
      <c r="K41" s="321"/>
    </row>
    <row r="42" s="1" customFormat="1" ht="15" customHeight="1">
      <c r="B42" s="324"/>
      <c r="C42" s="325"/>
      <c r="D42" s="323"/>
      <c r="E42" s="326" t="s">
        <v>1963</v>
      </c>
      <c r="F42" s="323"/>
      <c r="G42" s="323" t="s">
        <v>1964</v>
      </c>
      <c r="H42" s="323"/>
      <c r="I42" s="323"/>
      <c r="J42" s="323"/>
      <c r="K42" s="321"/>
    </row>
    <row r="43" s="1" customFormat="1" ht="15" customHeight="1">
      <c r="B43" s="324"/>
      <c r="C43" s="325"/>
      <c r="D43" s="323"/>
      <c r="E43" s="326"/>
      <c r="F43" s="323"/>
      <c r="G43" s="323" t="s">
        <v>1965</v>
      </c>
      <c r="H43" s="323"/>
      <c r="I43" s="323"/>
      <c r="J43" s="323"/>
      <c r="K43" s="321"/>
    </row>
    <row r="44" s="1" customFormat="1" ht="15" customHeight="1">
      <c r="B44" s="324"/>
      <c r="C44" s="325"/>
      <c r="D44" s="323"/>
      <c r="E44" s="326" t="s">
        <v>1966</v>
      </c>
      <c r="F44" s="323"/>
      <c r="G44" s="323" t="s">
        <v>1967</v>
      </c>
      <c r="H44" s="323"/>
      <c r="I44" s="323"/>
      <c r="J44" s="323"/>
      <c r="K44" s="321"/>
    </row>
    <row r="45" s="1" customFormat="1" ht="15" customHeight="1">
      <c r="B45" s="324"/>
      <c r="C45" s="325"/>
      <c r="D45" s="323"/>
      <c r="E45" s="326" t="s">
        <v>282</v>
      </c>
      <c r="F45" s="323"/>
      <c r="G45" s="323" t="s">
        <v>1968</v>
      </c>
      <c r="H45" s="323"/>
      <c r="I45" s="323"/>
      <c r="J45" s="323"/>
      <c r="K45" s="321"/>
    </row>
    <row r="46" s="1" customFormat="1" ht="12.75" customHeight="1">
      <c r="B46" s="324"/>
      <c r="C46" s="325"/>
      <c r="D46" s="323"/>
      <c r="E46" s="323"/>
      <c r="F46" s="323"/>
      <c r="G46" s="323"/>
      <c r="H46" s="323"/>
      <c r="I46" s="323"/>
      <c r="J46" s="323"/>
      <c r="K46" s="321"/>
    </row>
    <row r="47" s="1" customFormat="1" ht="15" customHeight="1">
      <c r="B47" s="324"/>
      <c r="C47" s="325"/>
      <c r="D47" s="323" t="s">
        <v>1969</v>
      </c>
      <c r="E47" s="323"/>
      <c r="F47" s="323"/>
      <c r="G47" s="323"/>
      <c r="H47" s="323"/>
      <c r="I47" s="323"/>
      <c r="J47" s="323"/>
      <c r="K47" s="321"/>
    </row>
    <row r="48" s="1" customFormat="1" ht="15" customHeight="1">
      <c r="B48" s="324"/>
      <c r="C48" s="325"/>
      <c r="D48" s="325"/>
      <c r="E48" s="323" t="s">
        <v>1970</v>
      </c>
      <c r="F48" s="323"/>
      <c r="G48" s="323"/>
      <c r="H48" s="323"/>
      <c r="I48" s="323"/>
      <c r="J48" s="323"/>
      <c r="K48" s="321"/>
    </row>
    <row r="49" s="1" customFormat="1" ht="15" customHeight="1">
      <c r="B49" s="324"/>
      <c r="C49" s="325"/>
      <c r="D49" s="325"/>
      <c r="E49" s="323" t="s">
        <v>1971</v>
      </c>
      <c r="F49" s="323"/>
      <c r="G49" s="323"/>
      <c r="H49" s="323"/>
      <c r="I49" s="323"/>
      <c r="J49" s="323"/>
      <c r="K49" s="321"/>
    </row>
    <row r="50" s="1" customFormat="1" ht="15" customHeight="1">
      <c r="B50" s="324"/>
      <c r="C50" s="325"/>
      <c r="D50" s="325"/>
      <c r="E50" s="323" t="s">
        <v>1972</v>
      </c>
      <c r="F50" s="323"/>
      <c r="G50" s="323"/>
      <c r="H50" s="323"/>
      <c r="I50" s="323"/>
      <c r="J50" s="323"/>
      <c r="K50" s="321"/>
    </row>
    <row r="51" s="1" customFormat="1" ht="15" customHeight="1">
      <c r="B51" s="324"/>
      <c r="C51" s="325"/>
      <c r="D51" s="323" t="s">
        <v>1973</v>
      </c>
      <c r="E51" s="323"/>
      <c r="F51" s="323"/>
      <c r="G51" s="323"/>
      <c r="H51" s="323"/>
      <c r="I51" s="323"/>
      <c r="J51" s="323"/>
      <c r="K51" s="321"/>
    </row>
    <row r="52" s="1" customFormat="1" ht="25.5" customHeight="1">
      <c r="B52" s="319"/>
      <c r="C52" s="320" t="s">
        <v>1974</v>
      </c>
      <c r="D52" s="320"/>
      <c r="E52" s="320"/>
      <c r="F52" s="320"/>
      <c r="G52" s="320"/>
      <c r="H52" s="320"/>
      <c r="I52" s="320"/>
      <c r="J52" s="320"/>
      <c r="K52" s="321"/>
    </row>
    <row r="53" s="1" customFormat="1" ht="5.25" customHeight="1">
      <c r="B53" s="319"/>
      <c r="C53" s="322"/>
      <c r="D53" s="322"/>
      <c r="E53" s="322"/>
      <c r="F53" s="322"/>
      <c r="G53" s="322"/>
      <c r="H53" s="322"/>
      <c r="I53" s="322"/>
      <c r="J53" s="322"/>
      <c r="K53" s="321"/>
    </row>
    <row r="54" s="1" customFormat="1" ht="15" customHeight="1">
      <c r="B54" s="319"/>
      <c r="C54" s="323" t="s">
        <v>1975</v>
      </c>
      <c r="D54" s="323"/>
      <c r="E54" s="323"/>
      <c r="F54" s="323"/>
      <c r="G54" s="323"/>
      <c r="H54" s="323"/>
      <c r="I54" s="323"/>
      <c r="J54" s="323"/>
      <c r="K54" s="321"/>
    </row>
    <row r="55" s="1" customFormat="1" ht="15" customHeight="1">
      <c r="B55" s="319"/>
      <c r="C55" s="323" t="s">
        <v>1976</v>
      </c>
      <c r="D55" s="323"/>
      <c r="E55" s="323"/>
      <c r="F55" s="323"/>
      <c r="G55" s="323"/>
      <c r="H55" s="323"/>
      <c r="I55" s="323"/>
      <c r="J55" s="323"/>
      <c r="K55" s="321"/>
    </row>
    <row r="56" s="1" customFormat="1" ht="12.75" customHeight="1">
      <c r="B56" s="319"/>
      <c r="C56" s="323"/>
      <c r="D56" s="323"/>
      <c r="E56" s="323"/>
      <c r="F56" s="323"/>
      <c r="G56" s="323"/>
      <c r="H56" s="323"/>
      <c r="I56" s="323"/>
      <c r="J56" s="323"/>
      <c r="K56" s="321"/>
    </row>
    <row r="57" s="1" customFormat="1" ht="15" customHeight="1">
      <c r="B57" s="319"/>
      <c r="C57" s="323" t="s">
        <v>1977</v>
      </c>
      <c r="D57" s="323"/>
      <c r="E57" s="323"/>
      <c r="F57" s="323"/>
      <c r="G57" s="323"/>
      <c r="H57" s="323"/>
      <c r="I57" s="323"/>
      <c r="J57" s="323"/>
      <c r="K57" s="321"/>
    </row>
    <row r="58" s="1" customFormat="1" ht="15" customHeight="1">
      <c r="B58" s="319"/>
      <c r="C58" s="325"/>
      <c r="D58" s="323" t="s">
        <v>1978</v>
      </c>
      <c r="E58" s="323"/>
      <c r="F58" s="323"/>
      <c r="G58" s="323"/>
      <c r="H58" s="323"/>
      <c r="I58" s="323"/>
      <c r="J58" s="323"/>
      <c r="K58" s="321"/>
    </row>
    <row r="59" s="1" customFormat="1" ht="15" customHeight="1">
      <c r="B59" s="319"/>
      <c r="C59" s="325"/>
      <c r="D59" s="323" t="s">
        <v>1979</v>
      </c>
      <c r="E59" s="323"/>
      <c r="F59" s="323"/>
      <c r="G59" s="323"/>
      <c r="H59" s="323"/>
      <c r="I59" s="323"/>
      <c r="J59" s="323"/>
      <c r="K59" s="321"/>
    </row>
    <row r="60" s="1" customFormat="1" ht="15" customHeight="1">
      <c r="B60" s="319"/>
      <c r="C60" s="325"/>
      <c r="D60" s="323" t="s">
        <v>1980</v>
      </c>
      <c r="E60" s="323"/>
      <c r="F60" s="323"/>
      <c r="G60" s="323"/>
      <c r="H60" s="323"/>
      <c r="I60" s="323"/>
      <c r="J60" s="323"/>
      <c r="K60" s="321"/>
    </row>
    <row r="61" s="1" customFormat="1" ht="15" customHeight="1">
      <c r="B61" s="319"/>
      <c r="C61" s="325"/>
      <c r="D61" s="323" t="s">
        <v>1981</v>
      </c>
      <c r="E61" s="323"/>
      <c r="F61" s="323"/>
      <c r="G61" s="323"/>
      <c r="H61" s="323"/>
      <c r="I61" s="323"/>
      <c r="J61" s="323"/>
      <c r="K61" s="321"/>
    </row>
    <row r="62" s="1" customFormat="1" ht="15" customHeight="1">
      <c r="B62" s="319"/>
      <c r="C62" s="325"/>
      <c r="D62" s="328" t="s">
        <v>1982</v>
      </c>
      <c r="E62" s="328"/>
      <c r="F62" s="328"/>
      <c r="G62" s="328"/>
      <c r="H62" s="328"/>
      <c r="I62" s="328"/>
      <c r="J62" s="328"/>
      <c r="K62" s="321"/>
    </row>
    <row r="63" s="1" customFormat="1" ht="15" customHeight="1">
      <c r="B63" s="319"/>
      <c r="C63" s="325"/>
      <c r="D63" s="323" t="s">
        <v>1983</v>
      </c>
      <c r="E63" s="323"/>
      <c r="F63" s="323"/>
      <c r="G63" s="323"/>
      <c r="H63" s="323"/>
      <c r="I63" s="323"/>
      <c r="J63" s="323"/>
      <c r="K63" s="321"/>
    </row>
    <row r="64" s="1" customFormat="1" ht="12.75" customHeight="1">
      <c r="B64" s="319"/>
      <c r="C64" s="325"/>
      <c r="D64" s="325"/>
      <c r="E64" s="329"/>
      <c r="F64" s="325"/>
      <c r="G64" s="325"/>
      <c r="H64" s="325"/>
      <c r="I64" s="325"/>
      <c r="J64" s="325"/>
      <c r="K64" s="321"/>
    </row>
    <row r="65" s="1" customFormat="1" ht="15" customHeight="1">
      <c r="B65" s="319"/>
      <c r="C65" s="325"/>
      <c r="D65" s="323" t="s">
        <v>1984</v>
      </c>
      <c r="E65" s="323"/>
      <c r="F65" s="323"/>
      <c r="G65" s="323"/>
      <c r="H65" s="323"/>
      <c r="I65" s="323"/>
      <c r="J65" s="323"/>
      <c r="K65" s="321"/>
    </row>
    <row r="66" s="1" customFormat="1" ht="15" customHeight="1">
      <c r="B66" s="319"/>
      <c r="C66" s="325"/>
      <c r="D66" s="328" t="s">
        <v>1985</v>
      </c>
      <c r="E66" s="328"/>
      <c r="F66" s="328"/>
      <c r="G66" s="328"/>
      <c r="H66" s="328"/>
      <c r="I66" s="328"/>
      <c r="J66" s="328"/>
      <c r="K66" s="321"/>
    </row>
    <row r="67" s="1" customFormat="1" ht="15" customHeight="1">
      <c r="B67" s="319"/>
      <c r="C67" s="325"/>
      <c r="D67" s="323" t="s">
        <v>1986</v>
      </c>
      <c r="E67" s="323"/>
      <c r="F67" s="323"/>
      <c r="G67" s="323"/>
      <c r="H67" s="323"/>
      <c r="I67" s="323"/>
      <c r="J67" s="323"/>
      <c r="K67" s="321"/>
    </row>
    <row r="68" s="1" customFormat="1" ht="15" customHeight="1">
      <c r="B68" s="319"/>
      <c r="C68" s="325"/>
      <c r="D68" s="323" t="s">
        <v>1987</v>
      </c>
      <c r="E68" s="323"/>
      <c r="F68" s="323"/>
      <c r="G68" s="323"/>
      <c r="H68" s="323"/>
      <c r="I68" s="323"/>
      <c r="J68" s="323"/>
      <c r="K68" s="321"/>
    </row>
    <row r="69" s="1" customFormat="1" ht="15" customHeight="1">
      <c r="B69" s="319"/>
      <c r="C69" s="325"/>
      <c r="D69" s="323" t="s">
        <v>1988</v>
      </c>
      <c r="E69" s="323"/>
      <c r="F69" s="323"/>
      <c r="G69" s="323"/>
      <c r="H69" s="323"/>
      <c r="I69" s="323"/>
      <c r="J69" s="323"/>
      <c r="K69" s="321"/>
    </row>
    <row r="70" s="1" customFormat="1" ht="15" customHeight="1">
      <c r="B70" s="319"/>
      <c r="C70" s="325"/>
      <c r="D70" s="323" t="s">
        <v>1989</v>
      </c>
      <c r="E70" s="323"/>
      <c r="F70" s="323"/>
      <c r="G70" s="323"/>
      <c r="H70" s="323"/>
      <c r="I70" s="323"/>
      <c r="J70" s="323"/>
      <c r="K70" s="321"/>
    </row>
    <row r="71" s="1" customFormat="1" ht="12.75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2"/>
    </row>
    <row r="72" s="1" customFormat="1" ht="18.75" customHeight="1">
      <c r="B72" s="333"/>
      <c r="C72" s="333"/>
      <c r="D72" s="333"/>
      <c r="E72" s="333"/>
      <c r="F72" s="333"/>
      <c r="G72" s="333"/>
      <c r="H72" s="333"/>
      <c r="I72" s="333"/>
      <c r="J72" s="333"/>
      <c r="K72" s="334"/>
    </row>
    <row r="73" s="1" customFormat="1" ht="18.75" customHeight="1">
      <c r="B73" s="334"/>
      <c r="C73" s="334"/>
      <c r="D73" s="334"/>
      <c r="E73" s="334"/>
      <c r="F73" s="334"/>
      <c r="G73" s="334"/>
      <c r="H73" s="334"/>
      <c r="I73" s="334"/>
      <c r="J73" s="334"/>
      <c r="K73" s="334"/>
    </row>
    <row r="74" s="1" customFormat="1" ht="7.5" customHeight="1">
      <c r="B74" s="335"/>
      <c r="C74" s="336"/>
      <c r="D74" s="336"/>
      <c r="E74" s="336"/>
      <c r="F74" s="336"/>
      <c r="G74" s="336"/>
      <c r="H74" s="336"/>
      <c r="I74" s="336"/>
      <c r="J74" s="336"/>
      <c r="K74" s="337"/>
    </row>
    <row r="75" s="1" customFormat="1" ht="45" customHeight="1">
      <c r="B75" s="338"/>
      <c r="C75" s="339" t="s">
        <v>1990</v>
      </c>
      <c r="D75" s="339"/>
      <c r="E75" s="339"/>
      <c r="F75" s="339"/>
      <c r="G75" s="339"/>
      <c r="H75" s="339"/>
      <c r="I75" s="339"/>
      <c r="J75" s="339"/>
      <c r="K75" s="340"/>
    </row>
    <row r="76" s="1" customFormat="1" ht="17.25" customHeight="1">
      <c r="B76" s="338"/>
      <c r="C76" s="341" t="s">
        <v>1991</v>
      </c>
      <c r="D76" s="341"/>
      <c r="E76" s="341"/>
      <c r="F76" s="341" t="s">
        <v>1992</v>
      </c>
      <c r="G76" s="342"/>
      <c r="H76" s="341" t="s">
        <v>61</v>
      </c>
      <c r="I76" s="341" t="s">
        <v>64</v>
      </c>
      <c r="J76" s="341" t="s">
        <v>1993</v>
      </c>
      <c r="K76" s="340"/>
    </row>
    <row r="77" s="1" customFormat="1" ht="17.25" customHeight="1">
      <c r="B77" s="338"/>
      <c r="C77" s="343" t="s">
        <v>1994</v>
      </c>
      <c r="D77" s="343"/>
      <c r="E77" s="343"/>
      <c r="F77" s="344" t="s">
        <v>1995</v>
      </c>
      <c r="G77" s="345"/>
      <c r="H77" s="343"/>
      <c r="I77" s="343"/>
      <c r="J77" s="343" t="s">
        <v>1996</v>
      </c>
      <c r="K77" s="340"/>
    </row>
    <row r="78" s="1" customFormat="1" ht="5.25" customHeight="1">
      <c r="B78" s="338"/>
      <c r="C78" s="346"/>
      <c r="D78" s="346"/>
      <c r="E78" s="346"/>
      <c r="F78" s="346"/>
      <c r="G78" s="347"/>
      <c r="H78" s="346"/>
      <c r="I78" s="346"/>
      <c r="J78" s="346"/>
      <c r="K78" s="340"/>
    </row>
    <row r="79" s="1" customFormat="1" ht="15" customHeight="1">
      <c r="B79" s="338"/>
      <c r="C79" s="326" t="s">
        <v>60</v>
      </c>
      <c r="D79" s="348"/>
      <c r="E79" s="348"/>
      <c r="F79" s="349" t="s">
        <v>1997</v>
      </c>
      <c r="G79" s="350"/>
      <c r="H79" s="326" t="s">
        <v>1998</v>
      </c>
      <c r="I79" s="326" t="s">
        <v>1999</v>
      </c>
      <c r="J79" s="326">
        <v>20</v>
      </c>
      <c r="K79" s="340"/>
    </row>
    <row r="80" s="1" customFormat="1" ht="15" customHeight="1">
      <c r="B80" s="338"/>
      <c r="C80" s="326" t="s">
        <v>2000</v>
      </c>
      <c r="D80" s="326"/>
      <c r="E80" s="326"/>
      <c r="F80" s="349" t="s">
        <v>1997</v>
      </c>
      <c r="G80" s="350"/>
      <c r="H80" s="326" t="s">
        <v>2001</v>
      </c>
      <c r="I80" s="326" t="s">
        <v>1999</v>
      </c>
      <c r="J80" s="326">
        <v>120</v>
      </c>
      <c r="K80" s="340"/>
    </row>
    <row r="81" s="1" customFormat="1" ht="15" customHeight="1">
      <c r="B81" s="351"/>
      <c r="C81" s="326" t="s">
        <v>2002</v>
      </c>
      <c r="D81" s="326"/>
      <c r="E81" s="326"/>
      <c r="F81" s="349" t="s">
        <v>2003</v>
      </c>
      <c r="G81" s="350"/>
      <c r="H81" s="326" t="s">
        <v>2004</v>
      </c>
      <c r="I81" s="326" t="s">
        <v>1999</v>
      </c>
      <c r="J81" s="326">
        <v>50</v>
      </c>
      <c r="K81" s="340"/>
    </row>
    <row r="82" s="1" customFormat="1" ht="15" customHeight="1">
      <c r="B82" s="351"/>
      <c r="C82" s="326" t="s">
        <v>2005</v>
      </c>
      <c r="D82" s="326"/>
      <c r="E82" s="326"/>
      <c r="F82" s="349" t="s">
        <v>1997</v>
      </c>
      <c r="G82" s="350"/>
      <c r="H82" s="326" t="s">
        <v>2006</v>
      </c>
      <c r="I82" s="326" t="s">
        <v>2007</v>
      </c>
      <c r="J82" s="326"/>
      <c r="K82" s="340"/>
    </row>
    <row r="83" s="1" customFormat="1" ht="15" customHeight="1">
      <c r="B83" s="351"/>
      <c r="C83" s="352" t="s">
        <v>2008</v>
      </c>
      <c r="D83" s="352"/>
      <c r="E83" s="352"/>
      <c r="F83" s="353" t="s">
        <v>2003</v>
      </c>
      <c r="G83" s="352"/>
      <c r="H83" s="352" t="s">
        <v>2009</v>
      </c>
      <c r="I83" s="352" t="s">
        <v>1999</v>
      </c>
      <c r="J83" s="352">
        <v>15</v>
      </c>
      <c r="K83" s="340"/>
    </row>
    <row r="84" s="1" customFormat="1" ht="15" customHeight="1">
      <c r="B84" s="351"/>
      <c r="C84" s="352" t="s">
        <v>2010</v>
      </c>
      <c r="D84" s="352"/>
      <c r="E84" s="352"/>
      <c r="F84" s="353" t="s">
        <v>2003</v>
      </c>
      <c r="G84" s="352"/>
      <c r="H84" s="352" t="s">
        <v>2011</v>
      </c>
      <c r="I84" s="352" t="s">
        <v>1999</v>
      </c>
      <c r="J84" s="352">
        <v>15</v>
      </c>
      <c r="K84" s="340"/>
    </row>
    <row r="85" s="1" customFormat="1" ht="15" customHeight="1">
      <c r="B85" s="351"/>
      <c r="C85" s="352" t="s">
        <v>2012</v>
      </c>
      <c r="D85" s="352"/>
      <c r="E85" s="352"/>
      <c r="F85" s="353" t="s">
        <v>2003</v>
      </c>
      <c r="G85" s="352"/>
      <c r="H85" s="352" t="s">
        <v>2013</v>
      </c>
      <c r="I85" s="352" t="s">
        <v>1999</v>
      </c>
      <c r="J85" s="352">
        <v>20</v>
      </c>
      <c r="K85" s="340"/>
    </row>
    <row r="86" s="1" customFormat="1" ht="15" customHeight="1">
      <c r="B86" s="351"/>
      <c r="C86" s="352" t="s">
        <v>2014</v>
      </c>
      <c r="D86" s="352"/>
      <c r="E86" s="352"/>
      <c r="F86" s="353" t="s">
        <v>2003</v>
      </c>
      <c r="G86" s="352"/>
      <c r="H86" s="352" t="s">
        <v>2015</v>
      </c>
      <c r="I86" s="352" t="s">
        <v>1999</v>
      </c>
      <c r="J86" s="352">
        <v>20</v>
      </c>
      <c r="K86" s="340"/>
    </row>
    <row r="87" s="1" customFormat="1" ht="15" customHeight="1">
      <c r="B87" s="351"/>
      <c r="C87" s="326" t="s">
        <v>2016</v>
      </c>
      <c r="D87" s="326"/>
      <c r="E87" s="326"/>
      <c r="F87" s="349" t="s">
        <v>2003</v>
      </c>
      <c r="G87" s="350"/>
      <c r="H87" s="326" t="s">
        <v>2017</v>
      </c>
      <c r="I87" s="326" t="s">
        <v>1999</v>
      </c>
      <c r="J87" s="326">
        <v>50</v>
      </c>
      <c r="K87" s="340"/>
    </row>
    <row r="88" s="1" customFormat="1" ht="15" customHeight="1">
      <c r="B88" s="351"/>
      <c r="C88" s="326" t="s">
        <v>2018</v>
      </c>
      <c r="D88" s="326"/>
      <c r="E88" s="326"/>
      <c r="F88" s="349" t="s">
        <v>2003</v>
      </c>
      <c r="G88" s="350"/>
      <c r="H88" s="326" t="s">
        <v>2019</v>
      </c>
      <c r="I88" s="326" t="s">
        <v>1999</v>
      </c>
      <c r="J88" s="326">
        <v>20</v>
      </c>
      <c r="K88" s="340"/>
    </row>
    <row r="89" s="1" customFormat="1" ht="15" customHeight="1">
      <c r="B89" s="351"/>
      <c r="C89" s="326" t="s">
        <v>2020</v>
      </c>
      <c r="D89" s="326"/>
      <c r="E89" s="326"/>
      <c r="F89" s="349" t="s">
        <v>2003</v>
      </c>
      <c r="G89" s="350"/>
      <c r="H89" s="326" t="s">
        <v>2021</v>
      </c>
      <c r="I89" s="326" t="s">
        <v>1999</v>
      </c>
      <c r="J89" s="326">
        <v>20</v>
      </c>
      <c r="K89" s="340"/>
    </row>
    <row r="90" s="1" customFormat="1" ht="15" customHeight="1">
      <c r="B90" s="351"/>
      <c r="C90" s="326" t="s">
        <v>2022</v>
      </c>
      <c r="D90" s="326"/>
      <c r="E90" s="326"/>
      <c r="F90" s="349" t="s">
        <v>2003</v>
      </c>
      <c r="G90" s="350"/>
      <c r="H90" s="326" t="s">
        <v>2023</v>
      </c>
      <c r="I90" s="326" t="s">
        <v>1999</v>
      </c>
      <c r="J90" s="326">
        <v>50</v>
      </c>
      <c r="K90" s="340"/>
    </row>
    <row r="91" s="1" customFormat="1" ht="15" customHeight="1">
      <c r="B91" s="351"/>
      <c r="C91" s="326" t="s">
        <v>2024</v>
      </c>
      <c r="D91" s="326"/>
      <c r="E91" s="326"/>
      <c r="F91" s="349" t="s">
        <v>2003</v>
      </c>
      <c r="G91" s="350"/>
      <c r="H91" s="326" t="s">
        <v>2024</v>
      </c>
      <c r="I91" s="326" t="s">
        <v>1999</v>
      </c>
      <c r="J91" s="326">
        <v>50</v>
      </c>
      <c r="K91" s="340"/>
    </row>
    <row r="92" s="1" customFormat="1" ht="15" customHeight="1">
      <c r="B92" s="351"/>
      <c r="C92" s="326" t="s">
        <v>2025</v>
      </c>
      <c r="D92" s="326"/>
      <c r="E92" s="326"/>
      <c r="F92" s="349" t="s">
        <v>2003</v>
      </c>
      <c r="G92" s="350"/>
      <c r="H92" s="326" t="s">
        <v>2026</v>
      </c>
      <c r="I92" s="326" t="s">
        <v>1999</v>
      </c>
      <c r="J92" s="326">
        <v>255</v>
      </c>
      <c r="K92" s="340"/>
    </row>
    <row r="93" s="1" customFormat="1" ht="15" customHeight="1">
      <c r="B93" s="351"/>
      <c r="C93" s="326" t="s">
        <v>2027</v>
      </c>
      <c r="D93" s="326"/>
      <c r="E93" s="326"/>
      <c r="F93" s="349" t="s">
        <v>1997</v>
      </c>
      <c r="G93" s="350"/>
      <c r="H93" s="326" t="s">
        <v>2028</v>
      </c>
      <c r="I93" s="326" t="s">
        <v>2029</v>
      </c>
      <c r="J93" s="326"/>
      <c r="K93" s="340"/>
    </row>
    <row r="94" s="1" customFormat="1" ht="15" customHeight="1">
      <c r="B94" s="351"/>
      <c r="C94" s="326" t="s">
        <v>2030</v>
      </c>
      <c r="D94" s="326"/>
      <c r="E94" s="326"/>
      <c r="F94" s="349" t="s">
        <v>1997</v>
      </c>
      <c r="G94" s="350"/>
      <c r="H94" s="326" t="s">
        <v>2031</v>
      </c>
      <c r="I94" s="326" t="s">
        <v>2032</v>
      </c>
      <c r="J94" s="326"/>
      <c r="K94" s="340"/>
    </row>
    <row r="95" s="1" customFormat="1" ht="15" customHeight="1">
      <c r="B95" s="351"/>
      <c r="C95" s="326" t="s">
        <v>2033</v>
      </c>
      <c r="D95" s="326"/>
      <c r="E95" s="326"/>
      <c r="F95" s="349" t="s">
        <v>1997</v>
      </c>
      <c r="G95" s="350"/>
      <c r="H95" s="326" t="s">
        <v>2033</v>
      </c>
      <c r="I95" s="326" t="s">
        <v>2032</v>
      </c>
      <c r="J95" s="326"/>
      <c r="K95" s="340"/>
    </row>
    <row r="96" s="1" customFormat="1" ht="15" customHeight="1">
      <c r="B96" s="351"/>
      <c r="C96" s="326" t="s">
        <v>45</v>
      </c>
      <c r="D96" s="326"/>
      <c r="E96" s="326"/>
      <c r="F96" s="349" t="s">
        <v>1997</v>
      </c>
      <c r="G96" s="350"/>
      <c r="H96" s="326" t="s">
        <v>2034</v>
      </c>
      <c r="I96" s="326" t="s">
        <v>2032</v>
      </c>
      <c r="J96" s="326"/>
      <c r="K96" s="340"/>
    </row>
    <row r="97" s="1" customFormat="1" ht="15" customHeight="1">
      <c r="B97" s="351"/>
      <c r="C97" s="326" t="s">
        <v>55</v>
      </c>
      <c r="D97" s="326"/>
      <c r="E97" s="326"/>
      <c r="F97" s="349" t="s">
        <v>1997</v>
      </c>
      <c r="G97" s="350"/>
      <c r="H97" s="326" t="s">
        <v>2035</v>
      </c>
      <c r="I97" s="326" t="s">
        <v>2032</v>
      </c>
      <c r="J97" s="326"/>
      <c r="K97" s="340"/>
    </row>
    <row r="98" s="1" customFormat="1" ht="15" customHeight="1">
      <c r="B98" s="354"/>
      <c r="C98" s="355"/>
      <c r="D98" s="355"/>
      <c r="E98" s="355"/>
      <c r="F98" s="355"/>
      <c r="G98" s="355"/>
      <c r="H98" s="355"/>
      <c r="I98" s="355"/>
      <c r="J98" s="355"/>
      <c r="K98" s="356"/>
    </row>
    <row r="99" s="1" customFormat="1" ht="18.75" customHeight="1">
      <c r="B99" s="357"/>
      <c r="C99" s="358"/>
      <c r="D99" s="358"/>
      <c r="E99" s="358"/>
      <c r="F99" s="358"/>
      <c r="G99" s="358"/>
      <c r="H99" s="358"/>
      <c r="I99" s="358"/>
      <c r="J99" s="358"/>
      <c r="K99" s="357"/>
    </row>
    <row r="100" s="1" customFormat="1" ht="18.75" customHeight="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</row>
    <row r="101" s="1" customFormat="1" ht="7.5" customHeight="1">
      <c r="B101" s="335"/>
      <c r="C101" s="336"/>
      <c r="D101" s="336"/>
      <c r="E101" s="336"/>
      <c r="F101" s="336"/>
      <c r="G101" s="336"/>
      <c r="H101" s="336"/>
      <c r="I101" s="336"/>
      <c r="J101" s="336"/>
      <c r="K101" s="337"/>
    </row>
    <row r="102" s="1" customFormat="1" ht="45" customHeight="1">
      <c r="B102" s="338"/>
      <c r="C102" s="339" t="s">
        <v>2036</v>
      </c>
      <c r="D102" s="339"/>
      <c r="E102" s="339"/>
      <c r="F102" s="339"/>
      <c r="G102" s="339"/>
      <c r="H102" s="339"/>
      <c r="I102" s="339"/>
      <c r="J102" s="339"/>
      <c r="K102" s="340"/>
    </row>
    <row r="103" s="1" customFormat="1" ht="17.25" customHeight="1">
      <c r="B103" s="338"/>
      <c r="C103" s="341" t="s">
        <v>1991</v>
      </c>
      <c r="D103" s="341"/>
      <c r="E103" s="341"/>
      <c r="F103" s="341" t="s">
        <v>1992</v>
      </c>
      <c r="G103" s="342"/>
      <c r="H103" s="341" t="s">
        <v>61</v>
      </c>
      <c r="I103" s="341" t="s">
        <v>64</v>
      </c>
      <c r="J103" s="341" t="s">
        <v>1993</v>
      </c>
      <c r="K103" s="340"/>
    </row>
    <row r="104" s="1" customFormat="1" ht="17.25" customHeight="1">
      <c r="B104" s="338"/>
      <c r="C104" s="343" t="s">
        <v>1994</v>
      </c>
      <c r="D104" s="343"/>
      <c r="E104" s="343"/>
      <c r="F104" s="344" t="s">
        <v>1995</v>
      </c>
      <c r="G104" s="345"/>
      <c r="H104" s="343"/>
      <c r="I104" s="343"/>
      <c r="J104" s="343" t="s">
        <v>1996</v>
      </c>
      <c r="K104" s="340"/>
    </row>
    <row r="105" s="1" customFormat="1" ht="5.25" customHeight="1">
      <c r="B105" s="338"/>
      <c r="C105" s="341"/>
      <c r="D105" s="341"/>
      <c r="E105" s="341"/>
      <c r="F105" s="341"/>
      <c r="G105" s="359"/>
      <c r="H105" s="341"/>
      <c r="I105" s="341"/>
      <c r="J105" s="341"/>
      <c r="K105" s="340"/>
    </row>
    <row r="106" s="1" customFormat="1" ht="15" customHeight="1">
      <c r="B106" s="338"/>
      <c r="C106" s="326" t="s">
        <v>60</v>
      </c>
      <c r="D106" s="348"/>
      <c r="E106" s="348"/>
      <c r="F106" s="349" t="s">
        <v>1997</v>
      </c>
      <c r="G106" s="326"/>
      <c r="H106" s="326" t="s">
        <v>2037</v>
      </c>
      <c r="I106" s="326" t="s">
        <v>1999</v>
      </c>
      <c r="J106" s="326">
        <v>20</v>
      </c>
      <c r="K106" s="340"/>
    </row>
    <row r="107" s="1" customFormat="1" ht="15" customHeight="1">
      <c r="B107" s="338"/>
      <c r="C107" s="326" t="s">
        <v>2000</v>
      </c>
      <c r="D107" s="326"/>
      <c r="E107" s="326"/>
      <c r="F107" s="349" t="s">
        <v>1997</v>
      </c>
      <c r="G107" s="326"/>
      <c r="H107" s="326" t="s">
        <v>2037</v>
      </c>
      <c r="I107" s="326" t="s">
        <v>1999</v>
      </c>
      <c r="J107" s="326">
        <v>120</v>
      </c>
      <c r="K107" s="340"/>
    </row>
    <row r="108" s="1" customFormat="1" ht="15" customHeight="1">
      <c r="B108" s="351"/>
      <c r="C108" s="326" t="s">
        <v>2002</v>
      </c>
      <c r="D108" s="326"/>
      <c r="E108" s="326"/>
      <c r="F108" s="349" t="s">
        <v>2003</v>
      </c>
      <c r="G108" s="326"/>
      <c r="H108" s="326" t="s">
        <v>2037</v>
      </c>
      <c r="I108" s="326" t="s">
        <v>1999</v>
      </c>
      <c r="J108" s="326">
        <v>50</v>
      </c>
      <c r="K108" s="340"/>
    </row>
    <row r="109" s="1" customFormat="1" ht="15" customHeight="1">
      <c r="B109" s="351"/>
      <c r="C109" s="326" t="s">
        <v>2005</v>
      </c>
      <c r="D109" s="326"/>
      <c r="E109" s="326"/>
      <c r="F109" s="349" t="s">
        <v>1997</v>
      </c>
      <c r="G109" s="326"/>
      <c r="H109" s="326" t="s">
        <v>2037</v>
      </c>
      <c r="I109" s="326" t="s">
        <v>2007</v>
      </c>
      <c r="J109" s="326"/>
      <c r="K109" s="340"/>
    </row>
    <row r="110" s="1" customFormat="1" ht="15" customHeight="1">
      <c r="B110" s="351"/>
      <c r="C110" s="326" t="s">
        <v>2016</v>
      </c>
      <c r="D110" s="326"/>
      <c r="E110" s="326"/>
      <c r="F110" s="349" t="s">
        <v>2003</v>
      </c>
      <c r="G110" s="326"/>
      <c r="H110" s="326" t="s">
        <v>2037</v>
      </c>
      <c r="I110" s="326" t="s">
        <v>1999</v>
      </c>
      <c r="J110" s="326">
        <v>50</v>
      </c>
      <c r="K110" s="340"/>
    </row>
    <row r="111" s="1" customFormat="1" ht="15" customHeight="1">
      <c r="B111" s="351"/>
      <c r="C111" s="326" t="s">
        <v>2024</v>
      </c>
      <c r="D111" s="326"/>
      <c r="E111" s="326"/>
      <c r="F111" s="349" t="s">
        <v>2003</v>
      </c>
      <c r="G111" s="326"/>
      <c r="H111" s="326" t="s">
        <v>2037</v>
      </c>
      <c r="I111" s="326" t="s">
        <v>1999</v>
      </c>
      <c r="J111" s="326">
        <v>50</v>
      </c>
      <c r="K111" s="340"/>
    </row>
    <row r="112" s="1" customFormat="1" ht="15" customHeight="1">
      <c r="B112" s="351"/>
      <c r="C112" s="326" t="s">
        <v>2022</v>
      </c>
      <c r="D112" s="326"/>
      <c r="E112" s="326"/>
      <c r="F112" s="349" t="s">
        <v>2003</v>
      </c>
      <c r="G112" s="326"/>
      <c r="H112" s="326" t="s">
        <v>2037</v>
      </c>
      <c r="I112" s="326" t="s">
        <v>1999</v>
      </c>
      <c r="J112" s="326">
        <v>50</v>
      </c>
      <c r="K112" s="340"/>
    </row>
    <row r="113" s="1" customFormat="1" ht="15" customHeight="1">
      <c r="B113" s="351"/>
      <c r="C113" s="326" t="s">
        <v>60</v>
      </c>
      <c r="D113" s="326"/>
      <c r="E113" s="326"/>
      <c r="F113" s="349" t="s">
        <v>1997</v>
      </c>
      <c r="G113" s="326"/>
      <c r="H113" s="326" t="s">
        <v>2038</v>
      </c>
      <c r="I113" s="326" t="s">
        <v>1999</v>
      </c>
      <c r="J113" s="326">
        <v>20</v>
      </c>
      <c r="K113" s="340"/>
    </row>
    <row r="114" s="1" customFormat="1" ht="15" customHeight="1">
      <c r="B114" s="351"/>
      <c r="C114" s="326" t="s">
        <v>2039</v>
      </c>
      <c r="D114" s="326"/>
      <c r="E114" s="326"/>
      <c r="F114" s="349" t="s">
        <v>1997</v>
      </c>
      <c r="G114" s="326"/>
      <c r="H114" s="326" t="s">
        <v>2040</v>
      </c>
      <c r="I114" s="326" t="s">
        <v>1999</v>
      </c>
      <c r="J114" s="326">
        <v>120</v>
      </c>
      <c r="K114" s="340"/>
    </row>
    <row r="115" s="1" customFormat="1" ht="15" customHeight="1">
      <c r="B115" s="351"/>
      <c r="C115" s="326" t="s">
        <v>45</v>
      </c>
      <c r="D115" s="326"/>
      <c r="E115" s="326"/>
      <c r="F115" s="349" t="s">
        <v>1997</v>
      </c>
      <c r="G115" s="326"/>
      <c r="H115" s="326" t="s">
        <v>2041</v>
      </c>
      <c r="I115" s="326" t="s">
        <v>2032</v>
      </c>
      <c r="J115" s="326"/>
      <c r="K115" s="340"/>
    </row>
    <row r="116" s="1" customFormat="1" ht="15" customHeight="1">
      <c r="B116" s="351"/>
      <c r="C116" s="326" t="s">
        <v>55</v>
      </c>
      <c r="D116" s="326"/>
      <c r="E116" s="326"/>
      <c r="F116" s="349" t="s">
        <v>1997</v>
      </c>
      <c r="G116" s="326"/>
      <c r="H116" s="326" t="s">
        <v>2042</v>
      </c>
      <c r="I116" s="326" t="s">
        <v>2032</v>
      </c>
      <c r="J116" s="326"/>
      <c r="K116" s="340"/>
    </row>
    <row r="117" s="1" customFormat="1" ht="15" customHeight="1">
      <c r="B117" s="351"/>
      <c r="C117" s="326" t="s">
        <v>64</v>
      </c>
      <c r="D117" s="326"/>
      <c r="E117" s="326"/>
      <c r="F117" s="349" t="s">
        <v>1997</v>
      </c>
      <c r="G117" s="326"/>
      <c r="H117" s="326" t="s">
        <v>2043</v>
      </c>
      <c r="I117" s="326" t="s">
        <v>2044</v>
      </c>
      <c r="J117" s="326"/>
      <c r="K117" s="340"/>
    </row>
    <row r="118" s="1" customFormat="1" ht="15" customHeight="1">
      <c r="B118" s="354"/>
      <c r="C118" s="360"/>
      <c r="D118" s="360"/>
      <c r="E118" s="360"/>
      <c r="F118" s="360"/>
      <c r="G118" s="360"/>
      <c r="H118" s="360"/>
      <c r="I118" s="360"/>
      <c r="J118" s="360"/>
      <c r="K118" s="356"/>
    </row>
    <row r="119" s="1" customFormat="1" ht="18.75" customHeight="1">
      <c r="B119" s="361"/>
      <c r="C119" s="362"/>
      <c r="D119" s="362"/>
      <c r="E119" s="362"/>
      <c r="F119" s="363"/>
      <c r="G119" s="362"/>
      <c r="H119" s="362"/>
      <c r="I119" s="362"/>
      <c r="J119" s="362"/>
      <c r="K119" s="361"/>
    </row>
    <row r="120" s="1" customFormat="1" ht="18.75" customHeight="1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</row>
    <row r="121" s="1" customFormat="1" ht="7.5" customHeight="1">
      <c r="B121" s="364"/>
      <c r="C121" s="365"/>
      <c r="D121" s="365"/>
      <c r="E121" s="365"/>
      <c r="F121" s="365"/>
      <c r="G121" s="365"/>
      <c r="H121" s="365"/>
      <c r="I121" s="365"/>
      <c r="J121" s="365"/>
      <c r="K121" s="366"/>
    </row>
    <row r="122" s="1" customFormat="1" ht="45" customHeight="1">
      <c r="B122" s="367"/>
      <c r="C122" s="317" t="s">
        <v>2045</v>
      </c>
      <c r="D122" s="317"/>
      <c r="E122" s="317"/>
      <c r="F122" s="317"/>
      <c r="G122" s="317"/>
      <c r="H122" s="317"/>
      <c r="I122" s="317"/>
      <c r="J122" s="317"/>
      <c r="K122" s="368"/>
    </row>
    <row r="123" s="1" customFormat="1" ht="17.25" customHeight="1">
      <c r="B123" s="369"/>
      <c r="C123" s="341" t="s">
        <v>1991</v>
      </c>
      <c r="D123" s="341"/>
      <c r="E123" s="341"/>
      <c r="F123" s="341" t="s">
        <v>1992</v>
      </c>
      <c r="G123" s="342"/>
      <c r="H123" s="341" t="s">
        <v>61</v>
      </c>
      <c r="I123" s="341" t="s">
        <v>64</v>
      </c>
      <c r="J123" s="341" t="s">
        <v>1993</v>
      </c>
      <c r="K123" s="370"/>
    </row>
    <row r="124" s="1" customFormat="1" ht="17.25" customHeight="1">
      <c r="B124" s="369"/>
      <c r="C124" s="343" t="s">
        <v>1994</v>
      </c>
      <c r="D124" s="343"/>
      <c r="E124" s="343"/>
      <c r="F124" s="344" t="s">
        <v>1995</v>
      </c>
      <c r="G124" s="345"/>
      <c r="H124" s="343"/>
      <c r="I124" s="343"/>
      <c r="J124" s="343" t="s">
        <v>1996</v>
      </c>
      <c r="K124" s="370"/>
    </row>
    <row r="125" s="1" customFormat="1" ht="5.25" customHeight="1">
      <c r="B125" s="371"/>
      <c r="C125" s="346"/>
      <c r="D125" s="346"/>
      <c r="E125" s="346"/>
      <c r="F125" s="346"/>
      <c r="G125" s="372"/>
      <c r="H125" s="346"/>
      <c r="I125" s="346"/>
      <c r="J125" s="346"/>
      <c r="K125" s="373"/>
    </row>
    <row r="126" s="1" customFormat="1" ht="15" customHeight="1">
      <c r="B126" s="371"/>
      <c r="C126" s="326" t="s">
        <v>2000</v>
      </c>
      <c r="D126" s="348"/>
      <c r="E126" s="348"/>
      <c r="F126" s="349" t="s">
        <v>1997</v>
      </c>
      <c r="G126" s="326"/>
      <c r="H126" s="326" t="s">
        <v>2037</v>
      </c>
      <c r="I126" s="326" t="s">
        <v>1999</v>
      </c>
      <c r="J126" s="326">
        <v>120</v>
      </c>
      <c r="K126" s="374"/>
    </row>
    <row r="127" s="1" customFormat="1" ht="15" customHeight="1">
      <c r="B127" s="371"/>
      <c r="C127" s="326" t="s">
        <v>2046</v>
      </c>
      <c r="D127" s="326"/>
      <c r="E127" s="326"/>
      <c r="F127" s="349" t="s">
        <v>1997</v>
      </c>
      <c r="G127" s="326"/>
      <c r="H127" s="326" t="s">
        <v>2047</v>
      </c>
      <c r="I127" s="326" t="s">
        <v>1999</v>
      </c>
      <c r="J127" s="326" t="s">
        <v>2048</v>
      </c>
      <c r="K127" s="374"/>
    </row>
    <row r="128" s="1" customFormat="1" ht="15" customHeight="1">
      <c r="B128" s="371"/>
      <c r="C128" s="326" t="s">
        <v>92</v>
      </c>
      <c r="D128" s="326"/>
      <c r="E128" s="326"/>
      <c r="F128" s="349" t="s">
        <v>1997</v>
      </c>
      <c r="G128" s="326"/>
      <c r="H128" s="326" t="s">
        <v>2049</v>
      </c>
      <c r="I128" s="326" t="s">
        <v>1999</v>
      </c>
      <c r="J128" s="326" t="s">
        <v>2048</v>
      </c>
      <c r="K128" s="374"/>
    </row>
    <row r="129" s="1" customFormat="1" ht="15" customHeight="1">
      <c r="B129" s="371"/>
      <c r="C129" s="326" t="s">
        <v>2008</v>
      </c>
      <c r="D129" s="326"/>
      <c r="E129" s="326"/>
      <c r="F129" s="349" t="s">
        <v>2003</v>
      </c>
      <c r="G129" s="326"/>
      <c r="H129" s="326" t="s">
        <v>2009</v>
      </c>
      <c r="I129" s="326" t="s">
        <v>1999</v>
      </c>
      <c r="J129" s="326">
        <v>15</v>
      </c>
      <c r="K129" s="374"/>
    </row>
    <row r="130" s="1" customFormat="1" ht="15" customHeight="1">
      <c r="B130" s="371"/>
      <c r="C130" s="352" t="s">
        <v>2010</v>
      </c>
      <c r="D130" s="352"/>
      <c r="E130" s="352"/>
      <c r="F130" s="353" t="s">
        <v>2003</v>
      </c>
      <c r="G130" s="352"/>
      <c r="H130" s="352" t="s">
        <v>2011</v>
      </c>
      <c r="I130" s="352" t="s">
        <v>1999</v>
      </c>
      <c r="J130" s="352">
        <v>15</v>
      </c>
      <c r="K130" s="374"/>
    </row>
    <row r="131" s="1" customFormat="1" ht="15" customHeight="1">
      <c r="B131" s="371"/>
      <c r="C131" s="352" t="s">
        <v>2012</v>
      </c>
      <c r="D131" s="352"/>
      <c r="E131" s="352"/>
      <c r="F131" s="353" t="s">
        <v>2003</v>
      </c>
      <c r="G131" s="352"/>
      <c r="H131" s="352" t="s">
        <v>2013</v>
      </c>
      <c r="I131" s="352" t="s">
        <v>1999</v>
      </c>
      <c r="J131" s="352">
        <v>20</v>
      </c>
      <c r="K131" s="374"/>
    </row>
    <row r="132" s="1" customFormat="1" ht="15" customHeight="1">
      <c r="B132" s="371"/>
      <c r="C132" s="352" t="s">
        <v>2014</v>
      </c>
      <c r="D132" s="352"/>
      <c r="E132" s="352"/>
      <c r="F132" s="353" t="s">
        <v>2003</v>
      </c>
      <c r="G132" s="352"/>
      <c r="H132" s="352" t="s">
        <v>2015</v>
      </c>
      <c r="I132" s="352" t="s">
        <v>1999</v>
      </c>
      <c r="J132" s="352">
        <v>20</v>
      </c>
      <c r="K132" s="374"/>
    </row>
    <row r="133" s="1" customFormat="1" ht="15" customHeight="1">
      <c r="B133" s="371"/>
      <c r="C133" s="326" t="s">
        <v>2002</v>
      </c>
      <c r="D133" s="326"/>
      <c r="E133" s="326"/>
      <c r="F133" s="349" t="s">
        <v>2003</v>
      </c>
      <c r="G133" s="326"/>
      <c r="H133" s="326" t="s">
        <v>2037</v>
      </c>
      <c r="I133" s="326" t="s">
        <v>1999</v>
      </c>
      <c r="J133" s="326">
        <v>50</v>
      </c>
      <c r="K133" s="374"/>
    </row>
    <row r="134" s="1" customFormat="1" ht="15" customHeight="1">
      <c r="B134" s="371"/>
      <c r="C134" s="326" t="s">
        <v>2016</v>
      </c>
      <c r="D134" s="326"/>
      <c r="E134" s="326"/>
      <c r="F134" s="349" t="s">
        <v>2003</v>
      </c>
      <c r="G134" s="326"/>
      <c r="H134" s="326" t="s">
        <v>2037</v>
      </c>
      <c r="I134" s="326" t="s">
        <v>1999</v>
      </c>
      <c r="J134" s="326">
        <v>50</v>
      </c>
      <c r="K134" s="374"/>
    </row>
    <row r="135" s="1" customFormat="1" ht="15" customHeight="1">
      <c r="B135" s="371"/>
      <c r="C135" s="326" t="s">
        <v>2022</v>
      </c>
      <c r="D135" s="326"/>
      <c r="E135" s="326"/>
      <c r="F135" s="349" t="s">
        <v>2003</v>
      </c>
      <c r="G135" s="326"/>
      <c r="H135" s="326" t="s">
        <v>2037</v>
      </c>
      <c r="I135" s="326" t="s">
        <v>1999</v>
      </c>
      <c r="J135" s="326">
        <v>50</v>
      </c>
      <c r="K135" s="374"/>
    </row>
    <row r="136" s="1" customFormat="1" ht="15" customHeight="1">
      <c r="B136" s="371"/>
      <c r="C136" s="326" t="s">
        <v>2024</v>
      </c>
      <c r="D136" s="326"/>
      <c r="E136" s="326"/>
      <c r="F136" s="349" t="s">
        <v>2003</v>
      </c>
      <c r="G136" s="326"/>
      <c r="H136" s="326" t="s">
        <v>2037</v>
      </c>
      <c r="I136" s="326" t="s">
        <v>1999</v>
      </c>
      <c r="J136" s="326">
        <v>50</v>
      </c>
      <c r="K136" s="374"/>
    </row>
    <row r="137" s="1" customFormat="1" ht="15" customHeight="1">
      <c r="B137" s="371"/>
      <c r="C137" s="326" t="s">
        <v>2025</v>
      </c>
      <c r="D137" s="326"/>
      <c r="E137" s="326"/>
      <c r="F137" s="349" t="s">
        <v>2003</v>
      </c>
      <c r="G137" s="326"/>
      <c r="H137" s="326" t="s">
        <v>2050</v>
      </c>
      <c r="I137" s="326" t="s">
        <v>1999</v>
      </c>
      <c r="J137" s="326">
        <v>255</v>
      </c>
      <c r="K137" s="374"/>
    </row>
    <row r="138" s="1" customFormat="1" ht="15" customHeight="1">
      <c r="B138" s="371"/>
      <c r="C138" s="326" t="s">
        <v>2027</v>
      </c>
      <c r="D138" s="326"/>
      <c r="E138" s="326"/>
      <c r="F138" s="349" t="s">
        <v>1997</v>
      </c>
      <c r="G138" s="326"/>
      <c r="H138" s="326" t="s">
        <v>2051</v>
      </c>
      <c r="I138" s="326" t="s">
        <v>2029</v>
      </c>
      <c r="J138" s="326"/>
      <c r="K138" s="374"/>
    </row>
    <row r="139" s="1" customFormat="1" ht="15" customHeight="1">
      <c r="B139" s="371"/>
      <c r="C139" s="326" t="s">
        <v>2030</v>
      </c>
      <c r="D139" s="326"/>
      <c r="E139" s="326"/>
      <c r="F139" s="349" t="s">
        <v>1997</v>
      </c>
      <c r="G139" s="326"/>
      <c r="H139" s="326" t="s">
        <v>2052</v>
      </c>
      <c r="I139" s="326" t="s">
        <v>2032</v>
      </c>
      <c r="J139" s="326"/>
      <c r="K139" s="374"/>
    </row>
    <row r="140" s="1" customFormat="1" ht="15" customHeight="1">
      <c r="B140" s="371"/>
      <c r="C140" s="326" t="s">
        <v>2033</v>
      </c>
      <c r="D140" s="326"/>
      <c r="E140" s="326"/>
      <c r="F140" s="349" t="s">
        <v>1997</v>
      </c>
      <c r="G140" s="326"/>
      <c r="H140" s="326" t="s">
        <v>2033</v>
      </c>
      <c r="I140" s="326" t="s">
        <v>2032</v>
      </c>
      <c r="J140" s="326"/>
      <c r="K140" s="374"/>
    </row>
    <row r="141" s="1" customFormat="1" ht="15" customHeight="1">
      <c r="B141" s="371"/>
      <c r="C141" s="326" t="s">
        <v>45</v>
      </c>
      <c r="D141" s="326"/>
      <c r="E141" s="326"/>
      <c r="F141" s="349" t="s">
        <v>1997</v>
      </c>
      <c r="G141" s="326"/>
      <c r="H141" s="326" t="s">
        <v>2053</v>
      </c>
      <c r="I141" s="326" t="s">
        <v>2032</v>
      </c>
      <c r="J141" s="326"/>
      <c r="K141" s="374"/>
    </row>
    <row r="142" s="1" customFormat="1" ht="15" customHeight="1">
      <c r="B142" s="371"/>
      <c r="C142" s="326" t="s">
        <v>2054</v>
      </c>
      <c r="D142" s="326"/>
      <c r="E142" s="326"/>
      <c r="F142" s="349" t="s">
        <v>1997</v>
      </c>
      <c r="G142" s="326"/>
      <c r="H142" s="326" t="s">
        <v>2055</v>
      </c>
      <c r="I142" s="326" t="s">
        <v>2032</v>
      </c>
      <c r="J142" s="326"/>
      <c r="K142" s="374"/>
    </row>
    <row r="143" s="1" customFormat="1" ht="15" customHeight="1">
      <c r="B143" s="375"/>
      <c r="C143" s="376"/>
      <c r="D143" s="376"/>
      <c r="E143" s="376"/>
      <c r="F143" s="376"/>
      <c r="G143" s="376"/>
      <c r="H143" s="376"/>
      <c r="I143" s="376"/>
      <c r="J143" s="376"/>
      <c r="K143" s="377"/>
    </row>
    <row r="144" s="1" customFormat="1" ht="18.75" customHeight="1">
      <c r="B144" s="362"/>
      <c r="C144" s="362"/>
      <c r="D144" s="362"/>
      <c r="E144" s="362"/>
      <c r="F144" s="363"/>
      <c r="G144" s="362"/>
      <c r="H144" s="362"/>
      <c r="I144" s="362"/>
      <c r="J144" s="362"/>
      <c r="K144" s="362"/>
    </row>
    <row r="145" s="1" customFormat="1" ht="18.75" customHeight="1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</row>
    <row r="146" s="1" customFormat="1" ht="7.5" customHeight="1">
      <c r="B146" s="335"/>
      <c r="C146" s="336"/>
      <c r="D146" s="336"/>
      <c r="E146" s="336"/>
      <c r="F146" s="336"/>
      <c r="G146" s="336"/>
      <c r="H146" s="336"/>
      <c r="I146" s="336"/>
      <c r="J146" s="336"/>
      <c r="K146" s="337"/>
    </row>
    <row r="147" s="1" customFormat="1" ht="45" customHeight="1">
      <c r="B147" s="338"/>
      <c r="C147" s="339" t="s">
        <v>2056</v>
      </c>
      <c r="D147" s="339"/>
      <c r="E147" s="339"/>
      <c r="F147" s="339"/>
      <c r="G147" s="339"/>
      <c r="H147" s="339"/>
      <c r="I147" s="339"/>
      <c r="J147" s="339"/>
      <c r="K147" s="340"/>
    </row>
    <row r="148" s="1" customFormat="1" ht="17.25" customHeight="1">
      <c r="B148" s="338"/>
      <c r="C148" s="341" t="s">
        <v>1991</v>
      </c>
      <c r="D148" s="341"/>
      <c r="E148" s="341"/>
      <c r="F148" s="341" t="s">
        <v>1992</v>
      </c>
      <c r="G148" s="342"/>
      <c r="H148" s="341" t="s">
        <v>61</v>
      </c>
      <c r="I148" s="341" t="s">
        <v>64</v>
      </c>
      <c r="J148" s="341" t="s">
        <v>1993</v>
      </c>
      <c r="K148" s="340"/>
    </row>
    <row r="149" s="1" customFormat="1" ht="17.25" customHeight="1">
      <c r="B149" s="338"/>
      <c r="C149" s="343" t="s">
        <v>1994</v>
      </c>
      <c r="D149" s="343"/>
      <c r="E149" s="343"/>
      <c r="F149" s="344" t="s">
        <v>1995</v>
      </c>
      <c r="G149" s="345"/>
      <c r="H149" s="343"/>
      <c r="I149" s="343"/>
      <c r="J149" s="343" t="s">
        <v>1996</v>
      </c>
      <c r="K149" s="340"/>
    </row>
    <row r="150" s="1" customFormat="1" ht="5.25" customHeight="1">
      <c r="B150" s="351"/>
      <c r="C150" s="346"/>
      <c r="D150" s="346"/>
      <c r="E150" s="346"/>
      <c r="F150" s="346"/>
      <c r="G150" s="347"/>
      <c r="H150" s="346"/>
      <c r="I150" s="346"/>
      <c r="J150" s="346"/>
      <c r="K150" s="374"/>
    </row>
    <row r="151" s="1" customFormat="1" ht="15" customHeight="1">
      <c r="B151" s="351"/>
      <c r="C151" s="378" t="s">
        <v>2000</v>
      </c>
      <c r="D151" s="326"/>
      <c r="E151" s="326"/>
      <c r="F151" s="379" t="s">
        <v>1997</v>
      </c>
      <c r="G151" s="326"/>
      <c r="H151" s="378" t="s">
        <v>2037</v>
      </c>
      <c r="I151" s="378" t="s">
        <v>1999</v>
      </c>
      <c r="J151" s="378">
        <v>120</v>
      </c>
      <c r="K151" s="374"/>
    </row>
    <row r="152" s="1" customFormat="1" ht="15" customHeight="1">
      <c r="B152" s="351"/>
      <c r="C152" s="378" t="s">
        <v>2046</v>
      </c>
      <c r="D152" s="326"/>
      <c r="E152" s="326"/>
      <c r="F152" s="379" t="s">
        <v>1997</v>
      </c>
      <c r="G152" s="326"/>
      <c r="H152" s="378" t="s">
        <v>2057</v>
      </c>
      <c r="I152" s="378" t="s">
        <v>1999</v>
      </c>
      <c r="J152" s="378" t="s">
        <v>2048</v>
      </c>
      <c r="K152" s="374"/>
    </row>
    <row r="153" s="1" customFormat="1" ht="15" customHeight="1">
      <c r="B153" s="351"/>
      <c r="C153" s="378" t="s">
        <v>92</v>
      </c>
      <c r="D153" s="326"/>
      <c r="E153" s="326"/>
      <c r="F153" s="379" t="s">
        <v>1997</v>
      </c>
      <c r="G153" s="326"/>
      <c r="H153" s="378" t="s">
        <v>2058</v>
      </c>
      <c r="I153" s="378" t="s">
        <v>1999</v>
      </c>
      <c r="J153" s="378" t="s">
        <v>2048</v>
      </c>
      <c r="K153" s="374"/>
    </row>
    <row r="154" s="1" customFormat="1" ht="15" customHeight="1">
      <c r="B154" s="351"/>
      <c r="C154" s="378" t="s">
        <v>2002</v>
      </c>
      <c r="D154" s="326"/>
      <c r="E154" s="326"/>
      <c r="F154" s="379" t="s">
        <v>2003</v>
      </c>
      <c r="G154" s="326"/>
      <c r="H154" s="378" t="s">
        <v>2037</v>
      </c>
      <c r="I154" s="378" t="s">
        <v>1999</v>
      </c>
      <c r="J154" s="378">
        <v>50</v>
      </c>
      <c r="K154" s="374"/>
    </row>
    <row r="155" s="1" customFormat="1" ht="15" customHeight="1">
      <c r="B155" s="351"/>
      <c r="C155" s="378" t="s">
        <v>2005</v>
      </c>
      <c r="D155" s="326"/>
      <c r="E155" s="326"/>
      <c r="F155" s="379" t="s">
        <v>1997</v>
      </c>
      <c r="G155" s="326"/>
      <c r="H155" s="378" t="s">
        <v>2037</v>
      </c>
      <c r="I155" s="378" t="s">
        <v>2007</v>
      </c>
      <c r="J155" s="378"/>
      <c r="K155" s="374"/>
    </row>
    <row r="156" s="1" customFormat="1" ht="15" customHeight="1">
      <c r="B156" s="351"/>
      <c r="C156" s="378" t="s">
        <v>2016</v>
      </c>
      <c r="D156" s="326"/>
      <c r="E156" s="326"/>
      <c r="F156" s="379" t="s">
        <v>2003</v>
      </c>
      <c r="G156" s="326"/>
      <c r="H156" s="378" t="s">
        <v>2037</v>
      </c>
      <c r="I156" s="378" t="s">
        <v>1999</v>
      </c>
      <c r="J156" s="378">
        <v>50</v>
      </c>
      <c r="K156" s="374"/>
    </row>
    <row r="157" s="1" customFormat="1" ht="15" customHeight="1">
      <c r="B157" s="351"/>
      <c r="C157" s="378" t="s">
        <v>2024</v>
      </c>
      <c r="D157" s="326"/>
      <c r="E157" s="326"/>
      <c r="F157" s="379" t="s">
        <v>2003</v>
      </c>
      <c r="G157" s="326"/>
      <c r="H157" s="378" t="s">
        <v>2037</v>
      </c>
      <c r="I157" s="378" t="s">
        <v>1999</v>
      </c>
      <c r="J157" s="378">
        <v>50</v>
      </c>
      <c r="K157" s="374"/>
    </row>
    <row r="158" s="1" customFormat="1" ht="15" customHeight="1">
      <c r="B158" s="351"/>
      <c r="C158" s="378" t="s">
        <v>2022</v>
      </c>
      <c r="D158" s="326"/>
      <c r="E158" s="326"/>
      <c r="F158" s="379" t="s">
        <v>2003</v>
      </c>
      <c r="G158" s="326"/>
      <c r="H158" s="378" t="s">
        <v>2037</v>
      </c>
      <c r="I158" s="378" t="s">
        <v>1999</v>
      </c>
      <c r="J158" s="378">
        <v>50</v>
      </c>
      <c r="K158" s="374"/>
    </row>
    <row r="159" s="1" customFormat="1" ht="15" customHeight="1">
      <c r="B159" s="351"/>
      <c r="C159" s="378" t="s">
        <v>257</v>
      </c>
      <c r="D159" s="326"/>
      <c r="E159" s="326"/>
      <c r="F159" s="379" t="s">
        <v>1997</v>
      </c>
      <c r="G159" s="326"/>
      <c r="H159" s="378" t="s">
        <v>2059</v>
      </c>
      <c r="I159" s="378" t="s">
        <v>1999</v>
      </c>
      <c r="J159" s="378" t="s">
        <v>2060</v>
      </c>
      <c r="K159" s="374"/>
    </row>
    <row r="160" s="1" customFormat="1" ht="15" customHeight="1">
      <c r="B160" s="351"/>
      <c r="C160" s="378" t="s">
        <v>2061</v>
      </c>
      <c r="D160" s="326"/>
      <c r="E160" s="326"/>
      <c r="F160" s="379" t="s">
        <v>1997</v>
      </c>
      <c r="G160" s="326"/>
      <c r="H160" s="378" t="s">
        <v>2062</v>
      </c>
      <c r="I160" s="378" t="s">
        <v>2032</v>
      </c>
      <c r="J160" s="378"/>
      <c r="K160" s="374"/>
    </row>
    <row r="161" s="1" customFormat="1" ht="15" customHeight="1">
      <c r="B161" s="380"/>
      <c r="C161" s="360"/>
      <c r="D161" s="360"/>
      <c r="E161" s="360"/>
      <c r="F161" s="360"/>
      <c r="G161" s="360"/>
      <c r="H161" s="360"/>
      <c r="I161" s="360"/>
      <c r="J161" s="360"/>
      <c r="K161" s="381"/>
    </row>
    <row r="162" s="1" customFormat="1" ht="18.75" customHeight="1">
      <c r="B162" s="362"/>
      <c r="C162" s="372"/>
      <c r="D162" s="372"/>
      <c r="E162" s="372"/>
      <c r="F162" s="382"/>
      <c r="G162" s="372"/>
      <c r="H162" s="372"/>
      <c r="I162" s="372"/>
      <c r="J162" s="372"/>
      <c r="K162" s="362"/>
    </row>
    <row r="163" s="1" customFormat="1" ht="18.75" customHeight="1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</row>
    <row r="164" s="1" customFormat="1" ht="7.5" customHeight="1">
      <c r="B164" s="313"/>
      <c r="C164" s="314"/>
      <c r="D164" s="314"/>
      <c r="E164" s="314"/>
      <c r="F164" s="314"/>
      <c r="G164" s="314"/>
      <c r="H164" s="314"/>
      <c r="I164" s="314"/>
      <c r="J164" s="314"/>
      <c r="K164" s="315"/>
    </row>
    <row r="165" s="1" customFormat="1" ht="45" customHeight="1">
      <c r="B165" s="316"/>
      <c r="C165" s="317" t="s">
        <v>2063</v>
      </c>
      <c r="D165" s="317"/>
      <c r="E165" s="317"/>
      <c r="F165" s="317"/>
      <c r="G165" s="317"/>
      <c r="H165" s="317"/>
      <c r="I165" s="317"/>
      <c r="J165" s="317"/>
      <c r="K165" s="318"/>
    </row>
    <row r="166" s="1" customFormat="1" ht="17.25" customHeight="1">
      <c r="B166" s="316"/>
      <c r="C166" s="341" t="s">
        <v>1991</v>
      </c>
      <c r="D166" s="341"/>
      <c r="E166" s="341"/>
      <c r="F166" s="341" t="s">
        <v>1992</v>
      </c>
      <c r="G166" s="383"/>
      <c r="H166" s="384" t="s">
        <v>61</v>
      </c>
      <c r="I166" s="384" t="s">
        <v>64</v>
      </c>
      <c r="J166" s="341" t="s">
        <v>1993</v>
      </c>
      <c r="K166" s="318"/>
    </row>
    <row r="167" s="1" customFormat="1" ht="17.25" customHeight="1">
      <c r="B167" s="319"/>
      <c r="C167" s="343" t="s">
        <v>1994</v>
      </c>
      <c r="D167" s="343"/>
      <c r="E167" s="343"/>
      <c r="F167" s="344" t="s">
        <v>1995</v>
      </c>
      <c r="G167" s="385"/>
      <c r="H167" s="386"/>
      <c r="I167" s="386"/>
      <c r="J167" s="343" t="s">
        <v>1996</v>
      </c>
      <c r="K167" s="321"/>
    </row>
    <row r="168" s="1" customFormat="1" ht="5.25" customHeight="1">
      <c r="B168" s="351"/>
      <c r="C168" s="346"/>
      <c r="D168" s="346"/>
      <c r="E168" s="346"/>
      <c r="F168" s="346"/>
      <c r="G168" s="347"/>
      <c r="H168" s="346"/>
      <c r="I168" s="346"/>
      <c r="J168" s="346"/>
      <c r="K168" s="374"/>
    </row>
    <row r="169" s="1" customFormat="1" ht="15" customHeight="1">
      <c r="B169" s="351"/>
      <c r="C169" s="326" t="s">
        <v>2000</v>
      </c>
      <c r="D169" s="326"/>
      <c r="E169" s="326"/>
      <c r="F169" s="349" t="s">
        <v>1997</v>
      </c>
      <c r="G169" s="326"/>
      <c r="H169" s="326" t="s">
        <v>2037</v>
      </c>
      <c r="I169" s="326" t="s">
        <v>1999</v>
      </c>
      <c r="J169" s="326">
        <v>120</v>
      </c>
      <c r="K169" s="374"/>
    </row>
    <row r="170" s="1" customFormat="1" ht="15" customHeight="1">
      <c r="B170" s="351"/>
      <c r="C170" s="326" t="s">
        <v>2046</v>
      </c>
      <c r="D170" s="326"/>
      <c r="E170" s="326"/>
      <c r="F170" s="349" t="s">
        <v>1997</v>
      </c>
      <c r="G170" s="326"/>
      <c r="H170" s="326" t="s">
        <v>2047</v>
      </c>
      <c r="I170" s="326" t="s">
        <v>1999</v>
      </c>
      <c r="J170" s="326" t="s">
        <v>2048</v>
      </c>
      <c r="K170" s="374"/>
    </row>
    <row r="171" s="1" customFormat="1" ht="15" customHeight="1">
      <c r="B171" s="351"/>
      <c r="C171" s="326" t="s">
        <v>92</v>
      </c>
      <c r="D171" s="326"/>
      <c r="E171" s="326"/>
      <c r="F171" s="349" t="s">
        <v>1997</v>
      </c>
      <c r="G171" s="326"/>
      <c r="H171" s="326" t="s">
        <v>2064</v>
      </c>
      <c r="I171" s="326" t="s">
        <v>1999</v>
      </c>
      <c r="J171" s="326" t="s">
        <v>2048</v>
      </c>
      <c r="K171" s="374"/>
    </row>
    <row r="172" s="1" customFormat="1" ht="15" customHeight="1">
      <c r="B172" s="351"/>
      <c r="C172" s="326" t="s">
        <v>2002</v>
      </c>
      <c r="D172" s="326"/>
      <c r="E172" s="326"/>
      <c r="F172" s="349" t="s">
        <v>2003</v>
      </c>
      <c r="G172" s="326"/>
      <c r="H172" s="326" t="s">
        <v>2064</v>
      </c>
      <c r="I172" s="326" t="s">
        <v>1999</v>
      </c>
      <c r="J172" s="326">
        <v>50</v>
      </c>
      <c r="K172" s="374"/>
    </row>
    <row r="173" s="1" customFormat="1" ht="15" customHeight="1">
      <c r="B173" s="351"/>
      <c r="C173" s="326" t="s">
        <v>2005</v>
      </c>
      <c r="D173" s="326"/>
      <c r="E173" s="326"/>
      <c r="F173" s="349" t="s">
        <v>1997</v>
      </c>
      <c r="G173" s="326"/>
      <c r="H173" s="326" t="s">
        <v>2064</v>
      </c>
      <c r="I173" s="326" t="s">
        <v>2007</v>
      </c>
      <c r="J173" s="326"/>
      <c r="K173" s="374"/>
    </row>
    <row r="174" s="1" customFormat="1" ht="15" customHeight="1">
      <c r="B174" s="351"/>
      <c r="C174" s="326" t="s">
        <v>2016</v>
      </c>
      <c r="D174" s="326"/>
      <c r="E174" s="326"/>
      <c r="F174" s="349" t="s">
        <v>2003</v>
      </c>
      <c r="G174" s="326"/>
      <c r="H174" s="326" t="s">
        <v>2064</v>
      </c>
      <c r="I174" s="326" t="s">
        <v>1999</v>
      </c>
      <c r="J174" s="326">
        <v>50</v>
      </c>
      <c r="K174" s="374"/>
    </row>
    <row r="175" s="1" customFormat="1" ht="15" customHeight="1">
      <c r="B175" s="351"/>
      <c r="C175" s="326" t="s">
        <v>2024</v>
      </c>
      <c r="D175" s="326"/>
      <c r="E175" s="326"/>
      <c r="F175" s="349" t="s">
        <v>2003</v>
      </c>
      <c r="G175" s="326"/>
      <c r="H175" s="326" t="s">
        <v>2064</v>
      </c>
      <c r="I175" s="326" t="s">
        <v>1999</v>
      </c>
      <c r="J175" s="326">
        <v>50</v>
      </c>
      <c r="K175" s="374"/>
    </row>
    <row r="176" s="1" customFormat="1" ht="15" customHeight="1">
      <c r="B176" s="351"/>
      <c r="C176" s="326" t="s">
        <v>2022</v>
      </c>
      <c r="D176" s="326"/>
      <c r="E176" s="326"/>
      <c r="F176" s="349" t="s">
        <v>2003</v>
      </c>
      <c r="G176" s="326"/>
      <c r="H176" s="326" t="s">
        <v>2064</v>
      </c>
      <c r="I176" s="326" t="s">
        <v>1999</v>
      </c>
      <c r="J176" s="326">
        <v>50</v>
      </c>
      <c r="K176" s="374"/>
    </row>
    <row r="177" s="1" customFormat="1" ht="15" customHeight="1">
      <c r="B177" s="351"/>
      <c r="C177" s="326" t="s">
        <v>278</v>
      </c>
      <c r="D177" s="326"/>
      <c r="E177" s="326"/>
      <c r="F177" s="349" t="s">
        <v>1997</v>
      </c>
      <c r="G177" s="326"/>
      <c r="H177" s="326" t="s">
        <v>2065</v>
      </c>
      <c r="I177" s="326" t="s">
        <v>2066</v>
      </c>
      <c r="J177" s="326"/>
      <c r="K177" s="374"/>
    </row>
    <row r="178" s="1" customFormat="1" ht="15" customHeight="1">
      <c r="B178" s="351"/>
      <c r="C178" s="326" t="s">
        <v>64</v>
      </c>
      <c r="D178" s="326"/>
      <c r="E178" s="326"/>
      <c r="F178" s="349" t="s">
        <v>1997</v>
      </c>
      <c r="G178" s="326"/>
      <c r="H178" s="326" t="s">
        <v>2067</v>
      </c>
      <c r="I178" s="326" t="s">
        <v>2068</v>
      </c>
      <c r="J178" s="326">
        <v>1</v>
      </c>
      <c r="K178" s="374"/>
    </row>
    <row r="179" s="1" customFormat="1" ht="15" customHeight="1">
      <c r="B179" s="351"/>
      <c r="C179" s="326" t="s">
        <v>60</v>
      </c>
      <c r="D179" s="326"/>
      <c r="E179" s="326"/>
      <c r="F179" s="349" t="s">
        <v>1997</v>
      </c>
      <c r="G179" s="326"/>
      <c r="H179" s="326" t="s">
        <v>2069</v>
      </c>
      <c r="I179" s="326" t="s">
        <v>1999</v>
      </c>
      <c r="J179" s="326">
        <v>20</v>
      </c>
      <c r="K179" s="374"/>
    </row>
    <row r="180" s="1" customFormat="1" ht="15" customHeight="1">
      <c r="B180" s="351"/>
      <c r="C180" s="326" t="s">
        <v>61</v>
      </c>
      <c r="D180" s="326"/>
      <c r="E180" s="326"/>
      <c r="F180" s="349" t="s">
        <v>1997</v>
      </c>
      <c r="G180" s="326"/>
      <c r="H180" s="326" t="s">
        <v>2070</v>
      </c>
      <c r="I180" s="326" t="s">
        <v>1999</v>
      </c>
      <c r="J180" s="326">
        <v>255</v>
      </c>
      <c r="K180" s="374"/>
    </row>
    <row r="181" s="1" customFormat="1" ht="15" customHeight="1">
      <c r="B181" s="351"/>
      <c r="C181" s="326" t="s">
        <v>279</v>
      </c>
      <c r="D181" s="326"/>
      <c r="E181" s="326"/>
      <c r="F181" s="349" t="s">
        <v>1997</v>
      </c>
      <c r="G181" s="326"/>
      <c r="H181" s="326" t="s">
        <v>1961</v>
      </c>
      <c r="I181" s="326" t="s">
        <v>1999</v>
      </c>
      <c r="J181" s="326">
        <v>10</v>
      </c>
      <c r="K181" s="374"/>
    </row>
    <row r="182" s="1" customFormat="1" ht="15" customHeight="1">
      <c r="B182" s="351"/>
      <c r="C182" s="326" t="s">
        <v>280</v>
      </c>
      <c r="D182" s="326"/>
      <c r="E182" s="326"/>
      <c r="F182" s="349" t="s">
        <v>1997</v>
      </c>
      <c r="G182" s="326"/>
      <c r="H182" s="326" t="s">
        <v>2071</v>
      </c>
      <c r="I182" s="326" t="s">
        <v>2032</v>
      </c>
      <c r="J182" s="326"/>
      <c r="K182" s="374"/>
    </row>
    <row r="183" s="1" customFormat="1" ht="15" customHeight="1">
      <c r="B183" s="351"/>
      <c r="C183" s="326" t="s">
        <v>2072</v>
      </c>
      <c r="D183" s="326"/>
      <c r="E183" s="326"/>
      <c r="F183" s="349" t="s">
        <v>1997</v>
      </c>
      <c r="G183" s="326"/>
      <c r="H183" s="326" t="s">
        <v>2073</v>
      </c>
      <c r="I183" s="326" t="s">
        <v>2032</v>
      </c>
      <c r="J183" s="326"/>
      <c r="K183" s="374"/>
    </row>
    <row r="184" s="1" customFormat="1" ht="15" customHeight="1">
      <c r="B184" s="351"/>
      <c r="C184" s="326" t="s">
        <v>2061</v>
      </c>
      <c r="D184" s="326"/>
      <c r="E184" s="326"/>
      <c r="F184" s="349" t="s">
        <v>1997</v>
      </c>
      <c r="G184" s="326"/>
      <c r="H184" s="326" t="s">
        <v>2074</v>
      </c>
      <c r="I184" s="326" t="s">
        <v>2032</v>
      </c>
      <c r="J184" s="326"/>
      <c r="K184" s="374"/>
    </row>
    <row r="185" s="1" customFormat="1" ht="15" customHeight="1">
      <c r="B185" s="351"/>
      <c r="C185" s="326" t="s">
        <v>282</v>
      </c>
      <c r="D185" s="326"/>
      <c r="E185" s="326"/>
      <c r="F185" s="349" t="s">
        <v>2003</v>
      </c>
      <c r="G185" s="326"/>
      <c r="H185" s="326" t="s">
        <v>2075</v>
      </c>
      <c r="I185" s="326" t="s">
        <v>1999</v>
      </c>
      <c r="J185" s="326">
        <v>50</v>
      </c>
      <c r="K185" s="374"/>
    </row>
    <row r="186" s="1" customFormat="1" ht="15" customHeight="1">
      <c r="B186" s="351"/>
      <c r="C186" s="326" t="s">
        <v>2076</v>
      </c>
      <c r="D186" s="326"/>
      <c r="E186" s="326"/>
      <c r="F186" s="349" t="s">
        <v>2003</v>
      </c>
      <c r="G186" s="326"/>
      <c r="H186" s="326" t="s">
        <v>2077</v>
      </c>
      <c r="I186" s="326" t="s">
        <v>2078</v>
      </c>
      <c r="J186" s="326"/>
      <c r="K186" s="374"/>
    </row>
    <row r="187" s="1" customFormat="1" ht="15" customHeight="1">
      <c r="B187" s="351"/>
      <c r="C187" s="326" t="s">
        <v>2079</v>
      </c>
      <c r="D187" s="326"/>
      <c r="E187" s="326"/>
      <c r="F187" s="349" t="s">
        <v>2003</v>
      </c>
      <c r="G187" s="326"/>
      <c r="H187" s="326" t="s">
        <v>2080</v>
      </c>
      <c r="I187" s="326" t="s">
        <v>2078</v>
      </c>
      <c r="J187" s="326"/>
      <c r="K187" s="374"/>
    </row>
    <row r="188" s="1" customFormat="1" ht="15" customHeight="1">
      <c r="B188" s="351"/>
      <c r="C188" s="326" t="s">
        <v>2081</v>
      </c>
      <c r="D188" s="326"/>
      <c r="E188" s="326"/>
      <c r="F188" s="349" t="s">
        <v>2003</v>
      </c>
      <c r="G188" s="326"/>
      <c r="H188" s="326" t="s">
        <v>2082</v>
      </c>
      <c r="I188" s="326" t="s">
        <v>2078</v>
      </c>
      <c r="J188" s="326"/>
      <c r="K188" s="374"/>
    </row>
    <row r="189" s="1" customFormat="1" ht="15" customHeight="1">
      <c r="B189" s="351"/>
      <c r="C189" s="387" t="s">
        <v>2083</v>
      </c>
      <c r="D189" s="326"/>
      <c r="E189" s="326"/>
      <c r="F189" s="349" t="s">
        <v>2003</v>
      </c>
      <c r="G189" s="326"/>
      <c r="H189" s="326" t="s">
        <v>2084</v>
      </c>
      <c r="I189" s="326" t="s">
        <v>2085</v>
      </c>
      <c r="J189" s="388" t="s">
        <v>2086</v>
      </c>
      <c r="K189" s="374"/>
    </row>
    <row r="190" s="18" customFormat="1" ht="15" customHeight="1">
      <c r="B190" s="389"/>
      <c r="C190" s="390" t="s">
        <v>2087</v>
      </c>
      <c r="D190" s="391"/>
      <c r="E190" s="391"/>
      <c r="F190" s="392" t="s">
        <v>2003</v>
      </c>
      <c r="G190" s="391"/>
      <c r="H190" s="391" t="s">
        <v>2088</v>
      </c>
      <c r="I190" s="391" t="s">
        <v>2085</v>
      </c>
      <c r="J190" s="393" t="s">
        <v>2086</v>
      </c>
      <c r="K190" s="394"/>
    </row>
    <row r="191" s="1" customFormat="1" ht="15" customHeight="1">
      <c r="B191" s="351"/>
      <c r="C191" s="387" t="s">
        <v>49</v>
      </c>
      <c r="D191" s="326"/>
      <c r="E191" s="326"/>
      <c r="F191" s="349" t="s">
        <v>1997</v>
      </c>
      <c r="G191" s="326"/>
      <c r="H191" s="323" t="s">
        <v>2089</v>
      </c>
      <c r="I191" s="326" t="s">
        <v>2090</v>
      </c>
      <c r="J191" s="326"/>
      <c r="K191" s="374"/>
    </row>
    <row r="192" s="1" customFormat="1" ht="15" customHeight="1">
      <c r="B192" s="351"/>
      <c r="C192" s="387" t="s">
        <v>2091</v>
      </c>
      <c r="D192" s="326"/>
      <c r="E192" s="326"/>
      <c r="F192" s="349" t="s">
        <v>1997</v>
      </c>
      <c r="G192" s="326"/>
      <c r="H192" s="326" t="s">
        <v>2092</v>
      </c>
      <c r="I192" s="326" t="s">
        <v>2032</v>
      </c>
      <c r="J192" s="326"/>
      <c r="K192" s="374"/>
    </row>
    <row r="193" s="1" customFormat="1" ht="15" customHeight="1">
      <c r="B193" s="351"/>
      <c r="C193" s="387" t="s">
        <v>2093</v>
      </c>
      <c r="D193" s="326"/>
      <c r="E193" s="326"/>
      <c r="F193" s="349" t="s">
        <v>1997</v>
      </c>
      <c r="G193" s="326"/>
      <c r="H193" s="326" t="s">
        <v>2094</v>
      </c>
      <c r="I193" s="326" t="s">
        <v>2032</v>
      </c>
      <c r="J193" s="326"/>
      <c r="K193" s="374"/>
    </row>
    <row r="194" s="1" customFormat="1" ht="15" customHeight="1">
      <c r="B194" s="351"/>
      <c r="C194" s="387" t="s">
        <v>2095</v>
      </c>
      <c r="D194" s="326"/>
      <c r="E194" s="326"/>
      <c r="F194" s="349" t="s">
        <v>2003</v>
      </c>
      <c r="G194" s="326"/>
      <c r="H194" s="326" t="s">
        <v>2096</v>
      </c>
      <c r="I194" s="326" t="s">
        <v>2032</v>
      </c>
      <c r="J194" s="326"/>
      <c r="K194" s="374"/>
    </row>
    <row r="195" s="1" customFormat="1" ht="15" customHeight="1">
      <c r="B195" s="380"/>
      <c r="C195" s="395"/>
      <c r="D195" s="360"/>
      <c r="E195" s="360"/>
      <c r="F195" s="360"/>
      <c r="G195" s="360"/>
      <c r="H195" s="360"/>
      <c r="I195" s="360"/>
      <c r="J195" s="360"/>
      <c r="K195" s="381"/>
    </row>
    <row r="196" s="1" customFormat="1" ht="18.75" customHeight="1">
      <c r="B196" s="362"/>
      <c r="C196" s="372"/>
      <c r="D196" s="372"/>
      <c r="E196" s="372"/>
      <c r="F196" s="382"/>
      <c r="G196" s="372"/>
      <c r="H196" s="372"/>
      <c r="I196" s="372"/>
      <c r="J196" s="372"/>
      <c r="K196" s="362"/>
    </row>
    <row r="197" s="1" customFormat="1" ht="18.75" customHeight="1">
      <c r="B197" s="362"/>
      <c r="C197" s="372"/>
      <c r="D197" s="372"/>
      <c r="E197" s="372"/>
      <c r="F197" s="382"/>
      <c r="G197" s="372"/>
      <c r="H197" s="372"/>
      <c r="I197" s="372"/>
      <c r="J197" s="372"/>
      <c r="K197" s="362"/>
    </row>
    <row r="198" s="1" customFormat="1" ht="18.75" customHeight="1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</row>
    <row r="199" s="1" customFormat="1" ht="13.5">
      <c r="B199" s="313"/>
      <c r="C199" s="314"/>
      <c r="D199" s="314"/>
      <c r="E199" s="314"/>
      <c r="F199" s="314"/>
      <c r="G199" s="314"/>
      <c r="H199" s="314"/>
      <c r="I199" s="314"/>
      <c r="J199" s="314"/>
      <c r="K199" s="315"/>
    </row>
    <row r="200" s="1" customFormat="1" ht="21">
      <c r="B200" s="316"/>
      <c r="C200" s="317" t="s">
        <v>2097</v>
      </c>
      <c r="D200" s="317"/>
      <c r="E200" s="317"/>
      <c r="F200" s="317"/>
      <c r="G200" s="317"/>
      <c r="H200" s="317"/>
      <c r="I200" s="317"/>
      <c r="J200" s="317"/>
      <c r="K200" s="318"/>
    </row>
    <row r="201" s="1" customFormat="1" ht="25.5" customHeight="1">
      <c r="B201" s="316"/>
      <c r="C201" s="396" t="s">
        <v>2098</v>
      </c>
      <c r="D201" s="396"/>
      <c r="E201" s="396"/>
      <c r="F201" s="396" t="s">
        <v>2099</v>
      </c>
      <c r="G201" s="397"/>
      <c r="H201" s="396" t="s">
        <v>2100</v>
      </c>
      <c r="I201" s="396"/>
      <c r="J201" s="396"/>
      <c r="K201" s="318"/>
    </row>
    <row r="202" s="1" customFormat="1" ht="5.25" customHeight="1">
      <c r="B202" s="351"/>
      <c r="C202" s="346"/>
      <c r="D202" s="346"/>
      <c r="E202" s="346"/>
      <c r="F202" s="346"/>
      <c r="G202" s="372"/>
      <c r="H202" s="346"/>
      <c r="I202" s="346"/>
      <c r="J202" s="346"/>
      <c r="K202" s="374"/>
    </row>
    <row r="203" s="1" customFormat="1" ht="15" customHeight="1">
      <c r="B203" s="351"/>
      <c r="C203" s="326" t="s">
        <v>2090</v>
      </c>
      <c r="D203" s="326"/>
      <c r="E203" s="326"/>
      <c r="F203" s="349" t="s">
        <v>50</v>
      </c>
      <c r="G203" s="326"/>
      <c r="H203" s="326" t="s">
        <v>2101</v>
      </c>
      <c r="I203" s="326"/>
      <c r="J203" s="326"/>
      <c r="K203" s="374"/>
    </row>
    <row r="204" s="1" customFormat="1" ht="15" customHeight="1">
      <c r="B204" s="351"/>
      <c r="C204" s="326"/>
      <c r="D204" s="326"/>
      <c r="E204" s="326"/>
      <c r="F204" s="349" t="s">
        <v>51</v>
      </c>
      <c r="G204" s="326"/>
      <c r="H204" s="326" t="s">
        <v>2102</v>
      </c>
      <c r="I204" s="326"/>
      <c r="J204" s="326"/>
      <c r="K204" s="374"/>
    </row>
    <row r="205" s="1" customFormat="1" ht="15" customHeight="1">
      <c r="B205" s="351"/>
      <c r="C205" s="326"/>
      <c r="D205" s="326"/>
      <c r="E205" s="326"/>
      <c r="F205" s="349" t="s">
        <v>54</v>
      </c>
      <c r="G205" s="326"/>
      <c r="H205" s="326" t="s">
        <v>2103</v>
      </c>
      <c r="I205" s="326"/>
      <c r="J205" s="326"/>
      <c r="K205" s="374"/>
    </row>
    <row r="206" s="1" customFormat="1" ht="15" customHeight="1">
      <c r="B206" s="351"/>
      <c r="C206" s="326"/>
      <c r="D206" s="326"/>
      <c r="E206" s="326"/>
      <c r="F206" s="349" t="s">
        <v>52</v>
      </c>
      <c r="G206" s="326"/>
      <c r="H206" s="326" t="s">
        <v>2104</v>
      </c>
      <c r="I206" s="326"/>
      <c r="J206" s="326"/>
      <c r="K206" s="374"/>
    </row>
    <row r="207" s="1" customFormat="1" ht="15" customHeight="1">
      <c r="B207" s="351"/>
      <c r="C207" s="326"/>
      <c r="D207" s="326"/>
      <c r="E207" s="326"/>
      <c r="F207" s="349" t="s">
        <v>53</v>
      </c>
      <c r="G207" s="326"/>
      <c r="H207" s="326" t="s">
        <v>2105</v>
      </c>
      <c r="I207" s="326"/>
      <c r="J207" s="326"/>
      <c r="K207" s="374"/>
    </row>
    <row r="208" s="1" customFormat="1" ht="15" customHeight="1">
      <c r="B208" s="351"/>
      <c r="C208" s="326"/>
      <c r="D208" s="326"/>
      <c r="E208" s="326"/>
      <c r="F208" s="349"/>
      <c r="G208" s="326"/>
      <c r="H208" s="326"/>
      <c r="I208" s="326"/>
      <c r="J208" s="326"/>
      <c r="K208" s="374"/>
    </row>
    <row r="209" s="1" customFormat="1" ht="15" customHeight="1">
      <c r="B209" s="351"/>
      <c r="C209" s="326" t="s">
        <v>2044</v>
      </c>
      <c r="D209" s="326"/>
      <c r="E209" s="326"/>
      <c r="F209" s="349" t="s">
        <v>85</v>
      </c>
      <c r="G209" s="326"/>
      <c r="H209" s="326" t="s">
        <v>2106</v>
      </c>
      <c r="I209" s="326"/>
      <c r="J209" s="326"/>
      <c r="K209" s="374"/>
    </row>
    <row r="210" s="1" customFormat="1" ht="15" customHeight="1">
      <c r="B210" s="351"/>
      <c r="C210" s="326"/>
      <c r="D210" s="326"/>
      <c r="E210" s="326"/>
      <c r="F210" s="349" t="s">
        <v>1940</v>
      </c>
      <c r="G210" s="326"/>
      <c r="H210" s="326" t="s">
        <v>1941</v>
      </c>
      <c r="I210" s="326"/>
      <c r="J210" s="326"/>
      <c r="K210" s="374"/>
    </row>
    <row r="211" s="1" customFormat="1" ht="15" customHeight="1">
      <c r="B211" s="351"/>
      <c r="C211" s="326"/>
      <c r="D211" s="326"/>
      <c r="E211" s="326"/>
      <c r="F211" s="349" t="s">
        <v>1938</v>
      </c>
      <c r="G211" s="326"/>
      <c r="H211" s="326" t="s">
        <v>2107</v>
      </c>
      <c r="I211" s="326"/>
      <c r="J211" s="326"/>
      <c r="K211" s="374"/>
    </row>
    <row r="212" s="1" customFormat="1" ht="15" customHeight="1">
      <c r="B212" s="398"/>
      <c r="C212" s="326"/>
      <c r="D212" s="326"/>
      <c r="E212" s="326"/>
      <c r="F212" s="349" t="s">
        <v>1942</v>
      </c>
      <c r="G212" s="387"/>
      <c r="H212" s="378" t="s">
        <v>1943</v>
      </c>
      <c r="I212" s="378"/>
      <c r="J212" s="378"/>
      <c r="K212" s="399"/>
    </row>
    <row r="213" s="1" customFormat="1" ht="15" customHeight="1">
      <c r="B213" s="398"/>
      <c r="C213" s="326"/>
      <c r="D213" s="326"/>
      <c r="E213" s="326"/>
      <c r="F213" s="349" t="s">
        <v>1944</v>
      </c>
      <c r="G213" s="387"/>
      <c r="H213" s="378" t="s">
        <v>2108</v>
      </c>
      <c r="I213" s="378"/>
      <c r="J213" s="378"/>
      <c r="K213" s="399"/>
    </row>
    <row r="214" s="1" customFormat="1" ht="15" customHeight="1">
      <c r="B214" s="398"/>
      <c r="C214" s="326"/>
      <c r="D214" s="326"/>
      <c r="E214" s="326"/>
      <c r="F214" s="349"/>
      <c r="G214" s="387"/>
      <c r="H214" s="378"/>
      <c r="I214" s="378"/>
      <c r="J214" s="378"/>
      <c r="K214" s="399"/>
    </row>
    <row r="215" s="1" customFormat="1" ht="15" customHeight="1">
      <c r="B215" s="398"/>
      <c r="C215" s="326" t="s">
        <v>2068</v>
      </c>
      <c r="D215" s="326"/>
      <c r="E215" s="326"/>
      <c r="F215" s="349">
        <v>1</v>
      </c>
      <c r="G215" s="387"/>
      <c r="H215" s="378" t="s">
        <v>2109</v>
      </c>
      <c r="I215" s="378"/>
      <c r="J215" s="378"/>
      <c r="K215" s="399"/>
    </row>
    <row r="216" s="1" customFormat="1" ht="15" customHeight="1">
      <c r="B216" s="398"/>
      <c r="C216" s="326"/>
      <c r="D216" s="326"/>
      <c r="E216" s="326"/>
      <c r="F216" s="349">
        <v>2</v>
      </c>
      <c r="G216" s="387"/>
      <c r="H216" s="378" t="s">
        <v>2110</v>
      </c>
      <c r="I216" s="378"/>
      <c r="J216" s="378"/>
      <c r="K216" s="399"/>
    </row>
    <row r="217" s="1" customFormat="1" ht="15" customHeight="1">
      <c r="B217" s="398"/>
      <c r="C217" s="326"/>
      <c r="D217" s="326"/>
      <c r="E217" s="326"/>
      <c r="F217" s="349">
        <v>3</v>
      </c>
      <c r="G217" s="387"/>
      <c r="H217" s="378" t="s">
        <v>2111</v>
      </c>
      <c r="I217" s="378"/>
      <c r="J217" s="378"/>
      <c r="K217" s="399"/>
    </row>
    <row r="218" s="1" customFormat="1" ht="15" customHeight="1">
      <c r="B218" s="398"/>
      <c r="C218" s="326"/>
      <c r="D218" s="326"/>
      <c r="E218" s="326"/>
      <c r="F218" s="349">
        <v>4</v>
      </c>
      <c r="G218" s="387"/>
      <c r="H218" s="378" t="s">
        <v>2112</v>
      </c>
      <c r="I218" s="378"/>
      <c r="J218" s="378"/>
      <c r="K218" s="399"/>
    </row>
    <row r="219" s="1" customFormat="1" ht="12.75" customHeight="1">
      <c r="B219" s="400"/>
      <c r="C219" s="401"/>
      <c r="D219" s="401"/>
      <c r="E219" s="401"/>
      <c r="F219" s="401"/>
      <c r="G219" s="401"/>
      <c r="H219" s="401"/>
      <c r="I219" s="401"/>
      <c r="J219" s="401"/>
      <c r="K219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Haueisen</dc:creator>
  <cp:lastModifiedBy>Martin Haueisen</cp:lastModifiedBy>
  <dcterms:created xsi:type="dcterms:W3CDTF">2024-08-05T08:15:35Z</dcterms:created>
  <dcterms:modified xsi:type="dcterms:W3CDTF">2024-08-05T08:15:44Z</dcterms:modified>
</cp:coreProperties>
</file>