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2022-31-101-SP - SO 101 -..." sheetId="2" r:id="rId2"/>
    <sheet name="2022-31-301-SP - SO 301 -..." sheetId="3" r:id="rId3"/>
    <sheet name="2022-31-431-SP - SO 431 -..." sheetId="4" r:id="rId4"/>
    <sheet name="2022-31-VON-SP - VON - So..." sheetId="5" r:id="rId5"/>
    <sheet name="Seznam figur" sheetId="6" r:id="rId6"/>
    <sheet name="Pokyny pro vyplnění" sheetId="7" r:id="rId7"/>
  </sheets>
  <definedNames>
    <definedName name="_xlnm.Print_Area" localSheetId="0">'Rekapitulace stavby'!$D$4:$AO$36,'Rekapitulace stavby'!$C$42:$AQ$63</definedName>
    <definedName name="_xlnm.Print_Titles" localSheetId="0">'Rekapitulace stavby'!$52:$52</definedName>
    <definedName name="_xlnm._FilterDatabase" localSheetId="1" hidden="1">'2022-31-101-SP - SO 101 -...'!$C$101:$K$865</definedName>
    <definedName name="_xlnm.Print_Area" localSheetId="1">'2022-31-101-SP - SO 101 -...'!$C$4:$J$41,'2022-31-101-SP - SO 101 -...'!$C$47:$J$81,'2022-31-101-SP - SO 101 -...'!$C$87:$K$865</definedName>
    <definedName name="_xlnm.Print_Titles" localSheetId="1">'2022-31-101-SP - SO 101 -...'!$101:$101</definedName>
    <definedName name="_xlnm._FilterDatabase" localSheetId="2" hidden="1">'2022-31-301-SP - SO 301 -...'!$C$91:$K$347</definedName>
    <definedName name="_xlnm.Print_Area" localSheetId="2">'2022-31-301-SP - SO 301 -...'!$C$4:$J$41,'2022-31-301-SP - SO 301 -...'!$C$47:$J$71,'2022-31-301-SP - SO 301 -...'!$C$77:$K$347</definedName>
    <definedName name="_xlnm.Print_Titles" localSheetId="2">'2022-31-301-SP - SO 301 -...'!$91:$91</definedName>
    <definedName name="_xlnm._FilterDatabase" localSheetId="3" hidden="1">'2022-31-431-SP - SO 431 -...'!$C$88:$K$297</definedName>
    <definedName name="_xlnm.Print_Area" localSheetId="3">'2022-31-431-SP - SO 431 -...'!$C$4:$J$41,'2022-31-431-SP - SO 431 -...'!$C$47:$J$68,'2022-31-431-SP - SO 431 -...'!$C$74:$K$297</definedName>
    <definedName name="_xlnm.Print_Titles" localSheetId="3">'2022-31-431-SP - SO 431 -...'!$88:$88</definedName>
    <definedName name="_xlnm._FilterDatabase" localSheetId="4" hidden="1">'2022-31-VON-SP - VON - So...'!$C$87:$K$117</definedName>
    <definedName name="_xlnm.Print_Area" localSheetId="4">'2022-31-VON-SP - VON - So...'!$C$4:$J$41,'2022-31-VON-SP - VON - So...'!$C$47:$J$67,'2022-31-VON-SP - VON - So...'!$C$73:$K$117</definedName>
    <definedName name="_xlnm.Print_Titles" localSheetId="4">'2022-31-VON-SP - VON - So...'!$87:$87</definedName>
    <definedName name="_xlnm.Print_Area" localSheetId="5">'Seznam figur'!$C$4:$G$687</definedName>
    <definedName name="_xlnm.Print_Titles" localSheetId="5">'Seznam figur'!$9:$9</definedName>
    <definedName name="_xlnm.Print_Area" localSheetId="6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6" l="1" r="D7"/>
  <c i="5" r="J39"/>
  <c r="J38"/>
  <c i="1" r="AY62"/>
  <c i="5" r="J37"/>
  <c i="1" r="AX62"/>
  <c i="5" r="BI116"/>
  <c r="BH116"/>
  <c r="BG116"/>
  <c r="BF116"/>
  <c r="T116"/>
  <c r="R116"/>
  <c r="P116"/>
  <c r="BI113"/>
  <c r="BH113"/>
  <c r="BG113"/>
  <c r="BF113"/>
  <c r="T113"/>
  <c r="R113"/>
  <c r="P113"/>
  <c r="BI110"/>
  <c r="BH110"/>
  <c r="BG110"/>
  <c r="BF110"/>
  <c r="T110"/>
  <c r="R110"/>
  <c r="P110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0"/>
  <c r="BH100"/>
  <c r="BG100"/>
  <c r="BF100"/>
  <c r="T100"/>
  <c r="R100"/>
  <c r="P100"/>
  <c r="BI97"/>
  <c r="BH97"/>
  <c r="BG97"/>
  <c r="BF97"/>
  <c r="T97"/>
  <c r="R97"/>
  <c r="P97"/>
  <c r="BI94"/>
  <c r="BH94"/>
  <c r="BG94"/>
  <c r="BF94"/>
  <c r="T94"/>
  <c r="R94"/>
  <c r="P94"/>
  <c r="BI91"/>
  <c r="BH91"/>
  <c r="BG91"/>
  <c r="BF91"/>
  <c r="T91"/>
  <c r="R91"/>
  <c r="P91"/>
  <c r="J85"/>
  <c r="J84"/>
  <c r="F84"/>
  <c r="F82"/>
  <c r="E80"/>
  <c r="J59"/>
  <c r="J58"/>
  <c r="F58"/>
  <c r="F56"/>
  <c r="E54"/>
  <c r="J20"/>
  <c r="E20"/>
  <c r="F85"/>
  <c r="J19"/>
  <c r="J14"/>
  <c r="J56"/>
  <c r="E7"/>
  <c r="E50"/>
  <c i="4" r="J39"/>
  <c r="J38"/>
  <c i="1" r="AY60"/>
  <c i="4" r="J37"/>
  <c i="1" r="AX60"/>
  <c i="4" r="BI293"/>
  <c r="BH293"/>
  <c r="BG293"/>
  <c r="BF293"/>
  <c r="T293"/>
  <c r="T287"/>
  <c r="R293"/>
  <c r="R287"/>
  <c r="P293"/>
  <c r="P287"/>
  <c r="BI288"/>
  <c r="BH288"/>
  <c r="BG288"/>
  <c r="BF288"/>
  <c r="T288"/>
  <c r="R288"/>
  <c r="P288"/>
  <c r="BI285"/>
  <c r="BH285"/>
  <c r="BG285"/>
  <c r="BF285"/>
  <c r="T285"/>
  <c r="R285"/>
  <c r="P285"/>
  <c r="BI282"/>
  <c r="BH282"/>
  <c r="BG282"/>
  <c r="BF282"/>
  <c r="T282"/>
  <c r="R282"/>
  <c r="P282"/>
  <c r="BI279"/>
  <c r="BH279"/>
  <c r="BG279"/>
  <c r="BF279"/>
  <c r="T279"/>
  <c r="R279"/>
  <c r="P279"/>
  <c r="BI277"/>
  <c r="BH277"/>
  <c r="BG277"/>
  <c r="BF277"/>
  <c r="T277"/>
  <c r="R277"/>
  <c r="P277"/>
  <c r="BI273"/>
  <c r="BH273"/>
  <c r="BG273"/>
  <c r="BF273"/>
  <c r="T273"/>
  <c r="R273"/>
  <c r="P273"/>
  <c r="BI270"/>
  <c r="BH270"/>
  <c r="BG270"/>
  <c r="BF270"/>
  <c r="T270"/>
  <c r="R270"/>
  <c r="P270"/>
  <c r="BI265"/>
  <c r="BH265"/>
  <c r="BG265"/>
  <c r="BF265"/>
  <c r="T265"/>
  <c r="R265"/>
  <c r="P265"/>
  <c r="BI261"/>
  <c r="BH261"/>
  <c r="BG261"/>
  <c r="BF261"/>
  <c r="T261"/>
  <c r="R261"/>
  <c r="P261"/>
  <c r="BI257"/>
  <c r="BH257"/>
  <c r="BG257"/>
  <c r="BF257"/>
  <c r="T257"/>
  <c r="R257"/>
  <c r="P257"/>
  <c r="BI252"/>
  <c r="BH252"/>
  <c r="BG252"/>
  <c r="BF252"/>
  <c r="T252"/>
  <c r="R252"/>
  <c r="P252"/>
  <c r="BI248"/>
  <c r="BH248"/>
  <c r="BG248"/>
  <c r="BF248"/>
  <c r="T248"/>
  <c r="R248"/>
  <c r="P248"/>
  <c r="BI244"/>
  <c r="BH244"/>
  <c r="BG244"/>
  <c r="BF244"/>
  <c r="T244"/>
  <c r="R244"/>
  <c r="P244"/>
  <c r="BI240"/>
  <c r="BH240"/>
  <c r="BG240"/>
  <c r="BF240"/>
  <c r="T240"/>
  <c r="R240"/>
  <c r="P240"/>
  <c r="BI235"/>
  <c r="BH235"/>
  <c r="BG235"/>
  <c r="BF235"/>
  <c r="T235"/>
  <c r="R235"/>
  <c r="P235"/>
  <c r="BI229"/>
  <c r="BH229"/>
  <c r="BG229"/>
  <c r="BF229"/>
  <c r="T229"/>
  <c r="R229"/>
  <c r="P229"/>
  <c r="BI225"/>
  <c r="BH225"/>
  <c r="BG225"/>
  <c r="BF225"/>
  <c r="T225"/>
  <c r="R225"/>
  <c r="P225"/>
  <c r="BI221"/>
  <c r="BH221"/>
  <c r="BG221"/>
  <c r="BF221"/>
  <c r="T221"/>
  <c r="R221"/>
  <c r="P221"/>
  <c r="BI216"/>
  <c r="BH216"/>
  <c r="BG216"/>
  <c r="BF216"/>
  <c r="T216"/>
  <c r="R216"/>
  <c r="P216"/>
  <c r="BI211"/>
  <c r="BH211"/>
  <c r="BG211"/>
  <c r="BF211"/>
  <c r="T211"/>
  <c r="R211"/>
  <c r="P211"/>
  <c r="BI207"/>
  <c r="BH207"/>
  <c r="BG207"/>
  <c r="BF207"/>
  <c r="T207"/>
  <c r="R207"/>
  <c r="P207"/>
  <c r="BI202"/>
  <c r="BH202"/>
  <c r="BG202"/>
  <c r="BF202"/>
  <c r="T202"/>
  <c r="R202"/>
  <c r="P202"/>
  <c r="BI198"/>
  <c r="BH198"/>
  <c r="BG198"/>
  <c r="BF198"/>
  <c r="T198"/>
  <c r="R198"/>
  <c r="P198"/>
  <c r="BI191"/>
  <c r="BH191"/>
  <c r="BG191"/>
  <c r="BF191"/>
  <c r="T191"/>
  <c r="R191"/>
  <c r="P191"/>
  <c r="BI185"/>
  <c r="BH185"/>
  <c r="BG185"/>
  <c r="BF185"/>
  <c r="T185"/>
  <c r="R185"/>
  <c r="P185"/>
  <c r="BI180"/>
  <c r="BH180"/>
  <c r="BG180"/>
  <c r="BF180"/>
  <c r="T180"/>
  <c r="R180"/>
  <c r="P180"/>
  <c r="BI175"/>
  <c r="BH175"/>
  <c r="BG175"/>
  <c r="BF175"/>
  <c r="T175"/>
  <c r="R175"/>
  <c r="P175"/>
  <c r="BI170"/>
  <c r="BH170"/>
  <c r="BG170"/>
  <c r="BF170"/>
  <c r="T170"/>
  <c r="R170"/>
  <c r="P170"/>
  <c r="BI165"/>
  <c r="BH165"/>
  <c r="BG165"/>
  <c r="BF165"/>
  <c r="T165"/>
  <c r="R165"/>
  <c r="P165"/>
  <c r="BI159"/>
  <c r="BH159"/>
  <c r="BG159"/>
  <c r="BF159"/>
  <c r="T159"/>
  <c r="R159"/>
  <c r="P159"/>
  <c r="BI154"/>
  <c r="BH154"/>
  <c r="BG154"/>
  <c r="BF154"/>
  <c r="T154"/>
  <c r="R154"/>
  <c r="P154"/>
  <c r="BI149"/>
  <c r="BH149"/>
  <c r="BG149"/>
  <c r="BF149"/>
  <c r="T149"/>
  <c r="R149"/>
  <c r="P149"/>
  <c r="BI144"/>
  <c r="BH144"/>
  <c r="BG144"/>
  <c r="BF144"/>
  <c r="T144"/>
  <c r="R144"/>
  <c r="P144"/>
  <c r="BI139"/>
  <c r="BH139"/>
  <c r="BG139"/>
  <c r="BF139"/>
  <c r="T139"/>
  <c r="R139"/>
  <c r="P139"/>
  <c r="BI134"/>
  <c r="BH134"/>
  <c r="BG134"/>
  <c r="BF134"/>
  <c r="T134"/>
  <c r="R134"/>
  <c r="P134"/>
  <c r="BI129"/>
  <c r="BH129"/>
  <c r="BG129"/>
  <c r="BF129"/>
  <c r="T129"/>
  <c r="R129"/>
  <c r="P129"/>
  <c r="BI124"/>
  <c r="BH124"/>
  <c r="BG124"/>
  <c r="BF124"/>
  <c r="T124"/>
  <c r="R124"/>
  <c r="P124"/>
  <c r="BI119"/>
  <c r="BH119"/>
  <c r="BG119"/>
  <c r="BF119"/>
  <c r="T119"/>
  <c r="R119"/>
  <c r="P119"/>
  <c r="BI114"/>
  <c r="BH114"/>
  <c r="BG114"/>
  <c r="BF114"/>
  <c r="T114"/>
  <c r="R114"/>
  <c r="P114"/>
  <c r="BI109"/>
  <c r="BH109"/>
  <c r="BG109"/>
  <c r="BF109"/>
  <c r="T109"/>
  <c r="R109"/>
  <c r="P109"/>
  <c r="BI104"/>
  <c r="BH104"/>
  <c r="BG104"/>
  <c r="BF104"/>
  <c r="T104"/>
  <c r="R104"/>
  <c r="P104"/>
  <c r="BI98"/>
  <c r="BH98"/>
  <c r="BG98"/>
  <c r="BF98"/>
  <c r="T98"/>
  <c r="R98"/>
  <c r="P98"/>
  <c r="BI92"/>
  <c r="BH92"/>
  <c r="BG92"/>
  <c r="BF92"/>
  <c r="T92"/>
  <c r="R92"/>
  <c r="P92"/>
  <c r="J86"/>
  <c r="J85"/>
  <c r="F85"/>
  <c r="F83"/>
  <c r="E81"/>
  <c r="J59"/>
  <c r="J58"/>
  <c r="F58"/>
  <c r="F56"/>
  <c r="E54"/>
  <c r="J20"/>
  <c r="E20"/>
  <c r="F86"/>
  <c r="J19"/>
  <c r="J14"/>
  <c r="J83"/>
  <c r="E7"/>
  <c r="E77"/>
  <c i="3" r="J39"/>
  <c r="J38"/>
  <c i="1" r="AY58"/>
  <c i="3" r="J37"/>
  <c i="1" r="AX58"/>
  <c i="3" r="BI345"/>
  <c r="BH345"/>
  <c r="BG345"/>
  <c r="BF345"/>
  <c r="T345"/>
  <c r="R345"/>
  <c r="P345"/>
  <c r="BI343"/>
  <c r="BH343"/>
  <c r="BG343"/>
  <c r="BF343"/>
  <c r="T343"/>
  <c r="R343"/>
  <c r="P343"/>
  <c r="BI337"/>
  <c r="BH337"/>
  <c r="BG337"/>
  <c r="BF337"/>
  <c r="T337"/>
  <c r="T336"/>
  <c r="R337"/>
  <c r="R336"/>
  <c r="P337"/>
  <c r="P336"/>
  <c r="BI333"/>
  <c r="BH333"/>
  <c r="BG333"/>
  <c r="BF333"/>
  <c r="T333"/>
  <c r="R333"/>
  <c r="P333"/>
  <c r="BI328"/>
  <c r="BH328"/>
  <c r="BG328"/>
  <c r="BF328"/>
  <c r="T328"/>
  <c r="R328"/>
  <c r="P328"/>
  <c r="BI323"/>
  <c r="BH323"/>
  <c r="BG323"/>
  <c r="BF323"/>
  <c r="T323"/>
  <c r="R323"/>
  <c r="P323"/>
  <c r="BI319"/>
  <c r="BH319"/>
  <c r="BG319"/>
  <c r="BF319"/>
  <c r="T319"/>
  <c r="R319"/>
  <c r="P319"/>
  <c r="BI314"/>
  <c r="BH314"/>
  <c r="BG314"/>
  <c r="BF314"/>
  <c r="T314"/>
  <c r="R314"/>
  <c r="P314"/>
  <c r="BI309"/>
  <c r="BH309"/>
  <c r="BG309"/>
  <c r="BF309"/>
  <c r="T309"/>
  <c r="R309"/>
  <c r="P309"/>
  <c r="BI304"/>
  <c r="BH304"/>
  <c r="BG304"/>
  <c r="BF304"/>
  <c r="T304"/>
  <c r="R304"/>
  <c r="P304"/>
  <c r="BI300"/>
  <c r="BH300"/>
  <c r="BG300"/>
  <c r="BF300"/>
  <c r="T300"/>
  <c r="R300"/>
  <c r="P300"/>
  <c r="BI296"/>
  <c r="BH296"/>
  <c r="BG296"/>
  <c r="BF296"/>
  <c r="T296"/>
  <c r="R296"/>
  <c r="P296"/>
  <c r="BI292"/>
  <c r="BH292"/>
  <c r="BG292"/>
  <c r="BF292"/>
  <c r="T292"/>
  <c r="R292"/>
  <c r="P292"/>
  <c r="BI288"/>
  <c r="BH288"/>
  <c r="BG288"/>
  <c r="BF288"/>
  <c r="T288"/>
  <c r="R288"/>
  <c r="P288"/>
  <c r="BI284"/>
  <c r="BH284"/>
  <c r="BG284"/>
  <c r="BF284"/>
  <c r="T284"/>
  <c r="R284"/>
  <c r="P284"/>
  <c r="BI280"/>
  <c r="BH280"/>
  <c r="BG280"/>
  <c r="BF280"/>
  <c r="T280"/>
  <c r="R280"/>
  <c r="P280"/>
  <c r="BI276"/>
  <c r="BH276"/>
  <c r="BG276"/>
  <c r="BF276"/>
  <c r="T276"/>
  <c r="R276"/>
  <c r="P276"/>
  <c r="BI272"/>
  <c r="BH272"/>
  <c r="BG272"/>
  <c r="BF272"/>
  <c r="T272"/>
  <c r="R272"/>
  <c r="P272"/>
  <c r="BI268"/>
  <c r="BH268"/>
  <c r="BG268"/>
  <c r="BF268"/>
  <c r="T268"/>
  <c r="R268"/>
  <c r="P268"/>
  <c r="BI264"/>
  <c r="BH264"/>
  <c r="BG264"/>
  <c r="BF264"/>
  <c r="T264"/>
  <c r="R264"/>
  <c r="P264"/>
  <c r="BI260"/>
  <c r="BH260"/>
  <c r="BG260"/>
  <c r="BF260"/>
  <c r="T260"/>
  <c r="R260"/>
  <c r="P260"/>
  <c r="BI256"/>
  <c r="BH256"/>
  <c r="BG256"/>
  <c r="BF256"/>
  <c r="T256"/>
  <c r="R256"/>
  <c r="P256"/>
  <c r="BI251"/>
  <c r="BH251"/>
  <c r="BG251"/>
  <c r="BF251"/>
  <c r="T251"/>
  <c r="R251"/>
  <c r="P251"/>
  <c r="BI246"/>
  <c r="BH246"/>
  <c r="BG246"/>
  <c r="BF246"/>
  <c r="T246"/>
  <c r="R246"/>
  <c r="P246"/>
  <c r="BI241"/>
  <c r="BH241"/>
  <c r="BG241"/>
  <c r="BF241"/>
  <c r="T241"/>
  <c r="R241"/>
  <c r="P241"/>
  <c r="BI237"/>
  <c r="BH237"/>
  <c r="BG237"/>
  <c r="BF237"/>
  <c r="T237"/>
  <c r="R237"/>
  <c r="P237"/>
  <c r="BI233"/>
  <c r="BH233"/>
  <c r="BG233"/>
  <c r="BF233"/>
  <c r="T233"/>
  <c r="R233"/>
  <c r="P233"/>
  <c r="BI230"/>
  <c r="BH230"/>
  <c r="BG230"/>
  <c r="BF230"/>
  <c r="T230"/>
  <c r="R230"/>
  <c r="P230"/>
  <c r="BI225"/>
  <c r="BH225"/>
  <c r="BG225"/>
  <c r="BF225"/>
  <c r="T225"/>
  <c r="R225"/>
  <c r="P225"/>
  <c r="BI222"/>
  <c r="BH222"/>
  <c r="BG222"/>
  <c r="BF222"/>
  <c r="T222"/>
  <c r="R222"/>
  <c r="P222"/>
  <c r="BI217"/>
  <c r="BH217"/>
  <c r="BG217"/>
  <c r="BF217"/>
  <c r="T217"/>
  <c r="R217"/>
  <c r="P217"/>
  <c r="BI215"/>
  <c r="BH215"/>
  <c r="BG215"/>
  <c r="BF215"/>
  <c r="T215"/>
  <c r="R215"/>
  <c r="P215"/>
  <c r="BI211"/>
  <c r="BH211"/>
  <c r="BG211"/>
  <c r="BF211"/>
  <c r="T211"/>
  <c r="R211"/>
  <c r="P211"/>
  <c r="BI208"/>
  <c r="BH208"/>
  <c r="BG208"/>
  <c r="BF208"/>
  <c r="T208"/>
  <c r="R208"/>
  <c r="P208"/>
  <c r="BI203"/>
  <c r="BH203"/>
  <c r="BG203"/>
  <c r="BF203"/>
  <c r="T203"/>
  <c r="R203"/>
  <c r="P203"/>
  <c r="BI200"/>
  <c r="BH200"/>
  <c r="BG200"/>
  <c r="BF200"/>
  <c r="T200"/>
  <c r="R200"/>
  <c r="P200"/>
  <c r="BI195"/>
  <c r="BH195"/>
  <c r="BG195"/>
  <c r="BF195"/>
  <c r="T195"/>
  <c r="R195"/>
  <c r="P195"/>
  <c r="BI190"/>
  <c r="BH190"/>
  <c r="BG190"/>
  <c r="BF190"/>
  <c r="T190"/>
  <c r="R190"/>
  <c r="P190"/>
  <c r="BI185"/>
  <c r="BH185"/>
  <c r="BG185"/>
  <c r="BF185"/>
  <c r="T185"/>
  <c r="R185"/>
  <c r="P185"/>
  <c r="BI181"/>
  <c r="BH181"/>
  <c r="BG181"/>
  <c r="BF181"/>
  <c r="T181"/>
  <c r="R181"/>
  <c r="P181"/>
  <c r="BI177"/>
  <c r="BH177"/>
  <c r="BG177"/>
  <c r="BF177"/>
  <c r="T177"/>
  <c r="R177"/>
  <c r="P177"/>
  <c r="BI171"/>
  <c r="BH171"/>
  <c r="BG171"/>
  <c r="BF171"/>
  <c r="T171"/>
  <c r="R171"/>
  <c r="P171"/>
  <c r="BI164"/>
  <c r="BH164"/>
  <c r="BG164"/>
  <c r="BF164"/>
  <c r="T164"/>
  <c r="T163"/>
  <c r="R164"/>
  <c r="R163"/>
  <c r="P164"/>
  <c r="P163"/>
  <c r="BI158"/>
  <c r="BH158"/>
  <c r="BG158"/>
  <c r="BF158"/>
  <c r="T158"/>
  <c r="T157"/>
  <c r="R158"/>
  <c r="R157"/>
  <c r="P158"/>
  <c r="P157"/>
  <c r="BI153"/>
  <c r="BH153"/>
  <c r="BG153"/>
  <c r="BF153"/>
  <c r="T153"/>
  <c r="R153"/>
  <c r="P153"/>
  <c r="BI148"/>
  <c r="BH148"/>
  <c r="BG148"/>
  <c r="BF148"/>
  <c r="T148"/>
  <c r="R148"/>
  <c r="P148"/>
  <c r="BI144"/>
  <c r="BH144"/>
  <c r="BG144"/>
  <c r="BF144"/>
  <c r="T144"/>
  <c r="R144"/>
  <c r="P144"/>
  <c r="BI134"/>
  <c r="BH134"/>
  <c r="BG134"/>
  <c r="BF134"/>
  <c r="T134"/>
  <c r="R134"/>
  <c r="P134"/>
  <c r="BI130"/>
  <c r="BH130"/>
  <c r="BG130"/>
  <c r="BF130"/>
  <c r="T130"/>
  <c r="R130"/>
  <c r="P130"/>
  <c r="BI126"/>
  <c r="BH126"/>
  <c r="BG126"/>
  <c r="BF126"/>
  <c r="T126"/>
  <c r="R126"/>
  <c r="P126"/>
  <c r="BI120"/>
  <c r="BH120"/>
  <c r="BG120"/>
  <c r="BF120"/>
  <c r="T120"/>
  <c r="R120"/>
  <c r="P120"/>
  <c r="BI115"/>
  <c r="BH115"/>
  <c r="BG115"/>
  <c r="BF115"/>
  <c r="T115"/>
  <c r="R115"/>
  <c r="P115"/>
  <c r="BI111"/>
  <c r="BH111"/>
  <c r="BG111"/>
  <c r="BF111"/>
  <c r="T111"/>
  <c r="R111"/>
  <c r="P111"/>
  <c r="BI106"/>
  <c r="BH106"/>
  <c r="BG106"/>
  <c r="BF106"/>
  <c r="T106"/>
  <c r="R106"/>
  <c r="P106"/>
  <c r="BI101"/>
  <c r="BH101"/>
  <c r="BG101"/>
  <c r="BF101"/>
  <c r="T101"/>
  <c r="R101"/>
  <c r="P101"/>
  <c r="BI95"/>
  <c r="BH95"/>
  <c r="BG95"/>
  <c r="BF95"/>
  <c r="T95"/>
  <c r="R95"/>
  <c r="P95"/>
  <c r="J89"/>
  <c r="J88"/>
  <c r="F88"/>
  <c r="F86"/>
  <c r="E84"/>
  <c r="J59"/>
  <c r="J58"/>
  <c r="F58"/>
  <c r="F56"/>
  <c r="E54"/>
  <c r="J20"/>
  <c r="E20"/>
  <c r="F89"/>
  <c r="J19"/>
  <c r="J14"/>
  <c r="J56"/>
  <c r="E7"/>
  <c r="E80"/>
  <c i="2" r="J39"/>
  <c r="J38"/>
  <c i="1" r="AY56"/>
  <c i="2" r="J37"/>
  <c i="1" r="AX56"/>
  <c i="2" r="BI864"/>
  <c r="BH864"/>
  <c r="BG864"/>
  <c r="BF864"/>
  <c r="T864"/>
  <c r="R864"/>
  <c r="P864"/>
  <c r="BI861"/>
  <c r="BH861"/>
  <c r="BG861"/>
  <c r="BF861"/>
  <c r="T861"/>
  <c r="R861"/>
  <c r="P861"/>
  <c r="BI855"/>
  <c r="BH855"/>
  <c r="BG855"/>
  <c r="BF855"/>
  <c r="T855"/>
  <c r="R855"/>
  <c r="P855"/>
  <c r="BI851"/>
  <c r="BH851"/>
  <c r="BG851"/>
  <c r="BF851"/>
  <c r="T851"/>
  <c r="R851"/>
  <c r="P851"/>
  <c r="BI847"/>
  <c r="BH847"/>
  <c r="BG847"/>
  <c r="BF847"/>
  <c r="T847"/>
  <c r="R847"/>
  <c r="P847"/>
  <c r="BI843"/>
  <c r="BH843"/>
  <c r="BG843"/>
  <c r="BF843"/>
  <c r="T843"/>
  <c r="R843"/>
  <c r="P843"/>
  <c r="BI839"/>
  <c r="BH839"/>
  <c r="BG839"/>
  <c r="BF839"/>
  <c r="T839"/>
  <c r="R839"/>
  <c r="P839"/>
  <c r="BI833"/>
  <c r="BH833"/>
  <c r="BG833"/>
  <c r="BF833"/>
  <c r="T833"/>
  <c r="R833"/>
  <c r="P833"/>
  <c r="BI828"/>
  <c r="BH828"/>
  <c r="BG828"/>
  <c r="BF828"/>
  <c r="T828"/>
  <c r="R828"/>
  <c r="P828"/>
  <c r="BI824"/>
  <c r="BH824"/>
  <c r="BG824"/>
  <c r="BF824"/>
  <c r="T824"/>
  <c r="R824"/>
  <c r="P824"/>
  <c r="BI820"/>
  <c r="BH820"/>
  <c r="BG820"/>
  <c r="BF820"/>
  <c r="T820"/>
  <c r="R820"/>
  <c r="P820"/>
  <c r="BI816"/>
  <c r="BH816"/>
  <c r="BG816"/>
  <c r="BF816"/>
  <c r="T816"/>
  <c r="R816"/>
  <c r="P816"/>
  <c r="BI811"/>
  <c r="BH811"/>
  <c r="BG811"/>
  <c r="BF811"/>
  <c r="T811"/>
  <c r="R811"/>
  <c r="P811"/>
  <c r="BI807"/>
  <c r="BH807"/>
  <c r="BG807"/>
  <c r="BF807"/>
  <c r="T807"/>
  <c r="R807"/>
  <c r="P807"/>
  <c r="BI802"/>
  <c r="BH802"/>
  <c r="BG802"/>
  <c r="BF802"/>
  <c r="T802"/>
  <c r="R802"/>
  <c r="P802"/>
  <c r="BI797"/>
  <c r="BH797"/>
  <c r="BG797"/>
  <c r="BF797"/>
  <c r="T797"/>
  <c r="R797"/>
  <c r="P797"/>
  <c r="BI795"/>
  <c r="BH795"/>
  <c r="BG795"/>
  <c r="BF795"/>
  <c r="T795"/>
  <c r="R795"/>
  <c r="P795"/>
  <c r="BI792"/>
  <c r="BH792"/>
  <c r="BG792"/>
  <c r="BF792"/>
  <c r="T792"/>
  <c r="T791"/>
  <c r="R792"/>
  <c r="R791"/>
  <c r="P792"/>
  <c r="P791"/>
  <c r="BI789"/>
  <c r="BH789"/>
  <c r="BG789"/>
  <c r="BF789"/>
  <c r="T789"/>
  <c r="R789"/>
  <c r="P789"/>
  <c r="BI787"/>
  <c r="BH787"/>
  <c r="BG787"/>
  <c r="BF787"/>
  <c r="T787"/>
  <c r="R787"/>
  <c r="P787"/>
  <c r="BI785"/>
  <c r="BH785"/>
  <c r="BG785"/>
  <c r="BF785"/>
  <c r="T785"/>
  <c r="R785"/>
  <c r="P785"/>
  <c r="BI783"/>
  <c r="BH783"/>
  <c r="BG783"/>
  <c r="BF783"/>
  <c r="T783"/>
  <c r="R783"/>
  <c r="P783"/>
  <c r="BI780"/>
  <c r="BH780"/>
  <c r="BG780"/>
  <c r="BF780"/>
  <c r="T780"/>
  <c r="R780"/>
  <c r="P780"/>
  <c r="BI778"/>
  <c r="BH778"/>
  <c r="BG778"/>
  <c r="BF778"/>
  <c r="T778"/>
  <c r="R778"/>
  <c r="P778"/>
  <c r="BI773"/>
  <c r="BH773"/>
  <c r="BG773"/>
  <c r="BF773"/>
  <c r="T773"/>
  <c r="R773"/>
  <c r="P773"/>
  <c r="BI768"/>
  <c r="BH768"/>
  <c r="BG768"/>
  <c r="BF768"/>
  <c r="T768"/>
  <c r="R768"/>
  <c r="P768"/>
  <c r="BI762"/>
  <c r="BH762"/>
  <c r="BG762"/>
  <c r="BF762"/>
  <c r="T762"/>
  <c r="R762"/>
  <c r="P762"/>
  <c r="BI757"/>
  <c r="BH757"/>
  <c r="BG757"/>
  <c r="BF757"/>
  <c r="T757"/>
  <c r="R757"/>
  <c r="P757"/>
  <c r="BI752"/>
  <c r="BH752"/>
  <c r="BG752"/>
  <c r="BF752"/>
  <c r="T752"/>
  <c r="R752"/>
  <c r="P752"/>
  <c r="BI748"/>
  <c r="BH748"/>
  <c r="BG748"/>
  <c r="BF748"/>
  <c r="T748"/>
  <c r="R748"/>
  <c r="P748"/>
  <c r="BI743"/>
  <c r="BH743"/>
  <c r="BG743"/>
  <c r="BF743"/>
  <c r="T743"/>
  <c r="R743"/>
  <c r="P743"/>
  <c r="BI738"/>
  <c r="BH738"/>
  <c r="BG738"/>
  <c r="BF738"/>
  <c r="T738"/>
  <c r="R738"/>
  <c r="P738"/>
  <c r="BI733"/>
  <c r="BH733"/>
  <c r="BG733"/>
  <c r="BF733"/>
  <c r="T733"/>
  <c r="R733"/>
  <c r="P733"/>
  <c r="BI728"/>
  <c r="BH728"/>
  <c r="BG728"/>
  <c r="BF728"/>
  <c r="T728"/>
  <c r="R728"/>
  <c r="P728"/>
  <c r="BI723"/>
  <c r="BH723"/>
  <c r="BG723"/>
  <c r="BF723"/>
  <c r="T723"/>
  <c r="R723"/>
  <c r="P723"/>
  <c r="BI718"/>
  <c r="BH718"/>
  <c r="BG718"/>
  <c r="BF718"/>
  <c r="T718"/>
  <c r="R718"/>
  <c r="P718"/>
  <c r="BI713"/>
  <c r="BH713"/>
  <c r="BG713"/>
  <c r="BF713"/>
  <c r="T713"/>
  <c r="R713"/>
  <c r="P713"/>
  <c r="BI707"/>
  <c r="BH707"/>
  <c r="BG707"/>
  <c r="BF707"/>
  <c r="T707"/>
  <c r="R707"/>
  <c r="P707"/>
  <c r="BI702"/>
  <c r="BH702"/>
  <c r="BG702"/>
  <c r="BF702"/>
  <c r="T702"/>
  <c r="R702"/>
  <c r="P702"/>
  <c r="BI697"/>
  <c r="BH697"/>
  <c r="BG697"/>
  <c r="BF697"/>
  <c r="T697"/>
  <c r="R697"/>
  <c r="P697"/>
  <c r="BI693"/>
  <c r="BH693"/>
  <c r="BG693"/>
  <c r="BF693"/>
  <c r="T693"/>
  <c r="R693"/>
  <c r="P693"/>
  <c r="BI688"/>
  <c r="BH688"/>
  <c r="BG688"/>
  <c r="BF688"/>
  <c r="T688"/>
  <c r="R688"/>
  <c r="P688"/>
  <c r="BI683"/>
  <c r="BH683"/>
  <c r="BG683"/>
  <c r="BF683"/>
  <c r="T683"/>
  <c r="R683"/>
  <c r="P683"/>
  <c r="BI678"/>
  <c r="BH678"/>
  <c r="BG678"/>
  <c r="BF678"/>
  <c r="T678"/>
  <c r="R678"/>
  <c r="P678"/>
  <c r="BI673"/>
  <c r="BH673"/>
  <c r="BG673"/>
  <c r="BF673"/>
  <c r="T673"/>
  <c r="R673"/>
  <c r="P673"/>
  <c r="BI669"/>
  <c r="BH669"/>
  <c r="BG669"/>
  <c r="BF669"/>
  <c r="T669"/>
  <c r="R669"/>
  <c r="P669"/>
  <c r="BI665"/>
  <c r="BH665"/>
  <c r="BG665"/>
  <c r="BF665"/>
  <c r="T665"/>
  <c r="R665"/>
  <c r="P665"/>
  <c r="BI660"/>
  <c r="BH660"/>
  <c r="BG660"/>
  <c r="BF660"/>
  <c r="T660"/>
  <c r="R660"/>
  <c r="P660"/>
  <c r="BI655"/>
  <c r="BH655"/>
  <c r="BG655"/>
  <c r="BF655"/>
  <c r="T655"/>
  <c r="R655"/>
  <c r="P655"/>
  <c r="BI650"/>
  <c r="BH650"/>
  <c r="BG650"/>
  <c r="BF650"/>
  <c r="T650"/>
  <c r="R650"/>
  <c r="P650"/>
  <c r="BI645"/>
  <c r="BH645"/>
  <c r="BG645"/>
  <c r="BF645"/>
  <c r="T645"/>
  <c r="R645"/>
  <c r="P645"/>
  <c r="BI640"/>
  <c r="BH640"/>
  <c r="BG640"/>
  <c r="BF640"/>
  <c r="T640"/>
  <c r="R640"/>
  <c r="P640"/>
  <c r="BI636"/>
  <c r="BH636"/>
  <c r="BG636"/>
  <c r="BF636"/>
  <c r="T636"/>
  <c r="R636"/>
  <c r="P636"/>
  <c r="BI634"/>
  <c r="BH634"/>
  <c r="BG634"/>
  <c r="BF634"/>
  <c r="T634"/>
  <c r="R634"/>
  <c r="P634"/>
  <c r="BI628"/>
  <c r="BH628"/>
  <c r="BG628"/>
  <c r="BF628"/>
  <c r="T628"/>
  <c r="R628"/>
  <c r="P628"/>
  <c r="BI625"/>
  <c r="BH625"/>
  <c r="BG625"/>
  <c r="BF625"/>
  <c r="T625"/>
  <c r="R625"/>
  <c r="P625"/>
  <c r="BI620"/>
  <c r="BH620"/>
  <c r="BG620"/>
  <c r="BF620"/>
  <c r="T620"/>
  <c r="R620"/>
  <c r="P620"/>
  <c r="BI617"/>
  <c r="BH617"/>
  <c r="BG617"/>
  <c r="BF617"/>
  <c r="T617"/>
  <c r="R617"/>
  <c r="P617"/>
  <c r="BI612"/>
  <c r="BH612"/>
  <c r="BG612"/>
  <c r="BF612"/>
  <c r="T612"/>
  <c r="R612"/>
  <c r="P612"/>
  <c r="BI608"/>
  <c r="BH608"/>
  <c r="BG608"/>
  <c r="BF608"/>
  <c r="T608"/>
  <c r="R608"/>
  <c r="P608"/>
  <c r="BI603"/>
  <c r="BH603"/>
  <c r="BG603"/>
  <c r="BF603"/>
  <c r="T603"/>
  <c r="R603"/>
  <c r="P603"/>
  <c r="BI600"/>
  <c r="BH600"/>
  <c r="BG600"/>
  <c r="BF600"/>
  <c r="T600"/>
  <c r="R600"/>
  <c r="P600"/>
  <c r="BI597"/>
  <c r="BH597"/>
  <c r="BG597"/>
  <c r="BF597"/>
  <c r="T597"/>
  <c r="R597"/>
  <c r="P597"/>
  <c r="BI591"/>
  <c r="BH591"/>
  <c r="BG591"/>
  <c r="BF591"/>
  <c r="T591"/>
  <c r="R591"/>
  <c r="P591"/>
  <c r="BI587"/>
  <c r="BH587"/>
  <c r="BG587"/>
  <c r="BF587"/>
  <c r="T587"/>
  <c r="R587"/>
  <c r="P587"/>
  <c r="BI583"/>
  <c r="BH583"/>
  <c r="BG583"/>
  <c r="BF583"/>
  <c r="T583"/>
  <c r="R583"/>
  <c r="P583"/>
  <c r="BI579"/>
  <c r="BH579"/>
  <c r="BG579"/>
  <c r="BF579"/>
  <c r="T579"/>
  <c r="R579"/>
  <c r="P579"/>
  <c r="BI576"/>
  <c r="BH576"/>
  <c r="BG576"/>
  <c r="BF576"/>
  <c r="T576"/>
  <c r="R576"/>
  <c r="P576"/>
  <c r="BI572"/>
  <c r="BH572"/>
  <c r="BG572"/>
  <c r="BF572"/>
  <c r="T572"/>
  <c r="R572"/>
  <c r="P572"/>
  <c r="BI569"/>
  <c r="BH569"/>
  <c r="BG569"/>
  <c r="BF569"/>
  <c r="T569"/>
  <c r="R569"/>
  <c r="P569"/>
  <c r="BI561"/>
  <c r="BH561"/>
  <c r="BG561"/>
  <c r="BF561"/>
  <c r="T561"/>
  <c r="R561"/>
  <c r="P561"/>
  <c r="BI557"/>
  <c r="BH557"/>
  <c r="BG557"/>
  <c r="BF557"/>
  <c r="T557"/>
  <c r="R557"/>
  <c r="P557"/>
  <c r="BI552"/>
  <c r="BH552"/>
  <c r="BG552"/>
  <c r="BF552"/>
  <c r="T552"/>
  <c r="R552"/>
  <c r="P552"/>
  <c r="BI547"/>
  <c r="BH547"/>
  <c r="BG547"/>
  <c r="BF547"/>
  <c r="T547"/>
  <c r="R547"/>
  <c r="P547"/>
  <c r="BI542"/>
  <c r="BH542"/>
  <c r="BG542"/>
  <c r="BF542"/>
  <c r="T542"/>
  <c r="R542"/>
  <c r="P542"/>
  <c r="BI539"/>
  <c r="BH539"/>
  <c r="BG539"/>
  <c r="BF539"/>
  <c r="T539"/>
  <c r="R539"/>
  <c r="P539"/>
  <c r="BI536"/>
  <c r="BH536"/>
  <c r="BG536"/>
  <c r="BF536"/>
  <c r="T536"/>
  <c r="R536"/>
  <c r="P536"/>
  <c r="BI531"/>
  <c r="BH531"/>
  <c r="BG531"/>
  <c r="BF531"/>
  <c r="T531"/>
  <c r="R531"/>
  <c r="P531"/>
  <c r="BI527"/>
  <c r="BH527"/>
  <c r="BG527"/>
  <c r="BF527"/>
  <c r="T527"/>
  <c r="R527"/>
  <c r="P527"/>
  <c r="BI523"/>
  <c r="BH523"/>
  <c r="BG523"/>
  <c r="BF523"/>
  <c r="T523"/>
  <c r="R523"/>
  <c r="P523"/>
  <c r="BI519"/>
  <c r="BH519"/>
  <c r="BG519"/>
  <c r="BF519"/>
  <c r="T519"/>
  <c r="R519"/>
  <c r="P519"/>
  <c r="BI515"/>
  <c r="BH515"/>
  <c r="BG515"/>
  <c r="BF515"/>
  <c r="T515"/>
  <c r="R515"/>
  <c r="P515"/>
  <c r="BI510"/>
  <c r="BH510"/>
  <c r="BG510"/>
  <c r="BF510"/>
  <c r="T510"/>
  <c r="R510"/>
  <c r="P510"/>
  <c r="BI505"/>
  <c r="BH505"/>
  <c r="BG505"/>
  <c r="BF505"/>
  <c r="T505"/>
  <c r="R505"/>
  <c r="P505"/>
  <c r="BI501"/>
  <c r="BH501"/>
  <c r="BG501"/>
  <c r="BF501"/>
  <c r="T501"/>
  <c r="R501"/>
  <c r="P501"/>
  <c r="BI497"/>
  <c r="BH497"/>
  <c r="BG497"/>
  <c r="BF497"/>
  <c r="T497"/>
  <c r="R497"/>
  <c r="P497"/>
  <c r="BI494"/>
  <c r="BH494"/>
  <c r="BG494"/>
  <c r="BF494"/>
  <c r="T494"/>
  <c r="R494"/>
  <c r="P494"/>
  <c r="BI490"/>
  <c r="BH490"/>
  <c r="BG490"/>
  <c r="BF490"/>
  <c r="T490"/>
  <c r="R490"/>
  <c r="P490"/>
  <c r="BI486"/>
  <c r="BH486"/>
  <c r="BG486"/>
  <c r="BF486"/>
  <c r="T486"/>
  <c r="R486"/>
  <c r="P486"/>
  <c r="BI480"/>
  <c r="BH480"/>
  <c r="BG480"/>
  <c r="BF480"/>
  <c r="T480"/>
  <c r="R480"/>
  <c r="P480"/>
  <c r="BI477"/>
  <c r="BH477"/>
  <c r="BG477"/>
  <c r="BF477"/>
  <c r="T477"/>
  <c r="R477"/>
  <c r="P477"/>
  <c r="BI473"/>
  <c r="BH473"/>
  <c r="BG473"/>
  <c r="BF473"/>
  <c r="T473"/>
  <c r="R473"/>
  <c r="P473"/>
  <c r="BI470"/>
  <c r="BH470"/>
  <c r="BG470"/>
  <c r="BF470"/>
  <c r="T470"/>
  <c r="R470"/>
  <c r="P470"/>
  <c r="BI466"/>
  <c r="BH466"/>
  <c r="BG466"/>
  <c r="BF466"/>
  <c r="T466"/>
  <c r="R466"/>
  <c r="P466"/>
  <c r="BI463"/>
  <c r="BH463"/>
  <c r="BG463"/>
  <c r="BF463"/>
  <c r="T463"/>
  <c r="R463"/>
  <c r="P463"/>
  <c r="BI458"/>
  <c r="BH458"/>
  <c r="BG458"/>
  <c r="BF458"/>
  <c r="T458"/>
  <c r="R458"/>
  <c r="P458"/>
  <c r="BI452"/>
  <c r="BH452"/>
  <c r="BG452"/>
  <c r="BF452"/>
  <c r="T452"/>
  <c r="R452"/>
  <c r="P452"/>
  <c r="BI447"/>
  <c r="BH447"/>
  <c r="BG447"/>
  <c r="BF447"/>
  <c r="T447"/>
  <c r="R447"/>
  <c r="P447"/>
  <c r="BI443"/>
  <c r="BH443"/>
  <c r="BG443"/>
  <c r="BF443"/>
  <c r="T443"/>
  <c r="R443"/>
  <c r="P443"/>
  <c r="BI435"/>
  <c r="BH435"/>
  <c r="BG435"/>
  <c r="BF435"/>
  <c r="T435"/>
  <c r="R435"/>
  <c r="P435"/>
  <c r="BI430"/>
  <c r="BH430"/>
  <c r="BG430"/>
  <c r="BF430"/>
  <c r="T430"/>
  <c r="R430"/>
  <c r="P430"/>
  <c r="BI425"/>
  <c r="BH425"/>
  <c r="BG425"/>
  <c r="BF425"/>
  <c r="T425"/>
  <c r="R425"/>
  <c r="P425"/>
  <c r="BI421"/>
  <c r="BH421"/>
  <c r="BG421"/>
  <c r="BF421"/>
  <c r="T421"/>
  <c r="R421"/>
  <c r="P421"/>
  <c r="BI414"/>
  <c r="BH414"/>
  <c r="BG414"/>
  <c r="BF414"/>
  <c r="T414"/>
  <c r="R414"/>
  <c r="P414"/>
  <c r="BI410"/>
  <c r="BH410"/>
  <c r="BG410"/>
  <c r="BF410"/>
  <c r="T410"/>
  <c r="R410"/>
  <c r="P410"/>
  <c r="BI404"/>
  <c r="BH404"/>
  <c r="BG404"/>
  <c r="BF404"/>
  <c r="T404"/>
  <c r="R404"/>
  <c r="P404"/>
  <c r="BI398"/>
  <c r="BH398"/>
  <c r="BG398"/>
  <c r="BF398"/>
  <c r="T398"/>
  <c r="R398"/>
  <c r="P398"/>
  <c r="BI394"/>
  <c r="BH394"/>
  <c r="BG394"/>
  <c r="BF394"/>
  <c r="T394"/>
  <c r="R394"/>
  <c r="P394"/>
  <c r="BI390"/>
  <c r="BH390"/>
  <c r="BG390"/>
  <c r="BF390"/>
  <c r="T390"/>
  <c r="R390"/>
  <c r="P390"/>
  <c r="BI386"/>
  <c r="BH386"/>
  <c r="BG386"/>
  <c r="BF386"/>
  <c r="T386"/>
  <c r="R386"/>
  <c r="P386"/>
  <c r="BI382"/>
  <c r="BH382"/>
  <c r="BG382"/>
  <c r="BF382"/>
  <c r="T382"/>
  <c r="R382"/>
  <c r="P382"/>
  <c r="BI378"/>
  <c r="BH378"/>
  <c r="BG378"/>
  <c r="BF378"/>
  <c r="T378"/>
  <c r="R378"/>
  <c r="P378"/>
  <c r="BI374"/>
  <c r="BH374"/>
  <c r="BG374"/>
  <c r="BF374"/>
  <c r="T374"/>
  <c r="R374"/>
  <c r="P374"/>
  <c r="BI370"/>
  <c r="BH370"/>
  <c r="BG370"/>
  <c r="BF370"/>
  <c r="T370"/>
  <c r="R370"/>
  <c r="P370"/>
  <c r="BI366"/>
  <c r="BH366"/>
  <c r="BG366"/>
  <c r="BF366"/>
  <c r="T366"/>
  <c r="R366"/>
  <c r="P366"/>
  <c r="BI362"/>
  <c r="BH362"/>
  <c r="BG362"/>
  <c r="BF362"/>
  <c r="T362"/>
  <c r="R362"/>
  <c r="P362"/>
  <c r="BI359"/>
  <c r="BH359"/>
  <c r="BG359"/>
  <c r="BF359"/>
  <c r="T359"/>
  <c r="R359"/>
  <c r="P359"/>
  <c r="BI353"/>
  <c r="BH353"/>
  <c r="BG353"/>
  <c r="BF353"/>
  <c r="T353"/>
  <c r="R353"/>
  <c r="P353"/>
  <c r="BI348"/>
  <c r="BH348"/>
  <c r="BG348"/>
  <c r="BF348"/>
  <c r="T348"/>
  <c r="R348"/>
  <c r="P348"/>
  <c r="BI343"/>
  <c r="BH343"/>
  <c r="BG343"/>
  <c r="BF343"/>
  <c r="T343"/>
  <c r="R343"/>
  <c r="P343"/>
  <c r="BI337"/>
  <c r="BH337"/>
  <c r="BG337"/>
  <c r="BF337"/>
  <c r="T337"/>
  <c r="R337"/>
  <c r="P337"/>
  <c r="BI332"/>
  <c r="BH332"/>
  <c r="BG332"/>
  <c r="BF332"/>
  <c r="T332"/>
  <c r="R332"/>
  <c r="P332"/>
  <c r="BI327"/>
  <c r="BH327"/>
  <c r="BG327"/>
  <c r="BF327"/>
  <c r="T327"/>
  <c r="R327"/>
  <c r="P327"/>
  <c r="BI320"/>
  <c r="BH320"/>
  <c r="BG320"/>
  <c r="BF320"/>
  <c r="T320"/>
  <c r="R320"/>
  <c r="P320"/>
  <c r="BI316"/>
  <c r="BH316"/>
  <c r="BG316"/>
  <c r="BF316"/>
  <c r="T316"/>
  <c r="R316"/>
  <c r="P316"/>
  <c r="BI312"/>
  <c r="BH312"/>
  <c r="BG312"/>
  <c r="BF312"/>
  <c r="T312"/>
  <c r="R312"/>
  <c r="P312"/>
  <c r="BI308"/>
  <c r="BH308"/>
  <c r="BG308"/>
  <c r="BF308"/>
  <c r="T308"/>
  <c r="R308"/>
  <c r="P308"/>
  <c r="BI303"/>
  <c r="BH303"/>
  <c r="BG303"/>
  <c r="BF303"/>
  <c r="T303"/>
  <c r="R303"/>
  <c r="P303"/>
  <c r="BI298"/>
  <c r="BH298"/>
  <c r="BG298"/>
  <c r="BF298"/>
  <c r="T298"/>
  <c r="R298"/>
  <c r="P298"/>
  <c r="BI294"/>
  <c r="BH294"/>
  <c r="BG294"/>
  <c r="BF294"/>
  <c r="T294"/>
  <c r="R294"/>
  <c r="P294"/>
  <c r="BI290"/>
  <c r="BH290"/>
  <c r="BG290"/>
  <c r="BF290"/>
  <c r="T290"/>
  <c r="R290"/>
  <c r="P290"/>
  <c r="BI284"/>
  <c r="BH284"/>
  <c r="BG284"/>
  <c r="BF284"/>
  <c r="T284"/>
  <c r="R284"/>
  <c r="P284"/>
  <c r="BI279"/>
  <c r="BH279"/>
  <c r="BG279"/>
  <c r="BF279"/>
  <c r="T279"/>
  <c r="R279"/>
  <c r="P279"/>
  <c r="BI274"/>
  <c r="BH274"/>
  <c r="BG274"/>
  <c r="BF274"/>
  <c r="T274"/>
  <c r="R274"/>
  <c r="P274"/>
  <c r="BI269"/>
  <c r="BH269"/>
  <c r="BG269"/>
  <c r="BF269"/>
  <c r="T269"/>
  <c r="R269"/>
  <c r="P269"/>
  <c r="BI264"/>
  <c r="BH264"/>
  <c r="BG264"/>
  <c r="BF264"/>
  <c r="T264"/>
  <c r="R264"/>
  <c r="P264"/>
  <c r="BI259"/>
  <c r="BH259"/>
  <c r="BG259"/>
  <c r="BF259"/>
  <c r="T259"/>
  <c r="R259"/>
  <c r="P259"/>
  <c r="BI254"/>
  <c r="BH254"/>
  <c r="BG254"/>
  <c r="BF254"/>
  <c r="T254"/>
  <c r="R254"/>
  <c r="P254"/>
  <c r="BI249"/>
  <c r="BH249"/>
  <c r="BG249"/>
  <c r="BF249"/>
  <c r="T249"/>
  <c r="R249"/>
  <c r="P249"/>
  <c r="BI244"/>
  <c r="BH244"/>
  <c r="BG244"/>
  <c r="BF244"/>
  <c r="T244"/>
  <c r="R244"/>
  <c r="P244"/>
  <c r="BI240"/>
  <c r="BH240"/>
  <c r="BG240"/>
  <c r="BF240"/>
  <c r="T240"/>
  <c r="R240"/>
  <c r="P240"/>
  <c r="BI236"/>
  <c r="BH236"/>
  <c r="BG236"/>
  <c r="BF236"/>
  <c r="T236"/>
  <c r="R236"/>
  <c r="P236"/>
  <c r="BI232"/>
  <c r="BH232"/>
  <c r="BG232"/>
  <c r="BF232"/>
  <c r="T232"/>
  <c r="R232"/>
  <c r="P232"/>
  <c r="BI228"/>
  <c r="BH228"/>
  <c r="BG228"/>
  <c r="BF228"/>
  <c r="T228"/>
  <c r="R228"/>
  <c r="P228"/>
  <c r="BI224"/>
  <c r="BH224"/>
  <c r="BG224"/>
  <c r="BF224"/>
  <c r="T224"/>
  <c r="R224"/>
  <c r="P224"/>
  <c r="BI220"/>
  <c r="BH220"/>
  <c r="BG220"/>
  <c r="BF220"/>
  <c r="T220"/>
  <c r="R220"/>
  <c r="P220"/>
  <c r="BI215"/>
  <c r="BH215"/>
  <c r="BG215"/>
  <c r="BF215"/>
  <c r="T215"/>
  <c r="R215"/>
  <c r="P215"/>
  <c r="BI210"/>
  <c r="BH210"/>
  <c r="BG210"/>
  <c r="BF210"/>
  <c r="T210"/>
  <c r="R210"/>
  <c r="P210"/>
  <c r="BI205"/>
  <c r="BH205"/>
  <c r="BG205"/>
  <c r="BF205"/>
  <c r="T205"/>
  <c r="R205"/>
  <c r="P205"/>
  <c r="BI201"/>
  <c r="BH201"/>
  <c r="BG201"/>
  <c r="BF201"/>
  <c r="T201"/>
  <c r="R201"/>
  <c r="P201"/>
  <c r="BI197"/>
  <c r="BH197"/>
  <c r="BG197"/>
  <c r="BF197"/>
  <c r="T197"/>
  <c r="R197"/>
  <c r="P197"/>
  <c r="BI193"/>
  <c r="BH193"/>
  <c r="BG193"/>
  <c r="BF193"/>
  <c r="T193"/>
  <c r="R193"/>
  <c r="P193"/>
  <c r="BI188"/>
  <c r="BH188"/>
  <c r="BG188"/>
  <c r="BF188"/>
  <c r="T188"/>
  <c r="R188"/>
  <c r="P188"/>
  <c r="BI183"/>
  <c r="BH183"/>
  <c r="BG183"/>
  <c r="BF183"/>
  <c r="T183"/>
  <c r="R183"/>
  <c r="P183"/>
  <c r="BI178"/>
  <c r="BH178"/>
  <c r="BG178"/>
  <c r="BF178"/>
  <c r="T178"/>
  <c r="R178"/>
  <c r="P178"/>
  <c r="BI173"/>
  <c r="BH173"/>
  <c r="BG173"/>
  <c r="BF173"/>
  <c r="T173"/>
  <c r="R173"/>
  <c r="P173"/>
  <c r="BI167"/>
  <c r="BH167"/>
  <c r="BG167"/>
  <c r="BF167"/>
  <c r="T167"/>
  <c r="R167"/>
  <c r="P167"/>
  <c r="BI163"/>
  <c r="BH163"/>
  <c r="BG163"/>
  <c r="BF163"/>
  <c r="T163"/>
  <c r="R163"/>
  <c r="P163"/>
  <c r="BI159"/>
  <c r="BH159"/>
  <c r="BG159"/>
  <c r="BF159"/>
  <c r="T159"/>
  <c r="R159"/>
  <c r="P159"/>
  <c r="BI155"/>
  <c r="BH155"/>
  <c r="BG155"/>
  <c r="BF155"/>
  <c r="T155"/>
  <c r="R155"/>
  <c r="P155"/>
  <c r="BI151"/>
  <c r="BH151"/>
  <c r="BG151"/>
  <c r="BF151"/>
  <c r="T151"/>
  <c r="R151"/>
  <c r="P151"/>
  <c r="BI146"/>
  <c r="BH146"/>
  <c r="BG146"/>
  <c r="BF146"/>
  <c r="T146"/>
  <c r="R146"/>
  <c r="P146"/>
  <c r="BI141"/>
  <c r="BH141"/>
  <c r="BG141"/>
  <c r="BF141"/>
  <c r="T141"/>
  <c r="R141"/>
  <c r="P141"/>
  <c r="BI135"/>
  <c r="BH135"/>
  <c r="BG135"/>
  <c r="BF135"/>
  <c r="T135"/>
  <c r="R135"/>
  <c r="P135"/>
  <c r="BI130"/>
  <c r="BH130"/>
  <c r="BG130"/>
  <c r="BF130"/>
  <c r="T130"/>
  <c r="R130"/>
  <c r="P130"/>
  <c r="BI124"/>
  <c r="BH124"/>
  <c r="BG124"/>
  <c r="BF124"/>
  <c r="T124"/>
  <c r="R124"/>
  <c r="P124"/>
  <c r="BI119"/>
  <c r="BH119"/>
  <c r="BG119"/>
  <c r="BF119"/>
  <c r="T119"/>
  <c r="R119"/>
  <c r="P119"/>
  <c r="BI114"/>
  <c r="BH114"/>
  <c r="BG114"/>
  <c r="BF114"/>
  <c r="T114"/>
  <c r="R114"/>
  <c r="P114"/>
  <c r="BI110"/>
  <c r="BH110"/>
  <c r="BG110"/>
  <c r="BF110"/>
  <c r="T110"/>
  <c r="R110"/>
  <c r="P110"/>
  <c r="BI105"/>
  <c r="BH105"/>
  <c r="BG105"/>
  <c r="BF105"/>
  <c r="T105"/>
  <c r="R105"/>
  <c r="P105"/>
  <c r="J99"/>
  <c r="J98"/>
  <c r="F98"/>
  <c r="F96"/>
  <c r="E94"/>
  <c r="J59"/>
  <c r="J58"/>
  <c r="F58"/>
  <c r="F56"/>
  <c r="E54"/>
  <c r="J20"/>
  <c r="E20"/>
  <c r="F59"/>
  <c r="J19"/>
  <c r="J14"/>
  <c r="J96"/>
  <c r="E7"/>
  <c r="E50"/>
  <c i="1" r="L50"/>
  <c r="AM50"/>
  <c r="AM49"/>
  <c r="L49"/>
  <c r="AM47"/>
  <c r="L47"/>
  <c r="L45"/>
  <c r="L44"/>
  <c i="2" r="J215"/>
  <c r="BK527"/>
  <c r="BK650"/>
  <c r="BK855"/>
  <c i="4" r="J129"/>
  <c r="BK159"/>
  <c i="2" r="BK244"/>
  <c r="J477"/>
  <c r="BK789"/>
  <c r="J353"/>
  <c r="BK816"/>
  <c r="BK124"/>
  <c i="3" r="J280"/>
  <c r="J323"/>
  <c i="4" r="BK282"/>
  <c r="BK119"/>
  <c i="2" r="J557"/>
  <c r="J576"/>
  <c r="BK366"/>
  <c r="BK390"/>
  <c i="3" r="BK251"/>
  <c r="BK171"/>
  <c i="4" r="J191"/>
  <c i="2" r="J303"/>
  <c r="J628"/>
  <c r="BK597"/>
  <c r="BK515"/>
  <c i="4" r="BK124"/>
  <c i="2" r="BK693"/>
  <c r="J597"/>
  <c r="BK752"/>
  <c r="J839"/>
  <c r="J249"/>
  <c i="4" r="BK170"/>
  <c i="2" r="BK702"/>
  <c r="BK697"/>
  <c r="J298"/>
  <c r="J447"/>
  <c r="J366"/>
  <c r="BK421"/>
  <c i="3" r="BK134"/>
  <c r="BK300"/>
  <c r="BK314"/>
  <c i="2" r="BK634"/>
  <c r="BK820"/>
  <c r="BK332"/>
  <c r="J430"/>
  <c i="3" r="BK268"/>
  <c r="J333"/>
  <c i="4" r="J225"/>
  <c r="J104"/>
  <c i="5" r="BK103"/>
  <c i="2" r="BK569"/>
  <c r="BK327"/>
  <c r="J505"/>
  <c i="3" r="J304"/>
  <c i="4" r="BK293"/>
  <c r="J273"/>
  <c i="2" r="J683"/>
  <c r="J678"/>
  <c r="J707"/>
  <c r="J163"/>
  <c r="J425"/>
  <c r="BK269"/>
  <c i="3" r="J237"/>
  <c r="J115"/>
  <c i="4" r="BK225"/>
  <c i="2" r="J254"/>
  <c r="J421"/>
  <c r="BK757"/>
  <c r="BK404"/>
  <c r="J220"/>
  <c i="3" r="J251"/>
  <c i="4" r="BK248"/>
  <c r="BK257"/>
  <c r="J165"/>
  <c i="2" r="BK173"/>
  <c r="BK410"/>
  <c i="3" r="BK233"/>
  <c r="BK280"/>
  <c i="2" r="J259"/>
  <c r="J569"/>
  <c r="BK669"/>
  <c r="J783"/>
  <c r="BK539"/>
  <c r="J210"/>
  <c i="5" r="BK105"/>
  <c i="2" r="BK583"/>
  <c r="J789"/>
  <c r="BK236"/>
  <c r="J542"/>
  <c r="BK308"/>
  <c r="BK135"/>
  <c i="3" r="BK215"/>
  <c r="BK153"/>
  <c i="4" r="J211"/>
  <c i="2" r="BK531"/>
  <c r="BK294"/>
  <c r="J414"/>
  <c r="J572"/>
  <c r="BK312"/>
  <c i="3" r="J264"/>
  <c r="J153"/>
  <c i="4" r="J149"/>
  <c i="5" r="J97"/>
  <c i="2" r="J519"/>
  <c r="BK645"/>
  <c i="3" r="BK343"/>
  <c i="4" r="BK261"/>
  <c i="5" r="J113"/>
  <c i="2" r="J561"/>
  <c r="J757"/>
  <c r="BK797"/>
  <c r="BK612"/>
  <c r="J316"/>
  <c r="J470"/>
  <c i="3" r="BK95"/>
  <c r="BK323"/>
  <c i="4" r="BK265"/>
  <c i="2" r="J768"/>
  <c r="BK683"/>
  <c r="BK603"/>
  <c i="3" r="J314"/>
  <c i="4" r="J216"/>
  <c r="BK149"/>
  <c r="J92"/>
  <c r="J248"/>
  <c r="J293"/>
  <c r="BK288"/>
  <c i="2" r="BK394"/>
  <c r="J141"/>
  <c r="BK748"/>
  <c r="J523"/>
  <c r="J473"/>
  <c r="BK303"/>
  <c r="J452"/>
  <c r="J224"/>
  <c r="J636"/>
  <c r="BK443"/>
  <c r="BK768"/>
  <c r="BK290"/>
  <c r="BK374"/>
  <c i="3" r="J185"/>
  <c r="J190"/>
  <c r="BK120"/>
  <c i="4" r="J159"/>
  <c i="5" r="J91"/>
  <c i="2" r="BK640"/>
  <c r="J792"/>
  <c r="BK362"/>
  <c r="BK579"/>
  <c r="J36"/>
  <c r="BK386"/>
  <c r="BK414"/>
  <c r="J539"/>
  <c r="J655"/>
  <c r="J205"/>
  <c r="J173"/>
  <c i="3" r="J260"/>
  <c r="BK337"/>
  <c r="J215"/>
  <c i="4" r="BK211"/>
  <c r="BK98"/>
  <c i="5" r="J94"/>
  <c i="2" r="J743"/>
  <c i="3" r="J208"/>
  <c i="4" r="BK165"/>
  <c r="BK114"/>
  <c i="5" r="BK94"/>
  <c i="2" r="J807"/>
  <c r="J738"/>
  <c r="J284"/>
  <c r="BK636"/>
  <c r="BK466"/>
  <c r="BK494"/>
  <c i="3" r="BK246"/>
  <c r="J177"/>
  <c r="J211"/>
  <c i="4" r="BK216"/>
  <c r="BK191"/>
  <c i="2" r="J752"/>
  <c r="J702"/>
  <c r="J240"/>
  <c r="BK447"/>
  <c r="J236"/>
  <c i="3" r="J272"/>
  <c r="J195"/>
  <c i="4" r="BK144"/>
  <c i="2" r="J847"/>
  <c r="BK660"/>
  <c r="J795"/>
  <c r="J294"/>
  <c i="3" r="BK181"/>
  <c i="4" r="J279"/>
  <c r="BK139"/>
  <c r="J185"/>
  <c r="J175"/>
  <c r="BK235"/>
  <c r="J207"/>
  <c i="5" r="J105"/>
  <c i="2" r="BK625"/>
  <c r="J778"/>
  <c r="BK497"/>
  <c r="J713"/>
  <c r="BK824"/>
  <c r="J146"/>
  <c i="4" r="J244"/>
  <c i="1" r="AS59"/>
  <c i="2" r="BK224"/>
  <c r="BK215"/>
  <c r="BK557"/>
  <c r="J785"/>
  <c r="J443"/>
  <c r="BK343"/>
  <c i="3" r="BK225"/>
  <c r="J343"/>
  <c r="BK148"/>
  <c i="4" r="BK221"/>
  <c i="2" r="BK205"/>
  <c r="J762"/>
  <c r="BK795"/>
  <c r="BK320"/>
  <c r="J490"/>
  <c r="J197"/>
  <c i="3" r="J296"/>
  <c r="BK164"/>
  <c r="J95"/>
  <c i="4" r="BK279"/>
  <c i="2" r="BK259"/>
  <c r="J843"/>
  <c i="3" r="BK328"/>
  <c r="BK126"/>
  <c i="4" r="J109"/>
  <c i="5" r="BK107"/>
  <c i="2" r="J773"/>
  <c r="BK110"/>
  <c r="BK576"/>
  <c r="BK130"/>
  <c r="J386"/>
  <c i="3" r="J101"/>
  <c r="BK319"/>
  <c i="4" r="BK109"/>
  <c r="J252"/>
  <c i="5" r="J116"/>
  <c i="2" r="BK591"/>
  <c r="J833"/>
  <c r="J855"/>
  <c r="J110"/>
  <c r="BK146"/>
  <c i="3" r="J300"/>
  <c i="4" r="J221"/>
  <c r="J98"/>
  <c i="2" r="BK490"/>
  <c r="BK552"/>
  <c r="J515"/>
  <c r="BK718"/>
  <c r="BK197"/>
  <c r="J688"/>
  <c r="J167"/>
  <c r="BK210"/>
  <c r="BK435"/>
  <c r="BK151"/>
  <c i="5" r="J103"/>
  <c i="2" r="BK523"/>
  <c r="J673"/>
  <c r="BK839"/>
  <c r="J640"/>
  <c r="J135"/>
  <c r="J645"/>
  <c r="BK861"/>
  <c r="BK864"/>
  <c i="3" r="J233"/>
  <c r="BK260"/>
  <c i="2" r="J608"/>
  <c r="BK587"/>
  <c r="BK785"/>
  <c r="J486"/>
  <c r="BK780"/>
  <c r="J510"/>
  <c r="BK847"/>
  <c i="3" r="J181"/>
  <c r="J106"/>
  <c r="BK309"/>
  <c r="BK101"/>
  <c i="4" r="J270"/>
  <c i="2" r="BK773"/>
  <c r="BK600"/>
  <c i="1" r="AS55"/>
  <c i="2" r="J201"/>
  <c r="BK183"/>
  <c i="3" r="J144"/>
  <c r="BK217"/>
  <c i="4" r="BK175"/>
  <c r="J144"/>
  <c i="5" r="BK91"/>
  <c i="2" r="BK167"/>
  <c r="BK163"/>
  <c r="BK353"/>
  <c r="J327"/>
  <c r="BK348"/>
  <c r="BK119"/>
  <c i="3" r="J284"/>
  <c r="J288"/>
  <c i="4" r="J114"/>
  <c r="J202"/>
  <c r="J198"/>
  <c i="2" r="J183"/>
  <c r="BK738"/>
  <c r="J374"/>
  <c i="1" r="AS61"/>
  <c i="2" r="F39"/>
  <c r="J816"/>
  <c r="BK105"/>
  <c r="J232"/>
  <c r="J105"/>
  <c i="3" r="BK185"/>
  <c r="J292"/>
  <c r="J126"/>
  <c i="4" r="J154"/>
  <c r="BK273"/>
  <c i="2" r="BK470"/>
  <c r="F38"/>
  <c i="5" r="BK116"/>
  <c i="2" r="BK713"/>
  <c r="J864"/>
  <c r="J308"/>
  <c r="BK359"/>
  <c i="4" r="J285"/>
  <c i="2" r="BK430"/>
  <c r="J824"/>
  <c r="BK542"/>
  <c r="J718"/>
  <c r="BK370"/>
  <c r="J458"/>
  <c r="BK228"/>
  <c r="J290"/>
  <c i="3" r="J256"/>
  <c r="J337"/>
  <c i="4" r="J139"/>
  <c i="2" r="J466"/>
  <c r="J693"/>
  <c r="BK807"/>
  <c r="J124"/>
  <c r="BK843"/>
  <c i="3" r="BK222"/>
  <c r="J225"/>
  <c r="J120"/>
  <c i="4" r="J261"/>
  <c i="2" r="BK851"/>
  <c r="J390"/>
  <c r="BK178"/>
  <c r="J279"/>
  <c i="3" r="BK106"/>
  <c r="BK256"/>
  <c i="4" r="BK244"/>
  <c i="2" r="J362"/>
  <c r="BK828"/>
  <c r="J188"/>
  <c r="J531"/>
  <c r="BK155"/>
  <c i="3" r="J171"/>
  <c r="BK195"/>
  <c r="J309"/>
  <c r="BK241"/>
  <c i="4" r="J282"/>
  <c i="2" r="BK792"/>
  <c r="BK510"/>
  <c r="J617"/>
  <c r="J494"/>
  <c r="J159"/>
  <c i="3" r="BK144"/>
  <c r="BK333"/>
  <c r="BK115"/>
  <c i="4" r="J277"/>
  <c r="BK185"/>
  <c i="2" r="J634"/>
  <c r="J178"/>
  <c r="BK254"/>
  <c i="3" r="J164"/>
  <c i="4" r="J257"/>
  <c i="2" r="J332"/>
  <c r="BK463"/>
  <c r="J625"/>
  <c r="BK159"/>
  <c i="1" r="AS57"/>
  <c i="5" r="J100"/>
  <c i="2" r="J780"/>
  <c r="J155"/>
  <c r="J583"/>
  <c r="J828"/>
  <c r="J463"/>
  <c r="BK193"/>
  <c i="3" r="J222"/>
  <c r="BK264"/>
  <c i="4" r="BK92"/>
  <c i="5" r="BK97"/>
  <c i="2" r="BK536"/>
  <c r="BK617"/>
  <c r="BK802"/>
  <c r="J547"/>
  <c r="BK628"/>
  <c r="BK337"/>
  <c i="5" r="BK110"/>
  <c i="2" r="BK743"/>
  <c r="BK505"/>
  <c r="BK678"/>
  <c r="J114"/>
  <c r="BK114"/>
  <c r="BK458"/>
  <c i="3" r="BK296"/>
  <c r="BK288"/>
  <c r="J276"/>
  <c i="2" r="BK723"/>
  <c r="J733"/>
  <c r="BK561"/>
  <c r="J612"/>
  <c r="BK240"/>
  <c r="J130"/>
  <c i="3" r="BK130"/>
  <c i="4" r="BK129"/>
  <c r="J240"/>
  <c i="2" r="BK787"/>
  <c r="BK201"/>
  <c r="BK547"/>
  <c i="3" r="BK177"/>
  <c i="4" r="J124"/>
  <c r="BK229"/>
  <c r="BK277"/>
  <c i="2" r="J851"/>
  <c r="J728"/>
  <c r="BK833"/>
  <c r="J536"/>
  <c r="J348"/>
  <c r="BK378"/>
  <c i="3" r="BK237"/>
  <c i="4" r="J119"/>
  <c r="BK270"/>
  <c i="2" r="BK425"/>
  <c r="J343"/>
  <c r="J552"/>
  <c r="J787"/>
  <c r="J501"/>
  <c i="3" r="J134"/>
  <c r="J230"/>
  <c r="BK111"/>
  <c i="4" r="BK252"/>
  <c i="2" r="J274"/>
  <c r="BK501"/>
  <c r="J382"/>
  <c r="J394"/>
  <c i="3" r="J246"/>
  <c i="5" r="J107"/>
  <c i="2" r="J820"/>
  <c r="BK232"/>
  <c r="BK572"/>
  <c r="J748"/>
  <c r="J264"/>
  <c i="4" r="J170"/>
  <c i="2" r="J620"/>
  <c r="BK620"/>
  <c r="J802"/>
  <c r="J527"/>
  <c r="BK673"/>
  <c r="J497"/>
  <c r="BK398"/>
  <c r="J151"/>
  <c r="BK519"/>
  <c r="J723"/>
  <c r="BK728"/>
  <c r="BK264"/>
  <c r="J398"/>
  <c i="3" r="BK208"/>
  <c r="BK203"/>
  <c i="4" r="BK134"/>
  <c r="BK202"/>
  <c r="J229"/>
  <c i="2" r="BK688"/>
  <c i="3" r="J217"/>
  <c i="4" r="BK285"/>
  <c r="J235"/>
  <c r="BK240"/>
  <c i="2" r="BK480"/>
  <c r="J435"/>
  <c r="BK274"/>
  <c r="BK279"/>
  <c r="J312"/>
  <c i="3" r="BK190"/>
  <c r="J148"/>
  <c i="4" r="BK154"/>
  <c i="5" r="BK113"/>
  <c i="2" r="BK778"/>
  <c r="J244"/>
  <c r="J665"/>
  <c r="J119"/>
  <c i="3" r="BK211"/>
  <c r="BK272"/>
  <c r="J200"/>
  <c i="4" r="J134"/>
  <c r="BK104"/>
  <c i="2" r="BK733"/>
  <c r="J193"/>
  <c i="3" r="BK304"/>
  <c r="BK158"/>
  <c i="4" r="J265"/>
  <c i="2" r="BK220"/>
  <c r="J797"/>
  <c r="J669"/>
  <c r="BK477"/>
  <c i="5" r="J110"/>
  <c i="2" r="BK452"/>
  <c r="J603"/>
  <c r="BK783"/>
  <c r="BK316"/>
  <c r="J591"/>
  <c r="J228"/>
  <c r="BK141"/>
  <c i="3" r="J203"/>
  <c r="J111"/>
  <c r="BK345"/>
  <c r="J130"/>
  <c i="2" r="BK284"/>
  <c r="BK608"/>
  <c r="J579"/>
  <c r="BK473"/>
  <c r="J370"/>
  <c i="3" r="BK292"/>
  <c r="J268"/>
  <c r="J319"/>
  <c i="4" r="BK207"/>
  <c i="5" r="BK100"/>
  <c i="2" r="J587"/>
  <c r="F36"/>
  <c r="BK249"/>
  <c r="J650"/>
  <c r="J480"/>
  <c r="J697"/>
  <c r="J378"/>
  <c r="J359"/>
  <c r="J404"/>
  <c r="J320"/>
  <c i="4" r="J288"/>
  <c i="2" r="J269"/>
  <c r="BK382"/>
  <c r="BK811"/>
  <c r="J660"/>
  <c r="BK188"/>
  <c r="BK707"/>
  <c r="J410"/>
  <c i="3" r="BK230"/>
  <c r="BK276"/>
  <c r="J158"/>
  <c r="BK284"/>
  <c i="4" r="BK180"/>
  <c i="2" r="BK665"/>
  <c r="BK655"/>
  <c r="J337"/>
  <c r="J861"/>
  <c r="BK486"/>
  <c r="BK298"/>
  <c i="3" r="J241"/>
  <c r="BK200"/>
  <c r="J345"/>
  <c r="J328"/>
  <c i="4" r="J180"/>
  <c r="BK198"/>
  <c i="2" r="BK762"/>
  <c r="J600"/>
  <c r="J811"/>
  <c r="F37"/>
  <c l="1" r="P373"/>
  <c r="P457"/>
  <c r="P659"/>
  <c r="P504"/>
  <c r="T777"/>
  <c r="P838"/>
  <c r="P837"/>
  <c i="3" r="R94"/>
  <c r="BK170"/>
  <c r="J170"/>
  <c r="J68"/>
  <c i="2" r="BK373"/>
  <c r="J373"/>
  <c r="J71"/>
  <c r="BK457"/>
  <c r="J457"/>
  <c r="J72"/>
  <c r="T659"/>
  <c r="BK794"/>
  <c r="J794"/>
  <c r="J78"/>
  <c i="3" r="BK94"/>
  <c r="R342"/>
  <c i="2" r="R172"/>
  <c r="R104"/>
  <c r="T326"/>
  <c r="P677"/>
  <c r="T794"/>
  <c i="4" r="R197"/>
  <c i="2" r="BK172"/>
  <c r="J172"/>
  <c r="J66"/>
  <c r="BK326"/>
  <c r="J326"/>
  <c r="J68"/>
  <c r="R373"/>
  <c r="BK659"/>
  <c r="J659"/>
  <c r="J74"/>
  <c r="P777"/>
  <c r="T838"/>
  <c r="T837"/>
  <c i="3" r="P170"/>
  <c i="4" r="BK197"/>
  <c r="J197"/>
  <c r="J66"/>
  <c i="3" r="T170"/>
  <c i="4" r="T197"/>
  <c i="2" r="T289"/>
  <c r="BK347"/>
  <c r="J347"/>
  <c r="J69"/>
  <c r="P365"/>
  <c r="BK677"/>
  <c r="J677"/>
  <c r="J75"/>
  <c r="R777"/>
  <c r="BK838"/>
  <c r="J838"/>
  <c r="J80"/>
  <c i="3" r="T94"/>
  <c r="T342"/>
  <c i="2" r="BK289"/>
  <c r="J289"/>
  <c r="J67"/>
  <c r="R347"/>
  <c r="R677"/>
  <c r="P794"/>
  <c i="3" r="R170"/>
  <c i="4" r="T91"/>
  <c r="T90"/>
  <c r="T89"/>
  <c i="2" r="R289"/>
  <c r="T347"/>
  <c r="T365"/>
  <c r="R457"/>
  <c r="BK777"/>
  <c r="J777"/>
  <c r="J76"/>
  <c r="R838"/>
  <c r="R837"/>
  <c i="4" r="P197"/>
  <c i="5" r="BK90"/>
  <c r="BK89"/>
  <c r="J89"/>
  <c r="J64"/>
  <c i="3" r="P94"/>
  <c r="BK342"/>
  <c r="J342"/>
  <c r="J70"/>
  <c i="4" r="R91"/>
  <c r="R90"/>
  <c r="R89"/>
  <c i="5" r="BK109"/>
  <c r="J109"/>
  <c r="J66"/>
  <c i="2" r="P289"/>
  <c r="P347"/>
  <c r="R365"/>
  <c r="T457"/>
  <c i="4" r="BK91"/>
  <c r="J91"/>
  <c r="J65"/>
  <c i="5" r="P90"/>
  <c r="P89"/>
  <c r="P88"/>
  <c i="1" r="AU62"/>
  <c i="5" r="P109"/>
  <c i="2" r="P172"/>
  <c r="P104"/>
  <c r="P326"/>
  <c r="T373"/>
  <c r="R659"/>
  <c r="R504"/>
  <c r="R794"/>
  <c i="4" r="P91"/>
  <c r="P90"/>
  <c r="P89"/>
  <c i="1" r="AU60"/>
  <c i="5" r="R90"/>
  <c r="R89"/>
  <c r="R88"/>
  <c r="R109"/>
  <c i="2" r="T172"/>
  <c r="T104"/>
  <c r="R326"/>
  <c r="BK365"/>
  <c r="J365"/>
  <c r="J70"/>
  <c r="T677"/>
  <c r="T504"/>
  <c i="3" r="P342"/>
  <c i="5" r="T90"/>
  <c r="T89"/>
  <c r="T88"/>
  <c r="T109"/>
  <c i="3" r="BK336"/>
  <c r="J336"/>
  <c r="J69"/>
  <c i="4" r="BK287"/>
  <c r="J287"/>
  <c r="J67"/>
  <c i="3" r="BK157"/>
  <c r="J157"/>
  <c r="J66"/>
  <c i="2" r="BK504"/>
  <c r="J504"/>
  <c r="J73"/>
  <c r="BK791"/>
  <c r="J791"/>
  <c r="J77"/>
  <c i="3" r="BK163"/>
  <c r="J163"/>
  <c r="J67"/>
  <c i="5" r="F59"/>
  <c r="J82"/>
  <c r="E76"/>
  <c r="BE103"/>
  <c r="BE110"/>
  <c r="BE100"/>
  <c r="BE113"/>
  <c r="BE116"/>
  <c r="BE91"/>
  <c r="BE94"/>
  <c r="BE105"/>
  <c r="BE97"/>
  <c r="BE107"/>
  <c i="3" r="J94"/>
  <c r="J65"/>
  <c i="4" r="BE109"/>
  <c r="BE252"/>
  <c r="BE98"/>
  <c r="BE207"/>
  <c r="BE229"/>
  <c r="BE248"/>
  <c r="BE170"/>
  <c r="BE225"/>
  <c r="BE257"/>
  <c r="BE282"/>
  <c r="F59"/>
  <c r="BE119"/>
  <c r="BE129"/>
  <c r="BE244"/>
  <c r="BE261"/>
  <c r="BE139"/>
  <c r="BE240"/>
  <c r="J56"/>
  <c r="E50"/>
  <c r="BE180"/>
  <c r="BE285"/>
  <c r="BE293"/>
  <c r="BE92"/>
  <c r="BE104"/>
  <c r="BE235"/>
  <c r="BE279"/>
  <c r="BE149"/>
  <c r="BE159"/>
  <c r="BE175"/>
  <c r="BE221"/>
  <c r="BE211"/>
  <c r="BE114"/>
  <c r="BE134"/>
  <c r="BE165"/>
  <c r="BE265"/>
  <c r="BE270"/>
  <c r="BE273"/>
  <c r="BE277"/>
  <c r="BE288"/>
  <c r="BE154"/>
  <c r="BE198"/>
  <c r="BE124"/>
  <c r="BE185"/>
  <c r="BE202"/>
  <c r="BE216"/>
  <c r="BE144"/>
  <c r="BE191"/>
  <c i="3" r="E50"/>
  <c r="BE164"/>
  <c r="BE101"/>
  <c r="BE115"/>
  <c r="BE144"/>
  <c r="BE153"/>
  <c r="BE195"/>
  <c r="BE148"/>
  <c r="BE296"/>
  <c r="BE130"/>
  <c r="BE208"/>
  <c r="BE233"/>
  <c r="BE256"/>
  <c r="BE272"/>
  <c r="BE337"/>
  <c i="2" r="BK104"/>
  <c r="J104"/>
  <c r="J65"/>
  <c i="3" r="BE251"/>
  <c r="BE268"/>
  <c r="BE292"/>
  <c r="BE333"/>
  <c r="F59"/>
  <c r="BE158"/>
  <c r="BE171"/>
  <c r="BE185"/>
  <c r="BE246"/>
  <c r="BE319"/>
  <c r="BE328"/>
  <c r="BE95"/>
  <c r="BE237"/>
  <c r="BE345"/>
  <c r="J86"/>
  <c r="BE200"/>
  <c r="BE217"/>
  <c r="BE230"/>
  <c r="BE264"/>
  <c r="BE300"/>
  <c r="BE314"/>
  <c r="BE323"/>
  <c r="BE343"/>
  <c r="BE126"/>
  <c r="BE181"/>
  <c r="BE280"/>
  <c r="BE111"/>
  <c r="BE120"/>
  <c r="BE225"/>
  <c i="2" r="BK837"/>
  <c r="J837"/>
  <c r="J79"/>
  <c i="3" r="BE134"/>
  <c r="BE177"/>
  <c r="BE203"/>
  <c r="BE211"/>
  <c r="BE241"/>
  <c r="BE260"/>
  <c r="BE284"/>
  <c r="BE309"/>
  <c r="BE288"/>
  <c r="BE304"/>
  <c r="BE106"/>
  <c r="BE190"/>
  <c r="BE215"/>
  <c r="BE222"/>
  <c r="BE276"/>
  <c i="2" r="BE167"/>
  <c r="BE173"/>
  <c r="BE210"/>
  <c r="BE224"/>
  <c r="BE228"/>
  <c r="BE232"/>
  <c r="BE284"/>
  <c r="BE294"/>
  <c r="BE308"/>
  <c r="BE366"/>
  <c r="BE382"/>
  <c r="BE394"/>
  <c r="BE404"/>
  <c r="BE443"/>
  <c r="BE470"/>
  <c r="BE490"/>
  <c r="BE851"/>
  <c r="BE864"/>
  <c i="1" r="BC56"/>
  <c i="2" r="E90"/>
  <c r="F99"/>
  <c r="BE390"/>
  <c r="BE477"/>
  <c r="BE843"/>
  <c r="BE114"/>
  <c r="BE119"/>
  <c r="BE124"/>
  <c r="BE163"/>
  <c r="BE178"/>
  <c r="BE193"/>
  <c r="BE236"/>
  <c r="BE249"/>
  <c r="BE303"/>
  <c r="BE362"/>
  <c r="BE421"/>
  <c r="BE425"/>
  <c r="BE435"/>
  <c r="BE447"/>
  <c r="BE466"/>
  <c r="BE480"/>
  <c r="BE515"/>
  <c r="BE855"/>
  <c r="J56"/>
  <c r="BE135"/>
  <c r="BE141"/>
  <c r="BE188"/>
  <c r="BE197"/>
  <c r="BE220"/>
  <c r="BE244"/>
  <c r="BE259"/>
  <c r="BE327"/>
  <c r="BE497"/>
  <c r="BE501"/>
  <c r="BE519"/>
  <c r="BE531"/>
  <c r="BE547"/>
  <c r="BE561"/>
  <c r="BE569"/>
  <c r="BE583"/>
  <c r="BE587"/>
  <c r="BE597"/>
  <c r="BE608"/>
  <c r="BE634"/>
  <c r="BE640"/>
  <c r="BE683"/>
  <c r="BE693"/>
  <c r="BE702"/>
  <c r="BE713"/>
  <c r="BE718"/>
  <c r="BE762"/>
  <c r="BE773"/>
  <c r="BE778"/>
  <c r="BE780"/>
  <c r="BE785"/>
  <c r="BE816"/>
  <c r="BE820"/>
  <c r="BE824"/>
  <c r="BE828"/>
  <c r="BE833"/>
  <c r="BE861"/>
  <c i="1" r="AW56"/>
  <c i="2" r="BE105"/>
  <c r="BE151"/>
  <c r="BE155"/>
  <c r="BE183"/>
  <c r="BE201"/>
  <c r="BE215"/>
  <c r="BE254"/>
  <c r="BE343"/>
  <c r="BE359"/>
  <c r="BE374"/>
  <c r="BE410"/>
  <c r="BE452"/>
  <c r="BE458"/>
  <c r="BE463"/>
  <c r="BE505"/>
  <c r="BE523"/>
  <c r="BE539"/>
  <c r="BE600"/>
  <c r="BE612"/>
  <c r="BE617"/>
  <c r="BE625"/>
  <c r="BE655"/>
  <c r="BE660"/>
  <c r="BE723"/>
  <c r="BE738"/>
  <c r="BE743"/>
  <c r="BE783"/>
  <c r="BE787"/>
  <c r="BE789"/>
  <c r="BE792"/>
  <c r="BE795"/>
  <c r="BE797"/>
  <c r="BE802"/>
  <c r="BE807"/>
  <c r="BE159"/>
  <c r="BE205"/>
  <c r="BE264"/>
  <c r="BE269"/>
  <c r="BE274"/>
  <c r="BE290"/>
  <c r="BE332"/>
  <c r="BE353"/>
  <c r="BE386"/>
  <c r="BE398"/>
  <c r="BE430"/>
  <c r="BE473"/>
  <c r="BE510"/>
  <c r="BE536"/>
  <c r="BE542"/>
  <c r="BE557"/>
  <c r="BE579"/>
  <c r="BE603"/>
  <c r="BE620"/>
  <c r="BE645"/>
  <c r="BE665"/>
  <c r="BE669"/>
  <c r="BE697"/>
  <c r="BE752"/>
  <c r="BE811"/>
  <c r="BE839"/>
  <c i="1" r="BD56"/>
  <c i="2" r="BE110"/>
  <c r="BE130"/>
  <c r="BE146"/>
  <c r="BE298"/>
  <c r="BE312"/>
  <c r="BE316"/>
  <c r="BE320"/>
  <c r="BE378"/>
  <c r="BE414"/>
  <c r="BE486"/>
  <c r="BE494"/>
  <c r="BE527"/>
  <c r="BE552"/>
  <c r="BE572"/>
  <c r="BE576"/>
  <c r="BE591"/>
  <c r="BE628"/>
  <c r="BE636"/>
  <c r="BE650"/>
  <c r="BE673"/>
  <c r="BE678"/>
  <c r="BE688"/>
  <c r="BE707"/>
  <c r="BE728"/>
  <c r="BE733"/>
  <c r="BE748"/>
  <c r="BE757"/>
  <c r="BE768"/>
  <c i="1" r="BB56"/>
  <c i="2" r="BE240"/>
  <c r="BE279"/>
  <c r="BE337"/>
  <c r="BE348"/>
  <c r="BE370"/>
  <c r="BE847"/>
  <c i="1" r="BA56"/>
  <c i="5" r="J36"/>
  <c i="1" r="AW62"/>
  <c r="BB55"/>
  <c r="AX55"/>
  <c r="BA55"/>
  <c r="AW55"/>
  <c i="3" r="F36"/>
  <c i="1" r="BA58"/>
  <c r="BA57"/>
  <c r="AW57"/>
  <c i="4" r="J36"/>
  <c i="1" r="AW60"/>
  <c i="5" r="F37"/>
  <c i="1" r="BB62"/>
  <c r="BB61"/>
  <c r="AX61"/>
  <c i="5" r="F39"/>
  <c i="1" r="BD62"/>
  <c r="BD61"/>
  <c r="BD55"/>
  <c i="5" r="F36"/>
  <c i="1" r="BA62"/>
  <c r="BA61"/>
  <c r="AW61"/>
  <c i="4" r="F37"/>
  <c i="1" r="BB60"/>
  <c r="BB59"/>
  <c r="AX59"/>
  <c r="AU59"/>
  <c i="3" r="F38"/>
  <c i="1" r="BC58"/>
  <c r="BC57"/>
  <c r="AY57"/>
  <c r="BC55"/>
  <c r="AY55"/>
  <c i="3" r="J36"/>
  <c i="1" r="AW58"/>
  <c i="3" r="F37"/>
  <c i="1" r="BB58"/>
  <c r="BB57"/>
  <c r="AX57"/>
  <c i="4" r="F38"/>
  <c i="1" r="BC60"/>
  <c r="BC59"/>
  <c r="AY59"/>
  <c r="AU61"/>
  <c i="4" r="F36"/>
  <c i="1" r="BA60"/>
  <c r="BA59"/>
  <c r="AW59"/>
  <c i="4" r="F39"/>
  <c i="1" r="BD60"/>
  <c r="BD59"/>
  <c i="3" r="F39"/>
  <c i="1" r="BD58"/>
  <c r="BD57"/>
  <c r="AS54"/>
  <c i="5" r="F38"/>
  <c i="1" r="BC62"/>
  <c r="BC61"/>
  <c r="AY61"/>
  <c i="3" l="1" r="P93"/>
  <c r="P92"/>
  <c i="1" r="AU58"/>
  <c i="3" r="T93"/>
  <c r="T92"/>
  <c i="2" r="T103"/>
  <c r="T102"/>
  <c r="R103"/>
  <c r="R102"/>
  <c i="3" r="R93"/>
  <c r="R92"/>
  <c r="BK93"/>
  <c r="J93"/>
  <c r="J64"/>
  <c i="2" r="P103"/>
  <c r="P102"/>
  <c i="1" r="AU56"/>
  <c i="4" r="BK90"/>
  <c r="BK89"/>
  <c r="J89"/>
  <c r="J63"/>
  <c i="5" r="BK88"/>
  <c r="J88"/>
  <c r="J63"/>
  <c r="J90"/>
  <c r="J65"/>
  <c i="4" r="J90"/>
  <c r="J64"/>
  <c i="2" r="BK103"/>
  <c r="BK102"/>
  <c r="J102"/>
  <c r="J63"/>
  <c i="1" r="AU57"/>
  <c i="2" r="F35"/>
  <c i="1" r="AZ56"/>
  <c r="AZ55"/>
  <c r="AV55"/>
  <c r="AT55"/>
  <c i="4" r="J35"/>
  <c i="1" r="AV60"/>
  <c r="AT60"/>
  <c r="AU55"/>
  <c r="AU54"/>
  <c i="2" r="J35"/>
  <c i="1" r="AV56"/>
  <c r="AT56"/>
  <c i="3" r="F35"/>
  <c i="1" r="AZ58"/>
  <c r="AZ57"/>
  <c r="AV57"/>
  <c r="AT57"/>
  <c i="3" r="J35"/>
  <c i="1" r="AV58"/>
  <c r="AT58"/>
  <c i="4" r="F35"/>
  <c i="1" r="AZ60"/>
  <c r="AZ59"/>
  <c r="AV59"/>
  <c r="AT59"/>
  <c r="BD54"/>
  <c r="W33"/>
  <c i="5" r="F35"/>
  <c i="1" r="AZ62"/>
  <c r="AZ61"/>
  <c r="AV61"/>
  <c r="AT61"/>
  <c i="4" r="J32"/>
  <c i="1" r="AG60"/>
  <c r="AG59"/>
  <c r="BA54"/>
  <c r="AW54"/>
  <c r="AK30"/>
  <c i="5" r="J35"/>
  <c i="1" r="AV62"/>
  <c r="AT62"/>
  <c r="BB54"/>
  <c r="W31"/>
  <c r="BC54"/>
  <c r="W32"/>
  <c i="3" l="1" r="BK92"/>
  <c r="J92"/>
  <c i="1" r="AN59"/>
  <c r="AN60"/>
  <c i="4" r="J41"/>
  <c i="2" r="J103"/>
  <c r="J64"/>
  <c i="5" r="J32"/>
  <c i="1" r="AG62"/>
  <c r="AG61"/>
  <c r="AY54"/>
  <c r="AX54"/>
  <c i="3" r="J32"/>
  <c i="1" r="AG58"/>
  <c r="AG57"/>
  <c r="AN57"/>
  <c r="AZ54"/>
  <c r="W29"/>
  <c r="W30"/>
  <c i="2" r="J32"/>
  <c i="1" r="AG56"/>
  <c r="AG55"/>
  <c r="AN55"/>
  <c i="5" l="1" r="J41"/>
  <c i="3" r="J41"/>
  <c r="J63"/>
  <c i="2" r="J41"/>
  <c i="1" r="AN56"/>
  <c r="AN58"/>
  <c r="AN62"/>
  <c r="AN61"/>
  <c r="AG54"/>
  <c r="AV54"/>
  <c r="AK29"/>
  <c l="1" r="AK26"/>
  <c r="AT54"/>
  <c l="1" r="AK35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<sst xmlns="http://schemas.openxmlformats.org/spreadsheetml/2006/main">
  <si>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</si>
  <si>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</si>
  <si>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</si>
  <si>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</si>
  <si>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</si>
  <si>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{15018803-400f-45c9-ab70-59709b2c2c8b}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</si>
  <si>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</si>
  <si>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</si>
  <si>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</si>
  <si>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</si>
  <si>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</si>
  <si>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</si>
  <si>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</si>
  <si>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</si>
  <si>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2022-31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</si>
  <si>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</si>
  <si>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</si>
  <si>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Chodník podél silnice III/21233, Habartov - Na Rovince</t>
  </si>
  <si>
    <t>KSO:</t>
  </si>
  <si>
    <t>822 29</t>
  </si>
  <si>
    <t>CC-CZ:</t>
  </si>
  <si>
    <t>21122</t>
  </si>
  <si>
    <t>Místo:</t>
  </si>
  <si>
    <t>silnice III/21233, Habartov - Na Rovince, Karlovar</t>
  </si>
  <si>
    <t>Datum:</t>
  </si>
  <si>
    <t>8. 1. 2023</t>
  </si>
  <si>
    <t>Zadavatel:</t>
  </si>
  <si>
    <t>IČ:</t>
  </si>
  <si>
    <t>00259314</t>
  </si>
  <si>
    <t>Město Habartov</t>
  </si>
  <si>
    <t>DIČ:</t>
  </si>
  <si>
    <t>CZ00259314</t>
  </si>
  <si>
    <t>Uchazeč:</t>
  </si>
  <si>
    <t>Vyplň údaj</t>
  </si>
  <si>
    <t>Projektant:</t>
  </si>
  <si>
    <t>06265618</t>
  </si>
  <si>
    <t>MH Projekt spol. s r.o.</t>
  </si>
  <si>
    <t>CZ06265618</t>
  </si>
  <si>
    <t>True</t>
  </si>
  <si>
    <t>Zpracovatel:</t>
  </si>
  <si>
    <t>87334321</t>
  </si>
  <si>
    <t>Ing. Martin Haueisen</t>
  </si>
  <si>
    <t/>
  </si>
  <si>
    <t>Poznámka:</t>
  </si>
  <si>
    <t xml:space="preserve">V případě, kdy jsou v zadávací dokumentaci vč. jejích příloh specifikovány jako příklad konkrétní materiály a výrobky, jedná se o vzorové, ale nikoli jediné zadavatelem / objednatelem požadované řešení. Uvedené materiály a výrobky je proto možné nahradit ekvivalenty, jejichž vlastnosti a technické parametry bude možné doložitelným způsobem hodnotit jako srovnatelné úrovně (nebo vyšší) se vzory navrženými v zadávací dokumentaci. Je-li tedy v zadávací dokumentaci definován konkrétní výrobek (nebo technologie), má se za to, že je tím definován minimální požadovaný standard a uchazeč / zhotovitel může nabídnout obdobné výrobky (nebo technologie) ve stejné nebo vyšší kvalitě (alternativní výrobky). V tomto případě musí uchazeč / zhotovitel doložit srovnatelné vlastnosti těchto výrobků příslušnými doklady.  Pokud by mělo použití alternativních výrobků za následek změny v projektové dokumentaci, ponese náklady spojené se změnou uchazeč / zhotovitel. Zadavatel / objednatel si vyhrazuje právo odsouhlasit veškeré postupy prací, použité materiály a povrchové úpravy.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</si>
  <si>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</si>
  <si>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</si>
  <si>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</si>
  <si>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</si>
  <si>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</si>
  <si>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</si>
  <si>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</si>
  <si>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</si>
  <si>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</si>
  <si>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</si>
  <si>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</si>
  <si>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</si>
  <si>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</si>
  <si>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</si>
  <si>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</si>
  <si>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</si>
  <si>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</si>
  <si>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</si>
  <si>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</si>
  <si>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</si>
  <si>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</si>
  <si>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</si>
  <si>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</si>
  <si>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</si>
  <si>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</si>
  <si>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</si>
  <si>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</si>
  <si>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</si>
  <si>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</si>
  <si>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</si>
  <si>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</si>
  <si>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</si>
  <si>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</si>
  <si>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</si>
  <si>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</si>
  <si>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</si>
  <si>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</si>
  <si>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</si>
  <si>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2022-31-101</t>
  </si>
  <si>
    <t>SO 101 - Dopravní řešení</t>
  </si>
  <si>
    <t>STA</t>
  </si>
  <si>
    <t>1</t>
  </si>
  <si>
    <t>{970cfd6c-5625-40f1-a63e-90faed918b57}</t>
  </si>
  <si>
    <t>2</t>
  </si>
  <si>
    <t>/</t>
  </si>
  <si>
    <t>2022-31-101-SP</t>
  </si>
  <si>
    <t>SO 101 - Soupis prací - Dopravní řešení</t>
  </si>
  <si>
    <t>Soupis</t>
  </si>
  <si>
    <t>{a5bfdf2a-2e04-4100-a4fa-15d845cb1c45}</t>
  </si>
  <si>
    <t>2022-31-301</t>
  </si>
  <si>
    <t>SO 301 - Dešťová kanalizace</t>
  </si>
  <si>
    <t>{d93c4cc4-d972-402a-b554-cba265cac9e3}</t>
  </si>
  <si>
    <t>827 21</t>
  </si>
  <si>
    <t>2022-31-301-SP</t>
  </si>
  <si>
    <t>SO 301 - Soupis prací - Dešťová kanalizace</t>
  </si>
  <si>
    <t>{76d5b89a-2b01-436e-90d9-ab5ce2f94bf5}</t>
  </si>
  <si>
    <t>2022-31-431</t>
  </si>
  <si>
    <t>SO 431 - Přeložka veřejného osvětlení</t>
  </si>
  <si>
    <t>{c9fca132-045c-403c-b8c0-779b131446c0}</t>
  </si>
  <si>
    <t>828 75</t>
  </si>
  <si>
    <t>2022-31-431-SP</t>
  </si>
  <si>
    <t>SO 431 - Soupis prací - Přeložka veřejného osvětlení</t>
  </si>
  <si>
    <t>{b0d31708-1529-43be-a80b-a217ba8e026a}</t>
  </si>
  <si>
    <t>2022-31-VON</t>
  </si>
  <si>
    <t>VON - Vedlejší a ostatní náklady</t>
  </si>
  <si>
    <t>{9b05a51b-b96a-4389-953e-c44f1094f98c}</t>
  </si>
  <si>
    <t>2022-31-VON-SP</t>
  </si>
  <si>
    <t>VON - Soupis prací - Vedlejší a ostatní náklady</t>
  </si>
  <si>
    <t>{b8db08ce-99f8-4217-ac3b-3131d00142b5}</t>
  </si>
  <si>
    <t>F01</t>
  </si>
  <si>
    <t>povrch asfalt</t>
  </si>
  <si>
    <t>m2</t>
  </si>
  <si>
    <t>876,7</t>
  </si>
  <si>
    <t>F02</t>
  </si>
  <si>
    <t>110,3</t>
  </si>
  <si>
    <t>KRYCÍ LIST SOUPISU PRACÍ</t>
  </si>
  <si>
    <t>F03</t>
  </si>
  <si>
    <t>362,3</t>
  </si>
  <si>
    <t>F04</t>
  </si>
  <si>
    <t>1024,7</t>
  </si>
  <si>
    <t>F05</t>
  </si>
  <si>
    <t>povrch dlažba</t>
  </si>
  <si>
    <t>75,3</t>
  </si>
  <si>
    <t>F06</t>
  </si>
  <si>
    <t>37,6</t>
  </si>
  <si>
    <t>Objekt:</t>
  </si>
  <si>
    <t>F07</t>
  </si>
  <si>
    <t>42,9</t>
  </si>
  <si>
    <t>2022-31-101 - SO 101 - Dopravní řešení</t>
  </si>
  <si>
    <t>F08</t>
  </si>
  <si>
    <t>povrch dlažab</t>
  </si>
  <si>
    <t>14,9</t>
  </si>
  <si>
    <t>Soupis:</t>
  </si>
  <si>
    <t>F09</t>
  </si>
  <si>
    <t>1,5</t>
  </si>
  <si>
    <t>2022-31-101-SP - SO 101 - Soupis prací - Dopravní řešení</t>
  </si>
  <si>
    <t>F10</t>
  </si>
  <si>
    <t>15,7</t>
  </si>
  <si>
    <t>F11</t>
  </si>
  <si>
    <t>9</t>
  </si>
  <si>
    <t>F12</t>
  </si>
  <si>
    <t>obruba</t>
  </si>
  <si>
    <t>m</t>
  </si>
  <si>
    <t>24</t>
  </si>
  <si>
    <t>F13</t>
  </si>
  <si>
    <t>4</t>
  </si>
  <si>
    <t>F14</t>
  </si>
  <si>
    <t>1146,2</t>
  </si>
  <si>
    <t>F15</t>
  </si>
  <si>
    <t>40</t>
  </si>
  <si>
    <t>F16</t>
  </si>
  <si>
    <t>66</t>
  </si>
  <si>
    <t>F17</t>
  </si>
  <si>
    <t>158,3</t>
  </si>
  <si>
    <t>F18</t>
  </si>
  <si>
    <t>1274,7</t>
  </si>
  <si>
    <t>F19</t>
  </si>
  <si>
    <t>palisáda</t>
  </si>
  <si>
    <t>13,97</t>
  </si>
  <si>
    <t>F20</t>
  </si>
  <si>
    <t>8,05</t>
  </si>
  <si>
    <t>F21</t>
  </si>
  <si>
    <t>ornice rozprostření</t>
  </si>
  <si>
    <t>1263</t>
  </si>
  <si>
    <t>F22</t>
  </si>
  <si>
    <t>ornice</t>
  </si>
  <si>
    <t>1423</t>
  </si>
  <si>
    <t>F23</t>
  </si>
  <si>
    <t>žlabovka</t>
  </si>
  <si>
    <t>172,5</t>
  </si>
  <si>
    <t>F25</t>
  </si>
  <si>
    <t>79</t>
  </si>
  <si>
    <t>F26</t>
  </si>
  <si>
    <t>6</t>
  </si>
  <si>
    <t>F27</t>
  </si>
  <si>
    <t>UV</t>
  </si>
  <si>
    <t>kus</t>
  </si>
  <si>
    <t>7</t>
  </si>
  <si>
    <t>F28</t>
  </si>
  <si>
    <t>mříž</t>
  </si>
  <si>
    <t>F29</t>
  </si>
  <si>
    <t>F30</t>
  </si>
  <si>
    <t>horská vpusť</t>
  </si>
  <si>
    <t>3</t>
  </si>
  <si>
    <t>F31</t>
  </si>
  <si>
    <t>sanace</t>
  </si>
  <si>
    <t>357,095</t>
  </si>
  <si>
    <t>F32</t>
  </si>
  <si>
    <t>mobiliář - přístřešek autobusové zastávky</t>
  </si>
  <si>
    <t>F33</t>
  </si>
  <si>
    <t>mobiliář - odpadkový koš</t>
  </si>
  <si>
    <t>F35</t>
  </si>
  <si>
    <t>bednění základového pasu</t>
  </si>
  <si>
    <t>13,152</t>
  </si>
  <si>
    <t>F38</t>
  </si>
  <si>
    <t>VDZ</t>
  </si>
  <si>
    <t>716,9</t>
  </si>
  <si>
    <t>F39</t>
  </si>
  <si>
    <t>34,4</t>
  </si>
  <si>
    <t>F40</t>
  </si>
  <si>
    <t>sloupek</t>
  </si>
  <si>
    <t>14</t>
  </si>
  <si>
    <t>F41</t>
  </si>
  <si>
    <t>SDZ</t>
  </si>
  <si>
    <t>17</t>
  </si>
  <si>
    <t>F42</t>
  </si>
  <si>
    <t>nový materiál do násypu</t>
  </si>
  <si>
    <t>m3</t>
  </si>
  <si>
    <t>315</t>
  </si>
  <si>
    <t>F43</t>
  </si>
  <si>
    <t>725</t>
  </si>
  <si>
    <t>F44</t>
  </si>
  <si>
    <t>bourání asfalt</t>
  </si>
  <si>
    <t>1061</t>
  </si>
  <si>
    <t>F47</t>
  </si>
  <si>
    <t>bourání panely</t>
  </si>
  <si>
    <t>F48</t>
  </si>
  <si>
    <t>bourání dlažba</t>
  </si>
  <si>
    <t>51,8</t>
  </si>
  <si>
    <t>F49</t>
  </si>
  <si>
    <t>řezání</t>
  </si>
  <si>
    <t>1429,5</t>
  </si>
  <si>
    <t>F50</t>
  </si>
  <si>
    <t>odkopávky</t>
  </si>
  <si>
    <t>345</t>
  </si>
  <si>
    <t>F51</t>
  </si>
  <si>
    <t>bourání beton</t>
  </si>
  <si>
    <t>5,6</t>
  </si>
  <si>
    <t>REKAPITULACE ČLENĚNÍ SOUPISU PRACÍ</t>
  </si>
  <si>
    <t>F52</t>
  </si>
  <si>
    <t>ornice přebytek</t>
  </si>
  <si>
    <t>157,7</t>
  </si>
  <si>
    <t>F53</t>
  </si>
  <si>
    <t>skrývka ornice</t>
  </si>
  <si>
    <t>4263</t>
  </si>
  <si>
    <t>F54</t>
  </si>
  <si>
    <t>chránička</t>
  </si>
  <si>
    <t>25</t>
  </si>
  <si>
    <t>F56</t>
  </si>
  <si>
    <t>kácení</t>
  </si>
  <si>
    <t>F57</t>
  </si>
  <si>
    <t>káceníku</t>
  </si>
  <si>
    <t>F58</t>
  </si>
  <si>
    <t>F59</t>
  </si>
  <si>
    <t>85</t>
  </si>
  <si>
    <t>F60</t>
  </si>
  <si>
    <t>jáma</t>
  </si>
  <si>
    <t>18,9</t>
  </si>
  <si>
    <t>F61</t>
  </si>
  <si>
    <t>F62</t>
  </si>
  <si>
    <t>F63</t>
  </si>
  <si>
    <t>5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</si>
  <si>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</si>
  <si>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</si>
  <si>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</si>
  <si>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</si>
  <si>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</si>
  <si>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  11 - Zemní práce - přípravné a přidružené práce</t>
  </si>
  <si>
    <t xml:space="preserve">      18 - Zemní práce - povrchové úpravy terénu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</si>
  <si>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</si>
  <si>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</si>
  <si>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</si>
  <si>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</si>
  <si>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</si>
  <si>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práce-bourání</t>
  </si>
  <si>
    <t xml:space="preserve">      91 - Doplňující konstrukce a práce pozemních komunikací, letišť a ploch</t>
  </si>
  <si>
    <t xml:space="preserve">      96 - Bourání konstrukcí</t>
  </si>
  <si>
    <t xml:space="preserve">    997 - Přesun sutě</t>
  </si>
  <si>
    <t xml:space="preserve">    998 - Přesun hmot</t>
  </si>
  <si>
    <t xml:space="preserve">    SAN - SANACE AKTIVNÍ ZÓNY ZEMNÍ PLÁNĚ</t>
  </si>
  <si>
    <t>M - Práce a dodávky M</t>
  </si>
  <si>
    <t xml:space="preserve">    46-M - Zemní práce při extr.mont.pracích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</si>
  <si>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</si>
  <si>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</si>
  <si>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</si>
  <si>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</si>
  <si>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</si>
  <si>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</si>
  <si>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</si>
  <si>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</si>
  <si>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</si>
  <si>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</si>
  <si>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</si>
  <si>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</si>
  <si>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</si>
  <si>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</si>
  <si>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</si>
  <si>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</si>
  <si>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</si>
  <si>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</si>
  <si>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121151123</t>
  </si>
  <si>
    <t>Sejmutí ornice strojně při souvislé ploše přes 500 m2, tl. vrstvy do 200 mm</t>
  </si>
  <si>
    <t>CS ÚRS 2024 02</t>
  </si>
  <si>
    <t>927627603</t>
  </si>
  <si>
    <t>Online PSC</t>
  </si>
  <si>
    <t>https://podminky.urs.cz/item/CS_URS_2024_02/121151123</t>
  </si>
  <si>
    <t>VV</t>
  </si>
  <si>
    <t>Způsob výpočtu: změřeno v digitální verzi PD funkcí na měření ploch</t>
  </si>
  <si>
    <t>Součet</t>
  </si>
  <si>
    <t>162706111</t>
  </si>
  <si>
    <t>Vodorovné přemístění výkopku bez naložení, avšak se složením zemin schopných zúrodnění, na vzdálenost přes 5000 do 6000 m</t>
  </si>
  <si>
    <t>-974246943</t>
  </si>
  <si>
    <t>https://podminky.urs.cz/item/CS_URS_2024_02/162706111</t>
  </si>
  <si>
    <t>F53*0,1-(F21+F22)*0,1</t>
  </si>
  <si>
    <t>162706119</t>
  </si>
  <si>
    <t>Vodorovné přemístění výkopku bez naložení, avšak se složením zemin schopných zúrodnění, na vzdálenost Příplatek k ceně za každých dalších i započatých 1000 m</t>
  </si>
  <si>
    <t>-631573218</t>
  </si>
  <si>
    <t>https://podminky.urs.cz/item/CS_URS_2024_02/162706119</t>
  </si>
  <si>
    <t>157,7*9 'Přepočtené koeficientem množství</t>
  </si>
  <si>
    <t>131251103</t>
  </si>
  <si>
    <t>Hloubení nezapažených jam a zářezů strojně s urovnáním dna do předepsaného profilu a spádu v hornině třídy těžitelnosti I skupiny 3 přes 50 do 100 m3</t>
  </si>
  <si>
    <t>-295676599</t>
  </si>
  <si>
    <t>https://podminky.urs.cz/item/CS_URS_2024_02/131251103</t>
  </si>
  <si>
    <t>Způsob výpočtu: délka * šířka * hloubka * počet</t>
  </si>
  <si>
    <t>1,5*1,5*1,2*(F28+F29) "UV"</t>
  </si>
  <si>
    <t>122252204</t>
  </si>
  <si>
    <t>Odkopávky a prokopávky nezapažené pro silnice a dálnice strojně v hornině třídy těžitelnosti I přes 100 do 500 m3</t>
  </si>
  <si>
    <t>1001631691</t>
  </si>
  <si>
    <t>https://podminky.urs.cz/item/CS_URS_2024_02/122252204</t>
  </si>
  <si>
    <t>P</t>
  </si>
  <si>
    <t>Poznámka k položce:_x000d_
Výkopek bude po dohodě s geotechnikem zpětně použit v rámci stavby pro poddajné vrstvy násypu.</t>
  </si>
  <si>
    <t>Způsob výpočtu: dle hmotnice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</si>
  <si>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</si>
  <si>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</si>
  <si>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-1170426371</t>
  </si>
  <si>
    <t>https://podminky.urs.cz/item/CS_URS_2024_02/162751117</t>
  </si>
  <si>
    <t>F50+F60 "nevhodný výkopek"</t>
  </si>
  <si>
    <t>F42+F43 "nový materiál do násypu"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</si>
  <si>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</si>
  <si>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</si>
  <si>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639897373</t>
  </si>
  <si>
    <t>https://podminky.urs.cz/item/CS_URS_2024_02/162751119</t>
  </si>
  <si>
    <t>F50+F60</t>
  </si>
  <si>
    <t>F42+F43</t>
  </si>
  <si>
    <t>1403,9*5 'Přepočtené koeficientem množství</t>
  </si>
  <si>
    <t>8</t>
  </si>
  <si>
    <t>171152111</t>
  </si>
  <si>
    <t>Uložení sypaniny do zhutněných násypů pro silnice, dálnice a letiště s rozprostřením sypaniny ve vrstvách, s hrubým urovnáním a uzavřením povrchu násypu z hornin nesoudržných sypkých v aktivní zóně</t>
  </si>
  <si>
    <t>-1083769612</t>
  </si>
  <si>
    <t>https://podminky.urs.cz/item/CS_URS_2024_02/171152111</t>
  </si>
  <si>
    <t>171152112</t>
  </si>
  <si>
    <t>Uložení sypaniny do zhutněných násypů pro silnice, dálnice a letiště s rozprostřením sypaniny ve vrstvách, s hrubým urovnáním a uzavřením povrchu násypu z hornin nesoudržných sypkých mimo aktivní zónu</t>
  </si>
  <si>
    <t>-686912672</t>
  </si>
  <si>
    <t>https://podminky.urs.cz/item/CS_URS_2024_02/171152112</t>
  </si>
  <si>
    <t>10</t>
  </si>
  <si>
    <t>M</t>
  </si>
  <si>
    <t>58981108</t>
  </si>
  <si>
    <t>recyklát směsný frakce 0/32</t>
  </si>
  <si>
    <t>t</t>
  </si>
  <si>
    <t>128</t>
  </si>
  <si>
    <t>-694079378</t>
  </si>
  <si>
    <t>Způsob výpočtu: objem * objemová hmotnost</t>
  </si>
  <si>
    <t>(F42+F43)*1,9</t>
  </si>
  <si>
    <t>11</t>
  </si>
  <si>
    <t>171251201</t>
  </si>
  <si>
    <t>Uložení sypaniny na skládky nebo meziskládky bez hutnění s upravením uložené sypaniny do předepsaného tvaru</t>
  </si>
  <si>
    <t>-1771573880</t>
  </si>
  <si>
    <t>https://podminky.urs.cz/item/CS_URS_2024_02/171251201</t>
  </si>
  <si>
    <t>F52+F50+F60</t>
  </si>
  <si>
    <t>171201231</t>
  </si>
  <si>
    <t>Poplatek za uložení stavebního odpadu na recyklační skládce (skládkovné) zeminy a kamení zatříděného do Katalogu odpadů pod kódem 17 05 04</t>
  </si>
  <si>
    <t>-1495137730</t>
  </si>
  <si>
    <t>https://podminky.urs.cz/item/CS_URS_2024_02/171201231</t>
  </si>
  <si>
    <t>(F52+F50+F60)*1,8</t>
  </si>
  <si>
    <t>13</t>
  </si>
  <si>
    <t>181152302</t>
  </si>
  <si>
    <t>Úprava pláně na stavbách silnic a dálnic strojně v zářezech mimo skalních se zhutněním</t>
  </si>
  <si>
    <t>-66883275</t>
  </si>
  <si>
    <t>https://podminky.urs.cz/item/CS_URS_2024_02/181152302</t>
  </si>
  <si>
    <t>F01+F02*1,15+F03*1,15+F04*1,15+F09+F10+F05+F06+F08+F07+F11</t>
  </si>
  <si>
    <t>182151111</t>
  </si>
  <si>
    <t>Svahování trvalých svahů do projektovaných profilů strojně s potřebným přemístěním výkopku při svahování v zářezech v hornině třídy těžitelnosti I, skupiny 1 až 3</t>
  </si>
  <si>
    <t>1864218376</t>
  </si>
  <si>
    <t>https://podminky.urs.cz/item/CS_URS_2024_02/182151111</t>
  </si>
  <si>
    <t>1352</t>
  </si>
  <si>
    <t>Zemní práce - přípravné a přidružené práce</t>
  </si>
  <si>
    <t>15</t>
  </si>
  <si>
    <t>111212351</t>
  </si>
  <si>
    <t>Odstranění nevhodných dřevin průměru kmene do 100 mm výšky přes 1 m s odstraněním pařezu do 100 m2 v rovině nebo na svahu do 1:5</t>
  </si>
  <si>
    <t>-560573361</t>
  </si>
  <si>
    <t>https://podminky.urs.cz/item/CS_URS_2024_02/111212351</t>
  </si>
  <si>
    <t>Způsob výpočtu: plocha</t>
  </si>
  <si>
    <t>8+12+36+29</t>
  </si>
  <si>
    <t>16</t>
  </si>
  <si>
    <t>112151111</t>
  </si>
  <si>
    <t>Pokácení stromu směrové v celku s odřezáním kmene a s odvětvením průměru kmene přes 100 do 200 mm</t>
  </si>
  <si>
    <t>-9428673</t>
  </si>
  <si>
    <t>https://podminky.urs.cz/item/CS_URS_2024_02/112151111</t>
  </si>
  <si>
    <t>Způsob výpočtu: počet kusů</t>
  </si>
  <si>
    <t>112151112</t>
  </si>
  <si>
    <t>Pokácení stromu směrové v celku s odřezáním kmene a s odvětvením průměru kmene přes 200 do 300 mm</t>
  </si>
  <si>
    <t>308213491</t>
  </si>
  <si>
    <t>https://podminky.urs.cz/item/CS_URS_2024_02/112151112</t>
  </si>
  <si>
    <t>18</t>
  </si>
  <si>
    <t>112151113</t>
  </si>
  <si>
    <t>Pokácení stromu směrové v celku s odřezáním kmene a s odvětvením průměru kmene přes 300 do 400 mm</t>
  </si>
  <si>
    <t>1840256113</t>
  </si>
  <si>
    <t>https://podminky.urs.cz/item/CS_URS_2024_02/112151113</t>
  </si>
  <si>
    <t>19</t>
  </si>
  <si>
    <t>112201111</t>
  </si>
  <si>
    <t>Odstranění pařezu v rovině nebo na svahu do 1:5 o průměru pařezu na řezné ploše do 200 mm</t>
  </si>
  <si>
    <t>-1786409476</t>
  </si>
  <si>
    <t>https://podminky.urs.cz/item/CS_URS_2024_02/112201111</t>
  </si>
  <si>
    <t>20</t>
  </si>
  <si>
    <t>112201112</t>
  </si>
  <si>
    <t>Odstranění pařezu v rovině nebo na svahu do 1:5 o průměru pařezu na řezné ploše přes 200 do 300 mm</t>
  </si>
  <si>
    <t>473987406</t>
  </si>
  <si>
    <t>https://podminky.urs.cz/item/CS_URS_2024_02/112201112</t>
  </si>
  <si>
    <t>112201113</t>
  </si>
  <si>
    <t>Odstranění pařezu v rovině nebo na svahu do 1:5 o průměru pařezu na řezné ploše přes 300 do 400 mm</t>
  </si>
  <si>
    <t>-788081201</t>
  </si>
  <si>
    <t>https://podminky.urs.cz/item/CS_URS_2024_02/112201113</t>
  </si>
  <si>
    <t>22</t>
  </si>
  <si>
    <t>162201401</t>
  </si>
  <si>
    <t>Vodorovné přemístění větví, kmenů nebo pařezů s naložením, složením a dopravou do 1000 m větví stromů listnatých, průměru kmene přes 100 do 300 mm</t>
  </si>
  <si>
    <t>1292066544</t>
  </si>
  <si>
    <t>https://podminky.urs.cz/item/CS_URS_2024_02/162201401</t>
  </si>
  <si>
    <t>23</t>
  </si>
  <si>
    <t>162201402</t>
  </si>
  <si>
    <t>Vodorovné přemístění větví, kmenů nebo pařezů s naložením, složením a dopravou do 1000 m větví stromů listnatých, průměru kmene přes 300 do 500 mm</t>
  </si>
  <si>
    <t>192476732</t>
  </si>
  <si>
    <t>https://podminky.urs.cz/item/CS_URS_2024_02/162201402</t>
  </si>
  <si>
    <t>162201405</t>
  </si>
  <si>
    <t>Vodorovné přemístění větví, kmenů nebo pařezů s naložením, složením a dopravou do 1000 m větví stromů jehličnatých, průměru kmene přes 100 do 300 mm</t>
  </si>
  <si>
    <t>1559969527</t>
  </si>
  <si>
    <t>https://podminky.urs.cz/item/CS_URS_2024_02/162201405</t>
  </si>
  <si>
    <t>162201411</t>
  </si>
  <si>
    <t>Vodorovné přemístění větví, kmenů nebo pařezů s naložením, složením a dopravou do 1000 m kmenů stromů listnatých, průměru přes 100 do 300 mm</t>
  </si>
  <si>
    <t>361873571</t>
  </si>
  <si>
    <t>https://podminky.urs.cz/item/CS_URS_2024_02/162201411</t>
  </si>
  <si>
    <t>26</t>
  </si>
  <si>
    <t>162201412</t>
  </si>
  <si>
    <t>Vodorovné přemístění větví, kmenů nebo pařezů s naložením, složením a dopravou do 1000 m kmenů stromů listnatých, průměru přes 300 do 500 mm</t>
  </si>
  <si>
    <t>1040940679</t>
  </si>
  <si>
    <t>https://podminky.urs.cz/item/CS_URS_2024_02/162201412</t>
  </si>
  <si>
    <t>27</t>
  </si>
  <si>
    <t>162201415</t>
  </si>
  <si>
    <t>Vodorovné přemístění větví, kmenů nebo pařezů s naložením, složením a dopravou do 1000 m kmenů stromů jehličnatých, průměru přes 100 do 300 mm</t>
  </si>
  <si>
    <t>-543380082</t>
  </si>
  <si>
    <t>https://podminky.urs.cz/item/CS_URS_2024_02/162201415</t>
  </si>
  <si>
    <t>28</t>
  </si>
  <si>
    <t>162201421</t>
  </si>
  <si>
    <t>Vodorovné přemístění větví, kmenů nebo pařezů s naložením, složením a dopravou do 1000 m pařezů kmenů, průměru přes 100 do 300 mm</t>
  </si>
  <si>
    <t>1316899760</t>
  </si>
  <si>
    <t>https://podminky.urs.cz/item/CS_URS_2024_02/162201421</t>
  </si>
  <si>
    <t>F61+F63</t>
  </si>
  <si>
    <t>29</t>
  </si>
  <si>
    <t>162201422</t>
  </si>
  <si>
    <t>Vodorovné přemístění větví, kmenů nebo pařezů s naložením, složením a dopravou do 1000 m pařezů kmenů, průměru přes 300 do 500 mm</t>
  </si>
  <si>
    <t>629800899</t>
  </si>
  <si>
    <t>https://podminky.urs.cz/item/CS_URS_2024_02/162201422</t>
  </si>
  <si>
    <t>30</t>
  </si>
  <si>
    <t>162301501</t>
  </si>
  <si>
    <t>Vodorovné přemístění smýcených křovin do průměru kmene 100 mm na vzdálenost do 5 000 m</t>
  </si>
  <si>
    <t>-1015758481</t>
  </si>
  <si>
    <t>https://podminky.urs.cz/item/CS_URS_2024_02/162301501</t>
  </si>
  <si>
    <t>31</t>
  </si>
  <si>
    <t>162301931</t>
  </si>
  <si>
    <t>Vodorovné přemístění větví, kmenů nebo pařezů s naložením, složením a dopravou Příplatek k cenám za každých dalších i započatých 1000 m přes 1000 m větví stromů listnatých, průměru kmene přes 100 do 300 mm</t>
  </si>
  <si>
    <t>-671751834</t>
  </si>
  <si>
    <t>https://podminky.urs.cz/item/CS_URS_2024_02/162301931</t>
  </si>
  <si>
    <t>7*9 'Přepočtené koeficientem množství</t>
  </si>
  <si>
    <t>32</t>
  </si>
  <si>
    <t>162301932</t>
  </si>
  <si>
    <t>Vodorovné přemístění větví, kmenů nebo pařezů s naložením, složením a dopravou Příplatek k cenám za každých dalších i započatých 1000 m přes 1000 m větví stromů listnatých, průměru kmene přes 300 do 500 mm</t>
  </si>
  <si>
    <t>-1560075426</t>
  </si>
  <si>
    <t>https://podminky.urs.cz/item/CS_URS_2024_02/162301932</t>
  </si>
  <si>
    <t>2*9 'Přepočtené koeficientem množství</t>
  </si>
  <si>
    <t>33</t>
  </si>
  <si>
    <t>162301941</t>
  </si>
  <si>
    <t>Vodorovné přemístění větví, kmenů nebo pařezů s naložením, složením a dopravou Příplatek k cenám za každých dalších i započatých 1000 m přes 1000 m větví stromů jehličnatých, o průměru kmene přes 100 do 300 mm</t>
  </si>
  <si>
    <t>-1457072213</t>
  </si>
  <si>
    <t>https://podminky.urs.cz/item/CS_URS_2024_02/162301941</t>
  </si>
  <si>
    <t>5*9 'Přepočtené koeficientem množství</t>
  </si>
  <si>
    <t>34</t>
  </si>
  <si>
    <t>162301951</t>
  </si>
  <si>
    <t>Vodorovné přemístění větví, kmenů nebo pařezů s naložením, složením a dopravou Příplatek k cenám za každých dalších i započatých 1000 m přes 1000 m kmenů stromů listnatých, o průměru přes 100 do 300 mm</t>
  </si>
  <si>
    <t>-530798138</t>
  </si>
  <si>
    <t>https://podminky.urs.cz/item/CS_URS_2024_02/162301951</t>
  </si>
  <si>
    <t>35</t>
  </si>
  <si>
    <t>162301952</t>
  </si>
  <si>
    <t>Vodorovné přemístění větví, kmenů nebo pařezů s naložením, složením a dopravou Příplatek k cenám za každých dalších i započatých 1000 m přes 1000 m kmenů stromů listnatých, o průměru přes 300 do 500 mm</t>
  </si>
  <si>
    <t>1074671653</t>
  </si>
  <si>
    <t>https://podminky.urs.cz/item/CS_URS_2024_02/162301952</t>
  </si>
  <si>
    <t>36</t>
  </si>
  <si>
    <t>162301961</t>
  </si>
  <si>
    <t>Vodorovné přemístění větví, kmenů nebo pařezů s naložením, složením a dopravou Příplatek k cenám za každých dalších i započatých 1000 m přes 1000 m kmenů stromů jehličnatých, průměru přes 100 do 300 mm</t>
  </si>
  <si>
    <t>-1132901842</t>
  </si>
  <si>
    <t>https://podminky.urs.cz/item/CS_URS_2024_02/162301961</t>
  </si>
  <si>
    <t>37</t>
  </si>
  <si>
    <t>162301971</t>
  </si>
  <si>
    <t>Vodorovné přemístění větví, kmenů nebo pařezů s naložením, složením a dopravou Příplatek k cenám za každých dalších i započatých 1000 m přes 1000 m pařezů kmenů, průměru přes 100 do 300 mm</t>
  </si>
  <si>
    <t>974710177</t>
  </si>
  <si>
    <t>https://podminky.urs.cz/item/CS_URS_2024_02/162301971</t>
  </si>
  <si>
    <t>12*9 'Přepočtené koeficientem množství</t>
  </si>
  <si>
    <t>38</t>
  </si>
  <si>
    <t>162301972</t>
  </si>
  <si>
    <t>Vodorovné přemístění větví, kmenů nebo pařezů s naložením, složením a dopravou Příplatek k cenám za každých dalších i započatých 1000 m přes 1000 m pařezů kmenů, průměru přes 300 do 500 mm</t>
  </si>
  <si>
    <t>1747834736</t>
  </si>
  <si>
    <t>https://podminky.urs.cz/item/CS_URS_2024_02/162301972</t>
  </si>
  <si>
    <t>39</t>
  </si>
  <si>
    <t>162301981</t>
  </si>
  <si>
    <t>Vodorovné přemístění smýcených křovin Příplatek k ceně za každých dalších i započatých 1 000 m</t>
  </si>
  <si>
    <t>1965490559</t>
  </si>
  <si>
    <t>https://podminky.urs.cz/item/CS_URS_2024_02/162301981</t>
  </si>
  <si>
    <t>85*2 'Přepočtené koeficientem množství</t>
  </si>
  <si>
    <t>Zemní práce - povrchové úpravy terénu</t>
  </si>
  <si>
    <t>162306112</t>
  </si>
  <si>
    <t>Vodorovné přemístění výkopku bez naložení, avšak se složením zemin schopných zúrodnění, na vzdálenost přes 500 do 1000 m</t>
  </si>
  <si>
    <t>596893158</t>
  </si>
  <si>
    <t>https://podminky.urs.cz/item/CS_URS_2024_02/162306112</t>
  </si>
  <si>
    <t>(F21+F22)*0,1*2 "doprava na mezideponii a zpět při ozeleňování"</t>
  </si>
  <si>
    <t>41</t>
  </si>
  <si>
    <t>167103101</t>
  </si>
  <si>
    <t>Nakládání neulehlého výkopku z hromad zeminy schopné zúrodnění</t>
  </si>
  <si>
    <t>1056132391</t>
  </si>
  <si>
    <t>https://podminky.urs.cz/item/CS_URS_2024_02/167103101</t>
  </si>
  <si>
    <t>(F21+F22)*0,1</t>
  </si>
  <si>
    <t>42</t>
  </si>
  <si>
    <t>181351103</t>
  </si>
  <si>
    <t>Rozprostření a urovnání ornice v rovině nebo ve svahu sklonu do 1:5 strojně při souvislé ploše přes 100 do 500 m2, tl. vrstvy do 200 mm</t>
  </si>
  <si>
    <t>-866454485</t>
  </si>
  <si>
    <t>https://podminky.urs.cz/item/CS_URS_2024_02/181351103</t>
  </si>
  <si>
    <t>43</t>
  </si>
  <si>
    <t>182351123</t>
  </si>
  <si>
    <t>Rozprostření a urovnání ornice ve svahu sklonu přes 1:5 strojně při souvislé ploše přes 100 do 500 m2, tl. vrstvy do 200 mm</t>
  </si>
  <si>
    <t>-1193423356</t>
  </si>
  <si>
    <t>https://podminky.urs.cz/item/CS_URS_2024_02/182351123</t>
  </si>
  <si>
    <t>44</t>
  </si>
  <si>
    <t>181411121</t>
  </si>
  <si>
    <t>Založení trávníku na půdě předem připravené plochy do 1000 m2 výsevem včetně utažení lučního v rovině nebo na svahu do 1:5</t>
  </si>
  <si>
    <t>-1736747666</t>
  </si>
  <si>
    <t>https://podminky.urs.cz/item/CS_URS_2024_02/181411121</t>
  </si>
  <si>
    <t>45</t>
  </si>
  <si>
    <t>181411122</t>
  </si>
  <si>
    <t>Založení trávníku na půdě předem připravené plochy do 1000 m2 výsevem včetně utažení lučního na svahu přes 1:5 do 1:2</t>
  </si>
  <si>
    <t>377988454</t>
  </si>
  <si>
    <t>https://podminky.urs.cz/item/CS_URS_2024_02/181411122</t>
  </si>
  <si>
    <t>46</t>
  </si>
  <si>
    <t>00572470</t>
  </si>
  <si>
    <t>osivo směs travní univerzál</t>
  </si>
  <si>
    <t>kg</t>
  </si>
  <si>
    <t>2057898404</t>
  </si>
  <si>
    <t>F21+F22</t>
  </si>
  <si>
    <t>2686*0,015 'Přepočtené koeficientem množství</t>
  </si>
  <si>
    <t>47</t>
  </si>
  <si>
    <t>185804312</t>
  </si>
  <si>
    <t>Zalití rostlin vodou plochy záhonů jednotlivě přes 20 m2</t>
  </si>
  <si>
    <t>-1126835747</t>
  </si>
  <si>
    <t>https://podminky.urs.cz/item/CS_URS_2024_02/185804312</t>
  </si>
  <si>
    <t>Poznámka k položce:_x000d_
Položka je uvažována vč. dodání a dovozu vody.</t>
  </si>
  <si>
    <t>Způsob výpočtu: plocha x množství x počet opakování / 1000</t>
  </si>
  <si>
    <t>(F21+F22)*5*10/1000 "trávník"</t>
  </si>
  <si>
    <t>Zakládání</t>
  </si>
  <si>
    <t>48</t>
  </si>
  <si>
    <t>271572211</t>
  </si>
  <si>
    <t>Podsyp pod základové konstrukce se zhutněním a urovnáním povrchu ze štěrkopísku netříděného</t>
  </si>
  <si>
    <t>-877283659</t>
  </si>
  <si>
    <t>https://podminky.urs.cz/item/CS_URS_2024_02/271572211</t>
  </si>
  <si>
    <t>Způsob výpočtu: délka * šířka * tl.</t>
  </si>
  <si>
    <t>(4,83*1,05*0,1)*2</t>
  </si>
  <si>
    <t>F36</t>
  </si>
  <si>
    <t>49</t>
  </si>
  <si>
    <t>274313711</t>
  </si>
  <si>
    <t>Základy z betonu prostého pasy betonu kamenem neprokládaného tř. C 20/25</t>
  </si>
  <si>
    <t>-2795642</t>
  </si>
  <si>
    <t>https://podminky.urs.cz/item/CS_URS_2024_02/274313711</t>
  </si>
  <si>
    <t>Způsob výpočtu: délka * šířka * výška</t>
  </si>
  <si>
    <t>(4,63*0,85*0,6)*2 "základový pas pro přístřešek 1,855x4,22"</t>
  </si>
  <si>
    <t>F34</t>
  </si>
  <si>
    <t>50</t>
  </si>
  <si>
    <t>274351121</t>
  </si>
  <si>
    <t>Bednění základů pasů rovné zřízení</t>
  </si>
  <si>
    <t>-122120434</t>
  </si>
  <si>
    <t>https://podminky.urs.cz/item/CS_URS_2024_02/274351121</t>
  </si>
  <si>
    <t>Způsob výpočtu: délka * výška x počet</t>
  </si>
  <si>
    <t>(4,63*0,6*2)*2</t>
  </si>
  <si>
    <t>(0,85*0,6*2)*2</t>
  </si>
  <si>
    <t>51</t>
  </si>
  <si>
    <t>274351122</t>
  </si>
  <si>
    <t>Bednění základů pasů rovné odstranění</t>
  </si>
  <si>
    <t>23393163</t>
  </si>
  <si>
    <t>https://podminky.urs.cz/item/CS_URS_2024_02/274351122</t>
  </si>
  <si>
    <t>Svislé a kompletní konstrukce</t>
  </si>
  <si>
    <t>52</t>
  </si>
  <si>
    <t>317361116</t>
  </si>
  <si>
    <t>Výztuž mostních železobetonových říms z betonářské oceli 10 505 (R) nebo BSt 500</t>
  </si>
  <si>
    <t>668380687</t>
  </si>
  <si>
    <t>https://podminky.urs.cz/item/CS_URS_2024_02/317361116</t>
  </si>
  <si>
    <t>Tpůsob výpočtu: hmotnost</t>
  </si>
  <si>
    <t>0,10</t>
  </si>
  <si>
    <t>53</t>
  </si>
  <si>
    <t>339921132</t>
  </si>
  <si>
    <t>Osazování palisád betonových v řadě se zabetonováním výšky palisády přes 500 do 1000 mm</t>
  </si>
  <si>
    <t>-550981377</t>
  </si>
  <si>
    <t>https://podminky.urs.cz/item/CS_URS_2024_02/339921132</t>
  </si>
  <si>
    <t>Způsob výpočtu: změřeno v digitální verzi PD funkcí na měření délek</t>
  </si>
  <si>
    <t>54</t>
  </si>
  <si>
    <t>59228408</t>
  </si>
  <si>
    <t>palisáda tyčová hranatá betonová 110x110mm v 600mm přírodní</t>
  </si>
  <si>
    <t>-1403405212</t>
  </si>
  <si>
    <t>F19/0,11</t>
  </si>
  <si>
    <t>55</t>
  </si>
  <si>
    <t>59228414</t>
  </si>
  <si>
    <t>palisáda tyčová kruhová betonová 175x200mm v 1000mm přírodní</t>
  </si>
  <si>
    <t>657512944</t>
  </si>
  <si>
    <t>F20/0,175</t>
  </si>
  <si>
    <t>Vodorovné konstrukce</t>
  </si>
  <si>
    <t>56</t>
  </si>
  <si>
    <t>452112112</t>
  </si>
  <si>
    <t>Osazení betonových dílců prstenců nebo rámů pod poklopy a mříže, výšky do 100 mm</t>
  </si>
  <si>
    <t>1153706619</t>
  </si>
  <si>
    <t>https://podminky.urs.cz/item/CS_URS_2024_02/452112112</t>
  </si>
  <si>
    <t>F29+F28</t>
  </si>
  <si>
    <t>57</t>
  </si>
  <si>
    <t>59223864</t>
  </si>
  <si>
    <t>prstenec pro uliční vpusť vyrovnávací betonový 390x60x130mm</t>
  </si>
  <si>
    <t>-1099491390</t>
  </si>
  <si>
    <t>Komunikace pozemní</t>
  </si>
  <si>
    <t>58</t>
  </si>
  <si>
    <t>564841111</t>
  </si>
  <si>
    <t>Podklad ze štěrkodrti ŠD s rozprostřením a zhutněním plochy přes 100 m2, po zhutnění tl. 120 mm</t>
  </si>
  <si>
    <t>454180881</t>
  </si>
  <si>
    <t>https://podminky.urs.cz/item/CS_URS_2024_02/564841111</t>
  </si>
  <si>
    <t>F05+F06</t>
  </si>
  <si>
    <t>59</t>
  </si>
  <si>
    <t>564851111</t>
  </si>
  <si>
    <t>Podklad ze štěrkodrti ŠD s rozprostřením a zhutněním plochy přes 100 m2, po zhutnění tl. 150 mm</t>
  </si>
  <si>
    <t>-1403596132</t>
  </si>
  <si>
    <t>https://podminky.urs.cz/item/CS_URS_2024_02/564851111</t>
  </si>
  <si>
    <t>F01+F02+F02*1,15+F04+F09+F10+F05+F06+F11</t>
  </si>
  <si>
    <t>60</t>
  </si>
  <si>
    <t>564871111</t>
  </si>
  <si>
    <t>Podklad ze štěrkodrti ŠD s rozprostřením a zhutněním plochy přes 100 m2, po zhutnění tl. 250 mm</t>
  </si>
  <si>
    <t>-321364308</t>
  </si>
  <si>
    <t>https://podminky.urs.cz/item/CS_URS_2024_02/564871111</t>
  </si>
  <si>
    <t>F03+F07+F08</t>
  </si>
  <si>
    <t>61</t>
  </si>
  <si>
    <t>565135101</t>
  </si>
  <si>
    <t>Asfaltový beton vrstva podkladní ACP 16 (obalované kamenivo střednězrnné - OKS) s rozprostřením a zhutněním v pruhu šířky do 1,5 m, po zhutnění tl. 50 mm</t>
  </si>
  <si>
    <t>-314653486</t>
  </si>
  <si>
    <t>https://podminky.urs.cz/item/CS_URS_2024_02/565135101</t>
  </si>
  <si>
    <t>F01+F02+F03+F04</t>
  </si>
  <si>
    <t>62</t>
  </si>
  <si>
    <t>573111115</t>
  </si>
  <si>
    <t>Postřik infiltrační PI z asfaltu silničního s posypem kamenivem, v množství 2,50 kg/m2</t>
  </si>
  <si>
    <t>-1775050626</t>
  </si>
  <si>
    <t>https://podminky.urs.cz/item/CS_URS_2024_02/573111115</t>
  </si>
  <si>
    <t>63</t>
  </si>
  <si>
    <t>573211107</t>
  </si>
  <si>
    <t>Postřik spojovací PS bez posypu kamenivem z asfaltu silničního, v množství 0,30 kg/m2</t>
  </si>
  <si>
    <t>-745015847</t>
  </si>
  <si>
    <t>https://podminky.urs.cz/item/CS_URS_2024_02/573211107</t>
  </si>
  <si>
    <t>F01+F01+F02+F03+F04</t>
  </si>
  <si>
    <t>64</t>
  </si>
  <si>
    <t>577133111</t>
  </si>
  <si>
    <t>Asfaltový beton vrstva obrusná ACO 8 (ABJ) s rozprostřením a se zhutněním z nemodifikovaného asfaltu v pruhu šířky do 3 m, po zhutnění tl. 40 mm</t>
  </si>
  <si>
    <t>366505233</t>
  </si>
  <si>
    <t>https://podminky.urs.cz/item/CS_URS_2024_02/577133111</t>
  </si>
  <si>
    <t>362,3 "konstrukce B"</t>
  </si>
  <si>
    <t>997,6+27,1 "konstrukce C"</t>
  </si>
  <si>
    <t>65</t>
  </si>
  <si>
    <t>577134111</t>
  </si>
  <si>
    <t>Asfaltový beton vrstva obrusná ACO 11 (ABS) s rozprostřením a se zhutněním z nemodifikovaného asfaltu v pruhu šířky do 3 m tř. I (ACO 11+), po zhutnění tl. 40 mm</t>
  </si>
  <si>
    <t>65160204</t>
  </si>
  <si>
    <t>https://podminky.urs.cz/item/CS_URS_2024_02/577134111</t>
  </si>
  <si>
    <t>876,7 "pracovní spára"</t>
  </si>
  <si>
    <t>110,3 "konstrukce A"</t>
  </si>
  <si>
    <t>577155112</t>
  </si>
  <si>
    <t>Asfaltový beton vrstva ložní ACL 16 (ABH) s rozprostřením a zhutněním z nemodifikovaného asfaltu v pruhu šířky do 3 m, po zhutnění tl. 60 mm</t>
  </si>
  <si>
    <t>1610442304</t>
  </si>
  <si>
    <t>https://podminky.urs.cz/item/CS_URS_2024_02/577155112</t>
  </si>
  <si>
    <t>67</t>
  </si>
  <si>
    <t>596211110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</si>
  <si>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do 50 m2</t>
  </si>
  <si>
    <t>-196379108</t>
  </si>
  <si>
    <t>https://podminky.urs.cz/item/CS_URS_2024_02/596211110</t>
  </si>
  <si>
    <t>1,5 "konstrukce D"</t>
  </si>
  <si>
    <t>15,7 "slepecká dlažba"</t>
  </si>
  <si>
    <t>9 "bezpečnostní odstup"</t>
  </si>
  <si>
    <t>68</t>
  </si>
  <si>
    <t>59245018</t>
  </si>
  <si>
    <t>dlažba skladebná betonová 200x100mm tl 60mm přírodní</t>
  </si>
  <si>
    <t>630508584</t>
  </si>
  <si>
    <t>1,5*1,03 'Přepočtené koeficientem množství</t>
  </si>
  <si>
    <t>69</t>
  </si>
  <si>
    <t>59245008</t>
  </si>
  <si>
    <t>dlažba skladebná betonová 200x100mm tl 60mm barevná</t>
  </si>
  <si>
    <t>1687703121</t>
  </si>
  <si>
    <t>Poznámka k položce:_x000d_
barva červená (kontrastní oproti okolním povrchům), povrch standard</t>
  </si>
  <si>
    <t>9*1,03 'Přepočtené koeficientem množství</t>
  </si>
  <si>
    <t>70</t>
  </si>
  <si>
    <t>59245006</t>
  </si>
  <si>
    <t>dlažba pro nevidomé betonová 200x100mm tl 60mm barevná</t>
  </si>
  <si>
    <t>2106555114</t>
  </si>
  <si>
    <t>15,7*1,03 'Přepočtené koeficientem množství</t>
  </si>
  <si>
    <t>71</t>
  </si>
  <si>
    <t>596212212</t>
  </si>
  <si>
    <t>Kladení dlažby z betonových zámkových dlaždic pozemních komunikací ručně s ložem z kameniva těženého nebo drceného tl. do 50 mm, s vyplněním spár, s dvojitým hutněním vibrováním a se smetením přebytečného materiálu na krajnici tl. 80 mm skupiny A, pro plochy přes 100 do 300 m2</t>
  </si>
  <si>
    <t>274122122</t>
  </si>
  <si>
    <t>https://podminky.urs.cz/item/CS_URS_2024_02/596212212</t>
  </si>
  <si>
    <t>75,3 "konstrukce E"</t>
  </si>
  <si>
    <t>37,6 "slepecká dlažba"</t>
  </si>
  <si>
    <t>42,9 "slepecká dlažba"</t>
  </si>
  <si>
    <t>14,9 "umělá vodící linie"</t>
  </si>
  <si>
    <t>72</t>
  </si>
  <si>
    <t>59245030</t>
  </si>
  <si>
    <t>dlažba skladebná betonová 200x200mm tl 80mm přírodní</t>
  </si>
  <si>
    <t>-452038788</t>
  </si>
  <si>
    <t>75,3*1,03 'Přepočtené koeficientem množství</t>
  </si>
  <si>
    <t>73</t>
  </si>
  <si>
    <t>59245226</t>
  </si>
  <si>
    <t>dlažba pro nevidomé betonová 200x100mm tl 80mm barevná</t>
  </si>
  <si>
    <t>-169615658</t>
  </si>
  <si>
    <t>F06+F07</t>
  </si>
  <si>
    <t>80,5*1,03 'Přepočtené koeficientem množství</t>
  </si>
  <si>
    <t>74</t>
  </si>
  <si>
    <t>IP 505</t>
  </si>
  <si>
    <t>dlažba - vodící linie pro nevidomé 20x20x8cm barevná</t>
  </si>
  <si>
    <t>-977468699</t>
  </si>
  <si>
    <t>14,9*1,03 'Přepočtené koeficientem množství</t>
  </si>
  <si>
    <t>Trubní vedení</t>
  </si>
  <si>
    <t>75</t>
  </si>
  <si>
    <t>895941302</t>
  </si>
  <si>
    <t>Osazení vpusti uliční z betonových dílců DN 450 dno s kalištěm</t>
  </si>
  <si>
    <t>-2115501205</t>
  </si>
  <si>
    <t>https://podminky.urs.cz/item/CS_URS_2024_02/895941302</t>
  </si>
  <si>
    <t>76</t>
  </si>
  <si>
    <t>59223852</t>
  </si>
  <si>
    <t>dno pro uliční vpusť s kalovou prohlubní betonové 450x300x50mm</t>
  </si>
  <si>
    <t>-461351501</t>
  </si>
  <si>
    <t>77</t>
  </si>
  <si>
    <t>895941314</t>
  </si>
  <si>
    <t>Osazení vpusti uliční z betonových dílců DN 450 skruž horní 570 mm</t>
  </si>
  <si>
    <t>-861937806</t>
  </si>
  <si>
    <t>https://podminky.urs.cz/item/CS_URS_2024_02/895941314</t>
  </si>
  <si>
    <t>78</t>
  </si>
  <si>
    <t>59223858</t>
  </si>
  <si>
    <t>skruž betonová horní pro uliční vpusť 450x570x50mm</t>
  </si>
  <si>
    <t>928556890</t>
  </si>
  <si>
    <t>895941331</t>
  </si>
  <si>
    <t>Osazení vpusti uliční z betonových dílců DN 450 skruž průběžná s výtokem</t>
  </si>
  <si>
    <t>-350428519</t>
  </si>
  <si>
    <t>https://podminky.urs.cz/item/CS_URS_2024_02/895941331</t>
  </si>
  <si>
    <t>80</t>
  </si>
  <si>
    <t>59223854</t>
  </si>
  <si>
    <t>skruž betonová s odtokem 150mm PVC pro uliční vpusť 450x350x50mm</t>
  </si>
  <si>
    <t>1024776896</t>
  </si>
  <si>
    <t>81</t>
  </si>
  <si>
    <t>899204112</t>
  </si>
  <si>
    <t>Osazení mříží litinových včetně rámů a košů na bahno pro třídu zatížení D400, E600</t>
  </si>
  <si>
    <t>-1576115440</t>
  </si>
  <si>
    <t>https://podminky.urs.cz/item/CS_URS_2024_02/899204112</t>
  </si>
  <si>
    <t>6 "UV normální"</t>
  </si>
  <si>
    <t>1 "UV podobrubníková"</t>
  </si>
  <si>
    <t>82</t>
  </si>
  <si>
    <t>59224481</t>
  </si>
  <si>
    <t>mříž vtoková s rámem pro uliční vpusť 500x500, zatížení 40 tun</t>
  </si>
  <si>
    <t>-194715332</t>
  </si>
  <si>
    <t>Poznámka k položce:_x000d_
Položka je uvažována vč. rámu.</t>
  </si>
  <si>
    <t>83</t>
  </si>
  <si>
    <t>IP 813</t>
  </si>
  <si>
    <t>obrubníková vpusť stružková 585x680x160 s rámem pro obrubník, tř. zařížení B 125kN a C 250kN</t>
  </si>
  <si>
    <t>1003022819</t>
  </si>
  <si>
    <t>Poznámka k položce:_x000d_
doporučený výrobek obrubníková vpusť stružková Nisa od fy. Vlček Solution</t>
  </si>
  <si>
    <t>84</t>
  </si>
  <si>
    <t>59223871</t>
  </si>
  <si>
    <t>koš vysoký pro uliční vpusti žárově Pz plech pro rám 500/500mm</t>
  </si>
  <si>
    <t>-44820789</t>
  </si>
  <si>
    <t>IP 450</t>
  </si>
  <si>
    <t>Zřízení vpusti kanalizační horské z prefabrikovaného betonového dílu, položka je vč. podkladního lože, dopravy a montáže</t>
  </si>
  <si>
    <t>-2022117766</t>
  </si>
  <si>
    <t>86</t>
  </si>
  <si>
    <t>IP 451</t>
  </si>
  <si>
    <t>horská vpusť THV 1240/620/1530-860 mm (vnitřní rozměry) vč. mříže pro zatížení A15 kN, tloušťka stěn 130 mm, tloušťka dna 115 mm</t>
  </si>
  <si>
    <t>-142994765</t>
  </si>
  <si>
    <t>Ostatní konstrukce a práce-bourání</t>
  </si>
  <si>
    <t>87</t>
  </si>
  <si>
    <t>911331123</t>
  </si>
  <si>
    <t>Silniční svodidlo ocelové se zaberaněním sloupků jednostranné úroveň zádržnosti N2 vzdálenosti sloupků přes 2 do 4 m</t>
  </si>
  <si>
    <t>1011331406</t>
  </si>
  <si>
    <t>https://podminky.urs.cz/item/CS_URS_2024_02/911331123</t>
  </si>
  <si>
    <t>Způsob výpočtu: délka</t>
  </si>
  <si>
    <t>4+4+8</t>
  </si>
  <si>
    <t>88</t>
  </si>
  <si>
    <t>914111111</t>
  </si>
  <si>
    <t>Montáž svislé dopravní značky základní velikosti do 1 m2 objímkami na sloupky nebo konzoly</t>
  </si>
  <si>
    <t>-1168905445</t>
  </si>
  <si>
    <t>https://podminky.urs.cz/item/CS_URS_2024_02/914111111</t>
  </si>
  <si>
    <t>89</t>
  </si>
  <si>
    <t>40445620</t>
  </si>
  <si>
    <t>zákazové, příkazové dopravní značky B1-B34, C1-15 700mm</t>
  </si>
  <si>
    <t>-867391305</t>
  </si>
  <si>
    <t>90</t>
  </si>
  <si>
    <t>40445654</t>
  </si>
  <si>
    <t>informativní značky zónové IZ5 1000x750mm</t>
  </si>
  <si>
    <t>-400243946</t>
  </si>
  <si>
    <t>91</t>
  </si>
  <si>
    <t>40445653</t>
  </si>
  <si>
    <t>informativní značky zónové IZ4 1000x500mm</t>
  </si>
  <si>
    <t>1529833238</t>
  </si>
  <si>
    <t>92</t>
  </si>
  <si>
    <t>40445645</t>
  </si>
  <si>
    <t>informativní značky jiné IJ4b 500mm</t>
  </si>
  <si>
    <t>-445626276</t>
  </si>
  <si>
    <t>93</t>
  </si>
  <si>
    <t>914511111</t>
  </si>
  <si>
    <t>Montáž sloupku dopravních značek délky do 3,5 m do betonového základu</t>
  </si>
  <si>
    <t>1078301496</t>
  </si>
  <si>
    <t>https://podminky.urs.cz/item/CS_URS_2024_02/914511111</t>
  </si>
  <si>
    <t>94</t>
  </si>
  <si>
    <t>40445230</t>
  </si>
  <si>
    <t>sloupek pro dopravní značku Zn D 70mm v 3,5m</t>
  </si>
  <si>
    <t>817866534</t>
  </si>
  <si>
    <t>95</t>
  </si>
  <si>
    <t>40445257</t>
  </si>
  <si>
    <t>svorka upínací na sloupek D 70mm</t>
  </si>
  <si>
    <t>-489721225</t>
  </si>
  <si>
    <t>F41*2</t>
  </si>
  <si>
    <t>96</t>
  </si>
  <si>
    <t>915211111</t>
  </si>
  <si>
    <t>Vodorovné dopravní značení stříkaným plastem dělící čára šířky 125 mm souvislá bílá základní</t>
  </si>
  <si>
    <t>-1873014049</t>
  </si>
  <si>
    <t>https://podminky.urs.cz/item/CS_URS_2024_02/915211111</t>
  </si>
  <si>
    <t>29,5+249,7+97,3+269,4+17+17+18,5+18,5</t>
  </si>
  <si>
    <t>97</t>
  </si>
  <si>
    <t>915211121</t>
  </si>
  <si>
    <t>Vodorovné dopravní značení stříkaným plastem dělící čára šířky 125 mm přerušovaná bílá základní</t>
  </si>
  <si>
    <t>1066829864</t>
  </si>
  <si>
    <t>https://podminky.urs.cz/item/CS_URS_2024_02/915211121</t>
  </si>
  <si>
    <t>11+16,4+7</t>
  </si>
  <si>
    <t>98</t>
  </si>
  <si>
    <t>915231111</t>
  </si>
  <si>
    <t>Vodorovné dopravní značení stříkaným plastem přechody pro chodce, šipky, symboly nápisy bílé základní</t>
  </si>
  <si>
    <t>1663955389</t>
  </si>
  <si>
    <t>https://podminky.urs.cz/item/CS_URS_2024_02/915231111</t>
  </si>
  <si>
    <t>2,5*4+6*6*0,03</t>
  </si>
  <si>
    <t>99</t>
  </si>
  <si>
    <t>915611111</t>
  </si>
  <si>
    <t>Předznačení pro vodorovné značení stříkané barvou nebo prováděné z nátěrových hmot liniové dělicí čáry, vodicí proužky</t>
  </si>
  <si>
    <t>1884972592</t>
  </si>
  <si>
    <t>https://podminky.urs.cz/item/CS_URS_2024_02/915611111</t>
  </si>
  <si>
    <t>F38+F39</t>
  </si>
  <si>
    <t>100</t>
  </si>
  <si>
    <t>916131213</t>
  </si>
  <si>
    <t>Osazení silničního obrubníku betonového se zřízením lože, s vyplněním a zatřením spár cementovou maltou stojatého s boční opěrou z betonu prostého, do lože z betonu prostého</t>
  </si>
  <si>
    <t>-521550422</t>
  </si>
  <si>
    <t>https://podminky.urs.cz/item/CS_URS_2024_02/916131213</t>
  </si>
  <si>
    <t>695+698+12+8,5+12,4+12,6-F12-F13-F15-F16-F17 "betonový obrubník 15x25x100 cm"</t>
  </si>
  <si>
    <t>40 "betonový obrubník 15x15x50 cm"</t>
  </si>
  <si>
    <t>66 "betonový obrubník 15x15-25x100 cm"</t>
  </si>
  <si>
    <t>10,3+8+8+1+8+5,5+9,5+6+16+13+13+5+2,5+8+8+5,5+2,5+2+2,5+7+7,5+6+2,5+1 "betonový obrubník 15x15x100 cm"</t>
  </si>
  <si>
    <t>101</t>
  </si>
  <si>
    <t>59217030</t>
  </si>
  <si>
    <t>obrubník silniční betonový přechodový 1000x150x150-250mm</t>
  </si>
  <si>
    <t>-1651511834</t>
  </si>
  <si>
    <t>102</t>
  </si>
  <si>
    <t>59217029</t>
  </si>
  <si>
    <t>obrubník silniční betonový nájezdový 1000x150x150mm</t>
  </si>
  <si>
    <t>120314520</t>
  </si>
  <si>
    <t>158,3*1,02 'Přepočtené koeficientem množství</t>
  </si>
  <si>
    <t>103</t>
  </si>
  <si>
    <t>59217028</t>
  </si>
  <si>
    <t>obrubník silniční betonový nájezdový 500x150x150mm</t>
  </si>
  <si>
    <t>-993164888</t>
  </si>
  <si>
    <t>104</t>
  </si>
  <si>
    <t>59217031</t>
  </si>
  <si>
    <t>obrubník silniční betonový 1000x150x250mm</t>
  </si>
  <si>
    <t>996539859</t>
  </si>
  <si>
    <t>1146,2*1,01 'Přepočtené koeficientem množství</t>
  </si>
  <si>
    <t>105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</si>
  <si>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</si>
  <si>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</si>
  <si>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554681920</t>
  </si>
  <si>
    <t>https://podminky.urs.cz/item/CS_URS_2024_02/916231213</t>
  </si>
  <si>
    <t>6+1,85+19,9+14,3+13,7+67,2+1,85*2+9,9+9,5+12,2+11,6+181,7+2+499,6+38,1+30,2+2+2+96,5+1,35*5+7,1+7,7+3,4+5,5+12,8+6,3+6,3+44,2+14,2+62+119,9+1,9*4-51</t>
  </si>
  <si>
    <t>106</t>
  </si>
  <si>
    <t>59217016</t>
  </si>
  <si>
    <t>obrubník betonový chodníkový 1000x80x250mm</t>
  </si>
  <si>
    <t>1135325198</t>
  </si>
  <si>
    <t>1274,7*1,05 'Přepočtené koeficientem množství</t>
  </si>
  <si>
    <t>107</t>
  </si>
  <si>
    <t>916431112</t>
  </si>
  <si>
    <t>Osazení betonového bezbariérového obrubníku s ložem betonovým tl. 150 mm úložná šířka do 400 mm s boční opěrou</t>
  </si>
  <si>
    <t>1214913963</t>
  </si>
  <si>
    <t>https://podminky.urs.cz/item/CS_URS_2024_02/916431112</t>
  </si>
  <si>
    <t>12+12</t>
  </si>
  <si>
    <t>108</t>
  </si>
  <si>
    <t>59217041</t>
  </si>
  <si>
    <t>obrubník betonový bezbariérový přímý 290mm</t>
  </si>
  <si>
    <t>416599369</t>
  </si>
  <si>
    <t>109</t>
  </si>
  <si>
    <t>59217040</t>
  </si>
  <si>
    <t>obrubník betonový bezbariérový náběhový 130-190mm</t>
  </si>
  <si>
    <t>286609996</t>
  </si>
  <si>
    <t>110</t>
  </si>
  <si>
    <t>919411141</t>
  </si>
  <si>
    <t>Čelo propustku včetně římsy z betonu prostého se zvýšenými nároky na prostředí, pro propustek z trub DN 600 až 800 mm</t>
  </si>
  <si>
    <t>-944755394</t>
  </si>
  <si>
    <t>https://podminky.urs.cz/item/CS_URS_2024_02/919411141</t>
  </si>
  <si>
    <t>111</t>
  </si>
  <si>
    <t>919732221</t>
  </si>
  <si>
    <t>Styčná pracovní spára při napojení nového živičného povrchu na stávající se zalitím za tepla modifikovanou asfaltovou hmotou s posypem vápenným hydrátem šířky do 15 mm, hloubky do 25 mm bez prořezání spáry</t>
  </si>
  <si>
    <t>1306838971</t>
  </si>
  <si>
    <t>https://podminky.urs.cz/item/CS_URS_2024_02/919732221</t>
  </si>
  <si>
    <t>112</t>
  </si>
  <si>
    <t>935111211</t>
  </si>
  <si>
    <t>Osazení betonového příkopového žlabu s vyplněním a zatřením spár cementovou maltou s ložem tl. 100 mm z kameniva těženého nebo štěrkopísku z betonových příkopových tvárnic šířky přes 500 do 800 mm</t>
  </si>
  <si>
    <t>-1034744420</t>
  </si>
  <si>
    <t>https://podminky.urs.cz/item/CS_URS_2024_02/935111211</t>
  </si>
  <si>
    <t>1*20+65-6</t>
  </si>
  <si>
    <t>113</t>
  </si>
  <si>
    <t>59227029</t>
  </si>
  <si>
    <t>žlabovka příkopová betonová 500x680x60mm</t>
  </si>
  <si>
    <t>1910808903</t>
  </si>
  <si>
    <t>114</t>
  </si>
  <si>
    <t>935112112</t>
  </si>
  <si>
    <t>Osazení betonového příkopového žlabu s vyplněním a zatřením spár cementovou maltou s ložem tl. 100 mm z betonu prostého z betonových desek jakékoliv velikosti</t>
  </si>
  <si>
    <t>983600338</t>
  </si>
  <si>
    <t>https://podminky.urs.cz/item/CS_URS_2024_02/935112112</t>
  </si>
  <si>
    <t>F24</t>
  </si>
  <si>
    <t>77+59</t>
  </si>
  <si>
    <t>115</t>
  </si>
  <si>
    <t>IP 672</t>
  </si>
  <si>
    <t>deska betonová meliorační 500x500x80mm</t>
  </si>
  <si>
    <t>-1757000269</t>
  </si>
  <si>
    <t>172,5*4+6+6+6+8</t>
  </si>
  <si>
    <t>116</t>
  </si>
  <si>
    <t>935112211</t>
  </si>
  <si>
    <t>Osazení betonového příkopového žlabu s vyplněním a zatřením spár cementovou maltou s ložem tl. 100 mm z betonu prostého z betonových příkopových tvárnic šířky přes 500 do 800 mm</t>
  </si>
  <si>
    <t>-977712536</t>
  </si>
  <si>
    <t>https://podminky.urs.cz/item/CS_URS_2024_02/935112211</t>
  </si>
  <si>
    <t>43,5+41,5+11,5+76</t>
  </si>
  <si>
    <t>6 "žlabovka s roštěm"</t>
  </si>
  <si>
    <t>117</t>
  </si>
  <si>
    <t>IP 671</t>
  </si>
  <si>
    <t>žlabovka betonová TBM-Q 200-600 50x72x8cm</t>
  </si>
  <si>
    <t>355574344</t>
  </si>
  <si>
    <t>F23/0,5</t>
  </si>
  <si>
    <t>118</t>
  </si>
  <si>
    <t>IP 673</t>
  </si>
  <si>
    <t>žlabovka příkopová betonová 1000x499x160mm s roštěm 1000x397 mm z pozinkované oceli pro zatížení B 125 kN, velikost oka 34x38 mm</t>
  </si>
  <si>
    <t>-37952972</t>
  </si>
  <si>
    <t>Poznámka k položce:_x000d_
doporučený výroběk žlabovka BG od fy. BG-Graspointner CZ s.r.o.</t>
  </si>
  <si>
    <t>119</t>
  </si>
  <si>
    <t>935114212</t>
  </si>
  <si>
    <t>Osazení štěrbinového odvodňovacího betonového žlabu rozměru 220x260 mm (mikroštěrbinového) se spádem dna 0,5 %</t>
  </si>
  <si>
    <t>2132685041</t>
  </si>
  <si>
    <t>https://podminky.urs.cz/item/CS_URS_2024_02/935114212</t>
  </si>
  <si>
    <t>6,5+7</t>
  </si>
  <si>
    <t>120</t>
  </si>
  <si>
    <t>935932422</t>
  </si>
  <si>
    <t>Odvodňovací plastový žlab pro třídu zatížení D 400 vnitřní šířky 200 mm s krycím roštem mřížkovým z litiny</t>
  </si>
  <si>
    <t>-960794110</t>
  </si>
  <si>
    <t>https://podminky.urs.cz/item/CS_URS_2024_02/935932422</t>
  </si>
  <si>
    <t>6,5+4+8,5</t>
  </si>
  <si>
    <t>121</t>
  </si>
  <si>
    <t>935932617</t>
  </si>
  <si>
    <t>Odvodňovací plastový žlab vpusť s kalovým košem pro žlab vnitřní šířky 200 mm</t>
  </si>
  <si>
    <t>1183340080</t>
  </si>
  <si>
    <t>https://podminky.urs.cz/item/CS_URS_2024_02/935932617</t>
  </si>
  <si>
    <t>122</t>
  </si>
  <si>
    <t>IP 441</t>
  </si>
  <si>
    <t>Demontáž a opětovná montáž sloupu s radarem, položka je vč. práce, materiálu a dopravy.</t>
  </si>
  <si>
    <t>soub.</t>
  </si>
  <si>
    <t>-2113189498</t>
  </si>
  <si>
    <t>Doplňující konstrukce a práce pozemních komunikací, letišť a ploch</t>
  </si>
  <si>
    <t>123</t>
  </si>
  <si>
    <t>936104211</t>
  </si>
  <si>
    <t>Montáž odpadkového koše do betonové patky</t>
  </si>
  <si>
    <t>-278801896</t>
  </si>
  <si>
    <t>https://podminky.urs.cz/item/CS_URS_2024_02/936104211</t>
  </si>
  <si>
    <t>124</t>
  </si>
  <si>
    <t>IP 974</t>
  </si>
  <si>
    <t xml:space="preserve">Odpadkový koš - ocelový svařenec z oceli tř. 11 zinkovaný- povrch prášková barva RAL 7016, v kombinaci s 6 masivními dřevěnými latěmi z finské borovice thermowood. Odpadkový koš je doplněn vnitřní nádobou z pozinkovaného plechu o tl. 0,8 mm a objemu 55 l._x000d_
</t>
  </si>
  <si>
    <t>ks</t>
  </si>
  <si>
    <t>1011494918</t>
  </si>
  <si>
    <t xml:space="preserve">Poznámka k položce:_x000d_
(doporučený výrobek odpadkový koš MAG KMA112, dodavatel Streetpark s.r.o.) </t>
  </si>
  <si>
    <t>125</t>
  </si>
  <si>
    <t>IP 5000</t>
  </si>
  <si>
    <t>Montáž přístřešku autobusové zastávky - přístřešek bude osazen a namontován výrobcem na připravenou základovou konstrukci. Polžka je vč. dopravy, práce a spojovacího materiálu</t>
  </si>
  <si>
    <t>-2121014612</t>
  </si>
  <si>
    <t>126</t>
  </si>
  <si>
    <t>IP 5001</t>
  </si>
  <si>
    <t>Zastávkový přístřešek, rozměry 1,855x4,220 m, ocelová konstrukce - povrch ZN+RAL 7016, rovná skleněná střecha - kalené sklo, zadní stěna z perforovaného plechu, bez bočních stěn, krytá plocha 7,0 m2, integrovaná lavička</t>
  </si>
  <si>
    <t>-2066133090</t>
  </si>
  <si>
    <t>Poznámka k položce:_x000d_
(doporučený výrobek zastávkový přístřešek MMCITÉ AE300-SP)</t>
  </si>
  <si>
    <t>Bourání konstrukcí</t>
  </si>
  <si>
    <t>127</t>
  </si>
  <si>
    <t>113105113</t>
  </si>
  <si>
    <t>Rozebrání dlažeb z lomového kamene s přemístěním hmot na skládku na vzdálenost do 3 m nebo s naložením na dopravní prostředek, kladených do cementové malty se spárami zalitými cementovou maltou</t>
  </si>
  <si>
    <t>1949318399</t>
  </si>
  <si>
    <t>https://podminky.urs.cz/item/CS_URS_2024_02/113105113</t>
  </si>
  <si>
    <t>32,5 "šikmá čela propustků"</t>
  </si>
  <si>
    <t>113106123</t>
  </si>
  <si>
    <t>Rozebrání dlažeb komunikací pro pěší s přemístěním hmot na skládku na vzdálenost do 3 m nebo s naložením na dopravní prostředek s ložem z kameniva nebo živice a s jakoukoliv výplní spár ručně ze zámkové dlažby</t>
  </si>
  <si>
    <t>103458206</t>
  </si>
  <si>
    <t>https://podminky.urs.cz/item/CS_URS_2024_02/113106123</t>
  </si>
  <si>
    <t>45+2,6+4,2</t>
  </si>
  <si>
    <t>129</t>
  </si>
  <si>
    <t>113106190</t>
  </si>
  <si>
    <t>Rozebrání dílců vozovek a ploch s přemístěním hmot na skládku na vzdálenost do 3 m nebo s naložením na dopravní prostředek, ze silničních dílců jakýchkoliv rozměrů, s ložem z kameniva nebo živice strojně plochy jednotlivě do 50 m2 se spárami vyplněnými kamenivem</t>
  </si>
  <si>
    <t>1392373323</t>
  </si>
  <si>
    <t>https://podminky.urs.cz/item/CS_URS_2024_02/113106190</t>
  </si>
  <si>
    <t>130</t>
  </si>
  <si>
    <t>113107222</t>
  </si>
  <si>
    <t>Odstranění podkladů nebo krytů strojně plochy jednotlivě přes 200 m2 s přemístěním hmot na skládku na vzdálenost do 20 m nebo s naložením na dopravní prostředek z kameniva hrubého drceného, o tl. vrstvy přes 100 do 200 mm</t>
  </si>
  <si>
    <t>-1013373413</t>
  </si>
  <si>
    <t>https://podminky.urs.cz/item/CS_URS_2024_02/113107222</t>
  </si>
  <si>
    <t>F44+F48+F47+F51</t>
  </si>
  <si>
    <t>131</t>
  </si>
  <si>
    <t>113107243</t>
  </si>
  <si>
    <t>Odstranění podkladů nebo krytů strojně plochy jednotlivě přes 200 m2 s přemístěním hmot na skládku na vzdálenost do 20 m nebo s naložením na dopravní prostředek živičných, o tl. vrstvy přes 100 do 150 mm</t>
  </si>
  <si>
    <t>1585441334</t>
  </si>
  <si>
    <t>https://podminky.urs.cz/item/CS_URS_2024_02/113107243</t>
  </si>
  <si>
    <t>132</t>
  </si>
  <si>
    <t>113107331</t>
  </si>
  <si>
    <t>Odstranění podkladů nebo krytů strojně plochy jednotlivě do 50 m2 s přemístěním hmot na skládku na vzdálenost do 3 m nebo s naložením na dopravní prostředek z betonu prostého, o tl. vrstvy přes 100 do 150 mm</t>
  </si>
  <si>
    <t>190038815</t>
  </si>
  <si>
    <t>https://podminky.urs.cz/item/CS_URS_2024_02/113107331</t>
  </si>
  <si>
    <t>133</t>
  </si>
  <si>
    <t>113201112</t>
  </si>
  <si>
    <t>Vytrhání obrub s vybouráním lože, s přemístěním hmot na skládku na vzdálenost do 3 m nebo s naložením na dopravní prostředek silničních ležatých</t>
  </si>
  <si>
    <t>-1069625089</t>
  </si>
  <si>
    <t>https://podminky.urs.cz/item/CS_URS_2024_02/113201112</t>
  </si>
  <si>
    <t>Poznámka k položce:_x000d_
Vybourané kamenné obrubníky budou odvezeny do skladu stavebníka. Položka je uvažována vč. dopravy.</t>
  </si>
  <si>
    <t>134</t>
  </si>
  <si>
    <t>113202111</t>
  </si>
  <si>
    <t>Vytrhání obrub s vybouráním lože, s přemístěním hmot na skládku na vzdálenost do 3 m nebo s naložením na dopravní prostředek z krajníků nebo obrubníků stojatých</t>
  </si>
  <si>
    <t>1827390446</t>
  </si>
  <si>
    <t>https://podminky.urs.cz/item/CS_URS_2024_02/113202111</t>
  </si>
  <si>
    <t>50+4,5+4,5+4,2+2,7+28,2+30</t>
  </si>
  <si>
    <t>135</t>
  </si>
  <si>
    <t>966001311</t>
  </si>
  <si>
    <t>Odstranění odpadkového koše s betonovou patkou</t>
  </si>
  <si>
    <t>1021978091</t>
  </si>
  <si>
    <t>https://podminky.urs.cz/item/CS_URS_2024_02/966001311</t>
  </si>
  <si>
    <t>136</t>
  </si>
  <si>
    <t>966005111</t>
  </si>
  <si>
    <t>Rozebrání a odstranění silničního zábradlí a ocelových svodidel s přemístěním hmot na skládku na vzdálenost do 10 m nebo s naložením na dopravní prostředek, se zásypem jam po odstraněných sloupcích a s jeho zhutněním silničního zábradlí se sloupky osazenými s betonovými patkami</t>
  </si>
  <si>
    <t>-815839765</t>
  </si>
  <si>
    <t>https://podminky.urs.cz/item/CS_URS_2024_02/966005111</t>
  </si>
  <si>
    <t>1,5+1,5+7</t>
  </si>
  <si>
    <t>137</t>
  </si>
  <si>
    <t>938902452</t>
  </si>
  <si>
    <t>Čištění propustků s odstraněním travnatého porostu nebo nánosu, s naložením na dopravní prostředek nebo s přemístěním na hromady na vzdálenost do 20 m ručně tloušťky nánosu do 25% průměru propustku přes 500 do 1000 mm</t>
  </si>
  <si>
    <t>601581058</t>
  </si>
  <si>
    <t>https://podminky.urs.cz/item/CS_URS_2024_02/938902452</t>
  </si>
  <si>
    <t>138</t>
  </si>
  <si>
    <t>966008111</t>
  </si>
  <si>
    <t>Bourání trubního propustku s odklizením a uložením vybouraného materiálu na skládku na vzdálenost do 3 m nebo s naložením na dopravní prostředek z trub betonových nebo železobetonových DN do 300 mm</t>
  </si>
  <si>
    <t>-323124129</t>
  </si>
  <si>
    <t>https://podminky.urs.cz/item/CS_URS_2024_02/966008111</t>
  </si>
  <si>
    <t>6,5+11,8+7+6,5+5,5</t>
  </si>
  <si>
    <t>139</t>
  </si>
  <si>
    <t>966008112</t>
  </si>
  <si>
    <t>Bourání trubního propustku s odklizením a uložením vybouraného materiálu na skládku na vzdálenost do 3 m nebo s naložením na dopravní prostředek z trub betonových nebo železobetonových DN přes 300 do 500 mm</t>
  </si>
  <si>
    <t>1884509591</t>
  </si>
  <si>
    <t>https://podminky.urs.cz/item/CS_URS_2024_02/966008112</t>
  </si>
  <si>
    <t>4,7+15+15+4,5+3,5+6,5+5,5</t>
  </si>
  <si>
    <t>140</t>
  </si>
  <si>
    <t>966008311</t>
  </si>
  <si>
    <t>Bourání trubního propustku s odklizením a uložením vybouraného materiálu na skládku na vzdálenost do 3 m nebo s naložením na dopravní prostředek čela z betonu železového</t>
  </si>
  <si>
    <t>488907721</t>
  </si>
  <si>
    <t>https://podminky.urs.cz/item/CS_URS_2024_02/966008311</t>
  </si>
  <si>
    <t>Způsob výpočtu: délka * šířka * předpokládaná výška</t>
  </si>
  <si>
    <t>3*0,25*1,5+3*0,25*1,5+4,5+0,5*2,5+4,5*0,5*2,5+2,5*0,3*1,5++2,5*0,3*1,5+3*0,3*1,5+3*0,3*1,5+4*0,4*1,5+4*0,4*1,5+3,5*0,4*1,5+3,5*0,4*1,5+2*0,3*1*4</t>
  </si>
  <si>
    <t>141</t>
  </si>
  <si>
    <t>919731123</t>
  </si>
  <si>
    <t>Zarovnání styčné plochy podkladu nebo krytu podél vybourané části komunikace nebo zpevněné plochy živičné tl. přes 100 do 200 mm</t>
  </si>
  <si>
    <t>-1324437166</t>
  </si>
  <si>
    <t>https://podminky.urs.cz/item/CS_URS_2024_02/919731123</t>
  </si>
  <si>
    <t>142</t>
  </si>
  <si>
    <t>919735111</t>
  </si>
  <si>
    <t>Řezání stávajícího živičného krytu nebo podkladu hloubky do 50 mm</t>
  </si>
  <si>
    <t>2083033763</t>
  </si>
  <si>
    <t>https://podminky.urs.cz/item/CS_URS_2024_02/919735111</t>
  </si>
  <si>
    <t>Poznámka k položce:_x000d_
Pracovní spára bude zazubena !!!</t>
  </si>
  <si>
    <t>143</t>
  </si>
  <si>
    <t>919735112</t>
  </si>
  <si>
    <t>Řezání stávajícího živičného krytu nebo podkladu hloubky přes 50 do 100 mm</t>
  </si>
  <si>
    <t>-430328247</t>
  </si>
  <si>
    <t>https://podminky.urs.cz/item/CS_URS_2024_02/919735112</t>
  </si>
  <si>
    <t>144</t>
  </si>
  <si>
    <t>919735113</t>
  </si>
  <si>
    <t>Řezání stávajícího živičného krytu nebo podkladu hloubky přes 100 do 150 mm</t>
  </si>
  <si>
    <t>-1515900511</t>
  </si>
  <si>
    <t>https://podminky.urs.cz/item/CS_URS_2024_02/919735113</t>
  </si>
  <si>
    <t>925,5+488,5+3,2+5,5+3,6+3,2</t>
  </si>
  <si>
    <t>145</t>
  </si>
  <si>
    <t>966006132</t>
  </si>
  <si>
    <t>Odstranění dopravních nebo orientačních značek se sloupkem s uložením hmot na vzdálenost do 20 m nebo s naložením na dopravní prostředek, se zásypem jam a jeho zhutněním s betonovou patkou</t>
  </si>
  <si>
    <t>-1147224084</t>
  </si>
  <si>
    <t>https://podminky.urs.cz/item/CS_URS_2024_02/966006132</t>
  </si>
  <si>
    <t>146</t>
  </si>
  <si>
    <t>IP 113</t>
  </si>
  <si>
    <t>Demontáž stávajícího autobusového přístřešku + doprava do skladu obce</t>
  </si>
  <si>
    <t>-1380071173</t>
  </si>
  <si>
    <t>997</t>
  </si>
  <si>
    <t>Přesun sutě</t>
  </si>
  <si>
    <t>147</t>
  </si>
  <si>
    <t>997221551</t>
  </si>
  <si>
    <t>Vodorovná doprava suti bez naložení, ale se složením a s hrubým urovnáním ze sypkých materiálů, na vzdálenost do 1 km</t>
  </si>
  <si>
    <t>-1853987210</t>
  </si>
  <si>
    <t>https://podminky.urs.cz/item/CS_URS_2024_02/997221551</t>
  </si>
  <si>
    <t>148</t>
  </si>
  <si>
    <t>997221559</t>
  </si>
  <si>
    <t>Vodorovná doprava suti bez naložení, ale se složením a s hrubým urovnáním Příplatek k ceně za každý další započatý 1 km přes 1 km</t>
  </si>
  <si>
    <t>-1845851106</t>
  </si>
  <si>
    <t>https://podminky.urs.cz/item/CS_URS_2024_02/997221559</t>
  </si>
  <si>
    <t>884,122*14 'Přepočtené koeficientem množství</t>
  </si>
  <si>
    <t>149</t>
  </si>
  <si>
    <t>997221861</t>
  </si>
  <si>
    <t>Poplatek za uložení stavebního odpadu na recyklační skládce (skládkovné) z prostého betonu zatříděného do Katalogu odpadů pod kódem 17 01 01</t>
  </si>
  <si>
    <t>709957034</t>
  </si>
  <si>
    <t>https://podminky.urs.cz/item/CS_URS_2024_02/997221861</t>
  </si>
  <si>
    <t>150</t>
  </si>
  <si>
    <t>997221862</t>
  </si>
  <si>
    <t>Poplatek za uložení stavebního odpadu na recyklační skládce (skládkovné) z armovaného betonu zatříděného do Katalogu odpadů pod kódem 17 01 01</t>
  </si>
  <si>
    <t>845123535</t>
  </si>
  <si>
    <t>https://podminky.urs.cz/item/CS_URS_2024_02/997221862</t>
  </si>
  <si>
    <t>151</t>
  </si>
  <si>
    <t>997221873</t>
  </si>
  <si>
    <t>-194537036</t>
  </si>
  <si>
    <t>https://podminky.urs.cz/item/CS_URS_2024_02/997221873</t>
  </si>
  <si>
    <t>152</t>
  </si>
  <si>
    <t>997221875</t>
  </si>
  <si>
    <t>Poplatek za uložení stavebního odpadu na recyklační skládce (skládkovné) asfaltového bez obsahu dehtu zatříděného do Katalogu odpadů pod kódem 17 03 02</t>
  </si>
  <si>
    <t>1568321979</t>
  </si>
  <si>
    <t>https://podminky.urs.cz/item/CS_URS_2024_02/997221875</t>
  </si>
  <si>
    <t>998</t>
  </si>
  <si>
    <t>Přesun hmot</t>
  </si>
  <si>
    <t>153</t>
  </si>
  <si>
    <t>998225111</t>
  </si>
  <si>
    <t>Přesun hmot pro komunikace s krytem z kameniva, monolitickým betonovým nebo živičným dopravní vzdálenost do 200 m jakékoliv délky objektu</t>
  </si>
  <si>
    <t>-1837871382</t>
  </si>
  <si>
    <t>https://podminky.urs.cz/item/CS_URS_2024_02/998225111</t>
  </si>
  <si>
    <t>SAN</t>
  </si>
  <si>
    <t>SANACE AKTIVNÍ ZÓNY ZEMNÍ PLÁNĚ</t>
  </si>
  <si>
    <t>154</t>
  </si>
  <si>
    <t>IP 8502</t>
  </si>
  <si>
    <t>Posouzení aktivní zóny zemní pláně geotechnikem vč. případných laboratorních zkoušek</t>
  </si>
  <si>
    <t>...</t>
  </si>
  <si>
    <t>1391928098</t>
  </si>
  <si>
    <t>Poznámka k položce:_x000d_
Po provedení bouracích a zemních prací na úroveň zemní pláně a zásypech rýh inženýrských sítí bude v případě neúnosnosti zemní pláně (na základě provedených zkoušek) přivolán geotechnik, který posoudí aktivnní zónu zemní pláně a navrhne rozsah a způsob sanace. Součástí položky jsou případné odběry vzorků, jejich vyhodnocení, laboratorní zkoušky, atd. dle potřeb geotechnika.</t>
  </si>
  <si>
    <t>155</t>
  </si>
  <si>
    <t>122252205</t>
  </si>
  <si>
    <t>Odkopávky a prokopávky nezapažené pro silnice a dálnice strojně v hornině třídy těžitelnosti I přes 500 do 1 000 m3</t>
  </si>
  <si>
    <t>1262044474</t>
  </si>
  <si>
    <t>https://podminky.urs.cz/item/CS_URS_2024_02/122252205</t>
  </si>
  <si>
    <t>Způsob výpočtu: plocha * tloušťka vrstvy</t>
  </si>
  <si>
    <t>F31*0,5</t>
  </si>
  <si>
    <t>156</t>
  </si>
  <si>
    <t>120001101</t>
  </si>
  <si>
    <t>Příplatek k cenám vykopávek za ztížení vykopávky v blízkosti podzemního vedení nebo výbušnin v horninách jakékoliv třídy</t>
  </si>
  <si>
    <t>-2106167973</t>
  </si>
  <si>
    <t>https://podminky.urs.cz/item/CS_URS_2024_02/120001101</t>
  </si>
  <si>
    <t>Poznámka k položce:_x000d_
V rámci zemních prací je uvažováno cca 30% prací prováděných v ochranných pásmech stávajících IS a to s max. opatrností dle podmínek správců IS.</t>
  </si>
  <si>
    <t>F31*0,5*0,3</t>
  </si>
  <si>
    <t>157</t>
  </si>
  <si>
    <t>692776939</t>
  </si>
  <si>
    <t>158</t>
  </si>
  <si>
    <t>39392085</t>
  </si>
  <si>
    <t>178,548*5 'Přepočtené koeficientem množství</t>
  </si>
  <si>
    <t>159</t>
  </si>
  <si>
    <t>-424757237</t>
  </si>
  <si>
    <t>F31*0,5*1,8</t>
  </si>
  <si>
    <t>160</t>
  </si>
  <si>
    <t>720144812</t>
  </si>
  <si>
    <t>161</t>
  </si>
  <si>
    <t>564811111</t>
  </si>
  <si>
    <t>Podklad ze štěrkodrti ŠD s rozprostřením a zhutněním plochy přes 100 m2, po zhutnění tl. 50 mm</t>
  </si>
  <si>
    <t>145894280</t>
  </si>
  <si>
    <t>https://podminky.urs.cz/item/CS_URS_2024_02/564811111</t>
  </si>
  <si>
    <t>F31 "sanace aktivní zóny zemní pláně - uzavírací vrstva"</t>
  </si>
  <si>
    <t>162</t>
  </si>
  <si>
    <t>564961315</t>
  </si>
  <si>
    <t>Podklad nebo podsyp z betonového recyklátu s rozprostřením a zhutněním plochy přes 100 m2, po zhutnění tl. 200 mm</t>
  </si>
  <si>
    <t>-1957191271</t>
  </si>
  <si>
    <t>https://podminky.urs.cz/item/CS_URS_2024_02/564961315</t>
  </si>
  <si>
    <t>Poznámka k položce:_x000d_
Výměra této položky a položek s ní souvisejících v této kapitole je uvažována jako maximální v případě, že by bylo nutné přistoupit k sanaci aktivní zóny zemní pláně a bude fakturována na základě skutečně provedených prací. Rozsah prací bude stanoven na základě zkoušek únosnosti zemmní pláně a odsouhlasen TDS a AD. Doloženo bude geodetickým měřením nebo jiným způsobem po dohodě s TDS. Podrobněji viz. TZ._x000d_
Po dohodě s TDS a projektantem lze použít i jiný vhodný recyklát.</t>
  </si>
  <si>
    <t>(F02*1,15+F03*1,15+F05+F06+F07+F08)*0,5 "sanace aktivní zóny zemní pláně"</t>
  </si>
  <si>
    <t>163</t>
  </si>
  <si>
    <t>564971315</t>
  </si>
  <si>
    <t>Podklad nebo podsyp z betonového recyklátu s rozprostřením a zhutněním plochy přes 100 m2, po zhutnění tl. 250 mm</t>
  </si>
  <si>
    <t>962673326</t>
  </si>
  <si>
    <t>https://podminky.urs.cz/item/CS_URS_2024_02/564971315</t>
  </si>
  <si>
    <t>Práce a dodávky M</t>
  </si>
  <si>
    <t>46-M</t>
  </si>
  <si>
    <t>Zemní práce při extr.mont.pracích</t>
  </si>
  <si>
    <t>164</t>
  </si>
  <si>
    <t>460161131</t>
  </si>
  <si>
    <t>Hloubení kabelových rýh ručně včetně urovnání dna s přemístěním výkopku do vzdálenosti 3 m od okraje jámy nebo s naložením na dopravní prostředek šířky 35 cm hloubky 40 cm v hornině třídy těžitelnosti I skupiny 1 a 2</t>
  </si>
  <si>
    <t>-1351743835</t>
  </si>
  <si>
    <t>https://podminky.urs.cz/item/CS_URS_2024_02/460161131</t>
  </si>
  <si>
    <t>165</t>
  </si>
  <si>
    <t>460431142</t>
  </si>
  <si>
    <t>Zásyp kabelových rýh ručně s přemístění sypaniny ze vzdálenosti do 10 m, s uložením výkopku ve vrstvách včetně zhutnění a úpravy povrchu šířky 35 cm hloubky 40 cm z horniny třídy těžitelnosti I skupiny 3</t>
  </si>
  <si>
    <t>479277992</t>
  </si>
  <si>
    <t>https://podminky.urs.cz/item/CS_URS_2024_02/460431142</t>
  </si>
  <si>
    <t>166</t>
  </si>
  <si>
    <t>58331351</t>
  </si>
  <si>
    <t>kamenivo těžené drobné frakce 0/4</t>
  </si>
  <si>
    <t>1401604430</t>
  </si>
  <si>
    <t>Způsob výpočtu: délka * šířka * hloubka * objemová hmotnost</t>
  </si>
  <si>
    <t>F54*0,35*0,4*2,1</t>
  </si>
  <si>
    <t>167</t>
  </si>
  <si>
    <t>460671111</t>
  </si>
  <si>
    <t>Výstražné prvky pro krytí kabelů včetně vyrovnání povrchu rýhy, rozvinutí a uložení fólie, šířky přes 10 do 20 cm</t>
  </si>
  <si>
    <t>1327234963</t>
  </si>
  <si>
    <t>https://podminky.urs.cz/item/CS_URS_2024_02/460671111</t>
  </si>
  <si>
    <t>168</t>
  </si>
  <si>
    <t>460791114</t>
  </si>
  <si>
    <t>Montáž trubek ochranných uložených volně do rýhy plastových tuhých, vnitřního průměru přes 90 do 110 mm</t>
  </si>
  <si>
    <t>1988704908</t>
  </si>
  <si>
    <t>https://podminky.urs.cz/item/CS_URS_2024_02/460791114</t>
  </si>
  <si>
    <t>Poznámka k položce:_x000d_
Výměra této položky a položek s ní souvisejících v této kapitole je uvažována jako maximální v případě, že by bylo nutné přistoupit k realizaci doplnění či prodloužení chrániček na stávajícícíh IS a bude fakturována na základě skutečně provedených prací. Rozsah prací bude odsouhlasen TDS a AD. Položka je uvažována vč. očištění kabelů.</t>
  </si>
  <si>
    <t>7+2+4+4+6+2</t>
  </si>
  <si>
    <t>169</t>
  </si>
  <si>
    <t>34571098</t>
  </si>
  <si>
    <t>trubka elektroinstalační dělená (chránička) D 100/110mm, HDPE</t>
  </si>
  <si>
    <t>391580696</t>
  </si>
  <si>
    <t>170</t>
  </si>
  <si>
    <t>469981111</t>
  </si>
  <si>
    <t>Přesun hmot pro pomocné stavební práce při elektromontážích dopravní vzdálenost do 1 000 m</t>
  </si>
  <si>
    <t>985651117</t>
  </si>
  <si>
    <t>https://podminky.urs.cz/item/CS_URS_2024_02/469981111</t>
  </si>
  <si>
    <t>potrubí</t>
  </si>
  <si>
    <t>23,7</t>
  </si>
  <si>
    <t>5,64</t>
  </si>
  <si>
    <t>549,59</t>
  </si>
  <si>
    <t>kolena</t>
  </si>
  <si>
    <t>redukce</t>
  </si>
  <si>
    <t>koleno</t>
  </si>
  <si>
    <t>poklop</t>
  </si>
  <si>
    <t>2022-31-301 - SO 301 - Dešťová kanalizace</t>
  </si>
  <si>
    <t>odbočky</t>
  </si>
  <si>
    <t>šachta</t>
  </si>
  <si>
    <t>2022-31-301-SP - SO 301 - Soupis prací - Dešťová kanalizace</t>
  </si>
  <si>
    <t>22231</t>
  </si>
  <si>
    <t>lože</t>
  </si>
  <si>
    <t>69,472</t>
  </si>
  <si>
    <t>obsyp</t>
  </si>
  <si>
    <t>138,943</t>
  </si>
  <si>
    <t>zásypový materiál</t>
  </si>
  <si>
    <t>531,995</t>
  </si>
  <si>
    <t>90,08</t>
  </si>
  <si>
    <t>rýha</t>
  </si>
  <si>
    <t>675,229</t>
  </si>
  <si>
    <t>10,224</t>
  </si>
  <si>
    <t>podsyp</t>
  </si>
  <si>
    <t>7,2</t>
  </si>
  <si>
    <t>pažení</t>
  </si>
  <si>
    <t>1131,8</t>
  </si>
  <si>
    <t>73703800</t>
  </si>
  <si>
    <t>Ing. Jan Révay</t>
  </si>
  <si>
    <t xml:space="preserve">    5 - Komunikace</t>
  </si>
  <si>
    <t xml:space="preserve">    9 - Ostatní konstrukce a práce, bourání</t>
  </si>
  <si>
    <t>2124238261</t>
  </si>
  <si>
    <t>Způsob výpočtu: délka * šířka * hloubka</t>
  </si>
  <si>
    <t>2*2*(1,49+1,72+2,45+2,84+2,39+1,86+1,67+1,45+1,15+1,35+1,35+1,35+1,45) "šachty betonové"</t>
  </si>
  <si>
    <t>1,2*1,2*(1,2+1+1,23+1,6+2,07) "šachty plastové"</t>
  </si>
  <si>
    <t>132251103</t>
  </si>
  <si>
    <t>Hloubení nezapažených rýh šířky do 800 mm strojně s urovnáním dna do předepsaného profilu a spádu v hornině třídy těžitelnosti I skupiny 3 přes 50 do 100 m3</t>
  </si>
  <si>
    <t>1428899000</t>
  </si>
  <si>
    <t>https://podminky.urs.cz/item/CS_URS_2024_02/132251103</t>
  </si>
  <si>
    <t>Způsob výpočtu: podélná plocha výkopu (dle podélného profilu) * šířka výkopu</t>
  </si>
  <si>
    <t>(27,54+565,9+6,1+106,1+6,81+131,586)*0,8</t>
  </si>
  <si>
    <t>151811131</t>
  </si>
  <si>
    <t>Zřízení pažicích boxů pro pažení a rozepření stěn rýh podzemního vedení hloubka výkopu do 4 m, šířka do 1,2 m</t>
  </si>
  <si>
    <t>1156717797</t>
  </si>
  <si>
    <t>https://podminky.urs.cz/item/CS_URS_2024_02/151811131</t>
  </si>
  <si>
    <t>Způsob výpočtu: podélná plocha výkopu (dle podélného profilu) * 2</t>
  </si>
  <si>
    <t>565,9*2</t>
  </si>
  <si>
    <t>151811231</t>
  </si>
  <si>
    <t>Odstranění pažicích boxů pro pažení a rozepření stěn rýh podzemního vedení hloubka výkopu do 4 m, šířka do 1,2 m</t>
  </si>
  <si>
    <t>-1850404230</t>
  </si>
  <si>
    <t>https://podminky.urs.cz/item/CS_URS_2024_02/151811231</t>
  </si>
  <si>
    <t>213468924</t>
  </si>
  <si>
    <t>F17+F18+F19 "nevhodný výkopek"</t>
  </si>
  <si>
    <t>F14+F15 "doprava nakoupeného obsypového materiálu"</t>
  </si>
  <si>
    <t>-2126387930</t>
  </si>
  <si>
    <t>F17+F18+F19</t>
  </si>
  <si>
    <t>F14+F15</t>
  </si>
  <si>
    <t>1446,471*15 'Přepočtené koeficientem množství</t>
  </si>
  <si>
    <t>1654780453</t>
  </si>
  <si>
    <t>(F17+F18+F19)*1,8</t>
  </si>
  <si>
    <t>717106510</t>
  </si>
  <si>
    <t>174151101</t>
  </si>
  <si>
    <t>Zásyp sypaninou z jakékoliv horniny strojně s uložením výkopku ve vrstvách se zhutněním jam, šachet, rýh nebo kolem objektů v těchto vykopávkách</t>
  </si>
  <si>
    <t>-1590052915</t>
  </si>
  <si>
    <t>https://podminky.urs.cz/item/CS_URS_2024_02/174151101</t>
  </si>
  <si>
    <t xml:space="preserve">Způsob výpočtu:  objem jámy - objem šachty - podkladní konstrukce</t>
  </si>
  <si>
    <t>F17-(PI*0,62*0,62*(1,49+1,72+2,45+2,84+2,39+1,86+1,67+1,45+1,15+1,35+1,35+1,35+1,45))-F20*0,1</t>
  </si>
  <si>
    <t>F19-(PI*0,3*0,3*(1,2+1+1,23+1,6+2,07))-F21*0,1</t>
  </si>
  <si>
    <t>Mezisoučet</t>
  </si>
  <si>
    <t>Způsob výpočtu: objem rýhy - podsyp - obsyp</t>
  </si>
  <si>
    <t>F18-F13-F14</t>
  </si>
  <si>
    <t>-1984478209</t>
  </si>
  <si>
    <t>(F15)*1,9</t>
  </si>
  <si>
    <t>175151101</t>
  </si>
  <si>
    <t>Obsypání potrubí strojně sypaninou z vhodných hornin třídy těžitelnosti I a II, skupiny 1 až 4 nebo materiálem připraveným podél výkopu ve vzdálenosti do 3 m od jeho kraje, pro jakoukoliv hloubku výkopu a míru zhutnění bez prohození sypaniny</t>
  </si>
  <si>
    <t>-561349353</t>
  </si>
  <si>
    <t>https://podminky.urs.cz/item/CS_URS_2024_02/175151101</t>
  </si>
  <si>
    <t>Způsob výpočtu: délka * šířka * tloušťka vrstvy</t>
  </si>
  <si>
    <t>(F01+F02+F03)*0,8*0,3</t>
  </si>
  <si>
    <t>58337344</t>
  </si>
  <si>
    <t>štěrkopísek frakce 0/32</t>
  </si>
  <si>
    <t>-620064850</t>
  </si>
  <si>
    <t>F14*2,1</t>
  </si>
  <si>
    <t>451572111</t>
  </si>
  <si>
    <t>Lože pod potrubí, stoky a drobné objekty v otevřeném výkopu z kameniva drobného těženého 0 až 4 mm</t>
  </si>
  <si>
    <t>-149555709</t>
  </si>
  <si>
    <t>https://podminky.urs.cz/item/CS_URS_2024_02/451572111</t>
  </si>
  <si>
    <t>Způsob výpočtu: délka x šířka x tloušťka vrstvy</t>
  </si>
  <si>
    <t>(F01+F02+F03)*0,8*0,15</t>
  </si>
  <si>
    <t>Komunikace</t>
  </si>
  <si>
    <t>564231111</t>
  </si>
  <si>
    <t>Podklad nebo podsyp ze štěrkopísku ŠP s rozprostřením, vlhčením a zhutněním plochy přes 100 m2, po zhutnění tl. 100 mm</t>
  </si>
  <si>
    <t>-1130373985</t>
  </si>
  <si>
    <t>https://podminky.urs.cz/item/CS_URS_2024_02/564231111</t>
  </si>
  <si>
    <t>Způsob výpočtu: délka * šířka * počet</t>
  </si>
  <si>
    <t>2*2*(F11+F12) "šachty betonové"</t>
  </si>
  <si>
    <t>1,2*1,2*F10 "šachty plastové"</t>
  </si>
  <si>
    <t>871350410</t>
  </si>
  <si>
    <t>Montáž kanalizačního potrubí z polypropylenu PP korugovaného nebo žebrovaného SN 10 DN 200</t>
  </si>
  <si>
    <t>-536042993</t>
  </si>
  <si>
    <t>https://podminky.urs.cz/item/CS_URS_2024_02/871350410</t>
  </si>
  <si>
    <t>0,6+0,6+0,35+0,6+3+2,2+6,35+6,4+0,9+0,9+0,9+0,9 "DN 160"</t>
  </si>
  <si>
    <t>5,64 "DN 200"</t>
  </si>
  <si>
    <t>28617043</t>
  </si>
  <si>
    <t>trubka kanalizační PP korugovaná DN 150x6000mm SN10</t>
  </si>
  <si>
    <t>1386150942</t>
  </si>
  <si>
    <t>23,7*1,15 'Přepočtené koeficientem množství</t>
  </si>
  <si>
    <t>28617044</t>
  </si>
  <si>
    <t>trubka kanalizační PP korugovaná DN 200x6000mm SN10</t>
  </si>
  <si>
    <t>-1738760226</t>
  </si>
  <si>
    <t>5,64*1,15 'Přepočtené koeficientem množství</t>
  </si>
  <si>
    <t>871360410</t>
  </si>
  <si>
    <t>Montáž kanalizačního potrubí z polypropylenu PP korugovaného nebo žebrovaného SN 10 DN 250</t>
  </si>
  <si>
    <t>-358601257</t>
  </si>
  <si>
    <t>https://podminky.urs.cz/item/CS_URS_2024_02/871360410</t>
  </si>
  <si>
    <t>20,88+303,81+6,27+80,08+3,9+134,65 "DN 250"</t>
  </si>
  <si>
    <t>28617045</t>
  </si>
  <si>
    <t>trubka kanalizační PP korugovaná DN 250x6000mm SN10</t>
  </si>
  <si>
    <t>-378395976</t>
  </si>
  <si>
    <t>Poznámka k položce:_x000d_
Část materiálu dodá stavebník ze svého skladu.</t>
  </si>
  <si>
    <t>F03-(45*6)</t>
  </si>
  <si>
    <t>279,59*1,03 'Přepočtené koeficientem množství</t>
  </si>
  <si>
    <t>877310410</t>
  </si>
  <si>
    <t>Montáž tvarovek na kanalizačním plastovém potrubí z PP nebo PVC-U korugovaného nebo žebrovaného kolen DN 150</t>
  </si>
  <si>
    <t>1175479379</t>
  </si>
  <si>
    <t>https://podminky.urs.cz/item/CS_URS_2024_02/877310410</t>
  </si>
  <si>
    <t>28654612</t>
  </si>
  <si>
    <t>koleno kanalizační PP DN 160x45°</t>
  </si>
  <si>
    <t>367873493</t>
  </si>
  <si>
    <t>877350410</t>
  </si>
  <si>
    <t>Montáž tvarovek na kanalizačním plastovém potrubí z PP nebo PVC-U korugovaného nebo žebrovaného kolen DN 200</t>
  </si>
  <si>
    <t>-1100496450</t>
  </si>
  <si>
    <t>https://podminky.urs.cz/item/CS_URS_2024_02/877350410</t>
  </si>
  <si>
    <t>28654613</t>
  </si>
  <si>
    <t>koleno kanalizační PP DN 200x45°</t>
  </si>
  <si>
    <t>-1826418233</t>
  </si>
  <si>
    <t>877350430</t>
  </si>
  <si>
    <t>Montáž tvarovek na kanalizačním plastovém potrubí z PP nebo PVC-U korugovaného nebo žebrovaného spojek nebo redukcí DN 200</t>
  </si>
  <si>
    <t>-1240168395</t>
  </si>
  <si>
    <t>https://podminky.urs.cz/item/CS_URS_2024_02/877350430</t>
  </si>
  <si>
    <t>28617245</t>
  </si>
  <si>
    <t>redukce kanalizační PP třívrstvá DN 200/150</t>
  </si>
  <si>
    <t>-1839580049</t>
  </si>
  <si>
    <t>877360420</t>
  </si>
  <si>
    <t>Montáž tvarovek na kanalizačním plastovém potrubí z PP nebo PVC-U korugovaného nebo žebrovaného odboček DN 250</t>
  </si>
  <si>
    <t>-1041390872</t>
  </si>
  <si>
    <t>https://podminky.urs.cz/item/CS_URS_2024_02/877360420</t>
  </si>
  <si>
    <t>28617382</t>
  </si>
  <si>
    <t>odbočka kanalizace PP korugované 45° DN 250/200</t>
  </si>
  <si>
    <t>-1696829414</t>
  </si>
  <si>
    <t>877360430</t>
  </si>
  <si>
    <t>Montáž tvarovek na kanalizačním plastovém potrubí z PP nebo PVC-U korugovaného nebo žebrovaného spojek nebo redukcí DN 250</t>
  </si>
  <si>
    <t>1632325838</t>
  </si>
  <si>
    <t>https://podminky.urs.cz/item/CS_URS_2024_02/877360430</t>
  </si>
  <si>
    <t>28617246</t>
  </si>
  <si>
    <t>redukce kanalizační PP třívrstvá DN 250/200</t>
  </si>
  <si>
    <t>-1497881250</t>
  </si>
  <si>
    <t>892351111</t>
  </si>
  <si>
    <t>Tlakové zkoušky vodou na potrubí DN 150 nebo 200</t>
  </si>
  <si>
    <t>-1232769423</t>
  </si>
  <si>
    <t>https://podminky.urs.cz/item/CS_URS_2024_02/892351111</t>
  </si>
  <si>
    <t>F01+F02</t>
  </si>
  <si>
    <t>892381111</t>
  </si>
  <si>
    <t>Tlakové zkoušky vodou na potrubí DN 250, 300 nebo 350</t>
  </si>
  <si>
    <t>1072796044</t>
  </si>
  <si>
    <t>https://podminky.urs.cz/item/CS_URS_2024_02/892381111</t>
  </si>
  <si>
    <t>894411121</t>
  </si>
  <si>
    <t>Zřízení šachet kanalizačních z betonových dílců výšky vstupu do 1,50 m s obložením dna betonem tř. C 25/30, na potrubí DN přes 200 do 300</t>
  </si>
  <si>
    <t>-1187915995</t>
  </si>
  <si>
    <t>https://podminky.urs.cz/item/CS_URS_2024_02/894411121</t>
  </si>
  <si>
    <t>894411151</t>
  </si>
  <si>
    <t>Zřízení šachet kanalizačních z betonových dílců výšky vstupu do 1,50 m s obložením dna betonem tř. C 25/30, na potrubí DN 600</t>
  </si>
  <si>
    <t>-238140603</t>
  </si>
  <si>
    <t>https://podminky.urs.cz/item/CS_URS_2024_02/894411151</t>
  </si>
  <si>
    <t>894138001</t>
  </si>
  <si>
    <t>Šachty kanalizační zděné Příplatek k cenám šachet na stokách kruhových a vejčitých za každých dalších 0,60 m výšky</t>
  </si>
  <si>
    <t>655475017</t>
  </si>
  <si>
    <t>https://podminky.urs.cz/item/CS_URS_2024_02/894138001</t>
  </si>
  <si>
    <t>59224167</t>
  </si>
  <si>
    <t>skruž betonová přechodová 62,5/100x60x12cm stupadla poplastovaná</t>
  </si>
  <si>
    <t>1815829348</t>
  </si>
  <si>
    <t>59224075</t>
  </si>
  <si>
    <t>deska betonová zákrytová k ukončení šachet 1000/625x200mm</t>
  </si>
  <si>
    <t>1825886515</t>
  </si>
  <si>
    <t>59224011</t>
  </si>
  <si>
    <t>prstenec šachtový vyrovnávací betonový 625x100x60mm</t>
  </si>
  <si>
    <t>517244534</t>
  </si>
  <si>
    <t>59224012</t>
  </si>
  <si>
    <t>prstenec šachtový vyrovnávací betonový 625x100x80mm</t>
  </si>
  <si>
    <t>72946002</t>
  </si>
  <si>
    <t>59224013</t>
  </si>
  <si>
    <t>prstenec šachtový vyrovnávací betonový 625x100x100mm</t>
  </si>
  <si>
    <t>-334366590</t>
  </si>
  <si>
    <t>59224014</t>
  </si>
  <si>
    <t>prstenec šachtový vyrovnávací betonový 625x100x120mm</t>
  </si>
  <si>
    <t>-294347342</t>
  </si>
  <si>
    <t>59224010</t>
  </si>
  <si>
    <t>prstenec šachtový vyrovnávací betonový 625x100x40mm</t>
  </si>
  <si>
    <t>551861287</t>
  </si>
  <si>
    <t>59224160</t>
  </si>
  <si>
    <t>skruž betonová kanalizační se stupadly 100x25x12cm</t>
  </si>
  <si>
    <t>688823068</t>
  </si>
  <si>
    <t>59224162</t>
  </si>
  <si>
    <t>skruž betonová kanalizační se stupadly 100x100x12cm</t>
  </si>
  <si>
    <t>-1053141738</t>
  </si>
  <si>
    <t>59224350</t>
  </si>
  <si>
    <t>dno betonové šachty kanalizační jednolité 100x53x15cm</t>
  </si>
  <si>
    <t>2089250134</t>
  </si>
  <si>
    <t>59224356</t>
  </si>
  <si>
    <t>dno betonové šachty kanalizační jednolité 100x98x60cm</t>
  </si>
  <si>
    <t>1526273738</t>
  </si>
  <si>
    <t>59224348</t>
  </si>
  <si>
    <t>těsnění elastomerové pro spojení šachetních dílů DN 1000</t>
  </si>
  <si>
    <t>163023387</t>
  </si>
  <si>
    <t>894812321</t>
  </si>
  <si>
    <t>Revizní a čistící šachta z polypropylenu PP pro hladké trouby DN 600 šachtové dno (DN šachty / DN trubního vedení) DN 600/250 průtočné</t>
  </si>
  <si>
    <t>1407436001</t>
  </si>
  <si>
    <t>https://podminky.urs.cz/item/CS_URS_2024_02/894812321</t>
  </si>
  <si>
    <t>894812331</t>
  </si>
  <si>
    <t>Revizní a čistící šachta z polypropylenu PP pro hladké trouby DN 600 roura šachtová korugovaná, světlé hloubky 1 000 mm</t>
  </si>
  <si>
    <t>311377171</t>
  </si>
  <si>
    <t>https://podminky.urs.cz/item/CS_URS_2024_02/894812331</t>
  </si>
  <si>
    <t>894812332</t>
  </si>
  <si>
    <t>Revizní a čistící šachta z polypropylenu PP pro hladké trouby DN 600 roura šachtová korugovaná, světlé hloubky 2 000 mm</t>
  </si>
  <si>
    <t>-264136906</t>
  </si>
  <si>
    <t>https://podminky.urs.cz/item/CS_URS_2024_02/894812332</t>
  </si>
  <si>
    <t>894812339</t>
  </si>
  <si>
    <t>Revizní a čistící šachta z polypropylenu PP pro hladké trouby DN 600 Příplatek k cenám 2331 - 2334 za uříznutí šachtové roury</t>
  </si>
  <si>
    <t>-1737900161</t>
  </si>
  <si>
    <t>https://podminky.urs.cz/item/CS_URS_2024_02/894812339</t>
  </si>
  <si>
    <t>894812357</t>
  </si>
  <si>
    <t>Revizní a čistící šachta z polypropylenu PP pro hladké trouby DN 600 poklop (mříž) litinový pro třídu zatížení B125 s teleskopickým adaptérem</t>
  </si>
  <si>
    <t>-875466407</t>
  </si>
  <si>
    <t>https://podminky.urs.cz/item/CS_URS_2024_02/894812357</t>
  </si>
  <si>
    <t>Poznámka k položce:_x000d_
Litinový poklop bude nahrazen betonovým adaptéerm pro UV 420x620 mm a litinovou vtokovou mříží 500x500 mm s kalovým košem na hrubé nečistoty - tento materiál je součástí této položky.</t>
  </si>
  <si>
    <t>899104112</t>
  </si>
  <si>
    <t>Osazení poklopů šachtových litinových, ocelových nebo železobetonových včetně rámů pro třídu zatížení D400, E600</t>
  </si>
  <si>
    <t>-50902221</t>
  </si>
  <si>
    <t>https://podminky.urs.cz/item/CS_URS_2024_02/899104112</t>
  </si>
  <si>
    <t>55241017</t>
  </si>
  <si>
    <t>poklop šachtový litinový kruhový DN 600 bez ventilace tř D400 pro běžný provoz</t>
  </si>
  <si>
    <t>-1697905360</t>
  </si>
  <si>
    <t>Ostatní konstrukce a práce, bourání</t>
  </si>
  <si>
    <t>919441211</t>
  </si>
  <si>
    <t>Čelo propustku včetně římsy ze zdiva z lomového kamene, pro propustek z trub DN 300 až 500 mm</t>
  </si>
  <si>
    <t>-1616282578</t>
  </si>
  <si>
    <t>https://podminky.urs.cz/item/CS_URS_2024_02/919441211</t>
  </si>
  <si>
    <t>4 "výústní objekty dešťové kanalizace"</t>
  </si>
  <si>
    <t>998276101</t>
  </si>
  <si>
    <t>Přesun hmot pro trubní vedení hloubené z trub z plastických hmot nebo sklolaminátových pro vodovody, kanalizace, teplovody, produktovody v otevřeném výkopu dopravní vzdálenost do 15 m</t>
  </si>
  <si>
    <t>243250303</t>
  </si>
  <si>
    <t>https://podminky.urs.cz/item/CS_URS_2024_02/998276101</t>
  </si>
  <si>
    <t>998276127</t>
  </si>
  <si>
    <t>Přesun hmot pro trubní vedení hloubené z trub z plastických hmot nebo sklolaminátových Příplatek k cenám za zvětšený přesun přes vymezenou dopravní vzdálenost přes 2000 do 3000 m</t>
  </si>
  <si>
    <t>-397249995</t>
  </si>
  <si>
    <t>https://podminky.urs.cz/item/CS_URS_2024_02/998276127</t>
  </si>
  <si>
    <t>Poznámka k položce:_x000d_
Doprava části vlastního materiálu ze skladu stavebníka.</t>
  </si>
  <si>
    <t>demontáž svítidel</t>
  </si>
  <si>
    <t>demontáž kabelu</t>
  </si>
  <si>
    <t>206</t>
  </si>
  <si>
    <t>2,695</t>
  </si>
  <si>
    <t>bourání patek</t>
  </si>
  <si>
    <t>výkopek</t>
  </si>
  <si>
    <t>86,52</t>
  </si>
  <si>
    <t>2022-31-431 - SO 431 - Přeložka veřejného osvětlení</t>
  </si>
  <si>
    <t>144,2</t>
  </si>
  <si>
    <t>2022-31-431-SP - SO 431 - Soupis prací - Přeložka veřejného osvětlení</t>
  </si>
  <si>
    <t>22249</t>
  </si>
  <si>
    <t>CZ8304091807</t>
  </si>
  <si>
    <t xml:space="preserve">    21-M - Elektromontáže</t>
  </si>
  <si>
    <t>HZS - Hodinové zúčtovací sazby</t>
  </si>
  <si>
    <t>21-M</t>
  </si>
  <si>
    <t>Elektromontáže</t>
  </si>
  <si>
    <t>210100001</t>
  </si>
  <si>
    <t>Ukončení vodičů izolovaných s označením a zapojením v rozváděči nebo na přístroji průřezu žíly do 2,5 mm2</t>
  </si>
  <si>
    <t>-649411738</t>
  </si>
  <si>
    <t>https://podminky.urs.cz/item/CS_URS_2024_02/210100001</t>
  </si>
  <si>
    <t>Poznámka k položce:_x000d_
budou použity smršťovací koncovky</t>
  </si>
  <si>
    <t>F01*6</t>
  </si>
  <si>
    <t>210100014</t>
  </si>
  <si>
    <t>Ukončení vodičů izolovaných s označením a zapojením v rozváděči nebo na přístroji průřezu žíly do 10 mm2</t>
  </si>
  <si>
    <t>2099548062</t>
  </si>
  <si>
    <t>https://podminky.urs.cz/item/CS_URS_2024_02/210100014</t>
  </si>
  <si>
    <t>F01*8</t>
  </si>
  <si>
    <t>210202013</t>
  </si>
  <si>
    <t>Montáž svítidel výbojkových se zapojením vodičů průmyslových nebo venkovních na výložník</t>
  </si>
  <si>
    <t>348154742</t>
  </si>
  <si>
    <t>https://podminky.urs.cz/item/CS_URS_2024_02/210202013</t>
  </si>
  <si>
    <t>Poznámka k položce:_x000d_
Budou zpětně osazena svítidla demontovaná v rámci stavby.</t>
  </si>
  <si>
    <t>210204011</t>
  </si>
  <si>
    <t>Montáž stožárů osvětlení samostatně stojících ocelových, délky do 12 m</t>
  </si>
  <si>
    <t>178767985</t>
  </si>
  <si>
    <t>https://podminky.urs.cz/item/CS_URS_2024_02/210204011</t>
  </si>
  <si>
    <t>Poznámka k položce:_x000d_
Budou zpětně osazeny stožáry demontovaná v rámci stavby.</t>
  </si>
  <si>
    <t>210204103</t>
  </si>
  <si>
    <t>Montáž výložníků osvětlení jednoramenných sloupových, hmotnosti do 35 kg</t>
  </si>
  <si>
    <t>-1904021659</t>
  </si>
  <si>
    <t>https://podminky.urs.cz/item/CS_URS_2024_02/210204103</t>
  </si>
  <si>
    <t>Poznámka k položce:_x000d_
Budou zpětně osazeny výložníky demontovaná v rámci stavby.</t>
  </si>
  <si>
    <t>210204201</t>
  </si>
  <si>
    <t>Montáž elektrovýzbroje stožárů osvětlení 1 okruh</t>
  </si>
  <si>
    <t>-1850341724</t>
  </si>
  <si>
    <t>https://podminky.urs.cz/item/CS_URS_2024_02/210204201</t>
  </si>
  <si>
    <t>Poznámka k položce:_x000d_
Budou zpětně osazeny elektrovýzbroje demontované v rámci stavby.</t>
  </si>
  <si>
    <t>210220002</t>
  </si>
  <si>
    <t>Montáž uzemňovacího vedení s upevněním, propojením a připojením pomocí svorek na povrchu vodičů FeZn drátem nebo lanem průměru do 10 mm</t>
  </si>
  <si>
    <t>788180972</t>
  </si>
  <si>
    <t>https://podminky.urs.cz/item/CS_URS_2024_02/210220002</t>
  </si>
  <si>
    <t>Poznámka k položce:_x000d_
Budou zpětně použity zemnící dráty demontované v rámci stavby.</t>
  </si>
  <si>
    <t>210280002</t>
  </si>
  <si>
    <t>Zkoušky a prohlídky elektrických rozvodů a zařízení celková prohlídka, zkoušení, měření a vyhotovení revizní zprávy pro objem montážních prací přes 100 do 500 tisíc Kč</t>
  </si>
  <si>
    <t>1512251551</t>
  </si>
  <si>
    <t>https://podminky.urs.cz/item/CS_URS_2024_02/210280002</t>
  </si>
  <si>
    <t>210280223</t>
  </si>
  <si>
    <t>Měření zemních odporů zemnicí sítě délky pásku přes 200 do 500 m</t>
  </si>
  <si>
    <t>1024524811</t>
  </si>
  <si>
    <t>https://podminky.urs.cz/item/CS_URS_2024_02/210280223</t>
  </si>
  <si>
    <t>210812011</t>
  </si>
  <si>
    <t>Montáž izolovaných kabelů měděných do 1 kV bez ukončení plných nebo laněných kulatých (např. CYKY, CHKE-R) uložených volně nebo v liště počtu a průřezu žil 3x1,5 až 6 mm2</t>
  </si>
  <si>
    <t>-1905753708</t>
  </si>
  <si>
    <t>https://podminky.urs.cz/item/CS_URS_2024_02/210812011</t>
  </si>
  <si>
    <t>Poznámka k položce:_x000d_
Budou zpětně použit kabely demontované v rámci stavby.</t>
  </si>
  <si>
    <t>210812033</t>
  </si>
  <si>
    <t>Montáž izolovaných kabelů měděných do 1 kV bez ukončení plných nebo laněných kulatých (např. CYKY, CHKE-R) uložených volně nebo v liště počtu a průřezu žil 4x6 až 10 mm2</t>
  </si>
  <si>
    <t>5605275</t>
  </si>
  <si>
    <t>https://podminky.urs.cz/item/CS_URS_2024_02/210812033</t>
  </si>
  <si>
    <t>Poznámka k položce:_x000d_
Budou zpětně použit kabely vč. navlečených ochranných trubek demontované v rámci stavby.</t>
  </si>
  <si>
    <t>ZV: délka</t>
  </si>
  <si>
    <t>218100001</t>
  </si>
  <si>
    <t>Odpojení vodičů izolovaných z rozváděče nebo přístroje průřezu žíly do 2,5 mm2</t>
  </si>
  <si>
    <t>-726405461</t>
  </si>
  <si>
    <t>https://podminky.urs.cz/item/CS_URS_2024_02/218100001</t>
  </si>
  <si>
    <t>218100014</t>
  </si>
  <si>
    <t>Odpojení vodičů izolovaných z rozváděče nebo přístroje průřezu žíly do 10 mm2</t>
  </si>
  <si>
    <t>-926398837</t>
  </si>
  <si>
    <t>https://podminky.urs.cz/item/CS_URS_2024_02/218100014</t>
  </si>
  <si>
    <t>218202013</t>
  </si>
  <si>
    <t>Demontáž svítidel výbojkových s odpojením vodičů průmyslových nebo venkovních z výložníku</t>
  </si>
  <si>
    <t>-405207354</t>
  </si>
  <si>
    <t>https://podminky.urs.cz/item/CS_URS_2024_02/218202013</t>
  </si>
  <si>
    <t>Poznámka k položce:_x000d_
Svítidla budou zpětně použita v rámci stavby.</t>
  </si>
  <si>
    <t>218204011</t>
  </si>
  <si>
    <t>Demontáž stožárů osvětlení ocelových samostatně stojících, délky do 12 m</t>
  </si>
  <si>
    <t>-1654347390</t>
  </si>
  <si>
    <t>https://podminky.urs.cz/item/CS_URS_2024_02/218204011</t>
  </si>
  <si>
    <t>Poznámka k položce:_x000d_
Stožáry budou zpětně použity v rámci stavby.</t>
  </si>
  <si>
    <t>218204103</t>
  </si>
  <si>
    <t>Demontáž výložníků osvětlení jednoramenných sloupových, hmotnosti do 35 kg</t>
  </si>
  <si>
    <t>833312361</t>
  </si>
  <si>
    <t>https://podminky.urs.cz/item/CS_URS_2024_02/218204103</t>
  </si>
  <si>
    <t>Poznámka k položce:_x000d_
Výložníky budou zpětně použity v rámci stavby.</t>
  </si>
  <si>
    <t>218204201</t>
  </si>
  <si>
    <t>Demontáž elektrovýzbroje stožárů osvětlení 1 okruh</t>
  </si>
  <si>
    <t>-656522533</t>
  </si>
  <si>
    <t>https://podminky.urs.cz/item/CS_URS_2024_02/218204201</t>
  </si>
  <si>
    <t>Poznámka k položce:_x000d_
Elektrovýzbroje budou zpětně použity v rámci stavby.</t>
  </si>
  <si>
    <t>218220002</t>
  </si>
  <si>
    <t>Demontáž uzemňovacího vedení připojeného pomocí svorek na povrchu vodičů FeZn drátem nebo lanem průměru do 10 mm</t>
  </si>
  <si>
    <t>448478390</t>
  </si>
  <si>
    <t>https://podminky.urs.cz/item/CS_URS_2024_02/218220002</t>
  </si>
  <si>
    <t>Poznámka k položce:_x000d_
Zemnící dráty budou zpětně použity v rámci stavby.</t>
  </si>
  <si>
    <t>218812011</t>
  </si>
  <si>
    <t>Demontáž izolovaných kabelů měděných do 1 kV bez odpojení vodičů plných nebo laněných kulatých (např. CYKY, CHKE-R) uložených volně nebo v liště počtu a průřezu žil 3x1,5 až 6 mm2</t>
  </si>
  <si>
    <t>1190592345</t>
  </si>
  <si>
    <t>https://podminky.urs.cz/item/CS_URS_2024_02/218812011</t>
  </si>
  <si>
    <t>Poznámka k položce:_x000d_
Kabely budou zpětně použity v rámci stavby.</t>
  </si>
  <si>
    <t>Způsob výpočtu: délka * počet</t>
  </si>
  <si>
    <t>12*F01</t>
  </si>
  <si>
    <t>218812033</t>
  </si>
  <si>
    <t>Demontáž izolovaných kabelů měděných do 1 kV bez odpojení vodičů plných nebo laněných kulatých (např. CYKY, CHKE-R) uložených volně nebo v liště počtu a průřezu žil 4x6 až 10 mm2</t>
  </si>
  <si>
    <t>1494221475</t>
  </si>
  <si>
    <t>https://podminky.urs.cz/item/CS_URS_2024_02/218812033</t>
  </si>
  <si>
    <t>Poznámka k položce:_x000d_
Kabely vč. ochranných trubek budou zpětně použity v rámci stavby.</t>
  </si>
  <si>
    <t>460010023</t>
  </si>
  <si>
    <t>Vytyčení trasy vedení kabelového (podzemního) ve volném terénu</t>
  </si>
  <si>
    <t>km</t>
  </si>
  <si>
    <t>252498459</t>
  </si>
  <si>
    <t>https://podminky.urs.cz/item/CS_URS_2024_02/460010023</t>
  </si>
  <si>
    <t>F03*0,001</t>
  </si>
  <si>
    <t>460080013</t>
  </si>
  <si>
    <t>Základové konstrukce základ bez bednění do rostlé zeminy z monolitického betonu tř. C 12/15</t>
  </si>
  <si>
    <t>836431400</t>
  </si>
  <si>
    <t>https://podminky.urs.cz/item/CS_URS_2024_02/460080013</t>
  </si>
  <si>
    <t>Způsob výpočtu: objem výkopu - (objem stožáru * počet stožárů)</t>
  </si>
  <si>
    <t>F05-(PI*0,0665*0,0665*1)*F01</t>
  </si>
  <si>
    <t>28619330</t>
  </si>
  <si>
    <t>trubka kanalizační PE-HD D 315mm</t>
  </si>
  <si>
    <t>256</t>
  </si>
  <si>
    <t>681226086</t>
  </si>
  <si>
    <t>Způsob: délka * počet kusů</t>
  </si>
  <si>
    <t>1*F01</t>
  </si>
  <si>
    <t>460080112</t>
  </si>
  <si>
    <t>Bourání základu betonového</t>
  </si>
  <si>
    <t>912178442</t>
  </si>
  <si>
    <t>https://podminky.urs.cz/item/CS_URS_2024_02/460080112</t>
  </si>
  <si>
    <t>Způsob výpočtu: objem patky x počet kusů</t>
  </si>
  <si>
    <t>0,7*0,7*1,1*F01</t>
  </si>
  <si>
    <t>460141112</t>
  </si>
  <si>
    <t>Hloubení jam strojně včetně urovnáním dna s přemístěním výkopku do vzdálenosti 3 m od okraje jámy nebo s naložením na dopravní prostředek v hornině třídy těžitelnosti I skupiny 3</t>
  </si>
  <si>
    <t>96487858</t>
  </si>
  <si>
    <t>https://podminky.urs.cz/item/CS_URS_2024_02/460141112</t>
  </si>
  <si>
    <t>Způsob výpočtu: šířka * délka * hloubka * počet kusů</t>
  </si>
  <si>
    <t>460161141</t>
  </si>
  <si>
    <t>Hloubení kabelových rýh ručně včetně urovnání dna s přemístěním výkopku do vzdálenosti 3 m od okraje jámy nebo s naložením na dopravní prostředek šířky 35 cm hloubky 50 cm v hornině třídy těžitelnosti I skupiny 1 a 2</t>
  </si>
  <si>
    <t>-879630994</t>
  </si>
  <si>
    <t>https://podminky.urs.cz/item/CS_URS_2024_02/460161141</t>
  </si>
  <si>
    <t>460171162</t>
  </si>
  <si>
    <t>Hloubení kabelových rýh strojně včetně urovnání dna s přemístěním výkopku do vzdálenosti 3 m od okraje jámy nebo s naložením na dopravní prostředek šířky 35 cm hloubky 70 cm v hornině třídy těžitelnosti I skupiny 3</t>
  </si>
  <si>
    <t>1295115474</t>
  </si>
  <si>
    <t>https://podminky.urs.cz/item/CS_URS_2024_02/460171162</t>
  </si>
  <si>
    <t>460341113</t>
  </si>
  <si>
    <t>Vodorovné přemístění (odvoz) horniny dopravními prostředky včetně složení, bez naložení a rozprostření jakékoliv třídy, na vzdálenost přes 500 do 1000 m</t>
  </si>
  <si>
    <t>137262939</t>
  </si>
  <si>
    <t>https://podminky.urs.cz/item/CS_URS_2024_02/460341113</t>
  </si>
  <si>
    <t>F03*0,35*0,7+F03*0,35*0,5 "doprava přebytečného nevhodného výkopku na skládku"</t>
  </si>
  <si>
    <t>F05 "doprava přebytečného nevhodného výkopku na skládku"</t>
  </si>
  <si>
    <t>(F03+F03)*0,35*0,5*2 "doprava nového zásypového materiálu"</t>
  </si>
  <si>
    <t>460341121</t>
  </si>
  <si>
    <t>Vodorovné přemístění (odvoz) horniny dopravními prostředky včetně složení, bez naložení a rozprostření jakékoliv třídy, na vzdálenost Příplatek k ceně -1113 za každých dalších i započatých 1000 m</t>
  </si>
  <si>
    <t>1862693902</t>
  </si>
  <si>
    <t>https://podminky.urs.cz/item/CS_URS_2024_02/460341121</t>
  </si>
  <si>
    <t>F07+F08+F09</t>
  </si>
  <si>
    <t>233,415*24 'Přepočtené koeficientem množství</t>
  </si>
  <si>
    <t>460361121</t>
  </si>
  <si>
    <t>Poplatek (skládkovné) za uložení zeminy na recyklační skládce zatříděné do Katalogu odpadů pod kódem 17 05 04</t>
  </si>
  <si>
    <t>-53475586</t>
  </si>
  <si>
    <t>https://podminky.urs.cz/item/CS_URS_2024_02/460361121</t>
  </si>
  <si>
    <t>(F07+F08)*1,8</t>
  </si>
  <si>
    <t>460411121</t>
  </si>
  <si>
    <t>Zásyp jam strojně s uložením výkopku ve vrstvách a urovnáním povrchu s přemístění sypaniny ze vzdálenosti do 10 m se zhutněním z horniny třídy těžitelnosti I skupiny 1 a 2</t>
  </si>
  <si>
    <t>-1131252543</t>
  </si>
  <si>
    <t>https://podminky.urs.cz/item/CS_URS_2024_02/460411121</t>
  </si>
  <si>
    <t>460451151</t>
  </si>
  <si>
    <t>Zásyp kabelových rýh strojně s přemístěním sypaniny ze vzdálenosti do 10 m, s uložením výkopku ve vrstvách včetně zhutnění a urovnání povrchu šířky 35 cm hloubky 50 cm z horniny třídy těžitelnosti I skupiny 1 a 2</t>
  </si>
  <si>
    <t>-528700343</t>
  </si>
  <si>
    <t>https://podminky.urs.cz/item/CS_URS_2024_02/460451151</t>
  </si>
  <si>
    <t>F03+F03</t>
  </si>
  <si>
    <t>101826085</t>
  </si>
  <si>
    <t>(F03+F03)*0,35*0,5*1,9</t>
  </si>
  <si>
    <t>F06*1,9</t>
  </si>
  <si>
    <t>460661111</t>
  </si>
  <si>
    <t>Kabelové lože z písku včetně podsypu, zhutnění a urovnání povrchu pro kabely nn bez zakrytí, šířky do 35 cm</t>
  </si>
  <si>
    <t>791750796</t>
  </si>
  <si>
    <t>https://podminky.urs.cz/item/CS_URS_2024_02/460661111</t>
  </si>
  <si>
    <t>460671112</t>
  </si>
  <si>
    <t>Výstražné prvky pro krytí kabelů včetně vyrovnání povrchu rýhy, rozvinutí a uložení fólie, šířky přes 20 do 25 cm</t>
  </si>
  <si>
    <t>-963763161</t>
  </si>
  <si>
    <t>https://podminky.urs.cz/item/CS_URS_2024_02/460671112</t>
  </si>
  <si>
    <t>460751111</t>
  </si>
  <si>
    <t>Osazení kabelových kanálů včetně utěsnění, vyspárování a zakrytí víkem z prefabrikovaných betonových žlabů do rýhy, bez výkopových prací vnější šířky do 20 cm</t>
  </si>
  <si>
    <t>1997363158</t>
  </si>
  <si>
    <t>https://podminky.urs.cz/item/CS_URS_2024_02/460751111</t>
  </si>
  <si>
    <t>14+14+5</t>
  </si>
  <si>
    <t>59213009</t>
  </si>
  <si>
    <t>žlab kabelový betonový k ochraně zemního drátovodného vedení 100x17x14cm</t>
  </si>
  <si>
    <t>127972187</t>
  </si>
  <si>
    <t>59213344</t>
  </si>
  <si>
    <t>poklop kabelového žlabu betonový 500x160x35mm</t>
  </si>
  <si>
    <t>1411015974</t>
  </si>
  <si>
    <t>33*2 'Přepočtené koeficientem množství</t>
  </si>
  <si>
    <t>469972111</t>
  </si>
  <si>
    <t>Odvoz suti a vybouraných hmot odvoz suti a vybouraných hmot do 1 km</t>
  </si>
  <si>
    <t>-1351165996</t>
  </si>
  <si>
    <t>https://podminky.urs.cz/item/CS_URS_2024_02/469972111</t>
  </si>
  <si>
    <t>469972121</t>
  </si>
  <si>
    <t>Odvoz suti a vybouraných hmot odvoz suti a vybouraných hmot Příplatek k ceně za každý další i započatý 1 km</t>
  </si>
  <si>
    <t>43607385</t>
  </si>
  <si>
    <t>https://podminky.urs.cz/item/CS_URS_2024_02/469972121</t>
  </si>
  <si>
    <t>5,929*24 'Přepočtené koeficientem množství</t>
  </si>
  <si>
    <t>469973120</t>
  </si>
  <si>
    <t>Poplatek za uložení stavebního odpadu (skládkovné) na recyklační skládce z prostého betonu zatříděného do Katalogu odpadů pod kódem 17 01 01</t>
  </si>
  <si>
    <t>901613735</t>
  </si>
  <si>
    <t>https://podminky.urs.cz/item/CS_URS_2024_02/469973120</t>
  </si>
  <si>
    <t>5,929*1,8 'Přepočtené koeficientem množství</t>
  </si>
  <si>
    <t>1520798438</t>
  </si>
  <si>
    <t>HZS</t>
  </si>
  <si>
    <t>Hodinové zúčtovací sazby</t>
  </si>
  <si>
    <t>HZS2231</t>
  </si>
  <si>
    <t>Hodinové zúčtovací sazby profesí PSV provádění stavebních instalací elektrikář</t>
  </si>
  <si>
    <t>hod</t>
  </si>
  <si>
    <t>512</t>
  </si>
  <si>
    <t>-803022441</t>
  </si>
  <si>
    <t>https://podminky.urs.cz/item/CS_URS_2024_02/HZS2231</t>
  </si>
  <si>
    <t>Způsob výpočtu: počet hodin</t>
  </si>
  <si>
    <t>HZS2232</t>
  </si>
  <si>
    <t>Hodinové zúčtovací sazby profesí PSV provádění stavebních instalací elektrikář odborný</t>
  </si>
  <si>
    <t>-616156030</t>
  </si>
  <si>
    <t>https://podminky.urs.cz/item/CS_URS_2024_02/HZS2232</t>
  </si>
  <si>
    <t>2022-31-VON - VON - Vedlejší a ostatní náklady</t>
  </si>
  <si>
    <t>2022-31-VON-SP - VON - Soupis prací - Vedlejší a ostatní náklady</t>
  </si>
  <si>
    <t xml:space="preserve">Vedlejší a ostatní náklady V soupisu prací jsou uvedeny jen ty vedlejší a ostatní náklady, jejichž provedení objednatel vyžaduje a jejich výsledky je zhotovitel povinen objednateli předložit. Zbývající vedlejší a ostatní náklady jsou plně věcí zhotovitele a záleží na jím zvolených pracovních postupech, zda a do jaké míry bude tyto náklady čerpat. Tyto náklady je zhotovitel povinen zahrnout do cen prací, s nimiž souvisí. Jedná se zejména o tyto vedlejší náklady: - Ztížené výrobní podmínky související s umístěním stavby, s provizorními nebo dopravními omezeními, se zhoršenými klimatickými podmínkami, s prací na těžko přístupných místech, s prací ve zdraví škodlivém prostředí, se ztíženým pohybem vozidel v centrech měst, s prací v ochranných pásmech. - Uvedení stavbou dotčených ploch a staveništní dopravou dotčených komunikací do původního nebo projektového stavu.  Péče o nepředané objekty a konstrukce stavby, jejich ošetřování. Likvidace přebytečného stavebního materiálu odpovídajícím způsobem. - Zajištění bezpečnosti při provádění stavby ve smyslu bezpečnosti práce a ochrany životního prostředí. - Nutný rozsah stavebního pojištění budoucího díla na předmětné stavbě a pojištění odpovědnosti za škodu způsobenou dodavatelem třetí osobě. Zajištění bankovních garancí. - Všechny další nutné náklady k řádnému a úplnému zhotovení předmětu díla zřejmé ze zadávací dokumentace nebo místních podmínek. - Úprava příslušné dokumentace dle technologických postupů zhotovitele a dle při provádění zjištěných skutečností. Zpracování Plánu havarijních opatření zařízení staveniště a mechanizace. Zpracování povodňového plánu. Zpracování plánu bezpečnosti a ochrany zdraví při práci na staveništi (dle § 15, odst. 2 zákona č. 309/2006 Sb., kterým se upravují další požadavky BOZP). Zpracování technologických postupů a plánů kontrol. Pasportizace stavbou dotčených ploch a objektů. - Zařízení staveniště - zahrnuje veškeré náklady zhotovitele na zařízení, provoz staveniště a jeho vyklizení vč. nákladů na ostrahu staveniště a zabezpečení proti neoprávněnému vstupu. Ochrana vedení inženýrských sítí - všech IS na staveništi a v jeho okolí. Zabezpečení a stěhování archeologických nálezů a přírodních hodnot. Zajištění vhodných prostor pro potřeby investora, TDI a AD. - Veškeré zkoušky, měření, revize, posudky a dozory dle příslušných TKP, norem a ostatních předpisů s výstavbou souvisejících.</t>
  </si>
  <si>
    <t>VRN - Vedlejší rozpočtové náklady</t>
  </si>
  <si>
    <t xml:space="preserve">    VRN1 - Průzkumné, geodetické a projektové práce</t>
  </si>
  <si>
    <t xml:space="preserve">    VRN3 - Zařízení staveniště</t>
  </si>
  <si>
    <t>VRN</t>
  </si>
  <si>
    <t>Vedlejší rozpočtové náklady</t>
  </si>
  <si>
    <t>VRN1</t>
  </si>
  <si>
    <t>Průzkumné, geodetické a projektové práce</t>
  </si>
  <si>
    <t>012103000</t>
  </si>
  <si>
    <t>Přípravné zeměměřičské práce</t>
  </si>
  <si>
    <t>…</t>
  </si>
  <si>
    <t>1024</t>
  </si>
  <si>
    <t>-445951550</t>
  </si>
  <si>
    <t>https://podminky.urs.cz/item/CS_URS_2024_02/012103000</t>
  </si>
  <si>
    <t>Poznámka k položce:_x000d_
vytyčení hranic pozemků, vytyčení staveniště a stavebního objektu, určení průběhu nadzemního nebo podzemního stávajícího i plánovaného vedení, určení vytyčovací sítě, ...</t>
  </si>
  <si>
    <t>012203000</t>
  </si>
  <si>
    <t>Zeměměřičské práce před výstavbou</t>
  </si>
  <si>
    <t>1687436461</t>
  </si>
  <si>
    <t>https://podminky.urs.cz/item/CS_URS_2024_02/012203000</t>
  </si>
  <si>
    <t>Poznámka k položce:_x000d_
výšková měření, výpočet objemů, atd. které mají chrakter kontrolních a upřesňujících činností, ...</t>
  </si>
  <si>
    <t>012303000</t>
  </si>
  <si>
    <t>Zeměměřičské práce při provádění stavby</t>
  </si>
  <si>
    <t>-1211487297</t>
  </si>
  <si>
    <t>https://podminky.urs.cz/item/CS_URS_2024_02/012303000</t>
  </si>
  <si>
    <t>Poznámka k položce:_x000d_
zaměření skutečného provedení stavby, včetně komunikací a inženýrských sítí, kontrolní měření provedeného objektu, měření posunu a změn polohy novostavby v daném časovém intervalu, GEOMETRICKÝ PLÁN, ..._x000d_
Vyhotovení dokumentace a její předání objednateli v požadované formě a požadovaném počtu.</t>
  </si>
  <si>
    <t>013254000</t>
  </si>
  <si>
    <t>Dokumentace skutečného provedení stavby</t>
  </si>
  <si>
    <t>336865151</t>
  </si>
  <si>
    <t>https://podminky.urs.cz/item/CS_URS_2024_02/013254000</t>
  </si>
  <si>
    <t>Poznámka k položce:_x000d_
Vyhotovení dokumentace skutečného provedení stavby a její předání objednateli v požadované formě a požadovaném počtu._x000d_
Veškeré změny provedení stavby proti původnímu projektu musí být zapracovány do dokumentace v souladu s ustanovením odst. 6 § 125 zákona č. 183/2006 Sb., stavební zákon, ve znění pozdějších předpisů, a § 4 vyhlášky č. 499/2006 Sb., o dokumentaci staveb v platném znění,. Rozsah dokumentace určuje příloha č. 14 vyhlášky č. 499/2006 Sb.</t>
  </si>
  <si>
    <t>013274000</t>
  </si>
  <si>
    <t>Pasportizace objektu před započetím prací</t>
  </si>
  <si>
    <t>1629542351</t>
  </si>
  <si>
    <t>https://podminky.urs.cz/item/CS_URS_2024_02/013274000</t>
  </si>
  <si>
    <t>013284000</t>
  </si>
  <si>
    <t>Pasportizace objektu po provedení prací</t>
  </si>
  <si>
    <t>431851477</t>
  </si>
  <si>
    <t>https://podminky.urs.cz/item/CS_URS_2024_02/013284000</t>
  </si>
  <si>
    <t>IP 903</t>
  </si>
  <si>
    <t>Realizační dokumentace stavby (RDS)</t>
  </si>
  <si>
    <t>-1194424066</t>
  </si>
  <si>
    <t>Poznámka k položce:_x000d_
Vyhotovení realizační dokumentace stavby obsahující zejména dílenské a výrobní výkresy sloužící k realizaci stavby, objektu nebo zařízení.</t>
  </si>
  <si>
    <t>VRN3</t>
  </si>
  <si>
    <t>Zařízení staveniště</t>
  </si>
  <si>
    <t>030001000</t>
  </si>
  <si>
    <t>232503962</t>
  </si>
  <si>
    <t>https://podminky.urs.cz/item/CS_URS_2024_02/030001000</t>
  </si>
  <si>
    <t xml:space="preserve">Poznámka k položce:_x000d_
Veškeré náklady zhotovitele na zřízení, vybavení, provoz, údržbu, zabezpečení a odstranění staveniště, které mu vzniknou podle podmínek smlouvy, vč. nákladů na připojení na inženýrské sítě a nákladů na úpravu povrchů a úklid ploch, na kterých bylo zařízení staveniště provozováno. Zajištění vhodných prostor pro potřeby investora, TDS a AD. _x000d_
Ochrana staveniště před vstupem nepovolaných osob, včetně příslušného značení, oplocení staveniště či jeho osvětlení, vypracování potřebné dokumentace pro provoz staveniště z hlediska požární ochrany (požární řád a poplachová směrnice) a z hlediska provozu staveniště (provozně dopravní řád)._x000d_
</t>
  </si>
  <si>
    <t>034303000</t>
  </si>
  <si>
    <t>Dopravní značení na staveništi</t>
  </si>
  <si>
    <t>1668521175</t>
  </si>
  <si>
    <t>https://podminky.urs.cz/item/CS_URS_2024_02/034303000</t>
  </si>
  <si>
    <t>Poznámka k položce:_x000d_
Vyhotovení návrhu dočasného dopravního značení, jeho projednání s dotčenými orgány a organizacemi, dodání dopravních značek, jejich rozmístění a přemísťování na staveništi a v jeho bezprostředním okolí a jejich údržba v průběhu výstavby, včetně následného odstranění po ukončení stavebních prací._x000d_
S ohledem na stísněné podmínky tvořené stávající zástavbou, neznámé strojní vybavení a technologické postupy zhotovitele a harmonogram prací není DIO zpracováno předem. DIO bude stanoveno (na náklady zhotovitele) v dostatečném předstihu před zahájení stavby a odsouhlaseno příslušným DI Policie ČR až na základě jednání s vybraným zhotovitelem stavby.</t>
  </si>
  <si>
    <t>034503000</t>
  </si>
  <si>
    <t>Informační tabule na staveništi</t>
  </si>
  <si>
    <t>-566408131</t>
  </si>
  <si>
    <t>https://podminky.urs.cz/item/CS_URS_2024_02/034503000</t>
  </si>
  <si>
    <t>SEZNAM FIGUR</t>
  </si>
  <si>
    <t>Výměra</t>
  </si>
  <si>
    <t>2022-31-101/ 2022-31-101-SP</t>
  </si>
  <si>
    <t>Použití figury:</t>
  </si>
  <si>
    <t>Asfaltový beton vrstva obrusná ACO 11+ (ABS) tř. I tl 40 mm š do 3 m z nemodifikovaného asfaltu</t>
  </si>
  <si>
    <t>Úprava pláně pro silnice a dálnice v zářezech se zhutněním</t>
  </si>
  <si>
    <t>Podklad ze štěrkodrtě ŠD plochy přes 100 m2 tl 150 mm</t>
  </si>
  <si>
    <t>Asfaltový beton vrstva podkladní ACP 16 (obalované kamenivo OKS) tl 50 mm š do 1,5 m</t>
  </si>
  <si>
    <t>Postřik živičný infiltrační s posypem z asfaltu množství 2,5 kg/m2</t>
  </si>
  <si>
    <t>Postřik živičný spojovací z asfaltu v množství 0,30 kg/m2</t>
  </si>
  <si>
    <t>Asfaltový beton vrstva ložní ACL 16 (ABH) tl 60 mm š do 3 m z nemodifikovaného asfaltu</t>
  </si>
  <si>
    <t>Podklad z betonového recyklátu plochy přes 100 m2 tl 200 mm</t>
  </si>
  <si>
    <t>Asfaltový beton vrstva obrusná ACO 8 (ABJ) tl 40 mm š do 3 m z nemodifikovaného asfaltu</t>
  </si>
  <si>
    <t>Podklad ze štěrkodrtě ŠD plochy přes 100 m2 tl 250 mm</t>
  </si>
  <si>
    <t>Kladení zámkové dlažby pozemních komunikací ručně tl 80 mm skupiny A pl přes 100 do 300 m2</t>
  </si>
  <si>
    <t>Podklad ze štěrkodrtě ŠD plochy přes 100 m2 tl 120 mm</t>
  </si>
  <si>
    <t>Kladení zámkové dlažby komunikací pro pěší ručně tl 60 mm skupiny A pl do 50 m2</t>
  </si>
  <si>
    <t>Osazení bezbariérového betonového obrubníku do betonového lože tl 150 mm s boční opěrou</t>
  </si>
  <si>
    <t>Osazení silničního obrubníku betonového stojatého s boční opěrou do lože z betonu prostého</t>
  </si>
  <si>
    <t>Osazení chodníkového obrubníku betonového stojatého s boční opěrou do lože z betonu prostého</t>
  </si>
  <si>
    <t>Osazování betonových palisád do betonového základu v řadě výšky prvku přes 0,5 do 1 m</t>
  </si>
  <si>
    <t>Rozprostření ornice tl vrstvy do 200 mm pl přes 100 do 500 m2 v rovině nebo ve svahu do 1:5 strojně</t>
  </si>
  <si>
    <t>Vodorovné přemístění do 1000 m bez naložení výkopku ze zemin schopných zúrodnění</t>
  </si>
  <si>
    <t>Vodorovné přemístění do 6000 m bez naložení výkopku ze zemin schopných zúrodnění</t>
  </si>
  <si>
    <t>Nakládání výkopku ze zemin schopných zúrodnění</t>
  </si>
  <si>
    <t>Založení lučního trávníku výsevem pl do 1000 m2 v rovině a ve svahu do 1:5</t>
  </si>
  <si>
    <t>Zalití rostlin vodou plocha přes 20 m2</t>
  </si>
  <si>
    <t>Rozprostření ornice pl přes 100 do 500 m2 ve svahu přes 1:5 tl vrstvy do 200 mm strojně</t>
  </si>
  <si>
    <t>Založení lučního trávníku výsevem pl do 1000 m2 ve svahu přes 1:5 do 1:2</t>
  </si>
  <si>
    <t>Osazení příkopového žlabu do betonu tl 100 mm z betonových tvárnic š 800 mm</t>
  </si>
  <si>
    <t>meliorační deska</t>
  </si>
  <si>
    <t>Osazení příkopového žlabu do štěrkopísku tl 100 mm z betonových tvárnic š 800 mm</t>
  </si>
  <si>
    <t>Osazení vpusti uliční DN 450 z betonových dílců dno s kalištěm</t>
  </si>
  <si>
    <t>Osazení vpusti uliční DN 450 z betonových dílců skruž horní 570 mm</t>
  </si>
  <si>
    <t>Osazení vpusti uliční DN 450 z betonových dílců skruž průběžná s výtokem</t>
  </si>
  <si>
    <t>Hloubení jam nezapažených v hornině třídy těžitelnosti I skupiny 3 objem do 100 m3 strojně</t>
  </si>
  <si>
    <t>Osazení betonových prstenců nebo rámů v do 100 mm pod poklopy a mříže</t>
  </si>
  <si>
    <t>Příplatek za ztížení odkopávky nebo prokopávky v blízkosti inženýrských sítí</t>
  </si>
  <si>
    <t>Odkopávky a prokopávky nezapažené pro silnice a dálnice v hornině třídy těžitelnosti I objem do 1000 m3 strojně</t>
  </si>
  <si>
    <t>Vodorovné přemístění přes 9 000 do 10000 m výkopku/sypaniny z horniny třídy těžitelnosti I skupiny 1 až 3</t>
  </si>
  <si>
    <t>Příplatek k vodorovnému přemístění výkopku/sypaniny z horniny třídy těžitelnosti I skupiny 1 až 3 ZKD 1000 m přes 10000 m</t>
  </si>
  <si>
    <t>Poplatek za uložení zeminy a kamení na recyklační skládce (skládkovné) kód odpadu 17 05 04</t>
  </si>
  <si>
    <t>Uložení sypaniny na skládky nebo meziskládky</t>
  </si>
  <si>
    <t>Podklad ze štěrkodrtě ŠD plochy přes 100 m2 tl 50 mm</t>
  </si>
  <si>
    <t>Podklad z betonového recyklátu plochy přes 100 m2 tl 250 mm</t>
  </si>
  <si>
    <t>Montáž přístřešku autobusové zastávky</t>
  </si>
  <si>
    <t>Odpadkový koš - ocelový svařenec z oceli tř. 11 zinkovaný- povrch prášková barva RAL 7016, v kombinaci s 6 masivními dřevěnými latěmi z finské borovice thermowood. Odpadkový koš je doplněn vnitřní nádobou z pozinkovaného plechu o tl. 0,8 mm a objemu 55 l.</t>
  </si>
  <si>
    <t>základový pas - autobusový přístřešek</t>
  </si>
  <si>
    <t>Zřízení bednění základových pasů rovného</t>
  </si>
  <si>
    <t>Odstranění bednění základových pasů rovného</t>
  </si>
  <si>
    <t>podsyp pod základový pas</t>
  </si>
  <si>
    <t>F37</t>
  </si>
  <si>
    <t>propustek</t>
  </si>
  <si>
    <t>Struktura výpočtu: změřeno v digitální verzi PD funkcí na měření délek</t>
  </si>
  <si>
    <t>Vodorovné dopravní značení dělící čáry souvislé š 125 mm bílý plast</t>
  </si>
  <si>
    <t>Předznačení vodorovného liniového značení</t>
  </si>
  <si>
    <t>Vodorovné dopravní značení dělící čáry přerušované š 125 mm bílý plast</t>
  </si>
  <si>
    <t>Montáž sloupku dopravních značek délky do 3,5 m s betonovým základem</t>
  </si>
  <si>
    <t>Montáž svislé dopravní značky do velikosti 1 m2 objímkami na sloupek nebo konzolu</t>
  </si>
  <si>
    <t>Uložení sypaniny z hornin nesoudržných a sypkých do násypů zhutněných v aktivní zóně silnic a dálnic</t>
  </si>
  <si>
    <t>Uložení sypaniny z hornin nesoudržných a sypkých do násypů zhutněných mimo aktivní zónu silnic a dálnic</t>
  </si>
  <si>
    <t>Odstranění podkladu živičného tl přes 100 do 150 mm strojně pl přes 200 m2</t>
  </si>
  <si>
    <t>Odstranění podkladu z kameniva drceného tl přes 100 do 200 mm strojně pl přes 200 m2</t>
  </si>
  <si>
    <t>F45</t>
  </si>
  <si>
    <t>F46</t>
  </si>
  <si>
    <t>bourání obrubníky</t>
  </si>
  <si>
    <t>Rozebrání vozovek ze silničních dílců se spárami vyplněnými kamenivem strojně pl do 50 m2</t>
  </si>
  <si>
    <t>Rozebrání dlažeb ze zámkových dlaždic komunikací pro pěší ručně</t>
  </si>
  <si>
    <t>Řezání stávajícího živičného krytu hl přes 100 do 150 mm</t>
  </si>
  <si>
    <t>Zarovnání styčné plochy podkladu nebo krytu živičného tl přes 100 do 200 mm</t>
  </si>
  <si>
    <t>Styčná spára napojení nového živičného povrchu na stávající za tepla š 15 mm hl 25 mm bez prořezání</t>
  </si>
  <si>
    <t>Řezání stávajícího živičného krytu hl do 50 mm</t>
  </si>
  <si>
    <t>Řezání stávajícího živičného krytu hl přes 50 do 100 mm</t>
  </si>
  <si>
    <t>Odkopávky a prokopávky nezapažené pro silnice a dálnice v hornině třídy těžitelnosti I objem do 500 m3 strojně</t>
  </si>
  <si>
    <t>Odstranění podkladu z betonu prostého tl přes 100 do 150 mm strojně pl do 50 m2</t>
  </si>
  <si>
    <t>Příplatek pro vodorovné přemístění bez naložení výkopku ze zemin schopných zúrodnění ZKD 1000 m</t>
  </si>
  <si>
    <t>Sejmutí ornice plochy přes 500 m2 tl vrstvy do 200 mm strojně</t>
  </si>
  <si>
    <t>Montáž trubek ochranných plastových uložených volně do rýhy tuhých D přes 90 do 110 mm</t>
  </si>
  <si>
    <t>Hloubení kabelových rýh ručně š 35 cm hl 40 cm v hornině tř I skupiny 1 a 2</t>
  </si>
  <si>
    <t>Zásyp kabelových rýh ručně se zhutněním š 35 cm hl 40 cm z horniny tř I skupiny 3</t>
  </si>
  <si>
    <t>Výstražná fólie pro krytí kabelů šířky přes 10 do 20 cm</t>
  </si>
  <si>
    <t>F55</t>
  </si>
  <si>
    <t>Směrové kácení stromů s rozřezáním a odvětvením D kmene přes 100 do 200 mm</t>
  </si>
  <si>
    <t>Odstranění pařezů D do 0,2 m v rovině a svahu do 1:5 s odklizením do 20 m a zasypáním jámy</t>
  </si>
  <si>
    <t>Směrové kácení stromů s rozřezáním a odvětvením D kmene přes 200 do 300 mm</t>
  </si>
  <si>
    <t>Odstranění pařezů D přes 0,2 do 0,3 m v rovině a svahu do 1:5 s odklizením do 20 m a zasypáním jámy</t>
  </si>
  <si>
    <t>Směrové kácení stromů s rozřezáním a odvětvením D kmene přes 300 do 400 mm</t>
  </si>
  <si>
    <t>Odstranění pařezů D přes 0,3 do 0,4 m v rovině a svahu do 1:5 s odklizením do 20 m a zasypáním jámy</t>
  </si>
  <si>
    <t>Odstranění nevhodných dřevin do 100 m2 v přes 1 m s odstraněním pařezů v rovině nebo svahu do 1:5</t>
  </si>
  <si>
    <t>Vodorovné přemístění křovin do 5 km D kmene do 100 mm</t>
  </si>
  <si>
    <t>Příplatek k vodorovnému přemístění křovin D kmene do 100 mm ZKD 1 km</t>
  </si>
  <si>
    <t>Vodorovné přemístění větví stromů listnatých do 1 km D kmene přes 100 do 300 mm</t>
  </si>
  <si>
    <t>Vodorovné přemístění kmenů stromů listnatých do 1 km D kmene přes 100 do 300 mm</t>
  </si>
  <si>
    <t>Vodorovné přemístění pařezů do 1 km D přes 100 do 300 mm</t>
  </si>
  <si>
    <t>Příplatek k vodorovnému přemístění větví stromů listnatých D kmene přes 100 do 300 mm ZKD 1 km</t>
  </si>
  <si>
    <t>Příplatek k vodorovnému přemístění kmenů stromů listnatých D kmene přes 100 do 300 mm ZKD 1 km</t>
  </si>
  <si>
    <t>Příplatek k vodorovnému přemístění pařezů D přes 100 do 300 mm ZKD 1 km</t>
  </si>
  <si>
    <t>Vodorovné přemístění větví stromů listnatých do 1 km D kmene přes 300 do 500 mm</t>
  </si>
  <si>
    <t>Vodorovné přemístění kmenů stromů listnatých do 1 km D kmene přes 300 do 500 mm</t>
  </si>
  <si>
    <t>Vodorovné přemístění pařezů do 1 km D přes 300 do 500 mm</t>
  </si>
  <si>
    <t>Příplatek k vodorovnému přemístění větví stromů listnatých D kmene přes 300 do 500 mm ZKD 1 km</t>
  </si>
  <si>
    <t>Příplatek k vodorovnému přemístění kmenů stromů listnatých D kmene přes 300 do 500 mm ZKD 1 km</t>
  </si>
  <si>
    <t>Příplatek k vodorovnému přemístění pařezů D přes 300 do 500 mm ZKD 1 km</t>
  </si>
  <si>
    <t>Vodorovné přemístění větví stromů jehličnatých do 1 km D kmene přes 100 do 300 mm</t>
  </si>
  <si>
    <t>Vodorovné přemístění kmenů stromů jehličnatých do 1 km D kmene přes 100 do 300 mm</t>
  </si>
  <si>
    <t>Příplatek k vodorovnému přemístění větví stromů jehličnatých D kmene přes 100 do 300 mm ZKD 1 km</t>
  </si>
  <si>
    <t>Příplatek k vodorovnému přemístění kmenů stromů jehličnatých D kmene přes 100 do 300 mm ZKD 1 km</t>
  </si>
  <si>
    <t>2022-31-301/ 2022-31-301-SP</t>
  </si>
  <si>
    <t>Montáž kanalizačního potrubí korugovaného SN 10 z polypropylenu DN 200</t>
  </si>
  <si>
    <t>Obsypání potrubí strojně sypaninou bez prohození, uloženou do 3 m</t>
  </si>
  <si>
    <t>Lože pod potrubí otevřený výkop z kameniva drobného těženého</t>
  </si>
  <si>
    <t>Tlaková zkouška vodou potrubí DN 150 nebo 200</t>
  </si>
  <si>
    <t>Montáž kanalizačního potrubí korugovaného SN 10 z polypropylenu DN 250</t>
  </si>
  <si>
    <t>Tlaková zkouška vodou potrubí DN 250, DN 300 nebo 350</t>
  </si>
  <si>
    <t>Montáž kolen na kanalizačním potrubí z PP trub korugovaných DN 150</t>
  </si>
  <si>
    <t>Montáž spojek na kanalizačním potrubí z PP trub korugovaných DN 250</t>
  </si>
  <si>
    <t>Montáž kolen na kanalizačním potrubí z PP trub korugovaných DN 200</t>
  </si>
  <si>
    <t>Osazení poklopů litinových, ocelových nebo železobetonových včetně rámů pro třídu zatížení D400, E600</t>
  </si>
  <si>
    <t>Montáž odboček na kanalizačním potrubí z PP trub korugovaných DN 250</t>
  </si>
  <si>
    <t>Montáž spojek na kanalizačním potrubí z PP trub korugovaných DN 200</t>
  </si>
  <si>
    <t>Revizní a čistící šachta z PP typ DN 600/250 šachtové dno průtočné</t>
  </si>
  <si>
    <t>Podklad nebo podsyp ze štěrkopísku ŠP plochy přes 100 m2 tl 100 mm</t>
  </si>
  <si>
    <t>Příplatek k rourám revizní a čistící šachty z PP DN 600 za uříznutí šachtové roury</t>
  </si>
  <si>
    <t>Revizní a čistící šachta z PP DN 600 poklop litinový pro třídu zatížení B125 s teleskopickým adaptérem</t>
  </si>
  <si>
    <t>Zřízení šachet kanalizačních z betonových dílců na potrubí DN 600 dno beton tř. C 25/30</t>
  </si>
  <si>
    <t>Zřízení šachet kanalizačních z betonových dílců na potrubí DN přes 200 do 300 dno beton tř. C 25/30</t>
  </si>
  <si>
    <t>Zásyp jam, šachet rýh nebo kolem objektů sypaninou se zhutněním</t>
  </si>
  <si>
    <t>Hloubení rýh nezapažených š do 800 mm v hornině třídy těžitelnosti I skupiny 3 objem do 100 m3 strojně</t>
  </si>
  <si>
    <t>Osazení pažicího boxu hl výkopu do 4 m š do 1,2 m</t>
  </si>
  <si>
    <t>Odstranění pažicího boxu hl výkopu do 4 m š do 1,2 m</t>
  </si>
  <si>
    <t>2022-31-431/ 2022-31-431-SP</t>
  </si>
  <si>
    <t>Demontáž svítidla výbojkového průmyslového nebo venkovního z výložníku</t>
  </si>
  <si>
    <t>Ukončení vodičů v rozváděči nebo na přístroji včetně zapojení průřezu žíly do 2,5 mm2</t>
  </si>
  <si>
    <t>Ukončení vodičů v rozváděči nebo na přístroji včetně zapojení průřezu žíly do 10 mm2</t>
  </si>
  <si>
    <t>Montáž svítidlo výbojkové průmyslové nebo venkovní na výložník</t>
  </si>
  <si>
    <t>Montáž stožárů osvětlení ocelových samostatně stojících délky do 12 m</t>
  </si>
  <si>
    <t>Montáž výložníků osvětlení jednoramenných sloupových hmotnosti do 35 kg</t>
  </si>
  <si>
    <t>Odpojení vodičů z rozváděče nebo přístroje průřezu žíly do 2,5 mm2</t>
  </si>
  <si>
    <t>Odpojení vodičů z rozváděče nebo přístroje průřezu žíly do 10 mm2</t>
  </si>
  <si>
    <t>Demontáž stožárů osvětlení ocelových samostatně stojících délky do 12 m</t>
  </si>
  <si>
    <t>Demontáž výložníků osvětlení jednoramenných sloupových hmotnosti do 35 kg</t>
  </si>
  <si>
    <t>Demontáž kabelů Cu plných nebo laněných kulatých do 1 kV žíly 3x1,5 až 6 mm2 (např. CYKY) bez odpojení vodičů uložených volně nebo v liště</t>
  </si>
  <si>
    <t>Základové konstrukce při elektromontážích z monolitického betonu tř. C 12/15</t>
  </si>
  <si>
    <t>Bourání základu betonového při elektromontážích</t>
  </si>
  <si>
    <t>Hloubení nezapažených jam při elektromontážích strojně v hornině tř I skupiny 3</t>
  </si>
  <si>
    <t>Montáž kabelu Cu plného nebo laněného do 1 kV žíly 3x1,5 až 6 mm2 (např. CYKY) bez ukončení uloženého volně nebo v liště</t>
  </si>
  <si>
    <t>Demontáž kabelů Cu plných nebo laněných kulatých do 1 kV žíly 4x6 až 10 mm2 (např. CYKY) bez odpojení vodičů uložených volně nebo v liště</t>
  </si>
  <si>
    <t>Montáž uzemňovacích vedení vodičů FeZn pomocí svorek na povrchu drátem nebo lanem do průměru 10 mm</t>
  </si>
  <si>
    <t>Montáž kabelu Cu plného nebo laněného do 1 kV žíly 4x6 až 10 mm2 (např. CYKY) bez ukončení uloženého volně nebo v liště</t>
  </si>
  <si>
    <t>Demontáž uzemňovacích vedení vodičů FeZn upevněného na povrchu drátem nebo lanem do průměru 10 mm</t>
  </si>
  <si>
    <t>Vytyčení trasy vedení kabelového podzemního v terénu volném</t>
  </si>
  <si>
    <t>Hloubení kabelových rýh ručně š 35 cm hl 50 cm v hornině tř I skupiny 1 a 2</t>
  </si>
  <si>
    <t>Hloubení kabelových nezapažených rýh strojně š 35 cm hl 70 cm v hornině tř I skupiny 3</t>
  </si>
  <si>
    <t>Vodorovné přemístění horniny jakékoliv třídy dopravními prostředky při elektromontážích přes 500 do 1000 m</t>
  </si>
  <si>
    <t>Zásyp kabelových rýh strojně se zhutněním š 35 cm hl 50 cm z horniny tř I skupiny 1 a 2</t>
  </si>
  <si>
    <t>Kabelové lože z písku pro kabely nn bez zakrytí š lože do 35 cm</t>
  </si>
  <si>
    <t>Výstražná fólie pro krytí kabelů šířky přes 20 do 25 cm</t>
  </si>
  <si>
    <t>Osazení kabelových kanálů do rýhy z prefabrikovaných betonových žlabů vnější šířky do 20 cm</t>
  </si>
  <si>
    <t>Zásyp jam při elektromontážích strojně včetně zhutnění v hornině tř I skupiny 1 a 2</t>
  </si>
  <si>
    <t>Příplatek k vodorovnému přemístění horniny dopravními prostředky při elektromontážích za každých dalších i započatých 1000 m</t>
  </si>
  <si>
    <t>Poplatek za uložení zeminy na recyklační skládce (skládkovné) kód odpadu 17 05 04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</si>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</sst>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5" fillId="0" borderId="0" applyNumberFormat="0" applyFill="0" applyBorder="0" applyAlignment="0" applyProtection="0"/>
  </cellStyleXfs>
  <cellXfs count="40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4" fontId="1" fillId="0" borderId="22" xfId="0" applyNumberFormat="1" applyFont="1" applyBorder="1" applyAlignment="1" applyProtection="1">
      <alignment vertical="center"/>
    </xf>
    <xf numFmtId="0" fontId="32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32" fillId="0" borderId="0" xfId="0" applyFont="1" applyAlignment="1">
      <alignment horizontal="left"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4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5" fillId="0" borderId="13" xfId="0" applyNumberFormat="1" applyFont="1" applyBorder="1" applyAlignment="1" applyProtection="1"/>
    <xf numFmtId="166" fontId="35" fillId="0" borderId="14" xfId="0" applyNumberFormat="1" applyFont="1" applyBorder="1" applyAlignment="1" applyProtection="1"/>
    <xf numFmtId="4" fontId="36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7" fillId="0" borderId="0" xfId="0" applyFont="1" applyAlignment="1" applyProtection="1">
      <alignment horizontal="left" vertical="center"/>
    </xf>
    <xf numFmtId="0" fontId="38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40" fillId="0" borderId="0" xfId="0" applyFont="1" applyAlignment="1" applyProtection="1">
      <alignment vertical="center" wrapText="1"/>
    </xf>
    <xf numFmtId="0" fontId="41" fillId="0" borderId="23" xfId="0" applyFont="1" applyBorder="1" applyAlignment="1" applyProtection="1">
      <alignment horizontal="center" vertical="center"/>
    </xf>
    <xf numFmtId="49" fontId="41" fillId="0" borderId="23" xfId="0" applyNumberFormat="1" applyFont="1" applyBorder="1" applyAlignment="1" applyProtection="1">
      <alignment horizontal="left" vertical="center" wrapText="1"/>
    </xf>
    <xf numFmtId="0" fontId="41" fillId="0" borderId="23" xfId="0" applyFont="1" applyBorder="1" applyAlignment="1" applyProtection="1">
      <alignment horizontal="left" vertical="center" wrapText="1"/>
    </xf>
    <xf numFmtId="0" fontId="41" fillId="0" borderId="23" xfId="0" applyFont="1" applyBorder="1" applyAlignment="1" applyProtection="1">
      <alignment horizontal="center" vertical="center" wrapText="1"/>
    </xf>
    <xf numFmtId="167" fontId="41" fillId="0" borderId="23" xfId="0" applyNumberFormat="1" applyFont="1" applyBorder="1" applyAlignment="1" applyProtection="1">
      <alignment vertical="center"/>
    </xf>
    <xf numFmtId="4" fontId="41" fillId="2" borderId="23" xfId="0" applyNumberFormat="1" applyFont="1" applyFill="1" applyBorder="1" applyAlignment="1" applyProtection="1">
      <alignment vertical="center"/>
      <protection locked="0"/>
    </xf>
    <xf numFmtId="4" fontId="41" fillId="0" borderId="23" xfId="0" applyNumberFormat="1" applyFont="1" applyBorder="1" applyAlignment="1" applyProtection="1">
      <alignment vertical="center"/>
    </xf>
    <xf numFmtId="0" fontId="42" fillId="0" borderId="4" xfId="0" applyFont="1" applyBorder="1" applyAlignment="1">
      <alignment vertical="center"/>
    </xf>
    <xf numFmtId="0" fontId="41" fillId="2" borderId="15" xfId="0" applyFont="1" applyFill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4" xfId="0" applyFont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23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3" fillId="0" borderId="17" xfId="0" applyFont="1" applyBorder="1" applyAlignment="1">
      <alignment horizontal="left" vertical="center" wrapText="1"/>
    </xf>
    <xf numFmtId="0" fontId="43" fillId="0" borderId="23" xfId="0" applyFont="1" applyBorder="1" applyAlignment="1">
      <alignment horizontal="left" vertical="center" wrapText="1"/>
    </xf>
    <xf numFmtId="0" fontId="43" fillId="0" borderId="23" xfId="0" applyFont="1" applyBorder="1" applyAlignment="1">
      <alignment horizontal="left" vertical="center"/>
    </xf>
    <xf numFmtId="167" fontId="43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6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4" fillId="0" borderId="24" xfId="0" applyFont="1" applyBorder="1" applyAlignment="1">
      <alignment vertical="center" wrapText="1"/>
    </xf>
    <xf numFmtId="0" fontId="44" fillId="0" borderId="25" xfId="0" applyFont="1" applyBorder="1" applyAlignment="1">
      <alignment vertical="center" wrapText="1"/>
    </xf>
    <xf numFmtId="0" fontId="44" fillId="0" borderId="26" xfId="0" applyFont="1" applyBorder="1" applyAlignment="1">
      <alignment vertical="center" wrapText="1"/>
    </xf>
    <xf numFmtId="0" fontId="44" fillId="0" borderId="27" xfId="0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44" fillId="0" borderId="28" xfId="0" applyFont="1" applyBorder="1" applyAlignment="1">
      <alignment horizontal="center" vertical="center" wrapText="1"/>
    </xf>
    <xf numFmtId="0" fontId="44" fillId="0" borderId="27" xfId="0" applyFont="1" applyBorder="1" applyAlignment="1">
      <alignment vertical="center" wrapText="1"/>
    </xf>
    <xf numFmtId="0" fontId="46" fillId="0" borderId="29" xfId="0" applyFont="1" applyBorder="1" applyAlignment="1">
      <alignment horizontal="left" wrapText="1"/>
    </xf>
    <xf numFmtId="0" fontId="44" fillId="0" borderId="28" xfId="0" applyFont="1" applyBorder="1" applyAlignment="1">
      <alignment vertical="center" wrapText="1"/>
    </xf>
    <xf numFmtId="0" fontId="46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 wrapText="1"/>
    </xf>
    <xf numFmtId="0" fontId="48" fillId="0" borderId="27" xfId="0" applyFont="1" applyBorder="1" applyAlignment="1">
      <alignment vertical="center" wrapText="1"/>
    </xf>
    <xf numFmtId="0" fontId="47" fillId="0" borderId="1" xfId="0" applyFont="1" applyBorder="1" applyAlignment="1">
      <alignment vertical="center" wrapText="1"/>
    </xf>
    <xf numFmtId="0" fontId="47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vertical="center"/>
    </xf>
    <xf numFmtId="49" fontId="47" fillId="0" borderId="1" xfId="0" applyNumberFormat="1" applyFont="1" applyBorder="1" applyAlignment="1">
      <alignment horizontal="left" vertical="center" wrapText="1"/>
    </xf>
    <xf numFmtId="49" fontId="47" fillId="0" borderId="1" xfId="0" applyNumberFormat="1" applyFont="1" applyBorder="1" applyAlignment="1">
      <alignment vertical="center" wrapText="1"/>
    </xf>
    <xf numFmtId="0" fontId="44" fillId="0" borderId="30" xfId="0" applyFont="1" applyBorder="1" applyAlignment="1">
      <alignment vertical="center" wrapText="1"/>
    </xf>
    <xf numFmtId="0" fontId="49" fillId="0" borderId="29" xfId="0" applyFont="1" applyBorder="1" applyAlignment="1">
      <alignment vertical="center" wrapText="1"/>
    </xf>
    <xf numFmtId="0" fontId="44" fillId="0" borderId="31" xfId="0" applyFont="1" applyBorder="1" applyAlignment="1">
      <alignment vertical="center" wrapText="1"/>
    </xf>
    <xf numFmtId="0" fontId="44" fillId="0" borderId="1" xfId="0" applyFont="1" applyBorder="1" applyAlignment="1">
      <alignment vertical="top"/>
    </xf>
    <xf numFmtId="0" fontId="44" fillId="0" borderId="0" xfId="0" applyFont="1" applyAlignment="1">
      <alignment vertical="top"/>
    </xf>
    <xf numFmtId="0" fontId="44" fillId="0" borderId="24" xfId="0" applyFont="1" applyBorder="1" applyAlignment="1">
      <alignment horizontal="left" vertical="center"/>
    </xf>
    <xf numFmtId="0" fontId="44" fillId="0" borderId="25" xfId="0" applyFont="1" applyBorder="1" applyAlignment="1">
      <alignment horizontal="left" vertical="center"/>
    </xf>
    <xf numFmtId="0" fontId="44" fillId="0" borderId="26" xfId="0" applyFont="1" applyBorder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4" fillId="0" borderId="28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50" fillId="0" borderId="0" xfId="0" applyFont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6" fillId="0" borderId="29" xfId="0" applyFont="1" applyBorder="1" applyAlignment="1">
      <alignment horizontal="center" vertical="center"/>
    </xf>
    <xf numFmtId="0" fontId="50" fillId="0" borderId="29" xfId="0" applyFont="1" applyBorder="1" applyAlignment="1">
      <alignment horizontal="left" vertical="center"/>
    </xf>
    <xf numFmtId="0" fontId="51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5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center" vertical="center"/>
    </xf>
    <xf numFmtId="0" fontId="47" fillId="0" borderId="0" xfId="0" applyFont="1" applyAlignment="1">
      <alignment horizontal="left" vertical="center"/>
    </xf>
    <xf numFmtId="0" fontId="48" fillId="0" borderId="27" xfId="0" applyFont="1" applyBorder="1" applyAlignment="1">
      <alignment horizontal="left" vertical="center"/>
    </xf>
    <xf numFmtId="0" fontId="47" fillId="0" borderId="1" xfId="0" applyFont="1" applyFill="1" applyBorder="1" applyAlignment="1">
      <alignment horizontal="left" vertical="center"/>
    </xf>
    <xf numFmtId="0" fontId="47" fillId="0" borderId="1" xfId="0" applyFont="1" applyFill="1" applyBorder="1" applyAlignment="1">
      <alignment horizontal="center" vertical="center"/>
    </xf>
    <xf numFmtId="0" fontId="44" fillId="0" borderId="30" xfId="0" applyFont="1" applyBorder="1" applyAlignment="1">
      <alignment horizontal="left" vertical="center"/>
    </xf>
    <xf numFmtId="0" fontId="49" fillId="0" borderId="29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8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center" vertical="center" wrapText="1"/>
    </xf>
    <xf numFmtId="0" fontId="44" fillId="0" borderId="24" xfId="0" applyFont="1" applyBorder="1" applyAlignment="1">
      <alignment horizontal="left" vertical="center" wrapText="1"/>
    </xf>
    <xf numFmtId="0" fontId="44" fillId="0" borderId="25" xfId="0" applyFont="1" applyBorder="1" applyAlignment="1">
      <alignment horizontal="left" vertical="center" wrapText="1"/>
    </xf>
    <xf numFmtId="0" fontId="44" fillId="0" borderId="26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50" fillId="0" borderId="27" xfId="0" applyFont="1" applyBorder="1" applyAlignment="1">
      <alignment horizontal="left" vertical="center" wrapText="1"/>
    </xf>
    <xf numFmtId="0" fontId="50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left" vertical="center"/>
    </xf>
    <xf numFmtId="0" fontId="48" fillId="0" borderId="28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/>
    </xf>
    <xf numFmtId="0" fontId="48" fillId="0" borderId="30" xfId="0" applyFont="1" applyBorder="1" applyAlignment="1">
      <alignment horizontal="left" vertical="center" wrapText="1"/>
    </xf>
    <xf numFmtId="0" fontId="48" fillId="0" borderId="29" xfId="0" applyFont="1" applyBorder="1" applyAlignment="1">
      <alignment horizontal="left" vertical="center" wrapText="1"/>
    </xf>
    <xf numFmtId="0" fontId="48" fillId="0" borderId="3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top"/>
    </xf>
    <xf numFmtId="0" fontId="47" fillId="0" borderId="1" xfId="0" applyFont="1" applyBorder="1" applyAlignment="1">
      <alignment horizontal="center" vertical="top"/>
    </xf>
    <xf numFmtId="0" fontId="48" fillId="0" borderId="30" xfId="0" applyFont="1" applyBorder="1" applyAlignment="1">
      <alignment horizontal="left" vertical="center"/>
    </xf>
    <xf numFmtId="0" fontId="48" fillId="0" borderId="31" xfId="0" applyFont="1" applyBorder="1" applyAlignment="1">
      <alignment horizontal="left" vertical="center"/>
    </xf>
    <xf numFmtId="0" fontId="48" fillId="0" borderId="1" xfId="0" applyFont="1" applyBorder="1" applyAlignment="1">
      <alignment horizontal="center" vertical="center"/>
    </xf>
    <xf numFmtId="0" fontId="50" fillId="0" borderId="0" xfId="0" applyFont="1" applyAlignment="1">
      <alignment vertical="center"/>
    </xf>
    <xf numFmtId="0" fontId="46" fillId="0" borderId="1" xfId="0" applyFont="1" applyBorder="1" applyAlignment="1">
      <alignment vertical="center"/>
    </xf>
    <xf numFmtId="0" fontId="50" fillId="0" borderId="29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7" fillId="0" borderId="1" xfId="0" applyFont="1" applyBorder="1" applyAlignment="1">
      <alignment vertical="top"/>
    </xf>
    <xf numFmtId="49" fontId="47" fillId="0" borderId="1" xfId="0" applyNumberFormat="1" applyFont="1" applyBorder="1" applyAlignment="1">
      <alignment horizontal="left" vertical="center"/>
    </xf>
    <xf numFmtId="0" fontId="53" fillId="0" borderId="27" xfId="0" applyFont="1" applyBorder="1" applyAlignment="1" applyProtection="1">
      <alignment horizontal="left" vertical="center"/>
    </xf>
    <xf numFmtId="0" fontId="54" fillId="0" borderId="1" xfId="0" applyFont="1" applyBorder="1" applyAlignment="1" applyProtection="1">
      <alignment vertical="top"/>
    </xf>
    <xf numFmtId="0" fontId="54" fillId="0" borderId="1" xfId="0" applyFont="1" applyBorder="1" applyAlignment="1" applyProtection="1">
      <alignment horizontal="left" vertical="center"/>
    </xf>
    <xf numFmtId="0" fontId="54" fillId="0" borderId="1" xfId="0" applyFont="1" applyBorder="1" applyAlignment="1" applyProtection="1">
      <alignment horizontal="center" vertical="center"/>
    </xf>
    <xf numFmtId="49" fontId="54" fillId="0" borderId="1" xfId="0" applyNumberFormat="1" applyFont="1" applyBorder="1" applyAlignment="1" applyProtection="1">
      <alignment horizontal="left" vertical="center"/>
    </xf>
    <xf numFmtId="0" fontId="53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6" fillId="0" borderId="29" xfId="0" applyFont="1" applyBorder="1" applyAlignment="1">
      <alignment horizontal="left"/>
    </xf>
    <xf numFmtId="0" fontId="50" fillId="0" borderId="29" xfId="0" applyFont="1" applyBorder="1" applyAlignment="1"/>
    <xf numFmtId="0" fontId="44" fillId="0" borderId="27" xfId="0" applyFont="1" applyBorder="1" applyAlignment="1">
      <alignment vertical="top"/>
    </xf>
    <xf numFmtId="0" fontId="44" fillId="0" borderId="28" xfId="0" applyFont="1" applyBorder="1" applyAlignment="1">
      <alignment vertical="top"/>
    </xf>
    <xf numFmtId="0" fontId="44" fillId="0" borderId="30" xfId="0" applyFont="1" applyBorder="1" applyAlignment="1">
      <alignment vertical="top"/>
    </xf>
    <xf numFmtId="0" fontId="44" fillId="0" borderId="29" xfId="0" applyFont="1" applyBorder="1" applyAlignment="1">
      <alignment vertical="top"/>
    </xf>
    <xf numFmtId="0" fontId="44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styles" Target="styles.xml" /><Relationship Id="rId9" Type="http://schemas.openxmlformats.org/officeDocument/2006/relationships/theme" Target="theme/theme1.xml" /><Relationship Id="rId10" Type="http://schemas.openxmlformats.org/officeDocument/2006/relationships/calcChain" Target="calcChain.xml" /><Relationship Id="rId11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21151123" TargetMode="External" /><Relationship Id="rId2" Type="http://schemas.openxmlformats.org/officeDocument/2006/relationships/hyperlink" Target="https://podminky.urs.cz/item/CS_URS_2024_02/162706111" TargetMode="External" /><Relationship Id="rId3" Type="http://schemas.openxmlformats.org/officeDocument/2006/relationships/hyperlink" Target="https://podminky.urs.cz/item/CS_URS_2024_02/162706119" TargetMode="External" /><Relationship Id="rId4" Type="http://schemas.openxmlformats.org/officeDocument/2006/relationships/hyperlink" Target="https://podminky.urs.cz/item/CS_URS_2024_02/131251103" TargetMode="External" /><Relationship Id="rId5" Type="http://schemas.openxmlformats.org/officeDocument/2006/relationships/hyperlink" Target="https://podminky.urs.cz/item/CS_URS_2024_02/122252204" TargetMode="External" /><Relationship Id="rId6" Type="http://schemas.openxmlformats.org/officeDocument/2006/relationships/hyperlink" Target="https://podminky.urs.cz/item/CS_URS_2024_02/162751117" TargetMode="External" /><Relationship Id="rId7" Type="http://schemas.openxmlformats.org/officeDocument/2006/relationships/hyperlink" Target="https://podminky.urs.cz/item/CS_URS_2024_02/162751119" TargetMode="External" /><Relationship Id="rId8" Type="http://schemas.openxmlformats.org/officeDocument/2006/relationships/hyperlink" Target="https://podminky.urs.cz/item/CS_URS_2024_02/171152111" TargetMode="External" /><Relationship Id="rId9" Type="http://schemas.openxmlformats.org/officeDocument/2006/relationships/hyperlink" Target="https://podminky.urs.cz/item/CS_URS_2024_02/171152112" TargetMode="External" /><Relationship Id="rId10" Type="http://schemas.openxmlformats.org/officeDocument/2006/relationships/hyperlink" Target="https://podminky.urs.cz/item/CS_URS_2024_02/171251201" TargetMode="External" /><Relationship Id="rId11" Type="http://schemas.openxmlformats.org/officeDocument/2006/relationships/hyperlink" Target="https://podminky.urs.cz/item/CS_URS_2024_02/171201231" TargetMode="External" /><Relationship Id="rId12" Type="http://schemas.openxmlformats.org/officeDocument/2006/relationships/hyperlink" Target="https://podminky.urs.cz/item/CS_URS_2024_02/181152302" TargetMode="External" /><Relationship Id="rId13" Type="http://schemas.openxmlformats.org/officeDocument/2006/relationships/hyperlink" Target="https://podminky.urs.cz/item/CS_URS_2024_02/182151111" TargetMode="External" /><Relationship Id="rId14" Type="http://schemas.openxmlformats.org/officeDocument/2006/relationships/hyperlink" Target="https://podminky.urs.cz/item/CS_URS_2024_02/111212351" TargetMode="External" /><Relationship Id="rId15" Type="http://schemas.openxmlformats.org/officeDocument/2006/relationships/hyperlink" Target="https://podminky.urs.cz/item/CS_URS_2024_02/112151111" TargetMode="External" /><Relationship Id="rId16" Type="http://schemas.openxmlformats.org/officeDocument/2006/relationships/hyperlink" Target="https://podminky.urs.cz/item/CS_URS_2024_02/112151112" TargetMode="External" /><Relationship Id="rId17" Type="http://schemas.openxmlformats.org/officeDocument/2006/relationships/hyperlink" Target="https://podminky.urs.cz/item/CS_URS_2024_02/112151113" TargetMode="External" /><Relationship Id="rId18" Type="http://schemas.openxmlformats.org/officeDocument/2006/relationships/hyperlink" Target="https://podminky.urs.cz/item/CS_URS_2024_02/112201111" TargetMode="External" /><Relationship Id="rId19" Type="http://schemas.openxmlformats.org/officeDocument/2006/relationships/hyperlink" Target="https://podminky.urs.cz/item/CS_URS_2024_02/112201112" TargetMode="External" /><Relationship Id="rId20" Type="http://schemas.openxmlformats.org/officeDocument/2006/relationships/hyperlink" Target="https://podminky.urs.cz/item/CS_URS_2024_02/112201113" TargetMode="External" /><Relationship Id="rId21" Type="http://schemas.openxmlformats.org/officeDocument/2006/relationships/hyperlink" Target="https://podminky.urs.cz/item/CS_URS_2024_02/162201401" TargetMode="External" /><Relationship Id="rId22" Type="http://schemas.openxmlformats.org/officeDocument/2006/relationships/hyperlink" Target="https://podminky.urs.cz/item/CS_URS_2024_02/162201402" TargetMode="External" /><Relationship Id="rId23" Type="http://schemas.openxmlformats.org/officeDocument/2006/relationships/hyperlink" Target="https://podminky.urs.cz/item/CS_URS_2024_02/162201405" TargetMode="External" /><Relationship Id="rId24" Type="http://schemas.openxmlformats.org/officeDocument/2006/relationships/hyperlink" Target="https://podminky.urs.cz/item/CS_URS_2024_02/162201411" TargetMode="External" /><Relationship Id="rId25" Type="http://schemas.openxmlformats.org/officeDocument/2006/relationships/hyperlink" Target="https://podminky.urs.cz/item/CS_URS_2024_02/162201412" TargetMode="External" /><Relationship Id="rId26" Type="http://schemas.openxmlformats.org/officeDocument/2006/relationships/hyperlink" Target="https://podminky.urs.cz/item/CS_URS_2024_02/162201415" TargetMode="External" /><Relationship Id="rId27" Type="http://schemas.openxmlformats.org/officeDocument/2006/relationships/hyperlink" Target="https://podminky.urs.cz/item/CS_URS_2024_02/162201421" TargetMode="External" /><Relationship Id="rId28" Type="http://schemas.openxmlformats.org/officeDocument/2006/relationships/hyperlink" Target="https://podminky.urs.cz/item/CS_URS_2024_02/162201422" TargetMode="External" /><Relationship Id="rId29" Type="http://schemas.openxmlformats.org/officeDocument/2006/relationships/hyperlink" Target="https://podminky.urs.cz/item/CS_URS_2024_02/162301501" TargetMode="External" /><Relationship Id="rId30" Type="http://schemas.openxmlformats.org/officeDocument/2006/relationships/hyperlink" Target="https://podminky.urs.cz/item/CS_URS_2024_02/162301931" TargetMode="External" /><Relationship Id="rId31" Type="http://schemas.openxmlformats.org/officeDocument/2006/relationships/hyperlink" Target="https://podminky.urs.cz/item/CS_URS_2024_02/162301932" TargetMode="External" /><Relationship Id="rId32" Type="http://schemas.openxmlformats.org/officeDocument/2006/relationships/hyperlink" Target="https://podminky.urs.cz/item/CS_URS_2024_02/162301941" TargetMode="External" /><Relationship Id="rId33" Type="http://schemas.openxmlformats.org/officeDocument/2006/relationships/hyperlink" Target="https://podminky.urs.cz/item/CS_URS_2024_02/162301951" TargetMode="External" /><Relationship Id="rId34" Type="http://schemas.openxmlformats.org/officeDocument/2006/relationships/hyperlink" Target="https://podminky.urs.cz/item/CS_URS_2024_02/162301952" TargetMode="External" /><Relationship Id="rId35" Type="http://schemas.openxmlformats.org/officeDocument/2006/relationships/hyperlink" Target="https://podminky.urs.cz/item/CS_URS_2024_02/162301961" TargetMode="External" /><Relationship Id="rId36" Type="http://schemas.openxmlformats.org/officeDocument/2006/relationships/hyperlink" Target="https://podminky.urs.cz/item/CS_URS_2024_02/162301971" TargetMode="External" /><Relationship Id="rId37" Type="http://schemas.openxmlformats.org/officeDocument/2006/relationships/hyperlink" Target="https://podminky.urs.cz/item/CS_URS_2024_02/162301972" TargetMode="External" /><Relationship Id="rId38" Type="http://schemas.openxmlformats.org/officeDocument/2006/relationships/hyperlink" Target="https://podminky.urs.cz/item/CS_URS_2024_02/162301981" TargetMode="External" /><Relationship Id="rId39" Type="http://schemas.openxmlformats.org/officeDocument/2006/relationships/hyperlink" Target="https://podminky.urs.cz/item/CS_URS_2024_02/162306112" TargetMode="External" /><Relationship Id="rId40" Type="http://schemas.openxmlformats.org/officeDocument/2006/relationships/hyperlink" Target="https://podminky.urs.cz/item/CS_URS_2024_02/167103101" TargetMode="External" /><Relationship Id="rId41" Type="http://schemas.openxmlformats.org/officeDocument/2006/relationships/hyperlink" Target="https://podminky.urs.cz/item/CS_URS_2024_02/181351103" TargetMode="External" /><Relationship Id="rId42" Type="http://schemas.openxmlformats.org/officeDocument/2006/relationships/hyperlink" Target="https://podminky.urs.cz/item/CS_URS_2024_02/182351123" TargetMode="External" /><Relationship Id="rId43" Type="http://schemas.openxmlformats.org/officeDocument/2006/relationships/hyperlink" Target="https://podminky.urs.cz/item/CS_URS_2024_02/181411121" TargetMode="External" /><Relationship Id="rId44" Type="http://schemas.openxmlformats.org/officeDocument/2006/relationships/hyperlink" Target="https://podminky.urs.cz/item/CS_URS_2024_02/181411122" TargetMode="External" /><Relationship Id="rId45" Type="http://schemas.openxmlformats.org/officeDocument/2006/relationships/hyperlink" Target="https://podminky.urs.cz/item/CS_URS_2024_02/185804312" TargetMode="External" /><Relationship Id="rId46" Type="http://schemas.openxmlformats.org/officeDocument/2006/relationships/hyperlink" Target="https://podminky.urs.cz/item/CS_URS_2024_02/271572211" TargetMode="External" /><Relationship Id="rId47" Type="http://schemas.openxmlformats.org/officeDocument/2006/relationships/hyperlink" Target="https://podminky.urs.cz/item/CS_URS_2024_02/274313711" TargetMode="External" /><Relationship Id="rId48" Type="http://schemas.openxmlformats.org/officeDocument/2006/relationships/hyperlink" Target="https://podminky.urs.cz/item/CS_URS_2024_02/274351121" TargetMode="External" /><Relationship Id="rId49" Type="http://schemas.openxmlformats.org/officeDocument/2006/relationships/hyperlink" Target="https://podminky.urs.cz/item/CS_URS_2024_02/274351122" TargetMode="External" /><Relationship Id="rId50" Type="http://schemas.openxmlformats.org/officeDocument/2006/relationships/hyperlink" Target="https://podminky.urs.cz/item/CS_URS_2024_02/317361116" TargetMode="External" /><Relationship Id="rId51" Type="http://schemas.openxmlformats.org/officeDocument/2006/relationships/hyperlink" Target="https://podminky.urs.cz/item/CS_URS_2024_02/339921132" TargetMode="External" /><Relationship Id="rId52" Type="http://schemas.openxmlformats.org/officeDocument/2006/relationships/hyperlink" Target="https://podminky.urs.cz/item/CS_URS_2024_02/452112112" TargetMode="External" /><Relationship Id="rId53" Type="http://schemas.openxmlformats.org/officeDocument/2006/relationships/hyperlink" Target="https://podminky.urs.cz/item/CS_URS_2024_02/564841111" TargetMode="External" /><Relationship Id="rId54" Type="http://schemas.openxmlformats.org/officeDocument/2006/relationships/hyperlink" Target="https://podminky.urs.cz/item/CS_URS_2024_02/564851111" TargetMode="External" /><Relationship Id="rId55" Type="http://schemas.openxmlformats.org/officeDocument/2006/relationships/hyperlink" Target="https://podminky.urs.cz/item/CS_URS_2024_02/564871111" TargetMode="External" /><Relationship Id="rId56" Type="http://schemas.openxmlformats.org/officeDocument/2006/relationships/hyperlink" Target="https://podminky.urs.cz/item/CS_URS_2024_02/565135101" TargetMode="External" /><Relationship Id="rId57" Type="http://schemas.openxmlformats.org/officeDocument/2006/relationships/hyperlink" Target="https://podminky.urs.cz/item/CS_URS_2024_02/573111115" TargetMode="External" /><Relationship Id="rId58" Type="http://schemas.openxmlformats.org/officeDocument/2006/relationships/hyperlink" Target="https://podminky.urs.cz/item/CS_URS_2024_02/573211107" TargetMode="External" /><Relationship Id="rId59" Type="http://schemas.openxmlformats.org/officeDocument/2006/relationships/hyperlink" Target="https://podminky.urs.cz/item/CS_URS_2024_02/577133111" TargetMode="External" /><Relationship Id="rId60" Type="http://schemas.openxmlformats.org/officeDocument/2006/relationships/hyperlink" Target="https://podminky.urs.cz/item/CS_URS_2024_02/577134111" TargetMode="External" /><Relationship Id="rId61" Type="http://schemas.openxmlformats.org/officeDocument/2006/relationships/hyperlink" Target="https://podminky.urs.cz/item/CS_URS_2024_02/577155112" TargetMode="External" /><Relationship Id="rId62" Type="http://schemas.openxmlformats.org/officeDocument/2006/relationships/hyperlink" Target="https://podminky.urs.cz/item/CS_URS_2024_02/596211110" TargetMode="External" /><Relationship Id="rId63" Type="http://schemas.openxmlformats.org/officeDocument/2006/relationships/hyperlink" Target="https://podminky.urs.cz/item/CS_URS_2024_02/596212212" TargetMode="External" /><Relationship Id="rId64" Type="http://schemas.openxmlformats.org/officeDocument/2006/relationships/hyperlink" Target="https://podminky.urs.cz/item/CS_URS_2024_02/895941302" TargetMode="External" /><Relationship Id="rId65" Type="http://schemas.openxmlformats.org/officeDocument/2006/relationships/hyperlink" Target="https://podminky.urs.cz/item/CS_URS_2024_02/895941314" TargetMode="External" /><Relationship Id="rId66" Type="http://schemas.openxmlformats.org/officeDocument/2006/relationships/hyperlink" Target="https://podminky.urs.cz/item/CS_URS_2024_02/895941331" TargetMode="External" /><Relationship Id="rId67" Type="http://schemas.openxmlformats.org/officeDocument/2006/relationships/hyperlink" Target="https://podminky.urs.cz/item/CS_URS_2024_02/899204112" TargetMode="External" /><Relationship Id="rId68" Type="http://schemas.openxmlformats.org/officeDocument/2006/relationships/hyperlink" Target="https://podminky.urs.cz/item/CS_URS_2024_02/911331123" TargetMode="External" /><Relationship Id="rId69" Type="http://schemas.openxmlformats.org/officeDocument/2006/relationships/hyperlink" Target="https://podminky.urs.cz/item/CS_URS_2024_02/914111111" TargetMode="External" /><Relationship Id="rId70" Type="http://schemas.openxmlformats.org/officeDocument/2006/relationships/hyperlink" Target="https://podminky.urs.cz/item/CS_URS_2024_02/914511111" TargetMode="External" /><Relationship Id="rId71" Type="http://schemas.openxmlformats.org/officeDocument/2006/relationships/hyperlink" Target="https://podminky.urs.cz/item/CS_URS_2024_02/915211111" TargetMode="External" /><Relationship Id="rId72" Type="http://schemas.openxmlformats.org/officeDocument/2006/relationships/hyperlink" Target="https://podminky.urs.cz/item/CS_URS_2024_02/915211121" TargetMode="External" /><Relationship Id="rId73" Type="http://schemas.openxmlformats.org/officeDocument/2006/relationships/hyperlink" Target="https://podminky.urs.cz/item/CS_URS_2024_02/915231111" TargetMode="External" /><Relationship Id="rId74" Type="http://schemas.openxmlformats.org/officeDocument/2006/relationships/hyperlink" Target="https://podminky.urs.cz/item/CS_URS_2024_02/915611111" TargetMode="External" /><Relationship Id="rId75" Type="http://schemas.openxmlformats.org/officeDocument/2006/relationships/hyperlink" Target="https://podminky.urs.cz/item/CS_URS_2024_02/916131213" TargetMode="External" /><Relationship Id="rId76" Type="http://schemas.openxmlformats.org/officeDocument/2006/relationships/hyperlink" Target="https://podminky.urs.cz/item/CS_URS_2024_02/916231213" TargetMode="External" /><Relationship Id="rId77" Type="http://schemas.openxmlformats.org/officeDocument/2006/relationships/hyperlink" Target="https://podminky.urs.cz/item/CS_URS_2024_02/916431112" TargetMode="External" /><Relationship Id="rId78" Type="http://schemas.openxmlformats.org/officeDocument/2006/relationships/hyperlink" Target="https://podminky.urs.cz/item/CS_URS_2024_02/919411141" TargetMode="External" /><Relationship Id="rId79" Type="http://schemas.openxmlformats.org/officeDocument/2006/relationships/hyperlink" Target="https://podminky.urs.cz/item/CS_URS_2024_02/919732221" TargetMode="External" /><Relationship Id="rId80" Type="http://schemas.openxmlformats.org/officeDocument/2006/relationships/hyperlink" Target="https://podminky.urs.cz/item/CS_URS_2024_02/935111211" TargetMode="External" /><Relationship Id="rId81" Type="http://schemas.openxmlformats.org/officeDocument/2006/relationships/hyperlink" Target="https://podminky.urs.cz/item/CS_URS_2024_02/935112112" TargetMode="External" /><Relationship Id="rId82" Type="http://schemas.openxmlformats.org/officeDocument/2006/relationships/hyperlink" Target="https://podminky.urs.cz/item/CS_URS_2024_02/935112211" TargetMode="External" /><Relationship Id="rId83" Type="http://schemas.openxmlformats.org/officeDocument/2006/relationships/hyperlink" Target="https://podminky.urs.cz/item/CS_URS_2024_02/935114212" TargetMode="External" /><Relationship Id="rId84" Type="http://schemas.openxmlformats.org/officeDocument/2006/relationships/hyperlink" Target="https://podminky.urs.cz/item/CS_URS_2024_02/935932422" TargetMode="External" /><Relationship Id="rId85" Type="http://schemas.openxmlformats.org/officeDocument/2006/relationships/hyperlink" Target="https://podminky.urs.cz/item/CS_URS_2024_02/935932617" TargetMode="External" /><Relationship Id="rId86" Type="http://schemas.openxmlformats.org/officeDocument/2006/relationships/hyperlink" Target="https://podminky.urs.cz/item/CS_URS_2024_02/936104211" TargetMode="External" /><Relationship Id="rId87" Type="http://schemas.openxmlformats.org/officeDocument/2006/relationships/hyperlink" Target="https://podminky.urs.cz/item/CS_URS_2024_02/113105113" TargetMode="External" /><Relationship Id="rId88" Type="http://schemas.openxmlformats.org/officeDocument/2006/relationships/hyperlink" Target="https://podminky.urs.cz/item/CS_URS_2024_02/113106123" TargetMode="External" /><Relationship Id="rId89" Type="http://schemas.openxmlformats.org/officeDocument/2006/relationships/hyperlink" Target="https://podminky.urs.cz/item/CS_URS_2024_02/113106190" TargetMode="External" /><Relationship Id="rId90" Type="http://schemas.openxmlformats.org/officeDocument/2006/relationships/hyperlink" Target="https://podminky.urs.cz/item/CS_URS_2024_02/113107222" TargetMode="External" /><Relationship Id="rId91" Type="http://schemas.openxmlformats.org/officeDocument/2006/relationships/hyperlink" Target="https://podminky.urs.cz/item/CS_URS_2024_02/113107243" TargetMode="External" /><Relationship Id="rId92" Type="http://schemas.openxmlformats.org/officeDocument/2006/relationships/hyperlink" Target="https://podminky.urs.cz/item/CS_URS_2024_02/113107331" TargetMode="External" /><Relationship Id="rId93" Type="http://schemas.openxmlformats.org/officeDocument/2006/relationships/hyperlink" Target="https://podminky.urs.cz/item/CS_URS_2024_02/113201112" TargetMode="External" /><Relationship Id="rId94" Type="http://schemas.openxmlformats.org/officeDocument/2006/relationships/hyperlink" Target="https://podminky.urs.cz/item/CS_URS_2024_02/113202111" TargetMode="External" /><Relationship Id="rId95" Type="http://schemas.openxmlformats.org/officeDocument/2006/relationships/hyperlink" Target="https://podminky.urs.cz/item/CS_URS_2024_02/966001311" TargetMode="External" /><Relationship Id="rId96" Type="http://schemas.openxmlformats.org/officeDocument/2006/relationships/hyperlink" Target="https://podminky.urs.cz/item/CS_URS_2024_02/966005111" TargetMode="External" /><Relationship Id="rId97" Type="http://schemas.openxmlformats.org/officeDocument/2006/relationships/hyperlink" Target="https://podminky.urs.cz/item/CS_URS_2024_02/938902452" TargetMode="External" /><Relationship Id="rId98" Type="http://schemas.openxmlformats.org/officeDocument/2006/relationships/hyperlink" Target="https://podminky.urs.cz/item/CS_URS_2024_02/966008111" TargetMode="External" /><Relationship Id="rId99" Type="http://schemas.openxmlformats.org/officeDocument/2006/relationships/hyperlink" Target="https://podminky.urs.cz/item/CS_URS_2024_02/966008112" TargetMode="External" /><Relationship Id="rId100" Type="http://schemas.openxmlformats.org/officeDocument/2006/relationships/hyperlink" Target="https://podminky.urs.cz/item/CS_URS_2024_02/966008311" TargetMode="External" /><Relationship Id="rId101" Type="http://schemas.openxmlformats.org/officeDocument/2006/relationships/hyperlink" Target="https://podminky.urs.cz/item/CS_URS_2024_02/919731123" TargetMode="External" /><Relationship Id="rId102" Type="http://schemas.openxmlformats.org/officeDocument/2006/relationships/hyperlink" Target="https://podminky.urs.cz/item/CS_URS_2024_02/919735111" TargetMode="External" /><Relationship Id="rId103" Type="http://schemas.openxmlformats.org/officeDocument/2006/relationships/hyperlink" Target="https://podminky.urs.cz/item/CS_URS_2024_02/919735112" TargetMode="External" /><Relationship Id="rId104" Type="http://schemas.openxmlformats.org/officeDocument/2006/relationships/hyperlink" Target="https://podminky.urs.cz/item/CS_URS_2024_02/919735113" TargetMode="External" /><Relationship Id="rId105" Type="http://schemas.openxmlformats.org/officeDocument/2006/relationships/hyperlink" Target="https://podminky.urs.cz/item/CS_URS_2024_02/966006132" TargetMode="External" /><Relationship Id="rId106" Type="http://schemas.openxmlformats.org/officeDocument/2006/relationships/hyperlink" Target="https://podminky.urs.cz/item/CS_URS_2024_02/997221551" TargetMode="External" /><Relationship Id="rId107" Type="http://schemas.openxmlformats.org/officeDocument/2006/relationships/hyperlink" Target="https://podminky.urs.cz/item/CS_URS_2024_02/997221559" TargetMode="External" /><Relationship Id="rId108" Type="http://schemas.openxmlformats.org/officeDocument/2006/relationships/hyperlink" Target="https://podminky.urs.cz/item/CS_URS_2024_02/997221861" TargetMode="External" /><Relationship Id="rId109" Type="http://schemas.openxmlformats.org/officeDocument/2006/relationships/hyperlink" Target="https://podminky.urs.cz/item/CS_URS_2024_02/997221862" TargetMode="External" /><Relationship Id="rId110" Type="http://schemas.openxmlformats.org/officeDocument/2006/relationships/hyperlink" Target="https://podminky.urs.cz/item/CS_URS_2024_02/997221873" TargetMode="External" /><Relationship Id="rId111" Type="http://schemas.openxmlformats.org/officeDocument/2006/relationships/hyperlink" Target="https://podminky.urs.cz/item/CS_URS_2024_02/997221875" TargetMode="External" /><Relationship Id="rId112" Type="http://schemas.openxmlformats.org/officeDocument/2006/relationships/hyperlink" Target="https://podminky.urs.cz/item/CS_URS_2024_02/998225111" TargetMode="External" /><Relationship Id="rId113" Type="http://schemas.openxmlformats.org/officeDocument/2006/relationships/hyperlink" Target="https://podminky.urs.cz/item/CS_URS_2024_02/122252205" TargetMode="External" /><Relationship Id="rId114" Type="http://schemas.openxmlformats.org/officeDocument/2006/relationships/hyperlink" Target="https://podminky.urs.cz/item/CS_URS_2024_02/120001101" TargetMode="External" /><Relationship Id="rId115" Type="http://schemas.openxmlformats.org/officeDocument/2006/relationships/hyperlink" Target="https://podminky.urs.cz/item/CS_URS_2024_02/162751117" TargetMode="External" /><Relationship Id="rId116" Type="http://schemas.openxmlformats.org/officeDocument/2006/relationships/hyperlink" Target="https://podminky.urs.cz/item/CS_URS_2024_02/162751119" TargetMode="External" /><Relationship Id="rId117" Type="http://schemas.openxmlformats.org/officeDocument/2006/relationships/hyperlink" Target="https://podminky.urs.cz/item/CS_URS_2024_02/171201231" TargetMode="External" /><Relationship Id="rId118" Type="http://schemas.openxmlformats.org/officeDocument/2006/relationships/hyperlink" Target="https://podminky.urs.cz/item/CS_URS_2024_02/171251201" TargetMode="External" /><Relationship Id="rId119" Type="http://schemas.openxmlformats.org/officeDocument/2006/relationships/hyperlink" Target="https://podminky.urs.cz/item/CS_URS_2024_02/564811111" TargetMode="External" /><Relationship Id="rId120" Type="http://schemas.openxmlformats.org/officeDocument/2006/relationships/hyperlink" Target="https://podminky.urs.cz/item/CS_URS_2024_02/564961315" TargetMode="External" /><Relationship Id="rId121" Type="http://schemas.openxmlformats.org/officeDocument/2006/relationships/hyperlink" Target="https://podminky.urs.cz/item/CS_URS_2024_02/564971315" TargetMode="External" /><Relationship Id="rId122" Type="http://schemas.openxmlformats.org/officeDocument/2006/relationships/hyperlink" Target="https://podminky.urs.cz/item/CS_URS_2024_02/460161131" TargetMode="External" /><Relationship Id="rId123" Type="http://schemas.openxmlformats.org/officeDocument/2006/relationships/hyperlink" Target="https://podminky.urs.cz/item/CS_URS_2024_02/460431142" TargetMode="External" /><Relationship Id="rId124" Type="http://schemas.openxmlformats.org/officeDocument/2006/relationships/hyperlink" Target="https://podminky.urs.cz/item/CS_URS_2024_02/460671111" TargetMode="External" /><Relationship Id="rId125" Type="http://schemas.openxmlformats.org/officeDocument/2006/relationships/hyperlink" Target="https://podminky.urs.cz/item/CS_URS_2024_02/460791114" TargetMode="External" /><Relationship Id="rId126" Type="http://schemas.openxmlformats.org/officeDocument/2006/relationships/hyperlink" Target="https://podminky.urs.cz/item/CS_URS_2024_02/469981111" TargetMode="External" /><Relationship Id="rId127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31251103" TargetMode="External" /><Relationship Id="rId2" Type="http://schemas.openxmlformats.org/officeDocument/2006/relationships/hyperlink" Target="https://podminky.urs.cz/item/CS_URS_2024_02/132251103" TargetMode="External" /><Relationship Id="rId3" Type="http://schemas.openxmlformats.org/officeDocument/2006/relationships/hyperlink" Target="https://podminky.urs.cz/item/CS_URS_2024_02/151811131" TargetMode="External" /><Relationship Id="rId4" Type="http://schemas.openxmlformats.org/officeDocument/2006/relationships/hyperlink" Target="https://podminky.urs.cz/item/CS_URS_2024_02/151811231" TargetMode="External" /><Relationship Id="rId5" Type="http://schemas.openxmlformats.org/officeDocument/2006/relationships/hyperlink" Target="https://podminky.urs.cz/item/CS_URS_2024_02/162751117" TargetMode="External" /><Relationship Id="rId6" Type="http://schemas.openxmlformats.org/officeDocument/2006/relationships/hyperlink" Target="https://podminky.urs.cz/item/CS_URS_2024_02/162751119" TargetMode="External" /><Relationship Id="rId7" Type="http://schemas.openxmlformats.org/officeDocument/2006/relationships/hyperlink" Target="https://podminky.urs.cz/item/CS_URS_2024_02/171201231" TargetMode="External" /><Relationship Id="rId8" Type="http://schemas.openxmlformats.org/officeDocument/2006/relationships/hyperlink" Target="https://podminky.urs.cz/item/CS_URS_2024_02/171251201" TargetMode="External" /><Relationship Id="rId9" Type="http://schemas.openxmlformats.org/officeDocument/2006/relationships/hyperlink" Target="https://podminky.urs.cz/item/CS_URS_2024_02/174151101" TargetMode="External" /><Relationship Id="rId10" Type="http://schemas.openxmlformats.org/officeDocument/2006/relationships/hyperlink" Target="https://podminky.urs.cz/item/CS_URS_2024_02/175151101" TargetMode="External" /><Relationship Id="rId11" Type="http://schemas.openxmlformats.org/officeDocument/2006/relationships/hyperlink" Target="https://podminky.urs.cz/item/CS_URS_2024_02/451572111" TargetMode="External" /><Relationship Id="rId12" Type="http://schemas.openxmlformats.org/officeDocument/2006/relationships/hyperlink" Target="https://podminky.urs.cz/item/CS_URS_2024_02/564231111" TargetMode="External" /><Relationship Id="rId13" Type="http://schemas.openxmlformats.org/officeDocument/2006/relationships/hyperlink" Target="https://podminky.urs.cz/item/CS_URS_2024_02/871350410" TargetMode="External" /><Relationship Id="rId14" Type="http://schemas.openxmlformats.org/officeDocument/2006/relationships/hyperlink" Target="https://podminky.urs.cz/item/CS_URS_2024_02/871360410" TargetMode="External" /><Relationship Id="rId15" Type="http://schemas.openxmlformats.org/officeDocument/2006/relationships/hyperlink" Target="https://podminky.urs.cz/item/CS_URS_2024_02/877310410" TargetMode="External" /><Relationship Id="rId16" Type="http://schemas.openxmlformats.org/officeDocument/2006/relationships/hyperlink" Target="https://podminky.urs.cz/item/CS_URS_2024_02/877350410" TargetMode="External" /><Relationship Id="rId17" Type="http://schemas.openxmlformats.org/officeDocument/2006/relationships/hyperlink" Target="https://podminky.urs.cz/item/CS_URS_2024_02/877350430" TargetMode="External" /><Relationship Id="rId18" Type="http://schemas.openxmlformats.org/officeDocument/2006/relationships/hyperlink" Target="https://podminky.urs.cz/item/CS_URS_2024_02/877360420" TargetMode="External" /><Relationship Id="rId19" Type="http://schemas.openxmlformats.org/officeDocument/2006/relationships/hyperlink" Target="https://podminky.urs.cz/item/CS_URS_2024_02/877360430" TargetMode="External" /><Relationship Id="rId20" Type="http://schemas.openxmlformats.org/officeDocument/2006/relationships/hyperlink" Target="https://podminky.urs.cz/item/CS_URS_2024_02/892351111" TargetMode="External" /><Relationship Id="rId21" Type="http://schemas.openxmlformats.org/officeDocument/2006/relationships/hyperlink" Target="https://podminky.urs.cz/item/CS_URS_2024_02/892381111" TargetMode="External" /><Relationship Id="rId22" Type="http://schemas.openxmlformats.org/officeDocument/2006/relationships/hyperlink" Target="https://podminky.urs.cz/item/CS_URS_2024_02/894411121" TargetMode="External" /><Relationship Id="rId23" Type="http://schemas.openxmlformats.org/officeDocument/2006/relationships/hyperlink" Target="https://podminky.urs.cz/item/CS_URS_2024_02/894411151" TargetMode="External" /><Relationship Id="rId24" Type="http://schemas.openxmlformats.org/officeDocument/2006/relationships/hyperlink" Target="https://podminky.urs.cz/item/CS_URS_2024_02/894138001" TargetMode="External" /><Relationship Id="rId25" Type="http://schemas.openxmlformats.org/officeDocument/2006/relationships/hyperlink" Target="https://podminky.urs.cz/item/CS_URS_2024_02/894812321" TargetMode="External" /><Relationship Id="rId26" Type="http://schemas.openxmlformats.org/officeDocument/2006/relationships/hyperlink" Target="https://podminky.urs.cz/item/CS_URS_2024_02/894812331" TargetMode="External" /><Relationship Id="rId27" Type="http://schemas.openxmlformats.org/officeDocument/2006/relationships/hyperlink" Target="https://podminky.urs.cz/item/CS_URS_2024_02/894812332" TargetMode="External" /><Relationship Id="rId28" Type="http://schemas.openxmlformats.org/officeDocument/2006/relationships/hyperlink" Target="https://podminky.urs.cz/item/CS_URS_2024_02/894812339" TargetMode="External" /><Relationship Id="rId29" Type="http://schemas.openxmlformats.org/officeDocument/2006/relationships/hyperlink" Target="https://podminky.urs.cz/item/CS_URS_2024_02/894812357" TargetMode="External" /><Relationship Id="rId30" Type="http://schemas.openxmlformats.org/officeDocument/2006/relationships/hyperlink" Target="https://podminky.urs.cz/item/CS_URS_2024_02/899104112" TargetMode="External" /><Relationship Id="rId31" Type="http://schemas.openxmlformats.org/officeDocument/2006/relationships/hyperlink" Target="https://podminky.urs.cz/item/CS_URS_2024_02/919441211" TargetMode="External" /><Relationship Id="rId32" Type="http://schemas.openxmlformats.org/officeDocument/2006/relationships/hyperlink" Target="https://podminky.urs.cz/item/CS_URS_2024_02/998276101" TargetMode="External" /><Relationship Id="rId33" Type="http://schemas.openxmlformats.org/officeDocument/2006/relationships/hyperlink" Target="https://podminky.urs.cz/item/CS_URS_2024_02/998276127" TargetMode="External" /><Relationship Id="rId34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210100001" TargetMode="External" /><Relationship Id="rId2" Type="http://schemas.openxmlformats.org/officeDocument/2006/relationships/hyperlink" Target="https://podminky.urs.cz/item/CS_URS_2024_02/210100014" TargetMode="External" /><Relationship Id="rId3" Type="http://schemas.openxmlformats.org/officeDocument/2006/relationships/hyperlink" Target="https://podminky.urs.cz/item/CS_URS_2024_02/210202013" TargetMode="External" /><Relationship Id="rId4" Type="http://schemas.openxmlformats.org/officeDocument/2006/relationships/hyperlink" Target="https://podminky.urs.cz/item/CS_URS_2024_02/210204011" TargetMode="External" /><Relationship Id="rId5" Type="http://schemas.openxmlformats.org/officeDocument/2006/relationships/hyperlink" Target="https://podminky.urs.cz/item/CS_URS_2024_02/210204103" TargetMode="External" /><Relationship Id="rId6" Type="http://schemas.openxmlformats.org/officeDocument/2006/relationships/hyperlink" Target="https://podminky.urs.cz/item/CS_URS_2024_02/210204201" TargetMode="External" /><Relationship Id="rId7" Type="http://schemas.openxmlformats.org/officeDocument/2006/relationships/hyperlink" Target="https://podminky.urs.cz/item/CS_URS_2024_02/210220002" TargetMode="External" /><Relationship Id="rId8" Type="http://schemas.openxmlformats.org/officeDocument/2006/relationships/hyperlink" Target="https://podminky.urs.cz/item/CS_URS_2024_02/210280002" TargetMode="External" /><Relationship Id="rId9" Type="http://schemas.openxmlformats.org/officeDocument/2006/relationships/hyperlink" Target="https://podminky.urs.cz/item/CS_URS_2024_02/210280223" TargetMode="External" /><Relationship Id="rId10" Type="http://schemas.openxmlformats.org/officeDocument/2006/relationships/hyperlink" Target="https://podminky.urs.cz/item/CS_URS_2024_02/210812011" TargetMode="External" /><Relationship Id="rId11" Type="http://schemas.openxmlformats.org/officeDocument/2006/relationships/hyperlink" Target="https://podminky.urs.cz/item/CS_URS_2024_02/210812033" TargetMode="External" /><Relationship Id="rId12" Type="http://schemas.openxmlformats.org/officeDocument/2006/relationships/hyperlink" Target="https://podminky.urs.cz/item/CS_URS_2024_02/218100001" TargetMode="External" /><Relationship Id="rId13" Type="http://schemas.openxmlformats.org/officeDocument/2006/relationships/hyperlink" Target="https://podminky.urs.cz/item/CS_URS_2024_02/218100014" TargetMode="External" /><Relationship Id="rId14" Type="http://schemas.openxmlformats.org/officeDocument/2006/relationships/hyperlink" Target="https://podminky.urs.cz/item/CS_URS_2024_02/218202013" TargetMode="External" /><Relationship Id="rId15" Type="http://schemas.openxmlformats.org/officeDocument/2006/relationships/hyperlink" Target="https://podminky.urs.cz/item/CS_URS_2024_02/218204011" TargetMode="External" /><Relationship Id="rId16" Type="http://schemas.openxmlformats.org/officeDocument/2006/relationships/hyperlink" Target="https://podminky.urs.cz/item/CS_URS_2024_02/218204103" TargetMode="External" /><Relationship Id="rId17" Type="http://schemas.openxmlformats.org/officeDocument/2006/relationships/hyperlink" Target="https://podminky.urs.cz/item/CS_URS_2024_02/218204201" TargetMode="External" /><Relationship Id="rId18" Type="http://schemas.openxmlformats.org/officeDocument/2006/relationships/hyperlink" Target="https://podminky.urs.cz/item/CS_URS_2024_02/218220002" TargetMode="External" /><Relationship Id="rId19" Type="http://schemas.openxmlformats.org/officeDocument/2006/relationships/hyperlink" Target="https://podminky.urs.cz/item/CS_URS_2024_02/218812011" TargetMode="External" /><Relationship Id="rId20" Type="http://schemas.openxmlformats.org/officeDocument/2006/relationships/hyperlink" Target="https://podminky.urs.cz/item/CS_URS_2024_02/218812033" TargetMode="External" /><Relationship Id="rId21" Type="http://schemas.openxmlformats.org/officeDocument/2006/relationships/hyperlink" Target="https://podminky.urs.cz/item/CS_URS_2024_02/460010023" TargetMode="External" /><Relationship Id="rId22" Type="http://schemas.openxmlformats.org/officeDocument/2006/relationships/hyperlink" Target="https://podminky.urs.cz/item/CS_URS_2024_02/460080013" TargetMode="External" /><Relationship Id="rId23" Type="http://schemas.openxmlformats.org/officeDocument/2006/relationships/hyperlink" Target="https://podminky.urs.cz/item/CS_URS_2024_02/460080112" TargetMode="External" /><Relationship Id="rId24" Type="http://schemas.openxmlformats.org/officeDocument/2006/relationships/hyperlink" Target="https://podminky.urs.cz/item/CS_URS_2024_02/460141112" TargetMode="External" /><Relationship Id="rId25" Type="http://schemas.openxmlformats.org/officeDocument/2006/relationships/hyperlink" Target="https://podminky.urs.cz/item/CS_URS_2024_02/460161141" TargetMode="External" /><Relationship Id="rId26" Type="http://schemas.openxmlformats.org/officeDocument/2006/relationships/hyperlink" Target="https://podminky.urs.cz/item/CS_URS_2024_02/460171162" TargetMode="External" /><Relationship Id="rId27" Type="http://schemas.openxmlformats.org/officeDocument/2006/relationships/hyperlink" Target="https://podminky.urs.cz/item/CS_URS_2024_02/460341113" TargetMode="External" /><Relationship Id="rId28" Type="http://schemas.openxmlformats.org/officeDocument/2006/relationships/hyperlink" Target="https://podminky.urs.cz/item/CS_URS_2024_02/460341121" TargetMode="External" /><Relationship Id="rId29" Type="http://schemas.openxmlformats.org/officeDocument/2006/relationships/hyperlink" Target="https://podminky.urs.cz/item/CS_URS_2024_02/460361121" TargetMode="External" /><Relationship Id="rId30" Type="http://schemas.openxmlformats.org/officeDocument/2006/relationships/hyperlink" Target="https://podminky.urs.cz/item/CS_URS_2024_02/460411121" TargetMode="External" /><Relationship Id="rId31" Type="http://schemas.openxmlformats.org/officeDocument/2006/relationships/hyperlink" Target="https://podminky.urs.cz/item/CS_URS_2024_02/460451151" TargetMode="External" /><Relationship Id="rId32" Type="http://schemas.openxmlformats.org/officeDocument/2006/relationships/hyperlink" Target="https://podminky.urs.cz/item/CS_URS_2024_02/460661111" TargetMode="External" /><Relationship Id="rId33" Type="http://schemas.openxmlformats.org/officeDocument/2006/relationships/hyperlink" Target="https://podminky.urs.cz/item/CS_URS_2024_02/460671112" TargetMode="External" /><Relationship Id="rId34" Type="http://schemas.openxmlformats.org/officeDocument/2006/relationships/hyperlink" Target="https://podminky.urs.cz/item/CS_URS_2024_02/460751111" TargetMode="External" /><Relationship Id="rId35" Type="http://schemas.openxmlformats.org/officeDocument/2006/relationships/hyperlink" Target="https://podminky.urs.cz/item/CS_URS_2024_02/469972111" TargetMode="External" /><Relationship Id="rId36" Type="http://schemas.openxmlformats.org/officeDocument/2006/relationships/hyperlink" Target="https://podminky.urs.cz/item/CS_URS_2024_02/469972121" TargetMode="External" /><Relationship Id="rId37" Type="http://schemas.openxmlformats.org/officeDocument/2006/relationships/hyperlink" Target="https://podminky.urs.cz/item/CS_URS_2024_02/469973120" TargetMode="External" /><Relationship Id="rId38" Type="http://schemas.openxmlformats.org/officeDocument/2006/relationships/hyperlink" Target="https://podminky.urs.cz/item/CS_URS_2024_02/469981111" TargetMode="External" /><Relationship Id="rId39" Type="http://schemas.openxmlformats.org/officeDocument/2006/relationships/hyperlink" Target="https://podminky.urs.cz/item/CS_URS_2024_02/HZS2231" TargetMode="External" /><Relationship Id="rId40" Type="http://schemas.openxmlformats.org/officeDocument/2006/relationships/hyperlink" Target="https://podminky.urs.cz/item/CS_URS_2024_02/HZS2232" TargetMode="External" /><Relationship Id="rId4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012103000" TargetMode="External" /><Relationship Id="rId2" Type="http://schemas.openxmlformats.org/officeDocument/2006/relationships/hyperlink" Target="https://podminky.urs.cz/item/CS_URS_2024_02/012203000" TargetMode="External" /><Relationship Id="rId3" Type="http://schemas.openxmlformats.org/officeDocument/2006/relationships/hyperlink" Target="https://podminky.urs.cz/item/CS_URS_2024_02/012303000" TargetMode="External" /><Relationship Id="rId4" Type="http://schemas.openxmlformats.org/officeDocument/2006/relationships/hyperlink" Target="https://podminky.urs.cz/item/CS_URS_2024_02/013254000" TargetMode="External" /><Relationship Id="rId5" Type="http://schemas.openxmlformats.org/officeDocument/2006/relationships/hyperlink" Target="https://podminky.urs.cz/item/CS_URS_2024_02/013274000" TargetMode="External" /><Relationship Id="rId6" Type="http://schemas.openxmlformats.org/officeDocument/2006/relationships/hyperlink" Target="https://podminky.urs.cz/item/CS_URS_2024_02/013284000" TargetMode="External" /><Relationship Id="rId7" Type="http://schemas.openxmlformats.org/officeDocument/2006/relationships/hyperlink" Target="https://podminky.urs.cz/item/CS_URS_2024_02/030001000" TargetMode="External" /><Relationship Id="rId8" Type="http://schemas.openxmlformats.org/officeDocument/2006/relationships/hyperlink" Target="https://podminky.urs.cz/item/CS_URS_2024_02/034303000" TargetMode="External" /><Relationship Id="rId9" Type="http://schemas.openxmlformats.org/officeDocument/2006/relationships/hyperlink" Target="https://podminky.urs.cz/item/CS_URS_2024_02/034503000" TargetMode="External" /><Relationship Id="rId10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0" t="s">
        <v>6</v>
      </c>
      <c r="BT2" s="20" t="s">
        <v>7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="1" customFormat="1" ht="24.96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0" t="s">
        <v>14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3"/>
      <c r="BE5" s="31" t="s">
        <v>15</v>
      </c>
      <c r="BS5" s="20" t="s">
        <v>6</v>
      </c>
    </row>
    <row r="6" s="1" customFormat="1" ht="36.96" customHeight="1">
      <c r="B6" s="24"/>
      <c r="C6" s="25"/>
      <c r="D6" s="32" t="s">
        <v>16</v>
      </c>
      <c r="E6" s="25"/>
      <c r="F6" s="25"/>
      <c r="G6" s="25"/>
      <c r="H6" s="25"/>
      <c r="I6" s="25"/>
      <c r="J6" s="25"/>
      <c r="K6" s="33" t="s">
        <v>17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3"/>
      <c r="BE6" s="34"/>
      <c r="BS6" s="20" t="s">
        <v>6</v>
      </c>
    </row>
    <row r="7" s="1" customFormat="1" ht="12" customHeight="1">
      <c r="B7" s="24"/>
      <c r="C7" s="25"/>
      <c r="D7" s="35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5" t="s">
        <v>20</v>
      </c>
      <c r="AL7" s="25"/>
      <c r="AM7" s="25"/>
      <c r="AN7" s="30" t="s">
        <v>21</v>
      </c>
      <c r="AO7" s="25"/>
      <c r="AP7" s="25"/>
      <c r="AQ7" s="25"/>
      <c r="AR7" s="23"/>
      <c r="BE7" s="34"/>
      <c r="BS7" s="20" t="s">
        <v>6</v>
      </c>
    </row>
    <row r="8" s="1" customFormat="1" ht="12" customHeight="1">
      <c r="B8" s="24"/>
      <c r="C8" s="25"/>
      <c r="D8" s="35" t="s">
        <v>22</v>
      </c>
      <c r="E8" s="25"/>
      <c r="F8" s="25"/>
      <c r="G8" s="25"/>
      <c r="H8" s="25"/>
      <c r="I8" s="25"/>
      <c r="J8" s="25"/>
      <c r="K8" s="30" t="s">
        <v>23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5" t="s">
        <v>24</v>
      </c>
      <c r="AL8" s="25"/>
      <c r="AM8" s="25"/>
      <c r="AN8" s="36" t="s">
        <v>25</v>
      </c>
      <c r="AO8" s="25"/>
      <c r="AP8" s="25"/>
      <c r="AQ8" s="25"/>
      <c r="AR8" s="23"/>
      <c r="BE8" s="34"/>
      <c r="BS8" s="20" t="s">
        <v>6</v>
      </c>
    </row>
    <row r="9" s="1" customFormat="1" ht="14.4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34"/>
      <c r="BS9" s="20" t="s">
        <v>6</v>
      </c>
    </row>
    <row r="10" s="1" customFormat="1" ht="12" customHeight="1">
      <c r="B10" s="24"/>
      <c r="C10" s="25"/>
      <c r="D10" s="35" t="s">
        <v>26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5" t="s">
        <v>27</v>
      </c>
      <c r="AL10" s="25"/>
      <c r="AM10" s="25"/>
      <c r="AN10" s="30" t="s">
        <v>28</v>
      </c>
      <c r="AO10" s="25"/>
      <c r="AP10" s="25"/>
      <c r="AQ10" s="25"/>
      <c r="AR10" s="23"/>
      <c r="BE10" s="34"/>
      <c r="BS10" s="20" t="s">
        <v>6</v>
      </c>
    </row>
    <row r="11" s="1" customFormat="1" ht="18.48" customHeight="1">
      <c r="B11" s="24"/>
      <c r="C11" s="25"/>
      <c r="D11" s="25"/>
      <c r="E11" s="30" t="s">
        <v>29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5" t="s">
        <v>30</v>
      </c>
      <c r="AL11" s="25"/>
      <c r="AM11" s="25"/>
      <c r="AN11" s="30" t="s">
        <v>31</v>
      </c>
      <c r="AO11" s="25"/>
      <c r="AP11" s="25"/>
      <c r="AQ11" s="25"/>
      <c r="AR11" s="23"/>
      <c r="BE11" s="34"/>
      <c r="BS11" s="20" t="s">
        <v>6</v>
      </c>
    </row>
    <row r="12" s="1" customFormat="1" ht="6.96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4"/>
      <c r="BS12" s="20" t="s">
        <v>6</v>
      </c>
    </row>
    <row r="13" s="1" customFormat="1" ht="12" customHeight="1">
      <c r="B13" s="24"/>
      <c r="C13" s="25"/>
      <c r="D13" s="35" t="s">
        <v>32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5" t="s">
        <v>27</v>
      </c>
      <c r="AL13" s="25"/>
      <c r="AM13" s="25"/>
      <c r="AN13" s="37" t="s">
        <v>33</v>
      </c>
      <c r="AO13" s="25"/>
      <c r="AP13" s="25"/>
      <c r="AQ13" s="25"/>
      <c r="AR13" s="23"/>
      <c r="BE13" s="34"/>
      <c r="BS13" s="20" t="s">
        <v>6</v>
      </c>
    </row>
    <row r="14">
      <c r="B14" s="24"/>
      <c r="C14" s="25"/>
      <c r="D14" s="25"/>
      <c r="E14" s="37" t="s">
        <v>33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5" t="s">
        <v>30</v>
      </c>
      <c r="AL14" s="25"/>
      <c r="AM14" s="25"/>
      <c r="AN14" s="37" t="s">
        <v>33</v>
      </c>
      <c r="AO14" s="25"/>
      <c r="AP14" s="25"/>
      <c r="AQ14" s="25"/>
      <c r="AR14" s="23"/>
      <c r="BE14" s="34"/>
      <c r="BS14" s="20" t="s">
        <v>6</v>
      </c>
    </row>
    <row r="15" s="1" customFormat="1" ht="6.96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4"/>
      <c r="BS15" s="20" t="s">
        <v>4</v>
      </c>
    </row>
    <row r="16" s="1" customFormat="1" ht="12" customHeight="1">
      <c r="B16" s="24"/>
      <c r="C16" s="25"/>
      <c r="D16" s="35" t="s">
        <v>34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5" t="s">
        <v>27</v>
      </c>
      <c r="AL16" s="25"/>
      <c r="AM16" s="25"/>
      <c r="AN16" s="30" t="s">
        <v>35</v>
      </c>
      <c r="AO16" s="25"/>
      <c r="AP16" s="25"/>
      <c r="AQ16" s="25"/>
      <c r="AR16" s="23"/>
      <c r="BE16" s="34"/>
      <c r="BS16" s="20" t="s">
        <v>4</v>
      </c>
    </row>
    <row r="17" s="1" customFormat="1" ht="18.48" customHeight="1">
      <c r="B17" s="24"/>
      <c r="C17" s="25"/>
      <c r="D17" s="25"/>
      <c r="E17" s="30" t="s">
        <v>36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5" t="s">
        <v>30</v>
      </c>
      <c r="AL17" s="25"/>
      <c r="AM17" s="25"/>
      <c r="AN17" s="30" t="s">
        <v>37</v>
      </c>
      <c r="AO17" s="25"/>
      <c r="AP17" s="25"/>
      <c r="AQ17" s="25"/>
      <c r="AR17" s="23"/>
      <c r="BE17" s="34"/>
      <c r="BS17" s="20" t="s">
        <v>38</v>
      </c>
    </row>
    <row r="18" s="1" customFormat="1" ht="6.96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4"/>
      <c r="BS18" s="20" t="s">
        <v>6</v>
      </c>
    </row>
    <row r="19" s="1" customFormat="1" ht="12" customHeight="1">
      <c r="B19" s="24"/>
      <c r="C19" s="25"/>
      <c r="D19" s="35" t="s">
        <v>39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5" t="s">
        <v>27</v>
      </c>
      <c r="AL19" s="25"/>
      <c r="AM19" s="25"/>
      <c r="AN19" s="30" t="s">
        <v>40</v>
      </c>
      <c r="AO19" s="25"/>
      <c r="AP19" s="25"/>
      <c r="AQ19" s="25"/>
      <c r="AR19" s="23"/>
      <c r="BE19" s="34"/>
      <c r="BS19" s="20" t="s">
        <v>6</v>
      </c>
    </row>
    <row r="20" s="1" customFormat="1" ht="18.48" customHeight="1">
      <c r="B20" s="24"/>
      <c r="C20" s="25"/>
      <c r="D20" s="25"/>
      <c r="E20" s="30" t="s">
        <v>41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5" t="s">
        <v>30</v>
      </c>
      <c r="AL20" s="25"/>
      <c r="AM20" s="25"/>
      <c r="AN20" s="30" t="s">
        <v>42</v>
      </c>
      <c r="AO20" s="25"/>
      <c r="AP20" s="25"/>
      <c r="AQ20" s="25"/>
      <c r="AR20" s="23"/>
      <c r="BE20" s="34"/>
      <c r="BS20" s="20" t="s">
        <v>4</v>
      </c>
    </row>
    <row r="21" s="1" customFormat="1" ht="6.96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4"/>
    </row>
    <row r="22" s="1" customFormat="1" ht="12" customHeight="1">
      <c r="B22" s="24"/>
      <c r="C22" s="25"/>
      <c r="D22" s="35" t="s">
        <v>43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4"/>
    </row>
    <row r="23" s="1" customFormat="1" ht="107.25" customHeight="1">
      <c r="B23" s="24"/>
      <c r="C23" s="25"/>
      <c r="D23" s="25"/>
      <c r="E23" s="39" t="s">
        <v>44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25"/>
      <c r="AP23" s="25"/>
      <c r="AQ23" s="25"/>
      <c r="AR23" s="23"/>
      <c r="BE23" s="34"/>
    </row>
    <row r="24" s="1" customFormat="1" ht="6.96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4"/>
    </row>
    <row r="25" s="1" customFormat="1" ht="6.96" customHeight="1">
      <c r="B25" s="24"/>
      <c r="C25" s="25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25"/>
      <c r="AQ25" s="25"/>
      <c r="AR25" s="23"/>
      <c r="BE25" s="34"/>
    </row>
    <row r="26" s="2" customFormat="1" ht="25.92" customHeight="1">
      <c r="A26" s="41"/>
      <c r="B26" s="42"/>
      <c r="C26" s="43"/>
      <c r="D26" s="44" t="s">
        <v>45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6">
        <f>ROUND(AG54,2)</f>
        <v>0</v>
      </c>
      <c r="AL26" s="45"/>
      <c r="AM26" s="45"/>
      <c r="AN26" s="45"/>
      <c r="AO26" s="45"/>
      <c r="AP26" s="43"/>
      <c r="AQ26" s="43"/>
      <c r="AR26" s="47"/>
      <c r="BE26" s="34"/>
    </row>
    <row r="27" s="2" customFormat="1" ht="6.96" customHeight="1">
      <c r="A27" s="4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7"/>
      <c r="BE27" s="34"/>
    </row>
    <row r="28" s="2" customForma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8" t="s">
        <v>46</v>
      </c>
      <c r="M28" s="48"/>
      <c r="N28" s="48"/>
      <c r="O28" s="48"/>
      <c r="P28" s="48"/>
      <c r="Q28" s="43"/>
      <c r="R28" s="43"/>
      <c r="S28" s="43"/>
      <c r="T28" s="43"/>
      <c r="U28" s="43"/>
      <c r="V28" s="43"/>
      <c r="W28" s="48" t="s">
        <v>47</v>
      </c>
      <c r="X28" s="48"/>
      <c r="Y28" s="48"/>
      <c r="Z28" s="48"/>
      <c r="AA28" s="48"/>
      <c r="AB28" s="48"/>
      <c r="AC28" s="48"/>
      <c r="AD28" s="48"/>
      <c r="AE28" s="48"/>
      <c r="AF28" s="43"/>
      <c r="AG28" s="43"/>
      <c r="AH28" s="43"/>
      <c r="AI28" s="43"/>
      <c r="AJ28" s="43"/>
      <c r="AK28" s="48" t="s">
        <v>48</v>
      </c>
      <c r="AL28" s="48"/>
      <c r="AM28" s="48"/>
      <c r="AN28" s="48"/>
      <c r="AO28" s="48"/>
      <c r="AP28" s="43"/>
      <c r="AQ28" s="43"/>
      <c r="AR28" s="47"/>
      <c r="BE28" s="34"/>
    </row>
    <row r="29" s="3" customFormat="1" ht="14.4" customHeight="1">
      <c r="A29" s="3"/>
      <c r="B29" s="49"/>
      <c r="C29" s="50"/>
      <c r="D29" s="35" t="s">
        <v>49</v>
      </c>
      <c r="E29" s="50"/>
      <c r="F29" s="35" t="s">
        <v>50</v>
      </c>
      <c r="G29" s="50"/>
      <c r="H29" s="50"/>
      <c r="I29" s="50"/>
      <c r="J29" s="50"/>
      <c r="K29" s="50"/>
      <c r="L29" s="51">
        <v>0.20999999999999999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2">
        <f>ROUND(AZ54, 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2">
        <f>ROUND(AV54, 2)</f>
        <v>0</v>
      </c>
      <c r="AL29" s="50"/>
      <c r="AM29" s="50"/>
      <c r="AN29" s="50"/>
      <c r="AO29" s="50"/>
      <c r="AP29" s="50"/>
      <c r="AQ29" s="50"/>
      <c r="AR29" s="53"/>
      <c r="BE29" s="54"/>
    </row>
    <row r="30" s="3" customFormat="1" ht="14.4" customHeight="1">
      <c r="A30" s="3"/>
      <c r="B30" s="49"/>
      <c r="C30" s="50"/>
      <c r="D30" s="50"/>
      <c r="E30" s="50"/>
      <c r="F30" s="35" t="s">
        <v>51</v>
      </c>
      <c r="G30" s="50"/>
      <c r="H30" s="50"/>
      <c r="I30" s="50"/>
      <c r="J30" s="50"/>
      <c r="K30" s="50"/>
      <c r="L30" s="51">
        <v>0.12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2">
        <f>ROUND(BA54, 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2">
        <f>ROUND(AW54, 2)</f>
        <v>0</v>
      </c>
      <c r="AL30" s="50"/>
      <c r="AM30" s="50"/>
      <c r="AN30" s="50"/>
      <c r="AO30" s="50"/>
      <c r="AP30" s="50"/>
      <c r="AQ30" s="50"/>
      <c r="AR30" s="53"/>
      <c r="BE30" s="54"/>
    </row>
    <row r="31" hidden="1" s="3" customFormat="1" ht="14.4" customHeight="1">
      <c r="A31" s="3"/>
      <c r="B31" s="49"/>
      <c r="C31" s="50"/>
      <c r="D31" s="50"/>
      <c r="E31" s="50"/>
      <c r="F31" s="35" t="s">
        <v>52</v>
      </c>
      <c r="G31" s="50"/>
      <c r="H31" s="50"/>
      <c r="I31" s="50"/>
      <c r="J31" s="50"/>
      <c r="K31" s="50"/>
      <c r="L31" s="51">
        <v>0.20999999999999999</v>
      </c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2">
        <f>ROUND(BB54, 2)</f>
        <v>0</v>
      </c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2">
        <v>0</v>
      </c>
      <c r="AL31" s="50"/>
      <c r="AM31" s="50"/>
      <c r="AN31" s="50"/>
      <c r="AO31" s="50"/>
      <c r="AP31" s="50"/>
      <c r="AQ31" s="50"/>
      <c r="AR31" s="53"/>
      <c r="BE31" s="54"/>
    </row>
    <row r="32" hidden="1" s="3" customFormat="1" ht="14.4" customHeight="1">
      <c r="A32" s="3"/>
      <c r="B32" s="49"/>
      <c r="C32" s="50"/>
      <c r="D32" s="50"/>
      <c r="E32" s="50"/>
      <c r="F32" s="35" t="s">
        <v>53</v>
      </c>
      <c r="G32" s="50"/>
      <c r="H32" s="50"/>
      <c r="I32" s="50"/>
      <c r="J32" s="50"/>
      <c r="K32" s="50"/>
      <c r="L32" s="51">
        <v>0.12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ROUND(BC54,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v>0</v>
      </c>
      <c r="AL32" s="50"/>
      <c r="AM32" s="50"/>
      <c r="AN32" s="50"/>
      <c r="AO32" s="50"/>
      <c r="AP32" s="50"/>
      <c r="AQ32" s="50"/>
      <c r="AR32" s="53"/>
      <c r="BE32" s="54"/>
    </row>
    <row r="33" hidden="1" s="3" customFormat="1" ht="14.4" customHeight="1">
      <c r="A33" s="3"/>
      <c r="B33" s="49"/>
      <c r="C33" s="50"/>
      <c r="D33" s="50"/>
      <c r="E33" s="50"/>
      <c r="F33" s="35" t="s">
        <v>54</v>
      </c>
      <c r="G33" s="50"/>
      <c r="H33" s="50"/>
      <c r="I33" s="50"/>
      <c r="J33" s="50"/>
      <c r="K33" s="50"/>
      <c r="L33" s="51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ROUND(BD54,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v>0</v>
      </c>
      <c r="AL33" s="50"/>
      <c r="AM33" s="50"/>
      <c r="AN33" s="50"/>
      <c r="AO33" s="50"/>
      <c r="AP33" s="50"/>
      <c r="AQ33" s="50"/>
      <c r="AR33" s="53"/>
      <c r="BE33" s="3"/>
    </row>
    <row r="34" s="2" customFormat="1" ht="6.96" customHeight="1">
      <c r="A34" s="41"/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7"/>
      <c r="BE34" s="41"/>
    </row>
    <row r="35" s="2" customFormat="1" ht="25.92" customHeight="1">
      <c r="A35" s="41"/>
      <c r="B35" s="42"/>
      <c r="C35" s="55"/>
      <c r="D35" s="56" t="s">
        <v>55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56</v>
      </c>
      <c r="U35" s="57"/>
      <c r="V35" s="57"/>
      <c r="W35" s="57"/>
      <c r="X35" s="59" t="s">
        <v>57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7"/>
      <c r="BE35" s="41"/>
    </row>
    <row r="36" s="2" customFormat="1" ht="6.96" customHeight="1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7"/>
      <c r="BE36" s="41"/>
    </row>
    <row r="37" s="2" customFormat="1" ht="6.96" customHeight="1">
      <c r="A37" s="41"/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47"/>
      <c r="BE37" s="41"/>
    </row>
    <row r="41" s="2" customFormat="1" ht="6.96" customHeight="1">
      <c r="A41" s="41"/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47"/>
      <c r="BE41" s="41"/>
    </row>
    <row r="42" s="2" customFormat="1" ht="24.96" customHeight="1">
      <c r="A42" s="41"/>
      <c r="B42" s="42"/>
      <c r="C42" s="26" t="s">
        <v>58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7"/>
      <c r="BE42" s="41"/>
    </row>
    <row r="43" s="2" customFormat="1" ht="6.96" customHeight="1">
      <c r="A43" s="41"/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7"/>
      <c r="BE43" s="41"/>
    </row>
    <row r="44" s="4" customFormat="1" ht="12" customHeight="1">
      <c r="A44" s="4"/>
      <c r="B44" s="66"/>
      <c r="C44" s="35" t="s">
        <v>13</v>
      </c>
      <c r="D44" s="67"/>
      <c r="E44" s="67"/>
      <c r="F44" s="67"/>
      <c r="G44" s="67"/>
      <c r="H44" s="67"/>
      <c r="I44" s="67"/>
      <c r="J44" s="67"/>
      <c r="K44" s="67"/>
      <c r="L44" s="67" t="str">
        <f>K5</f>
        <v>2022-31</v>
      </c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8"/>
      <c r="BE44" s="4"/>
    </row>
    <row r="45" s="5" customFormat="1" ht="36.96" customHeight="1">
      <c r="A45" s="5"/>
      <c r="B45" s="69"/>
      <c r="C45" s="70" t="s">
        <v>16</v>
      </c>
      <c r="D45" s="71"/>
      <c r="E45" s="71"/>
      <c r="F45" s="71"/>
      <c r="G45" s="71"/>
      <c r="H45" s="71"/>
      <c r="I45" s="71"/>
      <c r="J45" s="71"/>
      <c r="K45" s="71"/>
      <c r="L45" s="72" t="str">
        <f>K6</f>
        <v>Chodník podél silnice III/21233, Habartov - Na Rovince</v>
      </c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3"/>
      <c r="BE45" s="5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7"/>
      <c r="BE46" s="41"/>
    </row>
    <row r="47" s="2" customFormat="1" ht="12" customHeight="1">
      <c r="A47" s="41"/>
      <c r="B47" s="42"/>
      <c r="C47" s="35" t="s">
        <v>22</v>
      </c>
      <c r="D47" s="43"/>
      <c r="E47" s="43"/>
      <c r="F47" s="43"/>
      <c r="G47" s="43"/>
      <c r="H47" s="43"/>
      <c r="I47" s="43"/>
      <c r="J47" s="43"/>
      <c r="K47" s="43"/>
      <c r="L47" s="74" t="str">
        <f>IF(K8="","",K8)</f>
        <v>silnice III/21233, Habartov - Na Rovince, Karlovar</v>
      </c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35" t="s">
        <v>24</v>
      </c>
      <c r="AJ47" s="43"/>
      <c r="AK47" s="43"/>
      <c r="AL47" s="43"/>
      <c r="AM47" s="75" t="str">
        <f>IF(AN8= "","",AN8)</f>
        <v>8. 1. 2023</v>
      </c>
      <c r="AN47" s="75"/>
      <c r="AO47" s="43"/>
      <c r="AP47" s="43"/>
      <c r="AQ47" s="43"/>
      <c r="AR47" s="47"/>
      <c r="B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7"/>
      <c r="BE48" s="41"/>
    </row>
    <row r="49" s="2" customFormat="1" ht="15.15" customHeight="1">
      <c r="A49" s="41"/>
      <c r="B49" s="42"/>
      <c r="C49" s="35" t="s">
        <v>26</v>
      </c>
      <c r="D49" s="43"/>
      <c r="E49" s="43"/>
      <c r="F49" s="43"/>
      <c r="G49" s="43"/>
      <c r="H49" s="43"/>
      <c r="I49" s="43"/>
      <c r="J49" s="43"/>
      <c r="K49" s="43"/>
      <c r="L49" s="67" t="str">
        <f>IF(E11= "","",E11)</f>
        <v>Město Habartov</v>
      </c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35" t="s">
        <v>34</v>
      </c>
      <c r="AJ49" s="43"/>
      <c r="AK49" s="43"/>
      <c r="AL49" s="43"/>
      <c r="AM49" s="76" t="str">
        <f>IF(E17="","",E17)</f>
        <v>MH Projekt spol. s r.o.</v>
      </c>
      <c r="AN49" s="67"/>
      <c r="AO49" s="67"/>
      <c r="AP49" s="67"/>
      <c r="AQ49" s="43"/>
      <c r="AR49" s="47"/>
      <c r="AS49" s="77" t="s">
        <v>59</v>
      </c>
      <c r="AT49" s="78"/>
      <c r="AU49" s="79"/>
      <c r="AV49" s="79"/>
      <c r="AW49" s="79"/>
      <c r="AX49" s="79"/>
      <c r="AY49" s="79"/>
      <c r="AZ49" s="79"/>
      <c r="BA49" s="79"/>
      <c r="BB49" s="79"/>
      <c r="BC49" s="79"/>
      <c r="BD49" s="80"/>
      <c r="BE49" s="41"/>
    </row>
    <row r="50" s="2" customFormat="1" ht="15.15" customHeight="1">
      <c r="A50" s="41"/>
      <c r="B50" s="42"/>
      <c r="C50" s="35" t="s">
        <v>32</v>
      </c>
      <c r="D50" s="43"/>
      <c r="E50" s="43"/>
      <c r="F50" s="43"/>
      <c r="G50" s="43"/>
      <c r="H50" s="43"/>
      <c r="I50" s="43"/>
      <c r="J50" s="43"/>
      <c r="K50" s="43"/>
      <c r="L50" s="67" t="str">
        <f>IF(E14= "Vyplň údaj","",E14)</f>
        <v/>
      </c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35" t="s">
        <v>39</v>
      </c>
      <c r="AJ50" s="43"/>
      <c r="AK50" s="43"/>
      <c r="AL50" s="43"/>
      <c r="AM50" s="76" t="str">
        <f>IF(E20="","",E20)</f>
        <v>Ing. Martin Haueisen</v>
      </c>
      <c r="AN50" s="67"/>
      <c r="AO50" s="67"/>
      <c r="AP50" s="67"/>
      <c r="AQ50" s="43"/>
      <c r="AR50" s="47"/>
      <c r="AS50" s="81"/>
      <c r="AT50" s="82"/>
      <c r="AU50" s="83"/>
      <c r="AV50" s="83"/>
      <c r="AW50" s="83"/>
      <c r="AX50" s="83"/>
      <c r="AY50" s="83"/>
      <c r="AZ50" s="83"/>
      <c r="BA50" s="83"/>
      <c r="BB50" s="83"/>
      <c r="BC50" s="83"/>
      <c r="BD50" s="84"/>
      <c r="BE50" s="41"/>
    </row>
    <row r="51" s="2" customFormat="1" ht="10.8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7"/>
      <c r="AS51" s="85"/>
      <c r="AT51" s="86"/>
      <c r="AU51" s="87"/>
      <c r="AV51" s="87"/>
      <c r="AW51" s="87"/>
      <c r="AX51" s="87"/>
      <c r="AY51" s="87"/>
      <c r="AZ51" s="87"/>
      <c r="BA51" s="87"/>
      <c r="BB51" s="87"/>
      <c r="BC51" s="87"/>
      <c r="BD51" s="88"/>
      <c r="BE51" s="41"/>
    </row>
    <row r="52" s="2" customFormat="1" ht="29.28" customHeight="1">
      <c r="A52" s="41"/>
      <c r="B52" s="42"/>
      <c r="C52" s="89" t="s">
        <v>60</v>
      </c>
      <c r="D52" s="90"/>
      <c r="E52" s="90"/>
      <c r="F52" s="90"/>
      <c r="G52" s="90"/>
      <c r="H52" s="91"/>
      <c r="I52" s="92" t="s">
        <v>61</v>
      </c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3" t="s">
        <v>62</v>
      </c>
      <c r="AH52" s="90"/>
      <c r="AI52" s="90"/>
      <c r="AJ52" s="90"/>
      <c r="AK52" s="90"/>
      <c r="AL52" s="90"/>
      <c r="AM52" s="90"/>
      <c r="AN52" s="92" t="s">
        <v>63</v>
      </c>
      <c r="AO52" s="90"/>
      <c r="AP52" s="90"/>
      <c r="AQ52" s="94" t="s">
        <v>64</v>
      </c>
      <c r="AR52" s="47"/>
      <c r="AS52" s="95" t="s">
        <v>65</v>
      </c>
      <c r="AT52" s="96" t="s">
        <v>66</v>
      </c>
      <c r="AU52" s="96" t="s">
        <v>67</v>
      </c>
      <c r="AV52" s="96" t="s">
        <v>68</v>
      </c>
      <c r="AW52" s="96" t="s">
        <v>69</v>
      </c>
      <c r="AX52" s="96" t="s">
        <v>70</v>
      </c>
      <c r="AY52" s="96" t="s">
        <v>71</v>
      </c>
      <c r="AZ52" s="96" t="s">
        <v>72</v>
      </c>
      <c r="BA52" s="96" t="s">
        <v>73</v>
      </c>
      <c r="BB52" s="96" t="s">
        <v>74</v>
      </c>
      <c r="BC52" s="96" t="s">
        <v>75</v>
      </c>
      <c r="BD52" s="97" t="s">
        <v>76</v>
      </c>
      <c r="BE52" s="41"/>
    </row>
    <row r="53" s="2" customFormat="1" ht="10.8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7"/>
      <c r="AS53" s="98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100"/>
      <c r="BE53" s="41"/>
    </row>
    <row r="54" s="6" customFormat="1" ht="32.4" customHeight="1">
      <c r="A54" s="6"/>
      <c r="B54" s="101"/>
      <c r="C54" s="102" t="s">
        <v>77</v>
      </c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4">
        <f>ROUND(AG55+AG57+AG59+AG61,2)</f>
        <v>0</v>
      </c>
      <c r="AH54" s="104"/>
      <c r="AI54" s="104"/>
      <c r="AJ54" s="104"/>
      <c r="AK54" s="104"/>
      <c r="AL54" s="104"/>
      <c r="AM54" s="104"/>
      <c r="AN54" s="105">
        <f>SUM(AG54,AT54)</f>
        <v>0</v>
      </c>
      <c r="AO54" s="105"/>
      <c r="AP54" s="105"/>
      <c r="AQ54" s="106" t="s">
        <v>42</v>
      </c>
      <c r="AR54" s="107"/>
      <c r="AS54" s="108">
        <f>ROUND(AS55+AS57+AS59+AS61,2)</f>
        <v>0</v>
      </c>
      <c r="AT54" s="109">
        <f>ROUND(SUM(AV54:AW54),2)</f>
        <v>0</v>
      </c>
      <c r="AU54" s="110">
        <f>ROUND(AU55+AU57+AU59+AU61,5)</f>
        <v>0</v>
      </c>
      <c r="AV54" s="109">
        <f>ROUND(AZ54*L29,2)</f>
        <v>0</v>
      </c>
      <c r="AW54" s="109">
        <f>ROUND(BA54*L30,2)</f>
        <v>0</v>
      </c>
      <c r="AX54" s="109">
        <f>ROUND(BB54*L29,2)</f>
        <v>0</v>
      </c>
      <c r="AY54" s="109">
        <f>ROUND(BC54*L30,2)</f>
        <v>0</v>
      </c>
      <c r="AZ54" s="109">
        <f>ROUND(AZ55+AZ57+AZ59+AZ61,2)</f>
        <v>0</v>
      </c>
      <c r="BA54" s="109">
        <f>ROUND(BA55+BA57+BA59+BA61,2)</f>
        <v>0</v>
      </c>
      <c r="BB54" s="109">
        <f>ROUND(BB55+BB57+BB59+BB61,2)</f>
        <v>0</v>
      </c>
      <c r="BC54" s="109">
        <f>ROUND(BC55+BC57+BC59+BC61,2)</f>
        <v>0</v>
      </c>
      <c r="BD54" s="111">
        <f>ROUND(BD55+BD57+BD59+BD61,2)</f>
        <v>0</v>
      </c>
      <c r="BE54" s="6"/>
      <c r="BS54" s="112" t="s">
        <v>78</v>
      </c>
      <c r="BT54" s="112" t="s">
        <v>79</v>
      </c>
      <c r="BU54" s="113" t="s">
        <v>80</v>
      </c>
      <c r="BV54" s="112" t="s">
        <v>81</v>
      </c>
      <c r="BW54" s="112" t="s">
        <v>5</v>
      </c>
      <c r="BX54" s="112" t="s">
        <v>82</v>
      </c>
      <c r="CL54" s="112" t="s">
        <v>19</v>
      </c>
    </row>
    <row r="55" s="7" customFormat="1" ht="24.75" customHeight="1">
      <c r="A55" s="7"/>
      <c r="B55" s="114"/>
      <c r="C55" s="115"/>
      <c r="D55" s="116" t="s">
        <v>83</v>
      </c>
      <c r="E55" s="116"/>
      <c r="F55" s="116"/>
      <c r="G55" s="116"/>
      <c r="H55" s="116"/>
      <c r="I55" s="117"/>
      <c r="J55" s="116" t="s">
        <v>84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ROUND(AG56,2)</f>
        <v>0</v>
      </c>
      <c r="AH55" s="117"/>
      <c r="AI55" s="117"/>
      <c r="AJ55" s="117"/>
      <c r="AK55" s="117"/>
      <c r="AL55" s="117"/>
      <c r="AM55" s="117"/>
      <c r="AN55" s="119">
        <f>SUM(AG55,AT55)</f>
        <v>0</v>
      </c>
      <c r="AO55" s="117"/>
      <c r="AP55" s="117"/>
      <c r="AQ55" s="120" t="s">
        <v>85</v>
      </c>
      <c r="AR55" s="121"/>
      <c r="AS55" s="122">
        <f>ROUND(AS56,2)</f>
        <v>0</v>
      </c>
      <c r="AT55" s="123">
        <f>ROUND(SUM(AV55:AW55),2)</f>
        <v>0</v>
      </c>
      <c r="AU55" s="124">
        <f>ROUND(AU56,5)</f>
        <v>0</v>
      </c>
      <c r="AV55" s="123">
        <f>ROUND(AZ55*L29,2)</f>
        <v>0</v>
      </c>
      <c r="AW55" s="123">
        <f>ROUND(BA55*L30,2)</f>
        <v>0</v>
      </c>
      <c r="AX55" s="123">
        <f>ROUND(BB55*L29,2)</f>
        <v>0</v>
      </c>
      <c r="AY55" s="123">
        <f>ROUND(BC55*L30,2)</f>
        <v>0</v>
      </c>
      <c r="AZ55" s="123">
        <f>ROUND(AZ56,2)</f>
        <v>0</v>
      </c>
      <c r="BA55" s="123">
        <f>ROUND(BA56,2)</f>
        <v>0</v>
      </c>
      <c r="BB55" s="123">
        <f>ROUND(BB56,2)</f>
        <v>0</v>
      </c>
      <c r="BC55" s="123">
        <f>ROUND(BC56,2)</f>
        <v>0</v>
      </c>
      <c r="BD55" s="125">
        <f>ROUND(BD56,2)</f>
        <v>0</v>
      </c>
      <c r="BE55" s="7"/>
      <c r="BS55" s="126" t="s">
        <v>78</v>
      </c>
      <c r="BT55" s="126" t="s">
        <v>86</v>
      </c>
      <c r="BU55" s="126" t="s">
        <v>80</v>
      </c>
      <c r="BV55" s="126" t="s">
        <v>81</v>
      </c>
      <c r="BW55" s="126" t="s">
        <v>87</v>
      </c>
      <c r="BX55" s="126" t="s">
        <v>5</v>
      </c>
      <c r="CL55" s="126" t="s">
        <v>19</v>
      </c>
      <c r="CM55" s="126" t="s">
        <v>88</v>
      </c>
    </row>
    <row r="56" s="4" customFormat="1" ht="23.25" customHeight="1">
      <c r="A56" s="127" t="s">
        <v>89</v>
      </c>
      <c r="B56" s="66"/>
      <c r="C56" s="128"/>
      <c r="D56" s="128"/>
      <c r="E56" s="129" t="s">
        <v>90</v>
      </c>
      <c r="F56" s="129"/>
      <c r="G56" s="129"/>
      <c r="H56" s="129"/>
      <c r="I56" s="129"/>
      <c r="J56" s="128"/>
      <c r="K56" s="129" t="s">
        <v>91</v>
      </c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29"/>
      <c r="Y56" s="129"/>
      <c r="Z56" s="129"/>
      <c r="AA56" s="129"/>
      <c r="AB56" s="129"/>
      <c r="AC56" s="129"/>
      <c r="AD56" s="129"/>
      <c r="AE56" s="129"/>
      <c r="AF56" s="129"/>
      <c r="AG56" s="130">
        <f>'2022-31-101-SP - SO 101 -...'!J32</f>
        <v>0</v>
      </c>
      <c r="AH56" s="128"/>
      <c r="AI56" s="128"/>
      <c r="AJ56" s="128"/>
      <c r="AK56" s="128"/>
      <c r="AL56" s="128"/>
      <c r="AM56" s="128"/>
      <c r="AN56" s="130">
        <f>SUM(AG56,AT56)</f>
        <v>0</v>
      </c>
      <c r="AO56" s="128"/>
      <c r="AP56" s="128"/>
      <c r="AQ56" s="131" t="s">
        <v>92</v>
      </c>
      <c r="AR56" s="68"/>
      <c r="AS56" s="132">
        <v>0</v>
      </c>
      <c r="AT56" s="133">
        <f>ROUND(SUM(AV56:AW56),2)</f>
        <v>0</v>
      </c>
      <c r="AU56" s="134">
        <f>'2022-31-101-SP - SO 101 -...'!P102</f>
        <v>0</v>
      </c>
      <c r="AV56" s="133">
        <f>'2022-31-101-SP - SO 101 -...'!J35</f>
        <v>0</v>
      </c>
      <c r="AW56" s="133">
        <f>'2022-31-101-SP - SO 101 -...'!J36</f>
        <v>0</v>
      </c>
      <c r="AX56" s="133">
        <f>'2022-31-101-SP - SO 101 -...'!J37</f>
        <v>0</v>
      </c>
      <c r="AY56" s="133">
        <f>'2022-31-101-SP - SO 101 -...'!J38</f>
        <v>0</v>
      </c>
      <c r="AZ56" s="133">
        <f>'2022-31-101-SP - SO 101 -...'!F35</f>
        <v>0</v>
      </c>
      <c r="BA56" s="133">
        <f>'2022-31-101-SP - SO 101 -...'!F36</f>
        <v>0</v>
      </c>
      <c r="BB56" s="133">
        <f>'2022-31-101-SP - SO 101 -...'!F37</f>
        <v>0</v>
      </c>
      <c r="BC56" s="133">
        <f>'2022-31-101-SP - SO 101 -...'!F38</f>
        <v>0</v>
      </c>
      <c r="BD56" s="135">
        <f>'2022-31-101-SP - SO 101 -...'!F39</f>
        <v>0</v>
      </c>
      <c r="BE56" s="4"/>
      <c r="BT56" s="136" t="s">
        <v>88</v>
      </c>
      <c r="BV56" s="136" t="s">
        <v>81</v>
      </c>
      <c r="BW56" s="136" t="s">
        <v>93</v>
      </c>
      <c r="BX56" s="136" t="s">
        <v>87</v>
      </c>
      <c r="CL56" s="136" t="s">
        <v>19</v>
      </c>
    </row>
    <row r="57" s="7" customFormat="1" ht="24.75" customHeight="1">
      <c r="A57" s="7"/>
      <c r="B57" s="114"/>
      <c r="C57" s="115"/>
      <c r="D57" s="116" t="s">
        <v>94</v>
      </c>
      <c r="E57" s="116"/>
      <c r="F57" s="116"/>
      <c r="G57" s="116"/>
      <c r="H57" s="116"/>
      <c r="I57" s="117"/>
      <c r="J57" s="116" t="s">
        <v>95</v>
      </c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8">
        <f>ROUND(AG58,2)</f>
        <v>0</v>
      </c>
      <c r="AH57" s="117"/>
      <c r="AI57" s="117"/>
      <c r="AJ57" s="117"/>
      <c r="AK57" s="117"/>
      <c r="AL57" s="117"/>
      <c r="AM57" s="117"/>
      <c r="AN57" s="119">
        <f>SUM(AG57,AT57)</f>
        <v>0</v>
      </c>
      <c r="AO57" s="117"/>
      <c r="AP57" s="117"/>
      <c r="AQ57" s="120" t="s">
        <v>85</v>
      </c>
      <c r="AR57" s="121"/>
      <c r="AS57" s="122">
        <f>ROUND(AS58,2)</f>
        <v>0</v>
      </c>
      <c r="AT57" s="123">
        <f>ROUND(SUM(AV57:AW57),2)</f>
        <v>0</v>
      </c>
      <c r="AU57" s="124">
        <f>ROUND(AU58,5)</f>
        <v>0</v>
      </c>
      <c r="AV57" s="123">
        <f>ROUND(AZ57*L29,2)</f>
        <v>0</v>
      </c>
      <c r="AW57" s="123">
        <f>ROUND(BA57*L30,2)</f>
        <v>0</v>
      </c>
      <c r="AX57" s="123">
        <f>ROUND(BB57*L29,2)</f>
        <v>0</v>
      </c>
      <c r="AY57" s="123">
        <f>ROUND(BC57*L30,2)</f>
        <v>0</v>
      </c>
      <c r="AZ57" s="123">
        <f>ROUND(AZ58,2)</f>
        <v>0</v>
      </c>
      <c r="BA57" s="123">
        <f>ROUND(BA58,2)</f>
        <v>0</v>
      </c>
      <c r="BB57" s="123">
        <f>ROUND(BB58,2)</f>
        <v>0</v>
      </c>
      <c r="BC57" s="123">
        <f>ROUND(BC58,2)</f>
        <v>0</v>
      </c>
      <c r="BD57" s="125">
        <f>ROUND(BD58,2)</f>
        <v>0</v>
      </c>
      <c r="BE57" s="7"/>
      <c r="BS57" s="126" t="s">
        <v>78</v>
      </c>
      <c r="BT57" s="126" t="s">
        <v>86</v>
      </c>
      <c r="BU57" s="126" t="s">
        <v>80</v>
      </c>
      <c r="BV57" s="126" t="s">
        <v>81</v>
      </c>
      <c r="BW57" s="126" t="s">
        <v>96</v>
      </c>
      <c r="BX57" s="126" t="s">
        <v>5</v>
      </c>
      <c r="CL57" s="126" t="s">
        <v>97</v>
      </c>
      <c r="CM57" s="126" t="s">
        <v>88</v>
      </c>
    </row>
    <row r="58" s="4" customFormat="1" ht="23.25" customHeight="1">
      <c r="A58" s="127" t="s">
        <v>89</v>
      </c>
      <c r="B58" s="66"/>
      <c r="C58" s="128"/>
      <c r="D58" s="128"/>
      <c r="E58" s="129" t="s">
        <v>98</v>
      </c>
      <c r="F58" s="129"/>
      <c r="G58" s="129"/>
      <c r="H58" s="129"/>
      <c r="I58" s="129"/>
      <c r="J58" s="128"/>
      <c r="K58" s="129" t="s">
        <v>99</v>
      </c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29"/>
      <c r="Y58" s="129"/>
      <c r="Z58" s="129"/>
      <c r="AA58" s="129"/>
      <c r="AB58" s="129"/>
      <c r="AC58" s="129"/>
      <c r="AD58" s="129"/>
      <c r="AE58" s="129"/>
      <c r="AF58" s="129"/>
      <c r="AG58" s="130">
        <f>'2022-31-301-SP - SO 301 -...'!J32</f>
        <v>0</v>
      </c>
      <c r="AH58" s="128"/>
      <c r="AI58" s="128"/>
      <c r="AJ58" s="128"/>
      <c r="AK58" s="128"/>
      <c r="AL58" s="128"/>
      <c r="AM58" s="128"/>
      <c r="AN58" s="130">
        <f>SUM(AG58,AT58)</f>
        <v>0</v>
      </c>
      <c r="AO58" s="128"/>
      <c r="AP58" s="128"/>
      <c r="AQ58" s="131" t="s">
        <v>92</v>
      </c>
      <c r="AR58" s="68"/>
      <c r="AS58" s="132">
        <v>0</v>
      </c>
      <c r="AT58" s="133">
        <f>ROUND(SUM(AV58:AW58),2)</f>
        <v>0</v>
      </c>
      <c r="AU58" s="134">
        <f>'2022-31-301-SP - SO 301 -...'!P92</f>
        <v>0</v>
      </c>
      <c r="AV58" s="133">
        <f>'2022-31-301-SP - SO 301 -...'!J35</f>
        <v>0</v>
      </c>
      <c r="AW58" s="133">
        <f>'2022-31-301-SP - SO 301 -...'!J36</f>
        <v>0</v>
      </c>
      <c r="AX58" s="133">
        <f>'2022-31-301-SP - SO 301 -...'!J37</f>
        <v>0</v>
      </c>
      <c r="AY58" s="133">
        <f>'2022-31-301-SP - SO 301 -...'!J38</f>
        <v>0</v>
      </c>
      <c r="AZ58" s="133">
        <f>'2022-31-301-SP - SO 301 -...'!F35</f>
        <v>0</v>
      </c>
      <c r="BA58" s="133">
        <f>'2022-31-301-SP - SO 301 -...'!F36</f>
        <v>0</v>
      </c>
      <c r="BB58" s="133">
        <f>'2022-31-301-SP - SO 301 -...'!F37</f>
        <v>0</v>
      </c>
      <c r="BC58" s="133">
        <f>'2022-31-301-SP - SO 301 -...'!F38</f>
        <v>0</v>
      </c>
      <c r="BD58" s="135">
        <f>'2022-31-301-SP - SO 301 -...'!F39</f>
        <v>0</v>
      </c>
      <c r="BE58" s="4"/>
      <c r="BT58" s="136" t="s">
        <v>88</v>
      </c>
      <c r="BV58" s="136" t="s">
        <v>81</v>
      </c>
      <c r="BW58" s="136" t="s">
        <v>100</v>
      </c>
      <c r="BX58" s="136" t="s">
        <v>96</v>
      </c>
      <c r="CL58" s="136" t="s">
        <v>97</v>
      </c>
    </row>
    <row r="59" s="7" customFormat="1" ht="24.75" customHeight="1">
      <c r="A59" s="7"/>
      <c r="B59" s="114"/>
      <c r="C59" s="115"/>
      <c r="D59" s="116" t="s">
        <v>101</v>
      </c>
      <c r="E59" s="116"/>
      <c r="F59" s="116"/>
      <c r="G59" s="116"/>
      <c r="H59" s="116"/>
      <c r="I59" s="117"/>
      <c r="J59" s="116" t="s">
        <v>102</v>
      </c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8">
        <f>ROUND(AG60,2)</f>
        <v>0</v>
      </c>
      <c r="AH59" s="117"/>
      <c r="AI59" s="117"/>
      <c r="AJ59" s="117"/>
      <c r="AK59" s="117"/>
      <c r="AL59" s="117"/>
      <c r="AM59" s="117"/>
      <c r="AN59" s="119">
        <f>SUM(AG59,AT59)</f>
        <v>0</v>
      </c>
      <c r="AO59" s="117"/>
      <c r="AP59" s="117"/>
      <c r="AQ59" s="120" t="s">
        <v>85</v>
      </c>
      <c r="AR59" s="121"/>
      <c r="AS59" s="122">
        <f>ROUND(AS60,2)</f>
        <v>0</v>
      </c>
      <c r="AT59" s="123">
        <f>ROUND(SUM(AV59:AW59),2)</f>
        <v>0</v>
      </c>
      <c r="AU59" s="124">
        <f>ROUND(AU60,5)</f>
        <v>0</v>
      </c>
      <c r="AV59" s="123">
        <f>ROUND(AZ59*L29,2)</f>
        <v>0</v>
      </c>
      <c r="AW59" s="123">
        <f>ROUND(BA59*L30,2)</f>
        <v>0</v>
      </c>
      <c r="AX59" s="123">
        <f>ROUND(BB59*L29,2)</f>
        <v>0</v>
      </c>
      <c r="AY59" s="123">
        <f>ROUND(BC59*L30,2)</f>
        <v>0</v>
      </c>
      <c r="AZ59" s="123">
        <f>ROUND(AZ60,2)</f>
        <v>0</v>
      </c>
      <c r="BA59" s="123">
        <f>ROUND(BA60,2)</f>
        <v>0</v>
      </c>
      <c r="BB59" s="123">
        <f>ROUND(BB60,2)</f>
        <v>0</v>
      </c>
      <c r="BC59" s="123">
        <f>ROUND(BC60,2)</f>
        <v>0</v>
      </c>
      <c r="BD59" s="125">
        <f>ROUND(BD60,2)</f>
        <v>0</v>
      </c>
      <c r="BE59" s="7"/>
      <c r="BS59" s="126" t="s">
        <v>78</v>
      </c>
      <c r="BT59" s="126" t="s">
        <v>86</v>
      </c>
      <c r="BU59" s="126" t="s">
        <v>80</v>
      </c>
      <c r="BV59" s="126" t="s">
        <v>81</v>
      </c>
      <c r="BW59" s="126" t="s">
        <v>103</v>
      </c>
      <c r="BX59" s="126" t="s">
        <v>5</v>
      </c>
      <c r="CL59" s="126" t="s">
        <v>104</v>
      </c>
      <c r="CM59" s="126" t="s">
        <v>88</v>
      </c>
    </row>
    <row r="60" s="4" customFormat="1" ht="23.25" customHeight="1">
      <c r="A60" s="127" t="s">
        <v>89</v>
      </c>
      <c r="B60" s="66"/>
      <c r="C60" s="128"/>
      <c r="D60" s="128"/>
      <c r="E60" s="129" t="s">
        <v>105</v>
      </c>
      <c r="F60" s="129"/>
      <c r="G60" s="129"/>
      <c r="H60" s="129"/>
      <c r="I60" s="129"/>
      <c r="J60" s="128"/>
      <c r="K60" s="129" t="s">
        <v>106</v>
      </c>
      <c r="L60" s="129"/>
      <c r="M60" s="129"/>
      <c r="N60" s="129"/>
      <c r="O60" s="129"/>
      <c r="P60" s="129"/>
      <c r="Q60" s="129"/>
      <c r="R60" s="129"/>
      <c r="S60" s="129"/>
      <c r="T60" s="129"/>
      <c r="U60" s="129"/>
      <c r="V60" s="129"/>
      <c r="W60" s="129"/>
      <c r="X60" s="129"/>
      <c r="Y60" s="129"/>
      <c r="Z60" s="129"/>
      <c r="AA60" s="129"/>
      <c r="AB60" s="129"/>
      <c r="AC60" s="129"/>
      <c r="AD60" s="129"/>
      <c r="AE60" s="129"/>
      <c r="AF60" s="129"/>
      <c r="AG60" s="130">
        <f>'2022-31-431-SP - SO 431 -...'!J32</f>
        <v>0</v>
      </c>
      <c r="AH60" s="128"/>
      <c r="AI60" s="128"/>
      <c r="AJ60" s="128"/>
      <c r="AK60" s="128"/>
      <c r="AL60" s="128"/>
      <c r="AM60" s="128"/>
      <c r="AN60" s="130">
        <f>SUM(AG60,AT60)</f>
        <v>0</v>
      </c>
      <c r="AO60" s="128"/>
      <c r="AP60" s="128"/>
      <c r="AQ60" s="131" t="s">
        <v>92</v>
      </c>
      <c r="AR60" s="68"/>
      <c r="AS60" s="132">
        <v>0</v>
      </c>
      <c r="AT60" s="133">
        <f>ROUND(SUM(AV60:AW60),2)</f>
        <v>0</v>
      </c>
      <c r="AU60" s="134">
        <f>'2022-31-431-SP - SO 431 -...'!P89</f>
        <v>0</v>
      </c>
      <c r="AV60" s="133">
        <f>'2022-31-431-SP - SO 431 -...'!J35</f>
        <v>0</v>
      </c>
      <c r="AW60" s="133">
        <f>'2022-31-431-SP - SO 431 -...'!J36</f>
        <v>0</v>
      </c>
      <c r="AX60" s="133">
        <f>'2022-31-431-SP - SO 431 -...'!J37</f>
        <v>0</v>
      </c>
      <c r="AY60" s="133">
        <f>'2022-31-431-SP - SO 431 -...'!J38</f>
        <v>0</v>
      </c>
      <c r="AZ60" s="133">
        <f>'2022-31-431-SP - SO 431 -...'!F35</f>
        <v>0</v>
      </c>
      <c r="BA60" s="133">
        <f>'2022-31-431-SP - SO 431 -...'!F36</f>
        <v>0</v>
      </c>
      <c r="BB60" s="133">
        <f>'2022-31-431-SP - SO 431 -...'!F37</f>
        <v>0</v>
      </c>
      <c r="BC60" s="133">
        <f>'2022-31-431-SP - SO 431 -...'!F38</f>
        <v>0</v>
      </c>
      <c r="BD60" s="135">
        <f>'2022-31-431-SP - SO 431 -...'!F39</f>
        <v>0</v>
      </c>
      <c r="BE60" s="4"/>
      <c r="BT60" s="136" t="s">
        <v>88</v>
      </c>
      <c r="BV60" s="136" t="s">
        <v>81</v>
      </c>
      <c r="BW60" s="136" t="s">
        <v>107</v>
      </c>
      <c r="BX60" s="136" t="s">
        <v>103</v>
      </c>
      <c r="CL60" s="136" t="s">
        <v>104</v>
      </c>
    </row>
    <row r="61" s="7" customFormat="1" ht="24.75" customHeight="1">
      <c r="A61" s="7"/>
      <c r="B61" s="114"/>
      <c r="C61" s="115"/>
      <c r="D61" s="116" t="s">
        <v>108</v>
      </c>
      <c r="E61" s="116"/>
      <c r="F61" s="116"/>
      <c r="G61" s="116"/>
      <c r="H61" s="116"/>
      <c r="I61" s="117"/>
      <c r="J61" s="116" t="s">
        <v>109</v>
      </c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  <c r="AE61" s="116"/>
      <c r="AF61" s="116"/>
      <c r="AG61" s="118">
        <f>ROUND(AG62,2)</f>
        <v>0</v>
      </c>
      <c r="AH61" s="117"/>
      <c r="AI61" s="117"/>
      <c r="AJ61" s="117"/>
      <c r="AK61" s="117"/>
      <c r="AL61" s="117"/>
      <c r="AM61" s="117"/>
      <c r="AN61" s="119">
        <f>SUM(AG61,AT61)</f>
        <v>0</v>
      </c>
      <c r="AO61" s="117"/>
      <c r="AP61" s="117"/>
      <c r="AQ61" s="120" t="s">
        <v>85</v>
      </c>
      <c r="AR61" s="121"/>
      <c r="AS61" s="122">
        <f>ROUND(AS62,2)</f>
        <v>0</v>
      </c>
      <c r="AT61" s="123">
        <f>ROUND(SUM(AV61:AW61),2)</f>
        <v>0</v>
      </c>
      <c r="AU61" s="124">
        <f>ROUND(AU62,5)</f>
        <v>0</v>
      </c>
      <c r="AV61" s="123">
        <f>ROUND(AZ61*L29,2)</f>
        <v>0</v>
      </c>
      <c r="AW61" s="123">
        <f>ROUND(BA61*L30,2)</f>
        <v>0</v>
      </c>
      <c r="AX61" s="123">
        <f>ROUND(BB61*L29,2)</f>
        <v>0</v>
      </c>
      <c r="AY61" s="123">
        <f>ROUND(BC61*L30,2)</f>
        <v>0</v>
      </c>
      <c r="AZ61" s="123">
        <f>ROUND(AZ62,2)</f>
        <v>0</v>
      </c>
      <c r="BA61" s="123">
        <f>ROUND(BA62,2)</f>
        <v>0</v>
      </c>
      <c r="BB61" s="123">
        <f>ROUND(BB62,2)</f>
        <v>0</v>
      </c>
      <c r="BC61" s="123">
        <f>ROUND(BC62,2)</f>
        <v>0</v>
      </c>
      <c r="BD61" s="125">
        <f>ROUND(BD62,2)</f>
        <v>0</v>
      </c>
      <c r="BE61" s="7"/>
      <c r="BS61" s="126" t="s">
        <v>78</v>
      </c>
      <c r="BT61" s="126" t="s">
        <v>86</v>
      </c>
      <c r="BU61" s="126" t="s">
        <v>80</v>
      </c>
      <c r="BV61" s="126" t="s">
        <v>81</v>
      </c>
      <c r="BW61" s="126" t="s">
        <v>110</v>
      </c>
      <c r="BX61" s="126" t="s">
        <v>5</v>
      </c>
      <c r="CL61" s="126" t="s">
        <v>42</v>
      </c>
      <c r="CM61" s="126" t="s">
        <v>88</v>
      </c>
    </row>
    <row r="62" s="4" customFormat="1" ht="23.25" customHeight="1">
      <c r="A62" s="127" t="s">
        <v>89</v>
      </c>
      <c r="B62" s="66"/>
      <c r="C62" s="128"/>
      <c r="D62" s="128"/>
      <c r="E62" s="129" t="s">
        <v>111</v>
      </c>
      <c r="F62" s="129"/>
      <c r="G62" s="129"/>
      <c r="H62" s="129"/>
      <c r="I62" s="129"/>
      <c r="J62" s="128"/>
      <c r="K62" s="129" t="s">
        <v>112</v>
      </c>
      <c r="L62" s="129"/>
      <c r="M62" s="129"/>
      <c r="N62" s="129"/>
      <c r="O62" s="129"/>
      <c r="P62" s="129"/>
      <c r="Q62" s="129"/>
      <c r="R62" s="129"/>
      <c r="S62" s="129"/>
      <c r="T62" s="129"/>
      <c r="U62" s="129"/>
      <c r="V62" s="129"/>
      <c r="W62" s="129"/>
      <c r="X62" s="129"/>
      <c r="Y62" s="129"/>
      <c r="Z62" s="129"/>
      <c r="AA62" s="129"/>
      <c r="AB62" s="129"/>
      <c r="AC62" s="129"/>
      <c r="AD62" s="129"/>
      <c r="AE62" s="129"/>
      <c r="AF62" s="129"/>
      <c r="AG62" s="130">
        <f>'2022-31-VON-SP - VON - So...'!J32</f>
        <v>0</v>
      </c>
      <c r="AH62" s="128"/>
      <c r="AI62" s="128"/>
      <c r="AJ62" s="128"/>
      <c r="AK62" s="128"/>
      <c r="AL62" s="128"/>
      <c r="AM62" s="128"/>
      <c r="AN62" s="130">
        <f>SUM(AG62,AT62)</f>
        <v>0</v>
      </c>
      <c r="AO62" s="128"/>
      <c r="AP62" s="128"/>
      <c r="AQ62" s="131" t="s">
        <v>92</v>
      </c>
      <c r="AR62" s="68"/>
      <c r="AS62" s="137">
        <v>0</v>
      </c>
      <c r="AT62" s="138">
        <f>ROUND(SUM(AV62:AW62),2)</f>
        <v>0</v>
      </c>
      <c r="AU62" s="139">
        <f>'2022-31-VON-SP - VON - So...'!P88</f>
        <v>0</v>
      </c>
      <c r="AV62" s="138">
        <f>'2022-31-VON-SP - VON - So...'!J35</f>
        <v>0</v>
      </c>
      <c r="AW62" s="138">
        <f>'2022-31-VON-SP - VON - So...'!J36</f>
        <v>0</v>
      </c>
      <c r="AX62" s="138">
        <f>'2022-31-VON-SP - VON - So...'!J37</f>
        <v>0</v>
      </c>
      <c r="AY62" s="138">
        <f>'2022-31-VON-SP - VON - So...'!J38</f>
        <v>0</v>
      </c>
      <c r="AZ62" s="138">
        <f>'2022-31-VON-SP - VON - So...'!F35</f>
        <v>0</v>
      </c>
      <c r="BA62" s="138">
        <f>'2022-31-VON-SP - VON - So...'!F36</f>
        <v>0</v>
      </c>
      <c r="BB62" s="138">
        <f>'2022-31-VON-SP - VON - So...'!F37</f>
        <v>0</v>
      </c>
      <c r="BC62" s="138">
        <f>'2022-31-VON-SP - VON - So...'!F38</f>
        <v>0</v>
      </c>
      <c r="BD62" s="140">
        <f>'2022-31-VON-SP - VON - So...'!F39</f>
        <v>0</v>
      </c>
      <c r="BE62" s="4"/>
      <c r="BT62" s="136" t="s">
        <v>88</v>
      </c>
      <c r="BV62" s="136" t="s">
        <v>81</v>
      </c>
      <c r="BW62" s="136" t="s">
        <v>113</v>
      </c>
      <c r="BX62" s="136" t="s">
        <v>110</v>
      </c>
      <c r="CL62" s="136" t="s">
        <v>42</v>
      </c>
    </row>
    <row r="63" s="2" customFormat="1" ht="30" customHeight="1">
      <c r="A63" s="41"/>
      <c r="B63" s="42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/>
      <c r="AO63" s="43"/>
      <c r="AP63" s="43"/>
      <c r="AQ63" s="43"/>
      <c r="AR63" s="47"/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41"/>
      <c r="BD63" s="41"/>
      <c r="BE63" s="41"/>
    </row>
    <row r="64" s="2" customFormat="1" ht="6.96" customHeight="1">
      <c r="A64" s="41"/>
      <c r="B64" s="62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47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</row>
  </sheetData>
  <sheetProtection sheet="1" formatColumns="0" formatRows="0" objects="1" scenarios="1" spinCount="100000" saltValue="/QIxMAw3rgHR98PNBFY/0INKR1NkSFoPyj1RFuaOi9JsqvdDnkqYhlMrucB1TPT5UA1PFoJ2UHR0TGlI5HEm4A==" hashValue="weSvutHgm0+TOduuKPiM4trlEjuRHLJDe9a60e9RpMaGHxQzSJxmNloNvCdTDGo+m4XV06wbge2byWTzj1/DTA==" algorithmName="SHA-512" password="CC35"/>
  <mergeCells count="70">
    <mergeCell ref="L45:AO45"/>
    <mergeCell ref="AM47:AN47"/>
    <mergeCell ref="AM49:AP49"/>
    <mergeCell ref="AS49:AT51"/>
    <mergeCell ref="AM50:AP50"/>
    <mergeCell ref="C52:G52"/>
    <mergeCell ref="AG52:AM52"/>
    <mergeCell ref="AN52:AP52"/>
    <mergeCell ref="I52:AF52"/>
    <mergeCell ref="AN55:AP55"/>
    <mergeCell ref="D55:H55"/>
    <mergeCell ref="J55:AF55"/>
    <mergeCell ref="AG55:AM55"/>
    <mergeCell ref="K56:AF56"/>
    <mergeCell ref="AN56:AP56"/>
    <mergeCell ref="AG56:AM56"/>
    <mergeCell ref="E56:I56"/>
    <mergeCell ref="D57:H57"/>
    <mergeCell ref="J57:AF57"/>
    <mergeCell ref="AN57:AP57"/>
    <mergeCell ref="AG57:AM57"/>
    <mergeCell ref="AG58:AM58"/>
    <mergeCell ref="AN58:AP58"/>
    <mergeCell ref="E58:I58"/>
    <mergeCell ref="K58:AF58"/>
    <mergeCell ref="AN59:AP59"/>
    <mergeCell ref="AG59:AM59"/>
    <mergeCell ref="D59:H59"/>
    <mergeCell ref="J59:AF59"/>
    <mergeCell ref="AN60:AP60"/>
    <mergeCell ref="AG60:AM60"/>
    <mergeCell ref="E60:I60"/>
    <mergeCell ref="K60:AF60"/>
    <mergeCell ref="AN61:AP61"/>
    <mergeCell ref="AG61:AM61"/>
    <mergeCell ref="D61:H61"/>
    <mergeCell ref="J61:AF61"/>
    <mergeCell ref="AN62:AP62"/>
    <mergeCell ref="AG62:AM62"/>
    <mergeCell ref="E62:I62"/>
    <mergeCell ref="K62:AF62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W29:AE29"/>
    <mergeCell ref="L29:P29"/>
    <mergeCell ref="AK30:AO30"/>
    <mergeCell ref="W30:AE30"/>
    <mergeCell ref="L30:P30"/>
    <mergeCell ref="W31:AE31"/>
    <mergeCell ref="L31:P31"/>
    <mergeCell ref="AK31:AO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</mergeCells>
  <hyperlinks>
    <hyperlink ref="A56" location="'2022-31-101-SP - SO 101 -...'!C2" display="/"/>
    <hyperlink ref="A58" location="'2022-31-301-SP - SO 301 -...'!C2" display="/"/>
    <hyperlink ref="A60" location="'2022-31-431-SP - SO 431 -...'!C2" display="/"/>
    <hyperlink ref="A62" location="'2022-31-VON-SP - VON - So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93</v>
      </c>
      <c r="AZ2" s="141" t="s">
        <v>114</v>
      </c>
      <c r="BA2" s="141" t="s">
        <v>115</v>
      </c>
      <c r="BB2" s="141" t="s">
        <v>116</v>
      </c>
      <c r="BC2" s="141" t="s">
        <v>117</v>
      </c>
      <c r="BD2" s="141" t="s">
        <v>88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88</v>
      </c>
      <c r="AZ3" s="141" t="s">
        <v>118</v>
      </c>
      <c r="BA3" s="141" t="s">
        <v>115</v>
      </c>
      <c r="BB3" s="141" t="s">
        <v>116</v>
      </c>
      <c r="BC3" s="141" t="s">
        <v>119</v>
      </c>
      <c r="BD3" s="141" t="s">
        <v>88</v>
      </c>
    </row>
    <row r="4" s="1" customFormat="1" ht="24.96" customHeight="1">
      <c r="B4" s="23"/>
      <c r="D4" s="144" t="s">
        <v>120</v>
      </c>
      <c r="L4" s="23"/>
      <c r="M4" s="145" t="s">
        <v>10</v>
      </c>
      <c r="AT4" s="20" t="s">
        <v>4</v>
      </c>
      <c r="AZ4" s="141" t="s">
        <v>121</v>
      </c>
      <c r="BA4" s="141" t="s">
        <v>115</v>
      </c>
      <c r="BB4" s="141" t="s">
        <v>116</v>
      </c>
      <c r="BC4" s="141" t="s">
        <v>122</v>
      </c>
      <c r="BD4" s="141" t="s">
        <v>88</v>
      </c>
    </row>
    <row r="5" s="1" customFormat="1" ht="6.96" customHeight="1">
      <c r="B5" s="23"/>
      <c r="L5" s="23"/>
      <c r="AZ5" s="141" t="s">
        <v>123</v>
      </c>
      <c r="BA5" s="141" t="s">
        <v>115</v>
      </c>
      <c r="BB5" s="141" t="s">
        <v>116</v>
      </c>
      <c r="BC5" s="141" t="s">
        <v>124</v>
      </c>
      <c r="BD5" s="141" t="s">
        <v>88</v>
      </c>
    </row>
    <row r="6" s="1" customFormat="1" ht="12" customHeight="1">
      <c r="B6" s="23"/>
      <c r="D6" s="146" t="s">
        <v>16</v>
      </c>
      <c r="L6" s="23"/>
      <c r="AZ6" s="141" t="s">
        <v>125</v>
      </c>
      <c r="BA6" s="141" t="s">
        <v>126</v>
      </c>
      <c r="BB6" s="141" t="s">
        <v>116</v>
      </c>
      <c r="BC6" s="141" t="s">
        <v>127</v>
      </c>
      <c r="BD6" s="141" t="s">
        <v>88</v>
      </c>
    </row>
    <row r="7" s="1" customFormat="1" ht="16.5" customHeight="1">
      <c r="B7" s="23"/>
      <c r="E7" s="147" t="str">
        <f>'Rekapitulace stavby'!K6</f>
        <v>Chodník podél silnice III/21233, Habartov - Na Rovince</v>
      </c>
      <c r="F7" s="146"/>
      <c r="G7" s="146"/>
      <c r="H7" s="146"/>
      <c r="L7" s="23"/>
      <c r="AZ7" s="141" t="s">
        <v>128</v>
      </c>
      <c r="BA7" s="141" t="s">
        <v>126</v>
      </c>
      <c r="BB7" s="141" t="s">
        <v>116</v>
      </c>
      <c r="BC7" s="141" t="s">
        <v>129</v>
      </c>
      <c r="BD7" s="141" t="s">
        <v>88</v>
      </c>
    </row>
    <row r="8" s="1" customFormat="1" ht="12" customHeight="1">
      <c r="B8" s="23"/>
      <c r="D8" s="146" t="s">
        <v>130</v>
      </c>
      <c r="L8" s="23"/>
      <c r="AZ8" s="141" t="s">
        <v>131</v>
      </c>
      <c r="BA8" s="141" t="s">
        <v>126</v>
      </c>
      <c r="BB8" s="141" t="s">
        <v>116</v>
      </c>
      <c r="BC8" s="141" t="s">
        <v>132</v>
      </c>
      <c r="BD8" s="141" t="s">
        <v>88</v>
      </c>
    </row>
    <row r="9" s="2" customFormat="1" ht="16.5" customHeight="1">
      <c r="A9" s="41"/>
      <c r="B9" s="47"/>
      <c r="C9" s="41"/>
      <c r="D9" s="41"/>
      <c r="E9" s="147" t="s">
        <v>133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Z9" s="141" t="s">
        <v>134</v>
      </c>
      <c r="BA9" s="141" t="s">
        <v>135</v>
      </c>
      <c r="BB9" s="141" t="s">
        <v>116</v>
      </c>
      <c r="BC9" s="141" t="s">
        <v>136</v>
      </c>
      <c r="BD9" s="141" t="s">
        <v>88</v>
      </c>
    </row>
    <row r="10" s="2" customFormat="1" ht="12" customHeight="1">
      <c r="A10" s="41"/>
      <c r="B10" s="47"/>
      <c r="C10" s="41"/>
      <c r="D10" s="146" t="s">
        <v>137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Z10" s="141" t="s">
        <v>138</v>
      </c>
      <c r="BA10" s="141" t="s">
        <v>126</v>
      </c>
      <c r="BB10" s="141" t="s">
        <v>116</v>
      </c>
      <c r="BC10" s="141" t="s">
        <v>139</v>
      </c>
      <c r="BD10" s="141" t="s">
        <v>88</v>
      </c>
    </row>
    <row r="11" s="2" customFormat="1" ht="16.5" customHeight="1">
      <c r="A11" s="41"/>
      <c r="B11" s="47"/>
      <c r="C11" s="41"/>
      <c r="D11" s="41"/>
      <c r="E11" s="149" t="s">
        <v>140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Z11" s="141" t="s">
        <v>141</v>
      </c>
      <c r="BA11" s="141" t="s">
        <v>126</v>
      </c>
      <c r="BB11" s="141" t="s">
        <v>116</v>
      </c>
      <c r="BC11" s="141" t="s">
        <v>142</v>
      </c>
      <c r="BD11" s="141" t="s">
        <v>88</v>
      </c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Z12" s="141" t="s">
        <v>143</v>
      </c>
      <c r="BA12" s="141" t="s">
        <v>126</v>
      </c>
      <c r="BB12" s="141" t="s">
        <v>116</v>
      </c>
      <c r="BC12" s="141" t="s">
        <v>144</v>
      </c>
      <c r="BD12" s="141" t="s">
        <v>88</v>
      </c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21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Z13" s="141" t="s">
        <v>145</v>
      </c>
      <c r="BA13" s="141" t="s">
        <v>146</v>
      </c>
      <c r="BB13" s="141" t="s">
        <v>147</v>
      </c>
      <c r="BC13" s="141" t="s">
        <v>148</v>
      </c>
      <c r="BD13" s="141" t="s">
        <v>88</v>
      </c>
    </row>
    <row r="14" s="2" customFormat="1" ht="12" customHeight="1">
      <c r="A14" s="41"/>
      <c r="B14" s="47"/>
      <c r="C14" s="41"/>
      <c r="D14" s="146" t="s">
        <v>22</v>
      </c>
      <c r="E14" s="41"/>
      <c r="F14" s="136" t="s">
        <v>23</v>
      </c>
      <c r="G14" s="41"/>
      <c r="H14" s="41"/>
      <c r="I14" s="146" t="s">
        <v>24</v>
      </c>
      <c r="J14" s="150" t="str">
        <f>'Rekapitulace stavby'!AN8</f>
        <v>8. 1. 2023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Z14" s="141" t="s">
        <v>149</v>
      </c>
      <c r="BA14" s="141" t="s">
        <v>146</v>
      </c>
      <c r="BB14" s="141" t="s">
        <v>147</v>
      </c>
      <c r="BC14" s="141" t="s">
        <v>150</v>
      </c>
      <c r="BD14" s="141" t="s">
        <v>88</v>
      </c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Z15" s="141" t="s">
        <v>151</v>
      </c>
      <c r="BA15" s="141" t="s">
        <v>146</v>
      </c>
      <c r="BB15" s="141" t="s">
        <v>147</v>
      </c>
      <c r="BC15" s="141" t="s">
        <v>152</v>
      </c>
      <c r="BD15" s="141" t="s">
        <v>88</v>
      </c>
    </row>
    <row r="16" s="2" customFormat="1" ht="12" customHeight="1">
      <c r="A16" s="41"/>
      <c r="B16" s="47"/>
      <c r="C16" s="41"/>
      <c r="D16" s="146" t="s">
        <v>26</v>
      </c>
      <c r="E16" s="41"/>
      <c r="F16" s="41"/>
      <c r="G16" s="41"/>
      <c r="H16" s="41"/>
      <c r="I16" s="146" t="s">
        <v>27</v>
      </c>
      <c r="J16" s="136" t="s">
        <v>28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Z16" s="141" t="s">
        <v>153</v>
      </c>
      <c r="BA16" s="141" t="s">
        <v>146</v>
      </c>
      <c r="BB16" s="141" t="s">
        <v>147</v>
      </c>
      <c r="BC16" s="141" t="s">
        <v>154</v>
      </c>
      <c r="BD16" s="141" t="s">
        <v>88</v>
      </c>
    </row>
    <row r="17" s="2" customFormat="1" ht="18" customHeight="1">
      <c r="A17" s="41"/>
      <c r="B17" s="47"/>
      <c r="C17" s="41"/>
      <c r="D17" s="41"/>
      <c r="E17" s="136" t="s">
        <v>29</v>
      </c>
      <c r="F17" s="41"/>
      <c r="G17" s="41"/>
      <c r="H17" s="41"/>
      <c r="I17" s="146" t="s">
        <v>30</v>
      </c>
      <c r="J17" s="136" t="s">
        <v>31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Z17" s="141" t="s">
        <v>155</v>
      </c>
      <c r="BA17" s="141" t="s">
        <v>146</v>
      </c>
      <c r="BB17" s="141" t="s">
        <v>147</v>
      </c>
      <c r="BC17" s="141" t="s">
        <v>156</v>
      </c>
      <c r="BD17" s="141" t="s">
        <v>88</v>
      </c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Z18" s="141" t="s">
        <v>157</v>
      </c>
      <c r="BA18" s="141" t="s">
        <v>146</v>
      </c>
      <c r="BB18" s="141" t="s">
        <v>147</v>
      </c>
      <c r="BC18" s="141" t="s">
        <v>158</v>
      </c>
      <c r="BD18" s="141" t="s">
        <v>88</v>
      </c>
    </row>
    <row r="19" s="2" customFormat="1" ht="12" customHeight="1">
      <c r="A19" s="41"/>
      <c r="B19" s="47"/>
      <c r="C19" s="41"/>
      <c r="D19" s="146" t="s">
        <v>32</v>
      </c>
      <c r="E19" s="41"/>
      <c r="F19" s="41"/>
      <c r="G19" s="41"/>
      <c r="H19" s="41"/>
      <c r="I19" s="146" t="s">
        <v>27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Z19" s="141" t="s">
        <v>159</v>
      </c>
      <c r="BA19" s="141" t="s">
        <v>146</v>
      </c>
      <c r="BB19" s="141" t="s">
        <v>147</v>
      </c>
      <c r="BC19" s="141" t="s">
        <v>160</v>
      </c>
      <c r="BD19" s="141" t="s">
        <v>88</v>
      </c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30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Z20" s="141" t="s">
        <v>161</v>
      </c>
      <c r="BA20" s="141" t="s">
        <v>162</v>
      </c>
      <c r="BB20" s="141" t="s">
        <v>147</v>
      </c>
      <c r="BC20" s="141" t="s">
        <v>163</v>
      </c>
      <c r="BD20" s="141" t="s">
        <v>88</v>
      </c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Z21" s="141" t="s">
        <v>164</v>
      </c>
      <c r="BA21" s="141" t="s">
        <v>162</v>
      </c>
      <c r="BB21" s="141" t="s">
        <v>147</v>
      </c>
      <c r="BC21" s="141" t="s">
        <v>165</v>
      </c>
      <c r="BD21" s="141" t="s">
        <v>88</v>
      </c>
    </row>
    <row r="22" s="2" customFormat="1" ht="12" customHeight="1">
      <c r="A22" s="41"/>
      <c r="B22" s="47"/>
      <c r="C22" s="41"/>
      <c r="D22" s="146" t="s">
        <v>34</v>
      </c>
      <c r="E22" s="41"/>
      <c r="F22" s="41"/>
      <c r="G22" s="41"/>
      <c r="H22" s="41"/>
      <c r="I22" s="146" t="s">
        <v>27</v>
      </c>
      <c r="J22" s="136" t="s">
        <v>35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Z22" s="141" t="s">
        <v>166</v>
      </c>
      <c r="BA22" s="141" t="s">
        <v>167</v>
      </c>
      <c r="BB22" s="141" t="s">
        <v>116</v>
      </c>
      <c r="BC22" s="141" t="s">
        <v>168</v>
      </c>
      <c r="BD22" s="141" t="s">
        <v>88</v>
      </c>
    </row>
    <row r="23" s="2" customFormat="1" ht="18" customHeight="1">
      <c r="A23" s="41"/>
      <c r="B23" s="47"/>
      <c r="C23" s="41"/>
      <c r="D23" s="41"/>
      <c r="E23" s="136" t="s">
        <v>36</v>
      </c>
      <c r="F23" s="41"/>
      <c r="G23" s="41"/>
      <c r="H23" s="41"/>
      <c r="I23" s="146" t="s">
        <v>30</v>
      </c>
      <c r="J23" s="136" t="s">
        <v>37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Z23" s="141" t="s">
        <v>169</v>
      </c>
      <c r="BA23" s="141" t="s">
        <v>170</v>
      </c>
      <c r="BB23" s="141" t="s">
        <v>116</v>
      </c>
      <c r="BC23" s="141" t="s">
        <v>171</v>
      </c>
      <c r="BD23" s="141" t="s">
        <v>88</v>
      </c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Z24" s="141" t="s">
        <v>172</v>
      </c>
      <c r="BA24" s="141" t="s">
        <v>173</v>
      </c>
      <c r="BB24" s="141" t="s">
        <v>147</v>
      </c>
      <c r="BC24" s="141" t="s">
        <v>174</v>
      </c>
      <c r="BD24" s="141" t="s">
        <v>88</v>
      </c>
    </row>
    <row r="25" s="2" customFormat="1" ht="12" customHeight="1">
      <c r="A25" s="41"/>
      <c r="B25" s="47"/>
      <c r="C25" s="41"/>
      <c r="D25" s="146" t="s">
        <v>39</v>
      </c>
      <c r="E25" s="41"/>
      <c r="F25" s="41"/>
      <c r="G25" s="41"/>
      <c r="H25" s="41"/>
      <c r="I25" s="146" t="s">
        <v>27</v>
      </c>
      <c r="J25" s="136" t="s">
        <v>40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Z25" s="141" t="s">
        <v>175</v>
      </c>
      <c r="BA25" s="141" t="s">
        <v>173</v>
      </c>
      <c r="BB25" s="141" t="s">
        <v>147</v>
      </c>
      <c r="BC25" s="141" t="s">
        <v>176</v>
      </c>
      <c r="BD25" s="141" t="s">
        <v>88</v>
      </c>
    </row>
    <row r="26" s="2" customFormat="1" ht="18" customHeight="1">
      <c r="A26" s="41"/>
      <c r="B26" s="47"/>
      <c r="C26" s="41"/>
      <c r="D26" s="41"/>
      <c r="E26" s="136" t="s">
        <v>41</v>
      </c>
      <c r="F26" s="41"/>
      <c r="G26" s="41"/>
      <c r="H26" s="41"/>
      <c r="I26" s="146" t="s">
        <v>30</v>
      </c>
      <c r="J26" s="136" t="s">
        <v>42</v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Z26" s="141" t="s">
        <v>177</v>
      </c>
      <c r="BA26" s="141" t="s">
        <v>173</v>
      </c>
      <c r="BB26" s="141" t="s">
        <v>147</v>
      </c>
      <c r="BC26" s="141" t="s">
        <v>178</v>
      </c>
      <c r="BD26" s="141" t="s">
        <v>88</v>
      </c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Z27" s="141" t="s">
        <v>179</v>
      </c>
      <c r="BA27" s="141" t="s">
        <v>180</v>
      </c>
      <c r="BB27" s="141" t="s">
        <v>181</v>
      </c>
      <c r="BC27" s="141" t="s">
        <v>182</v>
      </c>
      <c r="BD27" s="141" t="s">
        <v>88</v>
      </c>
    </row>
    <row r="28" s="2" customFormat="1" ht="12" customHeight="1">
      <c r="A28" s="41"/>
      <c r="B28" s="47"/>
      <c r="C28" s="41"/>
      <c r="D28" s="146" t="s">
        <v>43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Z28" s="141" t="s">
        <v>183</v>
      </c>
      <c r="BA28" s="141" t="s">
        <v>184</v>
      </c>
      <c r="BB28" s="141" t="s">
        <v>181</v>
      </c>
      <c r="BC28" s="141" t="s">
        <v>86</v>
      </c>
      <c r="BD28" s="141" t="s">
        <v>88</v>
      </c>
    </row>
    <row r="29" s="8" customFormat="1" ht="16.5" customHeight="1">
      <c r="A29" s="151"/>
      <c r="B29" s="152"/>
      <c r="C29" s="151"/>
      <c r="D29" s="151"/>
      <c r="E29" s="153" t="s">
        <v>42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  <c r="AZ29" s="155" t="s">
        <v>185</v>
      </c>
      <c r="BA29" s="155" t="s">
        <v>184</v>
      </c>
      <c r="BB29" s="155" t="s">
        <v>181</v>
      </c>
      <c r="BC29" s="155" t="s">
        <v>178</v>
      </c>
      <c r="BD29" s="155" t="s">
        <v>88</v>
      </c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Z30" s="141" t="s">
        <v>186</v>
      </c>
      <c r="BA30" s="141" t="s">
        <v>187</v>
      </c>
      <c r="BB30" s="141" t="s">
        <v>181</v>
      </c>
      <c r="BC30" s="141" t="s">
        <v>188</v>
      </c>
      <c r="BD30" s="141" t="s">
        <v>88</v>
      </c>
    </row>
    <row r="31" s="2" customFormat="1" ht="6.96" customHeight="1">
      <c r="A31" s="41"/>
      <c r="B31" s="47"/>
      <c r="C31" s="41"/>
      <c r="D31" s="156"/>
      <c r="E31" s="156"/>
      <c r="F31" s="156"/>
      <c r="G31" s="156"/>
      <c r="H31" s="156"/>
      <c r="I31" s="156"/>
      <c r="J31" s="156"/>
      <c r="K31" s="156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Z31" s="141" t="s">
        <v>189</v>
      </c>
      <c r="BA31" s="141" t="s">
        <v>190</v>
      </c>
      <c r="BB31" s="141" t="s">
        <v>116</v>
      </c>
      <c r="BC31" s="141" t="s">
        <v>191</v>
      </c>
      <c r="BD31" s="141" t="s">
        <v>88</v>
      </c>
    </row>
    <row r="32" s="2" customFormat="1" ht="25.44" customHeight="1">
      <c r="A32" s="41"/>
      <c r="B32" s="47"/>
      <c r="C32" s="41"/>
      <c r="D32" s="157" t="s">
        <v>45</v>
      </c>
      <c r="E32" s="41"/>
      <c r="F32" s="41"/>
      <c r="G32" s="41"/>
      <c r="H32" s="41"/>
      <c r="I32" s="41"/>
      <c r="J32" s="158">
        <f>ROUND(J102,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Z32" s="141" t="s">
        <v>192</v>
      </c>
      <c r="BA32" s="141" t="s">
        <v>193</v>
      </c>
      <c r="BB32" s="141" t="s">
        <v>181</v>
      </c>
      <c r="BC32" s="141" t="s">
        <v>88</v>
      </c>
      <c r="BD32" s="141" t="s">
        <v>88</v>
      </c>
    </row>
    <row r="33" s="2" customFormat="1" ht="6.96" customHeight="1">
      <c r="A33" s="41"/>
      <c r="B33" s="47"/>
      <c r="C33" s="41"/>
      <c r="D33" s="156"/>
      <c r="E33" s="156"/>
      <c r="F33" s="156"/>
      <c r="G33" s="156"/>
      <c r="H33" s="156"/>
      <c r="I33" s="156"/>
      <c r="J33" s="156"/>
      <c r="K33" s="156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Z33" s="141" t="s">
        <v>194</v>
      </c>
      <c r="BA33" s="141" t="s">
        <v>195</v>
      </c>
      <c r="BB33" s="141" t="s">
        <v>181</v>
      </c>
      <c r="BC33" s="141" t="s">
        <v>88</v>
      </c>
      <c r="BD33" s="141" t="s">
        <v>88</v>
      </c>
    </row>
    <row r="34" s="2" customFormat="1" ht="14.4" customHeight="1">
      <c r="A34" s="41"/>
      <c r="B34" s="47"/>
      <c r="C34" s="41"/>
      <c r="D34" s="41"/>
      <c r="E34" s="41"/>
      <c r="F34" s="159" t="s">
        <v>47</v>
      </c>
      <c r="G34" s="41"/>
      <c r="H34" s="41"/>
      <c r="I34" s="159" t="s">
        <v>46</v>
      </c>
      <c r="J34" s="159" t="s">
        <v>48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Z34" s="141" t="s">
        <v>196</v>
      </c>
      <c r="BA34" s="141" t="s">
        <v>197</v>
      </c>
      <c r="BB34" s="141" t="s">
        <v>116</v>
      </c>
      <c r="BC34" s="141" t="s">
        <v>198</v>
      </c>
      <c r="BD34" s="141" t="s">
        <v>88</v>
      </c>
    </row>
    <row r="35" s="2" customFormat="1" ht="14.4" customHeight="1">
      <c r="A35" s="41"/>
      <c r="B35" s="47"/>
      <c r="C35" s="41"/>
      <c r="D35" s="160" t="s">
        <v>49</v>
      </c>
      <c r="E35" s="146" t="s">
        <v>50</v>
      </c>
      <c r="F35" s="161">
        <f>ROUND((SUM(BE102:BE865)),  2)</f>
        <v>0</v>
      </c>
      <c r="G35" s="41"/>
      <c r="H35" s="41"/>
      <c r="I35" s="162">
        <v>0.20999999999999999</v>
      </c>
      <c r="J35" s="161">
        <f>ROUND(((SUM(BE102:BE865))*I35),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Z35" s="141" t="s">
        <v>199</v>
      </c>
      <c r="BA35" s="141" t="s">
        <v>200</v>
      </c>
      <c r="BB35" s="141" t="s">
        <v>147</v>
      </c>
      <c r="BC35" s="141" t="s">
        <v>201</v>
      </c>
      <c r="BD35" s="141" t="s">
        <v>88</v>
      </c>
    </row>
    <row r="36" s="2" customFormat="1" ht="14.4" customHeight="1">
      <c r="A36" s="41"/>
      <c r="B36" s="47"/>
      <c r="C36" s="41"/>
      <c r="D36" s="41"/>
      <c r="E36" s="146" t="s">
        <v>51</v>
      </c>
      <c r="F36" s="161">
        <f>ROUND((SUM(BF102:BF865)),  2)</f>
        <v>0</v>
      </c>
      <c r="G36" s="41"/>
      <c r="H36" s="41"/>
      <c r="I36" s="162">
        <v>0.12</v>
      </c>
      <c r="J36" s="161">
        <f>ROUND(((SUM(BF102:BF865))*I36),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Z36" s="141" t="s">
        <v>202</v>
      </c>
      <c r="BA36" s="141" t="s">
        <v>200</v>
      </c>
      <c r="BB36" s="141" t="s">
        <v>147</v>
      </c>
      <c r="BC36" s="141" t="s">
        <v>203</v>
      </c>
      <c r="BD36" s="141" t="s">
        <v>88</v>
      </c>
    </row>
    <row r="37" hidden="1" s="2" customFormat="1" ht="14.4" customHeight="1">
      <c r="A37" s="41"/>
      <c r="B37" s="47"/>
      <c r="C37" s="41"/>
      <c r="D37" s="41"/>
      <c r="E37" s="146" t="s">
        <v>52</v>
      </c>
      <c r="F37" s="161">
        <f>ROUND((SUM(BG102:BG865)),  2)</f>
        <v>0</v>
      </c>
      <c r="G37" s="41"/>
      <c r="H37" s="41"/>
      <c r="I37" s="162">
        <v>0.20999999999999999</v>
      </c>
      <c r="J37" s="161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Z37" s="141" t="s">
        <v>204</v>
      </c>
      <c r="BA37" s="141" t="s">
        <v>205</v>
      </c>
      <c r="BB37" s="141" t="s">
        <v>181</v>
      </c>
      <c r="BC37" s="141" t="s">
        <v>206</v>
      </c>
      <c r="BD37" s="141" t="s">
        <v>88</v>
      </c>
    </row>
    <row r="38" hidden="1" s="2" customFormat="1" ht="14.4" customHeight="1">
      <c r="A38" s="41"/>
      <c r="B38" s="47"/>
      <c r="C38" s="41"/>
      <c r="D38" s="41"/>
      <c r="E38" s="146" t="s">
        <v>53</v>
      </c>
      <c r="F38" s="161">
        <f>ROUND((SUM(BH102:BH865)),  2)</f>
        <v>0</v>
      </c>
      <c r="G38" s="41"/>
      <c r="H38" s="41"/>
      <c r="I38" s="162">
        <v>0.12</v>
      </c>
      <c r="J38" s="161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Z38" s="141" t="s">
        <v>207</v>
      </c>
      <c r="BA38" s="141" t="s">
        <v>208</v>
      </c>
      <c r="BB38" s="141" t="s">
        <v>181</v>
      </c>
      <c r="BC38" s="141" t="s">
        <v>209</v>
      </c>
      <c r="BD38" s="141" t="s">
        <v>88</v>
      </c>
    </row>
    <row r="39" hidden="1" s="2" customFormat="1" ht="14.4" customHeight="1">
      <c r="A39" s="41"/>
      <c r="B39" s="47"/>
      <c r="C39" s="41"/>
      <c r="D39" s="41"/>
      <c r="E39" s="146" t="s">
        <v>54</v>
      </c>
      <c r="F39" s="161">
        <f>ROUND((SUM(BI102:BI865)),  2)</f>
        <v>0</v>
      </c>
      <c r="G39" s="41"/>
      <c r="H39" s="41"/>
      <c r="I39" s="162">
        <v>0</v>
      </c>
      <c r="J39" s="161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Z39" s="141" t="s">
        <v>210</v>
      </c>
      <c r="BA39" s="141" t="s">
        <v>211</v>
      </c>
      <c r="BB39" s="141" t="s">
        <v>212</v>
      </c>
      <c r="BC39" s="141" t="s">
        <v>213</v>
      </c>
      <c r="BD39" s="141" t="s">
        <v>88</v>
      </c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Z40" s="141" t="s">
        <v>214</v>
      </c>
      <c r="BA40" s="141" t="s">
        <v>211</v>
      </c>
      <c r="BB40" s="141" t="s">
        <v>212</v>
      </c>
      <c r="BC40" s="141" t="s">
        <v>215</v>
      </c>
      <c r="BD40" s="141" t="s">
        <v>88</v>
      </c>
    </row>
    <row r="41" s="2" customFormat="1" ht="25.44" customHeight="1">
      <c r="A41" s="41"/>
      <c r="B41" s="47"/>
      <c r="C41" s="163"/>
      <c r="D41" s="164" t="s">
        <v>55</v>
      </c>
      <c r="E41" s="165"/>
      <c r="F41" s="165"/>
      <c r="G41" s="166" t="s">
        <v>56</v>
      </c>
      <c r="H41" s="167" t="s">
        <v>57</v>
      </c>
      <c r="I41" s="165"/>
      <c r="J41" s="168">
        <f>SUM(J32:J39)</f>
        <v>0</v>
      </c>
      <c r="K41" s="169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Z41" s="141" t="s">
        <v>216</v>
      </c>
      <c r="BA41" s="141" t="s">
        <v>217</v>
      </c>
      <c r="BB41" s="141" t="s">
        <v>116</v>
      </c>
      <c r="BC41" s="141" t="s">
        <v>218</v>
      </c>
      <c r="BD41" s="141" t="s">
        <v>88</v>
      </c>
    </row>
    <row r="42" s="2" customFormat="1" ht="14.4" customHeight="1">
      <c r="A42" s="41"/>
      <c r="B42" s="170"/>
      <c r="C42" s="171"/>
      <c r="D42" s="171"/>
      <c r="E42" s="171"/>
      <c r="F42" s="171"/>
      <c r="G42" s="171"/>
      <c r="H42" s="171"/>
      <c r="I42" s="171"/>
      <c r="J42" s="171"/>
      <c r="K42" s="17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Z42" s="141" t="s">
        <v>219</v>
      </c>
      <c r="BA42" s="141" t="s">
        <v>220</v>
      </c>
      <c r="BB42" s="141" t="s">
        <v>116</v>
      </c>
      <c r="BC42" s="141" t="s">
        <v>144</v>
      </c>
      <c r="BD42" s="141" t="s">
        <v>88</v>
      </c>
    </row>
    <row r="43">
      <c r="AZ43" s="141" t="s">
        <v>221</v>
      </c>
      <c r="BA43" s="141" t="s">
        <v>222</v>
      </c>
      <c r="BB43" s="141" t="s">
        <v>116</v>
      </c>
      <c r="BC43" s="141" t="s">
        <v>223</v>
      </c>
      <c r="BD43" s="141" t="s">
        <v>88</v>
      </c>
    </row>
    <row r="44">
      <c r="AZ44" s="141" t="s">
        <v>224</v>
      </c>
      <c r="BA44" s="141" t="s">
        <v>225</v>
      </c>
      <c r="BB44" s="141" t="s">
        <v>147</v>
      </c>
      <c r="BC44" s="141" t="s">
        <v>226</v>
      </c>
      <c r="BD44" s="141" t="s">
        <v>88</v>
      </c>
    </row>
    <row r="45">
      <c r="AZ45" s="141" t="s">
        <v>227</v>
      </c>
      <c r="BA45" s="141" t="s">
        <v>228</v>
      </c>
      <c r="BB45" s="141" t="s">
        <v>212</v>
      </c>
      <c r="BC45" s="141" t="s">
        <v>229</v>
      </c>
      <c r="BD45" s="141" t="s">
        <v>88</v>
      </c>
    </row>
    <row r="46" s="2" customFormat="1" ht="6.96" customHeight="1">
      <c r="A46" s="41"/>
      <c r="B46" s="172"/>
      <c r="C46" s="173"/>
      <c r="D46" s="173"/>
      <c r="E46" s="173"/>
      <c r="F46" s="173"/>
      <c r="G46" s="173"/>
      <c r="H46" s="173"/>
      <c r="I46" s="173"/>
      <c r="J46" s="173"/>
      <c r="K46" s="17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Z46" s="141" t="s">
        <v>230</v>
      </c>
      <c r="BA46" s="141" t="s">
        <v>231</v>
      </c>
      <c r="BB46" s="141" t="s">
        <v>116</v>
      </c>
      <c r="BC46" s="141" t="s">
        <v>232</v>
      </c>
      <c r="BD46" s="141" t="s">
        <v>88</v>
      </c>
    </row>
    <row r="47" s="2" customFormat="1" ht="24.96" customHeight="1">
      <c r="A47" s="41"/>
      <c r="B47" s="42"/>
      <c r="C47" s="26" t="s">
        <v>233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Z47" s="141" t="s">
        <v>234</v>
      </c>
      <c r="BA47" s="141" t="s">
        <v>235</v>
      </c>
      <c r="BB47" s="141" t="s">
        <v>212</v>
      </c>
      <c r="BC47" s="141" t="s">
        <v>236</v>
      </c>
      <c r="BD47" s="141" t="s">
        <v>88</v>
      </c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Z48" s="141" t="s">
        <v>237</v>
      </c>
      <c r="BA48" s="141" t="s">
        <v>238</v>
      </c>
      <c r="BB48" s="141" t="s">
        <v>116</v>
      </c>
      <c r="BC48" s="141" t="s">
        <v>239</v>
      </c>
      <c r="BD48" s="141" t="s">
        <v>88</v>
      </c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Z49" s="141" t="s">
        <v>240</v>
      </c>
      <c r="BA49" s="141" t="s">
        <v>241</v>
      </c>
      <c r="BB49" s="141" t="s">
        <v>147</v>
      </c>
      <c r="BC49" s="141" t="s">
        <v>242</v>
      </c>
      <c r="BD49" s="141" t="s">
        <v>88</v>
      </c>
    </row>
    <row r="50" s="2" customFormat="1" ht="16.5" customHeight="1">
      <c r="A50" s="41"/>
      <c r="B50" s="42"/>
      <c r="C50" s="43"/>
      <c r="D50" s="43"/>
      <c r="E50" s="174" t="str">
        <f>E7</f>
        <v>Chodník podél silnice III/21233, Habartov - Na Rovince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Z50" s="141" t="s">
        <v>243</v>
      </c>
      <c r="BA50" s="141" t="s">
        <v>244</v>
      </c>
      <c r="BB50" s="141" t="s">
        <v>181</v>
      </c>
      <c r="BC50" s="141" t="s">
        <v>144</v>
      </c>
      <c r="BD50" s="141" t="s">
        <v>88</v>
      </c>
    </row>
    <row r="51" s="1" customFormat="1" ht="12" customHeight="1">
      <c r="B51" s="24"/>
      <c r="C51" s="35" t="s">
        <v>130</v>
      </c>
      <c r="D51" s="25"/>
      <c r="E51" s="25"/>
      <c r="F51" s="25"/>
      <c r="G51" s="25"/>
      <c r="H51" s="25"/>
      <c r="I51" s="25"/>
      <c r="J51" s="25"/>
      <c r="K51" s="25"/>
      <c r="L51" s="23"/>
      <c r="AZ51" s="141" t="s">
        <v>245</v>
      </c>
      <c r="BA51" s="141" t="s">
        <v>246</v>
      </c>
      <c r="BB51" s="141" t="s">
        <v>181</v>
      </c>
      <c r="BC51" s="141" t="s">
        <v>188</v>
      </c>
      <c r="BD51" s="141" t="s">
        <v>88</v>
      </c>
    </row>
    <row r="52" s="2" customFormat="1" ht="16.5" customHeight="1">
      <c r="A52" s="41"/>
      <c r="B52" s="42"/>
      <c r="C52" s="43"/>
      <c r="D52" s="43"/>
      <c r="E52" s="174" t="s">
        <v>133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Z52" s="141" t="s">
        <v>247</v>
      </c>
      <c r="BA52" s="141" t="s">
        <v>244</v>
      </c>
      <c r="BB52" s="141" t="s">
        <v>181</v>
      </c>
      <c r="BC52" s="141" t="s">
        <v>88</v>
      </c>
      <c r="BD52" s="141" t="s">
        <v>88</v>
      </c>
    </row>
    <row r="53" s="2" customFormat="1" ht="12" customHeight="1">
      <c r="A53" s="41"/>
      <c r="B53" s="42"/>
      <c r="C53" s="35" t="s">
        <v>137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Z53" s="141" t="s">
        <v>248</v>
      </c>
      <c r="BA53" s="141" t="s">
        <v>244</v>
      </c>
      <c r="BB53" s="141" t="s">
        <v>116</v>
      </c>
      <c r="BC53" s="141" t="s">
        <v>249</v>
      </c>
      <c r="BD53" s="141" t="s">
        <v>88</v>
      </c>
    </row>
    <row r="54" s="2" customFormat="1" ht="16.5" customHeight="1">
      <c r="A54" s="41"/>
      <c r="B54" s="42"/>
      <c r="C54" s="43"/>
      <c r="D54" s="43"/>
      <c r="E54" s="72" t="str">
        <f>E11</f>
        <v>2022-31-101-SP - SO 101 - Soupis prací - Dopravní řešení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Z54" s="141" t="s">
        <v>250</v>
      </c>
      <c r="BA54" s="141" t="s">
        <v>251</v>
      </c>
      <c r="BB54" s="141" t="s">
        <v>212</v>
      </c>
      <c r="BC54" s="141" t="s">
        <v>252</v>
      </c>
      <c r="BD54" s="141" t="s">
        <v>88</v>
      </c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Z55" s="141" t="s">
        <v>253</v>
      </c>
      <c r="BA55" s="141" t="s">
        <v>244</v>
      </c>
      <c r="BB55" s="141" t="s">
        <v>181</v>
      </c>
      <c r="BC55" s="141" t="s">
        <v>182</v>
      </c>
      <c r="BD55" s="141" t="s">
        <v>88</v>
      </c>
    </row>
    <row r="56" s="2" customFormat="1" ht="12" customHeight="1">
      <c r="A56" s="41"/>
      <c r="B56" s="42"/>
      <c r="C56" s="35" t="s">
        <v>22</v>
      </c>
      <c r="D56" s="43"/>
      <c r="E56" s="43"/>
      <c r="F56" s="30" t="str">
        <f>F14</f>
        <v>silnice III/21233, Habartov - Na Rovince, Karlovar</v>
      </c>
      <c r="G56" s="43"/>
      <c r="H56" s="43"/>
      <c r="I56" s="35" t="s">
        <v>24</v>
      </c>
      <c r="J56" s="75" t="str">
        <f>IF(J14="","",J14)</f>
        <v>8. 1. 2023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Z56" s="141" t="s">
        <v>254</v>
      </c>
      <c r="BA56" s="141" t="s">
        <v>244</v>
      </c>
      <c r="BB56" s="141" t="s">
        <v>181</v>
      </c>
      <c r="BC56" s="141" t="s">
        <v>88</v>
      </c>
      <c r="BD56" s="141" t="s">
        <v>88</v>
      </c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Z57" s="141" t="s">
        <v>255</v>
      </c>
      <c r="BA57" s="141" t="s">
        <v>244</v>
      </c>
      <c r="BB57" s="141" t="s">
        <v>181</v>
      </c>
      <c r="BC57" s="141" t="s">
        <v>256</v>
      </c>
      <c r="BD57" s="141" t="s">
        <v>88</v>
      </c>
    </row>
    <row r="58" s="2" customFormat="1" ht="25.65" customHeight="1">
      <c r="A58" s="41"/>
      <c r="B58" s="42"/>
      <c r="C58" s="35" t="s">
        <v>26</v>
      </c>
      <c r="D58" s="43"/>
      <c r="E58" s="43"/>
      <c r="F58" s="30" t="str">
        <f>E17</f>
        <v>Město Habartov</v>
      </c>
      <c r="G58" s="43"/>
      <c r="H58" s="43"/>
      <c r="I58" s="35" t="s">
        <v>34</v>
      </c>
      <c r="J58" s="39" t="str">
        <f>E23</f>
        <v>MH Projekt spol. s r.o.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32</v>
      </c>
      <c r="D59" s="43"/>
      <c r="E59" s="43"/>
      <c r="F59" s="30" t="str">
        <f>IF(E20="","",E20)</f>
        <v>Vyplň údaj</v>
      </c>
      <c r="G59" s="43"/>
      <c r="H59" s="43"/>
      <c r="I59" s="35" t="s">
        <v>39</v>
      </c>
      <c r="J59" s="39" t="str">
        <f>E26</f>
        <v>Ing. Martin Haueisen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5" t="s">
        <v>257</v>
      </c>
      <c r="D61" s="176"/>
      <c r="E61" s="176"/>
      <c r="F61" s="176"/>
      <c r="G61" s="176"/>
      <c r="H61" s="176"/>
      <c r="I61" s="176"/>
      <c r="J61" s="177" t="s">
        <v>258</v>
      </c>
      <c r="K61" s="176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8" t="s">
        <v>77</v>
      </c>
      <c r="D63" s="43"/>
      <c r="E63" s="43"/>
      <c r="F63" s="43"/>
      <c r="G63" s="43"/>
      <c r="H63" s="43"/>
      <c r="I63" s="43"/>
      <c r="J63" s="105">
        <f>J102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259</v>
      </c>
    </row>
    <row r="64" s="9" customFormat="1" ht="24.96" customHeight="1">
      <c r="A64" s="9"/>
      <c r="B64" s="179"/>
      <c r="C64" s="180"/>
      <c r="D64" s="181" t="s">
        <v>260</v>
      </c>
      <c r="E64" s="182"/>
      <c r="F64" s="182"/>
      <c r="G64" s="182"/>
      <c r="H64" s="182"/>
      <c r="I64" s="182"/>
      <c r="J64" s="183">
        <f>J103</f>
        <v>0</v>
      </c>
      <c r="K64" s="180"/>
      <c r="L64" s="184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5"/>
      <c r="C65" s="128"/>
      <c r="D65" s="186" t="s">
        <v>261</v>
      </c>
      <c r="E65" s="187"/>
      <c r="F65" s="187"/>
      <c r="G65" s="187"/>
      <c r="H65" s="187"/>
      <c r="I65" s="187"/>
      <c r="J65" s="188">
        <f>J104</f>
        <v>0</v>
      </c>
      <c r="K65" s="128"/>
      <c r="L65" s="18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4.88" customHeight="1">
      <c r="A66" s="10"/>
      <c r="B66" s="185"/>
      <c r="C66" s="128"/>
      <c r="D66" s="186" t="s">
        <v>262</v>
      </c>
      <c r="E66" s="187"/>
      <c r="F66" s="187"/>
      <c r="G66" s="187"/>
      <c r="H66" s="187"/>
      <c r="I66" s="187"/>
      <c r="J66" s="188">
        <f>J172</f>
        <v>0</v>
      </c>
      <c r="K66" s="128"/>
      <c r="L66" s="18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4.88" customHeight="1">
      <c r="A67" s="10"/>
      <c r="B67" s="185"/>
      <c r="C67" s="128"/>
      <c r="D67" s="186" t="s">
        <v>263</v>
      </c>
      <c r="E67" s="187"/>
      <c r="F67" s="187"/>
      <c r="G67" s="187"/>
      <c r="H67" s="187"/>
      <c r="I67" s="187"/>
      <c r="J67" s="188">
        <f>J289</f>
        <v>0</v>
      </c>
      <c r="K67" s="128"/>
      <c r="L67" s="18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5"/>
      <c r="C68" s="128"/>
      <c r="D68" s="186" t="s">
        <v>264</v>
      </c>
      <c r="E68" s="187"/>
      <c r="F68" s="187"/>
      <c r="G68" s="187"/>
      <c r="H68" s="187"/>
      <c r="I68" s="187"/>
      <c r="J68" s="188">
        <f>J326</f>
        <v>0</v>
      </c>
      <c r="K68" s="128"/>
      <c r="L68" s="18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5"/>
      <c r="C69" s="128"/>
      <c r="D69" s="186" t="s">
        <v>265</v>
      </c>
      <c r="E69" s="187"/>
      <c r="F69" s="187"/>
      <c r="G69" s="187"/>
      <c r="H69" s="187"/>
      <c r="I69" s="187"/>
      <c r="J69" s="188">
        <f>J347</f>
        <v>0</v>
      </c>
      <c r="K69" s="128"/>
      <c r="L69" s="18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5"/>
      <c r="C70" s="128"/>
      <c r="D70" s="186" t="s">
        <v>266</v>
      </c>
      <c r="E70" s="187"/>
      <c r="F70" s="187"/>
      <c r="G70" s="187"/>
      <c r="H70" s="187"/>
      <c r="I70" s="187"/>
      <c r="J70" s="188">
        <f>J365</f>
        <v>0</v>
      </c>
      <c r="K70" s="128"/>
      <c r="L70" s="18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5"/>
      <c r="C71" s="128"/>
      <c r="D71" s="186" t="s">
        <v>267</v>
      </c>
      <c r="E71" s="187"/>
      <c r="F71" s="187"/>
      <c r="G71" s="187"/>
      <c r="H71" s="187"/>
      <c r="I71" s="187"/>
      <c r="J71" s="188">
        <f>J373</f>
        <v>0</v>
      </c>
      <c r="K71" s="128"/>
      <c r="L71" s="18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5"/>
      <c r="C72" s="128"/>
      <c r="D72" s="186" t="s">
        <v>268</v>
      </c>
      <c r="E72" s="187"/>
      <c r="F72" s="187"/>
      <c r="G72" s="187"/>
      <c r="H72" s="187"/>
      <c r="I72" s="187"/>
      <c r="J72" s="188">
        <f>J457</f>
        <v>0</v>
      </c>
      <c r="K72" s="128"/>
      <c r="L72" s="189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5"/>
      <c r="C73" s="128"/>
      <c r="D73" s="186" t="s">
        <v>269</v>
      </c>
      <c r="E73" s="187"/>
      <c r="F73" s="187"/>
      <c r="G73" s="187"/>
      <c r="H73" s="187"/>
      <c r="I73" s="187"/>
      <c r="J73" s="188">
        <f>J504</f>
        <v>0</v>
      </c>
      <c r="K73" s="128"/>
      <c r="L73" s="189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4.88" customHeight="1">
      <c r="A74" s="10"/>
      <c r="B74" s="185"/>
      <c r="C74" s="128"/>
      <c r="D74" s="186" t="s">
        <v>270</v>
      </c>
      <c r="E74" s="187"/>
      <c r="F74" s="187"/>
      <c r="G74" s="187"/>
      <c r="H74" s="187"/>
      <c r="I74" s="187"/>
      <c r="J74" s="188">
        <f>J659</f>
        <v>0</v>
      </c>
      <c r="K74" s="128"/>
      <c r="L74" s="189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4.88" customHeight="1">
      <c r="A75" s="10"/>
      <c r="B75" s="185"/>
      <c r="C75" s="128"/>
      <c r="D75" s="186" t="s">
        <v>271</v>
      </c>
      <c r="E75" s="187"/>
      <c r="F75" s="187"/>
      <c r="G75" s="187"/>
      <c r="H75" s="187"/>
      <c r="I75" s="187"/>
      <c r="J75" s="188">
        <f>J677</f>
        <v>0</v>
      </c>
      <c r="K75" s="128"/>
      <c r="L75" s="189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5"/>
      <c r="C76" s="128"/>
      <c r="D76" s="186" t="s">
        <v>272</v>
      </c>
      <c r="E76" s="187"/>
      <c r="F76" s="187"/>
      <c r="G76" s="187"/>
      <c r="H76" s="187"/>
      <c r="I76" s="187"/>
      <c r="J76" s="188">
        <f>J777</f>
        <v>0</v>
      </c>
      <c r="K76" s="128"/>
      <c r="L76" s="189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5"/>
      <c r="C77" s="128"/>
      <c r="D77" s="186" t="s">
        <v>273</v>
      </c>
      <c r="E77" s="187"/>
      <c r="F77" s="187"/>
      <c r="G77" s="187"/>
      <c r="H77" s="187"/>
      <c r="I77" s="187"/>
      <c r="J77" s="188">
        <f>J791</f>
        <v>0</v>
      </c>
      <c r="K77" s="128"/>
      <c r="L77" s="189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5"/>
      <c r="C78" s="128"/>
      <c r="D78" s="186" t="s">
        <v>274</v>
      </c>
      <c r="E78" s="187"/>
      <c r="F78" s="187"/>
      <c r="G78" s="187"/>
      <c r="H78" s="187"/>
      <c r="I78" s="187"/>
      <c r="J78" s="188">
        <f>J794</f>
        <v>0</v>
      </c>
      <c r="K78" s="128"/>
      <c r="L78" s="189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9" customFormat="1" ht="24.96" customHeight="1">
      <c r="A79" s="9"/>
      <c r="B79" s="179"/>
      <c r="C79" s="180"/>
      <c r="D79" s="181" t="s">
        <v>275</v>
      </c>
      <c r="E79" s="182"/>
      <c r="F79" s="182"/>
      <c r="G79" s="182"/>
      <c r="H79" s="182"/>
      <c r="I79" s="182"/>
      <c r="J79" s="183">
        <f>J837</f>
        <v>0</v>
      </c>
      <c r="K79" s="180"/>
      <c r="L79" s="184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</row>
    <row r="80" s="10" customFormat="1" ht="19.92" customHeight="1">
      <c r="A80" s="10"/>
      <c r="B80" s="185"/>
      <c r="C80" s="128"/>
      <c r="D80" s="186" t="s">
        <v>276</v>
      </c>
      <c r="E80" s="187"/>
      <c r="F80" s="187"/>
      <c r="G80" s="187"/>
      <c r="H80" s="187"/>
      <c r="I80" s="187"/>
      <c r="J80" s="188">
        <f>J838</f>
        <v>0</v>
      </c>
      <c r="K80" s="128"/>
      <c r="L80" s="189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2" customFormat="1" ht="21.84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62"/>
      <c r="C82" s="63"/>
      <c r="D82" s="63"/>
      <c r="E82" s="63"/>
      <c r="F82" s="63"/>
      <c r="G82" s="63"/>
      <c r="H82" s="63"/>
      <c r="I82" s="63"/>
      <c r="J82" s="63"/>
      <c r="K82" s="6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6" s="2" customFormat="1" ht="6.96" customHeight="1">
      <c r="A86" s="41"/>
      <c r="B86" s="64"/>
      <c r="C86" s="65"/>
      <c r="D86" s="65"/>
      <c r="E86" s="65"/>
      <c r="F86" s="65"/>
      <c r="G86" s="65"/>
      <c r="H86" s="65"/>
      <c r="I86" s="65"/>
      <c r="J86" s="65"/>
      <c r="K86" s="65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24.96" customHeight="1">
      <c r="A87" s="41"/>
      <c r="B87" s="42"/>
      <c r="C87" s="26" t="s">
        <v>277</v>
      </c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5" t="s">
        <v>16</v>
      </c>
      <c r="D89" s="43"/>
      <c r="E89" s="43"/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6.5" customHeight="1">
      <c r="A90" s="41"/>
      <c r="B90" s="42"/>
      <c r="C90" s="43"/>
      <c r="D90" s="43"/>
      <c r="E90" s="174" t="str">
        <f>E7</f>
        <v>Chodník podél silnice III/21233, Habartov - Na Rovince</v>
      </c>
      <c r="F90" s="35"/>
      <c r="G90" s="35"/>
      <c r="H90" s="35"/>
      <c r="I90" s="43"/>
      <c r="J90" s="43"/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1" customFormat="1" ht="12" customHeight="1">
      <c r="B91" s="24"/>
      <c r="C91" s="35" t="s">
        <v>130</v>
      </c>
      <c r="D91" s="25"/>
      <c r="E91" s="25"/>
      <c r="F91" s="25"/>
      <c r="G91" s="25"/>
      <c r="H91" s="25"/>
      <c r="I91" s="25"/>
      <c r="J91" s="25"/>
      <c r="K91" s="25"/>
      <c r="L91" s="23"/>
    </row>
    <row r="92" s="2" customFormat="1" ht="16.5" customHeight="1">
      <c r="A92" s="41"/>
      <c r="B92" s="42"/>
      <c r="C92" s="43"/>
      <c r="D92" s="43"/>
      <c r="E92" s="174" t="s">
        <v>133</v>
      </c>
      <c r="F92" s="43"/>
      <c r="G92" s="43"/>
      <c r="H92" s="43"/>
      <c r="I92" s="43"/>
      <c r="J92" s="43"/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2" customHeight="1">
      <c r="A93" s="41"/>
      <c r="B93" s="42"/>
      <c r="C93" s="35" t="s">
        <v>137</v>
      </c>
      <c r="D93" s="43"/>
      <c r="E93" s="43"/>
      <c r="F93" s="43"/>
      <c r="G93" s="43"/>
      <c r="H93" s="43"/>
      <c r="I93" s="43"/>
      <c r="J93" s="43"/>
      <c r="K93" s="43"/>
      <c r="L93" s="14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6.5" customHeight="1">
      <c r="A94" s="41"/>
      <c r="B94" s="42"/>
      <c r="C94" s="43"/>
      <c r="D94" s="43"/>
      <c r="E94" s="72" t="str">
        <f>E11</f>
        <v>2022-31-101-SP - SO 101 - Soupis prací - Dopravní řešení</v>
      </c>
      <c r="F94" s="43"/>
      <c r="G94" s="43"/>
      <c r="H94" s="43"/>
      <c r="I94" s="43"/>
      <c r="J94" s="43"/>
      <c r="K94" s="43"/>
      <c r="L94" s="148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6.96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148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2" customHeight="1">
      <c r="A96" s="41"/>
      <c r="B96" s="42"/>
      <c r="C96" s="35" t="s">
        <v>22</v>
      </c>
      <c r="D96" s="43"/>
      <c r="E96" s="43"/>
      <c r="F96" s="30" t="str">
        <f>F14</f>
        <v>silnice III/21233, Habartov - Na Rovince, Karlovar</v>
      </c>
      <c r="G96" s="43"/>
      <c r="H96" s="43"/>
      <c r="I96" s="35" t="s">
        <v>24</v>
      </c>
      <c r="J96" s="75" t="str">
        <f>IF(J14="","",J14)</f>
        <v>8. 1. 2023</v>
      </c>
      <c r="K96" s="43"/>
      <c r="L96" s="148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6.96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148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5.65" customHeight="1">
      <c r="A98" s="41"/>
      <c r="B98" s="42"/>
      <c r="C98" s="35" t="s">
        <v>26</v>
      </c>
      <c r="D98" s="43"/>
      <c r="E98" s="43"/>
      <c r="F98" s="30" t="str">
        <f>E17</f>
        <v>Město Habartov</v>
      </c>
      <c r="G98" s="43"/>
      <c r="H98" s="43"/>
      <c r="I98" s="35" t="s">
        <v>34</v>
      </c>
      <c r="J98" s="39" t="str">
        <f>E23</f>
        <v>MH Projekt spol. s r.o.</v>
      </c>
      <c r="K98" s="43"/>
      <c r="L98" s="148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15.15" customHeight="1">
      <c r="A99" s="41"/>
      <c r="B99" s="42"/>
      <c r="C99" s="35" t="s">
        <v>32</v>
      </c>
      <c r="D99" s="43"/>
      <c r="E99" s="43"/>
      <c r="F99" s="30" t="str">
        <f>IF(E20="","",E20)</f>
        <v>Vyplň údaj</v>
      </c>
      <c r="G99" s="43"/>
      <c r="H99" s="43"/>
      <c r="I99" s="35" t="s">
        <v>39</v>
      </c>
      <c r="J99" s="39" t="str">
        <f>E26</f>
        <v>Ing. Martin Haueisen</v>
      </c>
      <c r="K99" s="43"/>
      <c r="L99" s="148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10.32" customHeight="1">
      <c r="A100" s="41"/>
      <c r="B100" s="42"/>
      <c r="C100" s="43"/>
      <c r="D100" s="43"/>
      <c r="E100" s="43"/>
      <c r="F100" s="43"/>
      <c r="G100" s="43"/>
      <c r="H100" s="43"/>
      <c r="I100" s="43"/>
      <c r="J100" s="43"/>
      <c r="K100" s="43"/>
      <c r="L100" s="148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  <row r="101" s="11" customFormat="1" ht="29.28" customHeight="1">
      <c r="A101" s="190"/>
      <c r="B101" s="191"/>
      <c r="C101" s="192" t="s">
        <v>278</v>
      </c>
      <c r="D101" s="193" t="s">
        <v>64</v>
      </c>
      <c r="E101" s="193" t="s">
        <v>60</v>
      </c>
      <c r="F101" s="193" t="s">
        <v>61</v>
      </c>
      <c r="G101" s="193" t="s">
        <v>279</v>
      </c>
      <c r="H101" s="193" t="s">
        <v>280</v>
      </c>
      <c r="I101" s="193" t="s">
        <v>281</v>
      </c>
      <c r="J101" s="193" t="s">
        <v>258</v>
      </c>
      <c r="K101" s="194" t="s">
        <v>282</v>
      </c>
      <c r="L101" s="195"/>
      <c r="M101" s="95" t="s">
        <v>42</v>
      </c>
      <c r="N101" s="96" t="s">
        <v>49</v>
      </c>
      <c r="O101" s="96" t="s">
        <v>283</v>
      </c>
      <c r="P101" s="96" t="s">
        <v>284</v>
      </c>
      <c r="Q101" s="96" t="s">
        <v>285</v>
      </c>
      <c r="R101" s="96" t="s">
        <v>286</v>
      </c>
      <c r="S101" s="96" t="s">
        <v>287</v>
      </c>
      <c r="T101" s="97" t="s">
        <v>288</v>
      </c>
      <c r="U101" s="190"/>
      <c r="V101" s="190"/>
      <c r="W101" s="190"/>
      <c r="X101" s="190"/>
      <c r="Y101" s="190"/>
      <c r="Z101" s="190"/>
      <c r="AA101" s="190"/>
      <c r="AB101" s="190"/>
      <c r="AC101" s="190"/>
      <c r="AD101" s="190"/>
      <c r="AE101" s="190"/>
    </row>
    <row r="102" s="2" customFormat="1" ht="22.8" customHeight="1">
      <c r="A102" s="41"/>
      <c r="B102" s="42"/>
      <c r="C102" s="102" t="s">
        <v>289</v>
      </c>
      <c r="D102" s="43"/>
      <c r="E102" s="43"/>
      <c r="F102" s="43"/>
      <c r="G102" s="43"/>
      <c r="H102" s="43"/>
      <c r="I102" s="43"/>
      <c r="J102" s="196">
        <f>BK102</f>
        <v>0</v>
      </c>
      <c r="K102" s="43"/>
      <c r="L102" s="47"/>
      <c r="M102" s="98"/>
      <c r="N102" s="197"/>
      <c r="O102" s="99"/>
      <c r="P102" s="198">
        <f>P103+P837</f>
        <v>0</v>
      </c>
      <c r="Q102" s="99"/>
      <c r="R102" s="198">
        <f>R103+R837</f>
        <v>850.74936708999996</v>
      </c>
      <c r="S102" s="99"/>
      <c r="T102" s="199">
        <f>T103+T837</f>
        <v>884.12239999999997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78</v>
      </c>
      <c r="AU102" s="20" t="s">
        <v>259</v>
      </c>
      <c r="BK102" s="200">
        <f>BK103+BK837</f>
        <v>0</v>
      </c>
    </row>
    <row r="103" s="12" customFormat="1" ht="25.92" customHeight="1">
      <c r="A103" s="12"/>
      <c r="B103" s="201"/>
      <c r="C103" s="202"/>
      <c r="D103" s="203" t="s">
        <v>78</v>
      </c>
      <c r="E103" s="204" t="s">
        <v>290</v>
      </c>
      <c r="F103" s="204" t="s">
        <v>291</v>
      </c>
      <c r="G103" s="202"/>
      <c r="H103" s="202"/>
      <c r="I103" s="205"/>
      <c r="J103" s="206">
        <f>BK103</f>
        <v>0</v>
      </c>
      <c r="K103" s="202"/>
      <c r="L103" s="207"/>
      <c r="M103" s="208"/>
      <c r="N103" s="209"/>
      <c r="O103" s="209"/>
      <c r="P103" s="210">
        <f>P104+P326+P347+P365+P373+P457+P504+P777+P791+P794</f>
        <v>0</v>
      </c>
      <c r="Q103" s="209"/>
      <c r="R103" s="210">
        <f>R104+R326+R347+R365+R373+R457+R504+R777+R791+R794</f>
        <v>843.37836708999998</v>
      </c>
      <c r="S103" s="209"/>
      <c r="T103" s="211">
        <f>T104+T326+T347+T365+T373+T457+T504+T777+T791+T794</f>
        <v>884.12239999999997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2" t="s">
        <v>86</v>
      </c>
      <c r="AT103" s="213" t="s">
        <v>78</v>
      </c>
      <c r="AU103" s="213" t="s">
        <v>79</v>
      </c>
      <c r="AY103" s="212" t="s">
        <v>292</v>
      </c>
      <c r="BK103" s="214">
        <f>BK104+BK326+BK347+BK365+BK373+BK457+BK504+BK777+BK791+BK794</f>
        <v>0</v>
      </c>
    </row>
    <row r="104" s="12" customFormat="1" ht="22.8" customHeight="1">
      <c r="A104" s="12"/>
      <c r="B104" s="201"/>
      <c r="C104" s="202"/>
      <c r="D104" s="203" t="s">
        <v>78</v>
      </c>
      <c r="E104" s="215" t="s">
        <v>86</v>
      </c>
      <c r="F104" s="215" t="s">
        <v>293</v>
      </c>
      <c r="G104" s="202"/>
      <c r="H104" s="202"/>
      <c r="I104" s="205"/>
      <c r="J104" s="216">
        <f>BK104</f>
        <v>0</v>
      </c>
      <c r="K104" s="202"/>
      <c r="L104" s="207"/>
      <c r="M104" s="208"/>
      <c r="N104" s="209"/>
      <c r="O104" s="209"/>
      <c r="P104" s="210">
        <f>P105+SUM(P106:P172)+P289</f>
        <v>0</v>
      </c>
      <c r="Q104" s="209"/>
      <c r="R104" s="210">
        <f>R105+SUM(R106:R172)+R289</f>
        <v>0.040289999999999999</v>
      </c>
      <c r="S104" s="209"/>
      <c r="T104" s="211">
        <f>T105+SUM(T106:T172)+T289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2" t="s">
        <v>86</v>
      </c>
      <c r="AT104" s="213" t="s">
        <v>78</v>
      </c>
      <c r="AU104" s="213" t="s">
        <v>86</v>
      </c>
      <c r="AY104" s="212" t="s">
        <v>292</v>
      </c>
      <c r="BK104" s="214">
        <f>BK105+SUM(BK106:BK172)+BK289</f>
        <v>0</v>
      </c>
    </row>
    <row r="105" s="2" customFormat="1" ht="16.5" customHeight="1">
      <c r="A105" s="41"/>
      <c r="B105" s="42"/>
      <c r="C105" s="217" t="s">
        <v>86</v>
      </c>
      <c r="D105" s="217" t="s">
        <v>294</v>
      </c>
      <c r="E105" s="218" t="s">
        <v>295</v>
      </c>
      <c r="F105" s="219" t="s">
        <v>296</v>
      </c>
      <c r="G105" s="220" t="s">
        <v>116</v>
      </c>
      <c r="H105" s="221">
        <v>4263</v>
      </c>
      <c r="I105" s="222"/>
      <c r="J105" s="223">
        <f>ROUND(I105*H105,2)</f>
        <v>0</v>
      </c>
      <c r="K105" s="219" t="s">
        <v>297</v>
      </c>
      <c r="L105" s="47"/>
      <c r="M105" s="224" t="s">
        <v>42</v>
      </c>
      <c r="N105" s="225" t="s">
        <v>50</v>
      </c>
      <c r="O105" s="87"/>
      <c r="P105" s="226">
        <f>O105*H105</f>
        <v>0</v>
      </c>
      <c r="Q105" s="226">
        <v>0</v>
      </c>
      <c r="R105" s="226">
        <f>Q105*H105</f>
        <v>0</v>
      </c>
      <c r="S105" s="226">
        <v>0</v>
      </c>
      <c r="T105" s="227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8" t="s">
        <v>150</v>
      </c>
      <c r="AT105" s="228" t="s">
        <v>294</v>
      </c>
      <c r="AU105" s="228" t="s">
        <v>88</v>
      </c>
      <c r="AY105" s="20" t="s">
        <v>292</v>
      </c>
      <c r="BE105" s="229">
        <f>IF(N105="základní",J105,0)</f>
        <v>0</v>
      </c>
      <c r="BF105" s="229">
        <f>IF(N105="snížená",J105,0)</f>
        <v>0</v>
      </c>
      <c r="BG105" s="229">
        <f>IF(N105="zákl. přenesená",J105,0)</f>
        <v>0</v>
      </c>
      <c r="BH105" s="229">
        <f>IF(N105="sníž. přenesená",J105,0)</f>
        <v>0</v>
      </c>
      <c r="BI105" s="229">
        <f>IF(N105="nulová",J105,0)</f>
        <v>0</v>
      </c>
      <c r="BJ105" s="20" t="s">
        <v>86</v>
      </c>
      <c r="BK105" s="229">
        <f>ROUND(I105*H105,2)</f>
        <v>0</v>
      </c>
      <c r="BL105" s="20" t="s">
        <v>150</v>
      </c>
      <c r="BM105" s="228" t="s">
        <v>298</v>
      </c>
    </row>
    <row r="106" s="2" customFormat="1">
      <c r="A106" s="41"/>
      <c r="B106" s="42"/>
      <c r="C106" s="43"/>
      <c r="D106" s="230" t="s">
        <v>299</v>
      </c>
      <c r="E106" s="43"/>
      <c r="F106" s="231" t="s">
        <v>300</v>
      </c>
      <c r="G106" s="43"/>
      <c r="H106" s="43"/>
      <c r="I106" s="232"/>
      <c r="J106" s="43"/>
      <c r="K106" s="43"/>
      <c r="L106" s="47"/>
      <c r="M106" s="233"/>
      <c r="N106" s="234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299</v>
      </c>
      <c r="AU106" s="20" t="s">
        <v>88</v>
      </c>
    </row>
    <row r="107" s="13" customFormat="1">
      <c r="A107" s="13"/>
      <c r="B107" s="235"/>
      <c r="C107" s="236"/>
      <c r="D107" s="237" t="s">
        <v>301</v>
      </c>
      <c r="E107" s="238" t="s">
        <v>42</v>
      </c>
      <c r="F107" s="239" t="s">
        <v>302</v>
      </c>
      <c r="G107" s="236"/>
      <c r="H107" s="238" t="s">
        <v>42</v>
      </c>
      <c r="I107" s="240"/>
      <c r="J107" s="236"/>
      <c r="K107" s="236"/>
      <c r="L107" s="241"/>
      <c r="M107" s="242"/>
      <c r="N107" s="243"/>
      <c r="O107" s="243"/>
      <c r="P107" s="243"/>
      <c r="Q107" s="243"/>
      <c r="R107" s="243"/>
      <c r="S107" s="243"/>
      <c r="T107" s="244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5" t="s">
        <v>301</v>
      </c>
      <c r="AU107" s="245" t="s">
        <v>88</v>
      </c>
      <c r="AV107" s="13" t="s">
        <v>86</v>
      </c>
      <c r="AW107" s="13" t="s">
        <v>38</v>
      </c>
      <c r="AX107" s="13" t="s">
        <v>79</v>
      </c>
      <c r="AY107" s="245" t="s">
        <v>292</v>
      </c>
    </row>
    <row r="108" s="14" customFormat="1">
      <c r="A108" s="14"/>
      <c r="B108" s="246"/>
      <c r="C108" s="247"/>
      <c r="D108" s="237" t="s">
        <v>301</v>
      </c>
      <c r="E108" s="248" t="s">
        <v>237</v>
      </c>
      <c r="F108" s="249" t="s">
        <v>239</v>
      </c>
      <c r="G108" s="247"/>
      <c r="H108" s="250">
        <v>4263</v>
      </c>
      <c r="I108" s="251"/>
      <c r="J108" s="247"/>
      <c r="K108" s="247"/>
      <c r="L108" s="252"/>
      <c r="M108" s="253"/>
      <c r="N108" s="254"/>
      <c r="O108" s="254"/>
      <c r="P108" s="254"/>
      <c r="Q108" s="254"/>
      <c r="R108" s="254"/>
      <c r="S108" s="254"/>
      <c r="T108" s="255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6" t="s">
        <v>301</v>
      </c>
      <c r="AU108" s="256" t="s">
        <v>88</v>
      </c>
      <c r="AV108" s="14" t="s">
        <v>88</v>
      </c>
      <c r="AW108" s="14" t="s">
        <v>38</v>
      </c>
      <c r="AX108" s="14" t="s">
        <v>79</v>
      </c>
      <c r="AY108" s="256" t="s">
        <v>292</v>
      </c>
    </row>
    <row r="109" s="15" customFormat="1">
      <c r="A109" s="15"/>
      <c r="B109" s="257"/>
      <c r="C109" s="258"/>
      <c r="D109" s="237" t="s">
        <v>301</v>
      </c>
      <c r="E109" s="259" t="s">
        <v>42</v>
      </c>
      <c r="F109" s="260" t="s">
        <v>303</v>
      </c>
      <c r="G109" s="258"/>
      <c r="H109" s="261">
        <v>4263</v>
      </c>
      <c r="I109" s="262"/>
      <c r="J109" s="258"/>
      <c r="K109" s="258"/>
      <c r="L109" s="263"/>
      <c r="M109" s="264"/>
      <c r="N109" s="265"/>
      <c r="O109" s="265"/>
      <c r="P109" s="265"/>
      <c r="Q109" s="265"/>
      <c r="R109" s="265"/>
      <c r="S109" s="265"/>
      <c r="T109" s="266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67" t="s">
        <v>301</v>
      </c>
      <c r="AU109" s="267" t="s">
        <v>88</v>
      </c>
      <c r="AV109" s="15" t="s">
        <v>150</v>
      </c>
      <c r="AW109" s="15" t="s">
        <v>38</v>
      </c>
      <c r="AX109" s="15" t="s">
        <v>86</v>
      </c>
      <c r="AY109" s="267" t="s">
        <v>292</v>
      </c>
    </row>
    <row r="110" s="2" customFormat="1" ht="24.15" customHeight="1">
      <c r="A110" s="41"/>
      <c r="B110" s="42"/>
      <c r="C110" s="217" t="s">
        <v>88</v>
      </c>
      <c r="D110" s="217" t="s">
        <v>294</v>
      </c>
      <c r="E110" s="218" t="s">
        <v>304</v>
      </c>
      <c r="F110" s="219" t="s">
        <v>305</v>
      </c>
      <c r="G110" s="220" t="s">
        <v>212</v>
      </c>
      <c r="H110" s="221">
        <v>157.69999999999999</v>
      </c>
      <c r="I110" s="222"/>
      <c r="J110" s="223">
        <f>ROUND(I110*H110,2)</f>
        <v>0</v>
      </c>
      <c r="K110" s="219" t="s">
        <v>297</v>
      </c>
      <c r="L110" s="47"/>
      <c r="M110" s="224" t="s">
        <v>42</v>
      </c>
      <c r="N110" s="225" t="s">
        <v>50</v>
      </c>
      <c r="O110" s="87"/>
      <c r="P110" s="226">
        <f>O110*H110</f>
        <v>0</v>
      </c>
      <c r="Q110" s="226">
        <v>0</v>
      </c>
      <c r="R110" s="226">
        <f>Q110*H110</f>
        <v>0</v>
      </c>
      <c r="S110" s="226">
        <v>0</v>
      </c>
      <c r="T110" s="227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8" t="s">
        <v>150</v>
      </c>
      <c r="AT110" s="228" t="s">
        <v>294</v>
      </c>
      <c r="AU110" s="228" t="s">
        <v>88</v>
      </c>
      <c r="AY110" s="20" t="s">
        <v>292</v>
      </c>
      <c r="BE110" s="229">
        <f>IF(N110="základní",J110,0)</f>
        <v>0</v>
      </c>
      <c r="BF110" s="229">
        <f>IF(N110="snížená",J110,0)</f>
        <v>0</v>
      </c>
      <c r="BG110" s="229">
        <f>IF(N110="zákl. přenesená",J110,0)</f>
        <v>0</v>
      </c>
      <c r="BH110" s="229">
        <f>IF(N110="sníž. přenesená",J110,0)</f>
        <v>0</v>
      </c>
      <c r="BI110" s="229">
        <f>IF(N110="nulová",J110,0)</f>
        <v>0</v>
      </c>
      <c r="BJ110" s="20" t="s">
        <v>86</v>
      </c>
      <c r="BK110" s="229">
        <f>ROUND(I110*H110,2)</f>
        <v>0</v>
      </c>
      <c r="BL110" s="20" t="s">
        <v>150</v>
      </c>
      <c r="BM110" s="228" t="s">
        <v>306</v>
      </c>
    </row>
    <row r="111" s="2" customFormat="1">
      <c r="A111" s="41"/>
      <c r="B111" s="42"/>
      <c r="C111" s="43"/>
      <c r="D111" s="230" t="s">
        <v>299</v>
      </c>
      <c r="E111" s="43"/>
      <c r="F111" s="231" t="s">
        <v>307</v>
      </c>
      <c r="G111" s="43"/>
      <c r="H111" s="43"/>
      <c r="I111" s="232"/>
      <c r="J111" s="43"/>
      <c r="K111" s="43"/>
      <c r="L111" s="47"/>
      <c r="M111" s="233"/>
      <c r="N111" s="234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299</v>
      </c>
      <c r="AU111" s="20" t="s">
        <v>88</v>
      </c>
    </row>
    <row r="112" s="14" customFormat="1">
      <c r="A112" s="14"/>
      <c r="B112" s="246"/>
      <c r="C112" s="247"/>
      <c r="D112" s="237" t="s">
        <v>301</v>
      </c>
      <c r="E112" s="248" t="s">
        <v>234</v>
      </c>
      <c r="F112" s="249" t="s">
        <v>308</v>
      </c>
      <c r="G112" s="247"/>
      <c r="H112" s="250">
        <v>157.69999999999999</v>
      </c>
      <c r="I112" s="251"/>
      <c r="J112" s="247"/>
      <c r="K112" s="247"/>
      <c r="L112" s="252"/>
      <c r="M112" s="253"/>
      <c r="N112" s="254"/>
      <c r="O112" s="254"/>
      <c r="P112" s="254"/>
      <c r="Q112" s="254"/>
      <c r="R112" s="254"/>
      <c r="S112" s="254"/>
      <c r="T112" s="255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6" t="s">
        <v>301</v>
      </c>
      <c r="AU112" s="256" t="s">
        <v>88</v>
      </c>
      <c r="AV112" s="14" t="s">
        <v>88</v>
      </c>
      <c r="AW112" s="14" t="s">
        <v>38</v>
      </c>
      <c r="AX112" s="14" t="s">
        <v>79</v>
      </c>
      <c r="AY112" s="256" t="s">
        <v>292</v>
      </c>
    </row>
    <row r="113" s="15" customFormat="1">
      <c r="A113" s="15"/>
      <c r="B113" s="257"/>
      <c r="C113" s="258"/>
      <c r="D113" s="237" t="s">
        <v>301</v>
      </c>
      <c r="E113" s="259" t="s">
        <v>42</v>
      </c>
      <c r="F113" s="260" t="s">
        <v>303</v>
      </c>
      <c r="G113" s="258"/>
      <c r="H113" s="261">
        <v>157.69999999999999</v>
      </c>
      <c r="I113" s="262"/>
      <c r="J113" s="258"/>
      <c r="K113" s="258"/>
      <c r="L113" s="263"/>
      <c r="M113" s="264"/>
      <c r="N113" s="265"/>
      <c r="O113" s="265"/>
      <c r="P113" s="265"/>
      <c r="Q113" s="265"/>
      <c r="R113" s="265"/>
      <c r="S113" s="265"/>
      <c r="T113" s="266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67" t="s">
        <v>301</v>
      </c>
      <c r="AU113" s="267" t="s">
        <v>88</v>
      </c>
      <c r="AV113" s="15" t="s">
        <v>150</v>
      </c>
      <c r="AW113" s="15" t="s">
        <v>38</v>
      </c>
      <c r="AX113" s="15" t="s">
        <v>86</v>
      </c>
      <c r="AY113" s="267" t="s">
        <v>292</v>
      </c>
    </row>
    <row r="114" s="2" customFormat="1" ht="24.15" customHeight="1">
      <c r="A114" s="41"/>
      <c r="B114" s="42"/>
      <c r="C114" s="217" t="s">
        <v>188</v>
      </c>
      <c r="D114" s="217" t="s">
        <v>294</v>
      </c>
      <c r="E114" s="218" t="s">
        <v>309</v>
      </c>
      <c r="F114" s="219" t="s">
        <v>310</v>
      </c>
      <c r="G114" s="220" t="s">
        <v>212</v>
      </c>
      <c r="H114" s="221">
        <v>1419.3</v>
      </c>
      <c r="I114" s="222"/>
      <c r="J114" s="223">
        <f>ROUND(I114*H114,2)</f>
        <v>0</v>
      </c>
      <c r="K114" s="219" t="s">
        <v>297</v>
      </c>
      <c r="L114" s="47"/>
      <c r="M114" s="224" t="s">
        <v>42</v>
      </c>
      <c r="N114" s="225" t="s">
        <v>50</v>
      </c>
      <c r="O114" s="87"/>
      <c r="P114" s="226">
        <f>O114*H114</f>
        <v>0</v>
      </c>
      <c r="Q114" s="226">
        <v>0</v>
      </c>
      <c r="R114" s="226">
        <f>Q114*H114</f>
        <v>0</v>
      </c>
      <c r="S114" s="226">
        <v>0</v>
      </c>
      <c r="T114" s="227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8" t="s">
        <v>150</v>
      </c>
      <c r="AT114" s="228" t="s">
        <v>294</v>
      </c>
      <c r="AU114" s="228" t="s">
        <v>88</v>
      </c>
      <c r="AY114" s="20" t="s">
        <v>292</v>
      </c>
      <c r="BE114" s="229">
        <f>IF(N114="základní",J114,0)</f>
        <v>0</v>
      </c>
      <c r="BF114" s="229">
        <f>IF(N114="snížená",J114,0)</f>
        <v>0</v>
      </c>
      <c r="BG114" s="229">
        <f>IF(N114="zákl. přenesená",J114,0)</f>
        <v>0</v>
      </c>
      <c r="BH114" s="229">
        <f>IF(N114="sníž. přenesená",J114,0)</f>
        <v>0</v>
      </c>
      <c r="BI114" s="229">
        <f>IF(N114="nulová",J114,0)</f>
        <v>0</v>
      </c>
      <c r="BJ114" s="20" t="s">
        <v>86</v>
      </c>
      <c r="BK114" s="229">
        <f>ROUND(I114*H114,2)</f>
        <v>0</v>
      </c>
      <c r="BL114" s="20" t="s">
        <v>150</v>
      </c>
      <c r="BM114" s="228" t="s">
        <v>311</v>
      </c>
    </row>
    <row r="115" s="2" customFormat="1">
      <c r="A115" s="41"/>
      <c r="B115" s="42"/>
      <c r="C115" s="43"/>
      <c r="D115" s="230" t="s">
        <v>299</v>
      </c>
      <c r="E115" s="43"/>
      <c r="F115" s="231" t="s">
        <v>312</v>
      </c>
      <c r="G115" s="43"/>
      <c r="H115" s="43"/>
      <c r="I115" s="232"/>
      <c r="J115" s="43"/>
      <c r="K115" s="43"/>
      <c r="L115" s="47"/>
      <c r="M115" s="233"/>
      <c r="N115" s="234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299</v>
      </c>
      <c r="AU115" s="20" t="s">
        <v>88</v>
      </c>
    </row>
    <row r="116" s="14" customFormat="1">
      <c r="A116" s="14"/>
      <c r="B116" s="246"/>
      <c r="C116" s="247"/>
      <c r="D116" s="237" t="s">
        <v>301</v>
      </c>
      <c r="E116" s="248" t="s">
        <v>42</v>
      </c>
      <c r="F116" s="249" t="s">
        <v>234</v>
      </c>
      <c r="G116" s="247"/>
      <c r="H116" s="250">
        <v>157.69999999999999</v>
      </c>
      <c r="I116" s="251"/>
      <c r="J116" s="247"/>
      <c r="K116" s="247"/>
      <c r="L116" s="252"/>
      <c r="M116" s="253"/>
      <c r="N116" s="254"/>
      <c r="O116" s="254"/>
      <c r="P116" s="254"/>
      <c r="Q116" s="254"/>
      <c r="R116" s="254"/>
      <c r="S116" s="254"/>
      <c r="T116" s="255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6" t="s">
        <v>301</v>
      </c>
      <c r="AU116" s="256" t="s">
        <v>88</v>
      </c>
      <c r="AV116" s="14" t="s">
        <v>88</v>
      </c>
      <c r="AW116" s="14" t="s">
        <v>38</v>
      </c>
      <c r="AX116" s="14" t="s">
        <v>79</v>
      </c>
      <c r="AY116" s="256" t="s">
        <v>292</v>
      </c>
    </row>
    <row r="117" s="15" customFormat="1">
      <c r="A117" s="15"/>
      <c r="B117" s="257"/>
      <c r="C117" s="258"/>
      <c r="D117" s="237" t="s">
        <v>301</v>
      </c>
      <c r="E117" s="259" t="s">
        <v>42</v>
      </c>
      <c r="F117" s="260" t="s">
        <v>303</v>
      </c>
      <c r="G117" s="258"/>
      <c r="H117" s="261">
        <v>157.69999999999999</v>
      </c>
      <c r="I117" s="262"/>
      <c r="J117" s="258"/>
      <c r="K117" s="258"/>
      <c r="L117" s="263"/>
      <c r="M117" s="264"/>
      <c r="N117" s="265"/>
      <c r="O117" s="265"/>
      <c r="P117" s="265"/>
      <c r="Q117" s="265"/>
      <c r="R117" s="265"/>
      <c r="S117" s="265"/>
      <c r="T117" s="266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67" t="s">
        <v>301</v>
      </c>
      <c r="AU117" s="267" t="s">
        <v>88</v>
      </c>
      <c r="AV117" s="15" t="s">
        <v>150</v>
      </c>
      <c r="AW117" s="15" t="s">
        <v>38</v>
      </c>
      <c r="AX117" s="15" t="s">
        <v>86</v>
      </c>
      <c r="AY117" s="267" t="s">
        <v>292</v>
      </c>
    </row>
    <row r="118" s="14" customFormat="1">
      <c r="A118" s="14"/>
      <c r="B118" s="246"/>
      <c r="C118" s="247"/>
      <c r="D118" s="237" t="s">
        <v>301</v>
      </c>
      <c r="E118" s="247"/>
      <c r="F118" s="249" t="s">
        <v>313</v>
      </c>
      <c r="G118" s="247"/>
      <c r="H118" s="250">
        <v>1419.3</v>
      </c>
      <c r="I118" s="251"/>
      <c r="J118" s="247"/>
      <c r="K118" s="247"/>
      <c r="L118" s="252"/>
      <c r="M118" s="253"/>
      <c r="N118" s="254"/>
      <c r="O118" s="254"/>
      <c r="P118" s="254"/>
      <c r="Q118" s="254"/>
      <c r="R118" s="254"/>
      <c r="S118" s="254"/>
      <c r="T118" s="255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6" t="s">
        <v>301</v>
      </c>
      <c r="AU118" s="256" t="s">
        <v>88</v>
      </c>
      <c r="AV118" s="14" t="s">
        <v>88</v>
      </c>
      <c r="AW118" s="14" t="s">
        <v>4</v>
      </c>
      <c r="AX118" s="14" t="s">
        <v>86</v>
      </c>
      <c r="AY118" s="256" t="s">
        <v>292</v>
      </c>
    </row>
    <row r="119" s="2" customFormat="1" ht="24.15" customHeight="1">
      <c r="A119" s="41"/>
      <c r="B119" s="42"/>
      <c r="C119" s="217" t="s">
        <v>150</v>
      </c>
      <c r="D119" s="217" t="s">
        <v>294</v>
      </c>
      <c r="E119" s="218" t="s">
        <v>314</v>
      </c>
      <c r="F119" s="219" t="s">
        <v>315</v>
      </c>
      <c r="G119" s="220" t="s">
        <v>212</v>
      </c>
      <c r="H119" s="221">
        <v>18.899999999999999</v>
      </c>
      <c r="I119" s="222"/>
      <c r="J119" s="223">
        <f>ROUND(I119*H119,2)</f>
        <v>0</v>
      </c>
      <c r="K119" s="219" t="s">
        <v>297</v>
      </c>
      <c r="L119" s="47"/>
      <c r="M119" s="224" t="s">
        <v>42</v>
      </c>
      <c r="N119" s="225" t="s">
        <v>50</v>
      </c>
      <c r="O119" s="87"/>
      <c r="P119" s="226">
        <f>O119*H119</f>
        <v>0</v>
      </c>
      <c r="Q119" s="226">
        <v>0</v>
      </c>
      <c r="R119" s="226">
        <f>Q119*H119</f>
        <v>0</v>
      </c>
      <c r="S119" s="226">
        <v>0</v>
      </c>
      <c r="T119" s="227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8" t="s">
        <v>150</v>
      </c>
      <c r="AT119" s="228" t="s">
        <v>294</v>
      </c>
      <c r="AU119" s="228" t="s">
        <v>88</v>
      </c>
      <c r="AY119" s="20" t="s">
        <v>292</v>
      </c>
      <c r="BE119" s="229">
        <f>IF(N119="základní",J119,0)</f>
        <v>0</v>
      </c>
      <c r="BF119" s="229">
        <f>IF(N119="snížená",J119,0)</f>
        <v>0</v>
      </c>
      <c r="BG119" s="229">
        <f>IF(N119="zákl. přenesená",J119,0)</f>
        <v>0</v>
      </c>
      <c r="BH119" s="229">
        <f>IF(N119="sníž. přenesená",J119,0)</f>
        <v>0</v>
      </c>
      <c r="BI119" s="229">
        <f>IF(N119="nulová",J119,0)</f>
        <v>0</v>
      </c>
      <c r="BJ119" s="20" t="s">
        <v>86</v>
      </c>
      <c r="BK119" s="229">
        <f>ROUND(I119*H119,2)</f>
        <v>0</v>
      </c>
      <c r="BL119" s="20" t="s">
        <v>150</v>
      </c>
      <c r="BM119" s="228" t="s">
        <v>316</v>
      </c>
    </row>
    <row r="120" s="2" customFormat="1">
      <c r="A120" s="41"/>
      <c r="B120" s="42"/>
      <c r="C120" s="43"/>
      <c r="D120" s="230" t="s">
        <v>299</v>
      </c>
      <c r="E120" s="43"/>
      <c r="F120" s="231" t="s">
        <v>317</v>
      </c>
      <c r="G120" s="43"/>
      <c r="H120" s="43"/>
      <c r="I120" s="232"/>
      <c r="J120" s="43"/>
      <c r="K120" s="43"/>
      <c r="L120" s="47"/>
      <c r="M120" s="233"/>
      <c r="N120" s="234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299</v>
      </c>
      <c r="AU120" s="20" t="s">
        <v>88</v>
      </c>
    </row>
    <row r="121" s="13" customFormat="1">
      <c r="A121" s="13"/>
      <c r="B121" s="235"/>
      <c r="C121" s="236"/>
      <c r="D121" s="237" t="s">
        <v>301</v>
      </c>
      <c r="E121" s="238" t="s">
        <v>42</v>
      </c>
      <c r="F121" s="239" t="s">
        <v>318</v>
      </c>
      <c r="G121" s="236"/>
      <c r="H121" s="238" t="s">
        <v>42</v>
      </c>
      <c r="I121" s="240"/>
      <c r="J121" s="236"/>
      <c r="K121" s="236"/>
      <c r="L121" s="241"/>
      <c r="M121" s="242"/>
      <c r="N121" s="243"/>
      <c r="O121" s="243"/>
      <c r="P121" s="243"/>
      <c r="Q121" s="243"/>
      <c r="R121" s="243"/>
      <c r="S121" s="243"/>
      <c r="T121" s="244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5" t="s">
        <v>301</v>
      </c>
      <c r="AU121" s="245" t="s">
        <v>88</v>
      </c>
      <c r="AV121" s="13" t="s">
        <v>86</v>
      </c>
      <c r="AW121" s="13" t="s">
        <v>38</v>
      </c>
      <c r="AX121" s="13" t="s">
        <v>79</v>
      </c>
      <c r="AY121" s="245" t="s">
        <v>292</v>
      </c>
    </row>
    <row r="122" s="14" customFormat="1">
      <c r="A122" s="14"/>
      <c r="B122" s="246"/>
      <c r="C122" s="247"/>
      <c r="D122" s="237" t="s">
        <v>301</v>
      </c>
      <c r="E122" s="248" t="s">
        <v>250</v>
      </c>
      <c r="F122" s="249" t="s">
        <v>319</v>
      </c>
      <c r="G122" s="247"/>
      <c r="H122" s="250">
        <v>18.899999999999999</v>
      </c>
      <c r="I122" s="251"/>
      <c r="J122" s="247"/>
      <c r="K122" s="247"/>
      <c r="L122" s="252"/>
      <c r="M122" s="253"/>
      <c r="N122" s="254"/>
      <c r="O122" s="254"/>
      <c r="P122" s="254"/>
      <c r="Q122" s="254"/>
      <c r="R122" s="254"/>
      <c r="S122" s="254"/>
      <c r="T122" s="255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6" t="s">
        <v>301</v>
      </c>
      <c r="AU122" s="256" t="s">
        <v>88</v>
      </c>
      <c r="AV122" s="14" t="s">
        <v>88</v>
      </c>
      <c r="AW122" s="14" t="s">
        <v>38</v>
      </c>
      <c r="AX122" s="14" t="s">
        <v>79</v>
      </c>
      <c r="AY122" s="256" t="s">
        <v>292</v>
      </c>
    </row>
    <row r="123" s="15" customFormat="1">
      <c r="A123" s="15"/>
      <c r="B123" s="257"/>
      <c r="C123" s="258"/>
      <c r="D123" s="237" t="s">
        <v>301</v>
      </c>
      <c r="E123" s="259" t="s">
        <v>42</v>
      </c>
      <c r="F123" s="260" t="s">
        <v>303</v>
      </c>
      <c r="G123" s="258"/>
      <c r="H123" s="261">
        <v>18.899999999999999</v>
      </c>
      <c r="I123" s="262"/>
      <c r="J123" s="258"/>
      <c r="K123" s="258"/>
      <c r="L123" s="263"/>
      <c r="M123" s="264"/>
      <c r="N123" s="265"/>
      <c r="O123" s="265"/>
      <c r="P123" s="265"/>
      <c r="Q123" s="265"/>
      <c r="R123" s="265"/>
      <c r="S123" s="265"/>
      <c r="T123" s="266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67" t="s">
        <v>301</v>
      </c>
      <c r="AU123" s="267" t="s">
        <v>88</v>
      </c>
      <c r="AV123" s="15" t="s">
        <v>150</v>
      </c>
      <c r="AW123" s="15" t="s">
        <v>38</v>
      </c>
      <c r="AX123" s="15" t="s">
        <v>86</v>
      </c>
      <c r="AY123" s="267" t="s">
        <v>292</v>
      </c>
    </row>
    <row r="124" s="2" customFormat="1" ht="24.15" customHeight="1">
      <c r="A124" s="41"/>
      <c r="B124" s="42"/>
      <c r="C124" s="217" t="s">
        <v>256</v>
      </c>
      <c r="D124" s="217" t="s">
        <v>294</v>
      </c>
      <c r="E124" s="218" t="s">
        <v>320</v>
      </c>
      <c r="F124" s="219" t="s">
        <v>321</v>
      </c>
      <c r="G124" s="220" t="s">
        <v>212</v>
      </c>
      <c r="H124" s="221">
        <v>345</v>
      </c>
      <c r="I124" s="222"/>
      <c r="J124" s="223">
        <f>ROUND(I124*H124,2)</f>
        <v>0</v>
      </c>
      <c r="K124" s="219" t="s">
        <v>297</v>
      </c>
      <c r="L124" s="47"/>
      <c r="M124" s="224" t="s">
        <v>42</v>
      </c>
      <c r="N124" s="225" t="s">
        <v>50</v>
      </c>
      <c r="O124" s="87"/>
      <c r="P124" s="226">
        <f>O124*H124</f>
        <v>0</v>
      </c>
      <c r="Q124" s="226">
        <v>0</v>
      </c>
      <c r="R124" s="226">
        <f>Q124*H124</f>
        <v>0</v>
      </c>
      <c r="S124" s="226">
        <v>0</v>
      </c>
      <c r="T124" s="227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8" t="s">
        <v>150</v>
      </c>
      <c r="AT124" s="228" t="s">
        <v>294</v>
      </c>
      <c r="AU124" s="228" t="s">
        <v>88</v>
      </c>
      <c r="AY124" s="20" t="s">
        <v>292</v>
      </c>
      <c r="BE124" s="229">
        <f>IF(N124="základní",J124,0)</f>
        <v>0</v>
      </c>
      <c r="BF124" s="229">
        <f>IF(N124="snížená",J124,0)</f>
        <v>0</v>
      </c>
      <c r="BG124" s="229">
        <f>IF(N124="zákl. přenesená",J124,0)</f>
        <v>0</v>
      </c>
      <c r="BH124" s="229">
        <f>IF(N124="sníž. přenesená",J124,0)</f>
        <v>0</v>
      </c>
      <c r="BI124" s="229">
        <f>IF(N124="nulová",J124,0)</f>
        <v>0</v>
      </c>
      <c r="BJ124" s="20" t="s">
        <v>86</v>
      </c>
      <c r="BK124" s="229">
        <f>ROUND(I124*H124,2)</f>
        <v>0</v>
      </c>
      <c r="BL124" s="20" t="s">
        <v>150</v>
      </c>
      <c r="BM124" s="228" t="s">
        <v>322</v>
      </c>
    </row>
    <row r="125" s="2" customFormat="1">
      <c r="A125" s="41"/>
      <c r="B125" s="42"/>
      <c r="C125" s="43"/>
      <c r="D125" s="230" t="s">
        <v>299</v>
      </c>
      <c r="E125" s="43"/>
      <c r="F125" s="231" t="s">
        <v>323</v>
      </c>
      <c r="G125" s="43"/>
      <c r="H125" s="43"/>
      <c r="I125" s="232"/>
      <c r="J125" s="43"/>
      <c r="K125" s="43"/>
      <c r="L125" s="47"/>
      <c r="M125" s="233"/>
      <c r="N125" s="234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299</v>
      </c>
      <c r="AU125" s="20" t="s">
        <v>88</v>
      </c>
    </row>
    <row r="126" s="2" customFormat="1">
      <c r="A126" s="41"/>
      <c r="B126" s="42"/>
      <c r="C126" s="43"/>
      <c r="D126" s="237" t="s">
        <v>324</v>
      </c>
      <c r="E126" s="43"/>
      <c r="F126" s="268" t="s">
        <v>325</v>
      </c>
      <c r="G126" s="43"/>
      <c r="H126" s="43"/>
      <c r="I126" s="232"/>
      <c r="J126" s="43"/>
      <c r="K126" s="43"/>
      <c r="L126" s="47"/>
      <c r="M126" s="233"/>
      <c r="N126" s="234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324</v>
      </c>
      <c r="AU126" s="20" t="s">
        <v>88</v>
      </c>
    </row>
    <row r="127" s="13" customFormat="1">
      <c r="A127" s="13"/>
      <c r="B127" s="235"/>
      <c r="C127" s="236"/>
      <c r="D127" s="237" t="s">
        <v>301</v>
      </c>
      <c r="E127" s="238" t="s">
        <v>42</v>
      </c>
      <c r="F127" s="239" t="s">
        <v>326</v>
      </c>
      <c r="G127" s="236"/>
      <c r="H127" s="238" t="s">
        <v>42</v>
      </c>
      <c r="I127" s="240"/>
      <c r="J127" s="236"/>
      <c r="K127" s="236"/>
      <c r="L127" s="241"/>
      <c r="M127" s="242"/>
      <c r="N127" s="243"/>
      <c r="O127" s="243"/>
      <c r="P127" s="243"/>
      <c r="Q127" s="243"/>
      <c r="R127" s="243"/>
      <c r="S127" s="243"/>
      <c r="T127" s="244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5" t="s">
        <v>301</v>
      </c>
      <c r="AU127" s="245" t="s">
        <v>88</v>
      </c>
      <c r="AV127" s="13" t="s">
        <v>86</v>
      </c>
      <c r="AW127" s="13" t="s">
        <v>38</v>
      </c>
      <c r="AX127" s="13" t="s">
        <v>79</v>
      </c>
      <c r="AY127" s="245" t="s">
        <v>292</v>
      </c>
    </row>
    <row r="128" s="14" customFormat="1">
      <c r="A128" s="14"/>
      <c r="B128" s="246"/>
      <c r="C128" s="247"/>
      <c r="D128" s="237" t="s">
        <v>301</v>
      </c>
      <c r="E128" s="248" t="s">
        <v>227</v>
      </c>
      <c r="F128" s="249" t="s">
        <v>229</v>
      </c>
      <c r="G128" s="247"/>
      <c r="H128" s="250">
        <v>345</v>
      </c>
      <c r="I128" s="251"/>
      <c r="J128" s="247"/>
      <c r="K128" s="247"/>
      <c r="L128" s="252"/>
      <c r="M128" s="253"/>
      <c r="N128" s="254"/>
      <c r="O128" s="254"/>
      <c r="P128" s="254"/>
      <c r="Q128" s="254"/>
      <c r="R128" s="254"/>
      <c r="S128" s="254"/>
      <c r="T128" s="255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6" t="s">
        <v>301</v>
      </c>
      <c r="AU128" s="256" t="s">
        <v>88</v>
      </c>
      <c r="AV128" s="14" t="s">
        <v>88</v>
      </c>
      <c r="AW128" s="14" t="s">
        <v>38</v>
      </c>
      <c r="AX128" s="14" t="s">
        <v>79</v>
      </c>
      <c r="AY128" s="256" t="s">
        <v>292</v>
      </c>
    </row>
    <row r="129" s="15" customFormat="1">
      <c r="A129" s="15"/>
      <c r="B129" s="257"/>
      <c r="C129" s="258"/>
      <c r="D129" s="237" t="s">
        <v>301</v>
      </c>
      <c r="E129" s="259" t="s">
        <v>42</v>
      </c>
      <c r="F129" s="260" t="s">
        <v>303</v>
      </c>
      <c r="G129" s="258"/>
      <c r="H129" s="261">
        <v>345</v>
      </c>
      <c r="I129" s="262"/>
      <c r="J129" s="258"/>
      <c r="K129" s="258"/>
      <c r="L129" s="263"/>
      <c r="M129" s="264"/>
      <c r="N129" s="265"/>
      <c r="O129" s="265"/>
      <c r="P129" s="265"/>
      <c r="Q129" s="265"/>
      <c r="R129" s="265"/>
      <c r="S129" s="265"/>
      <c r="T129" s="266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67" t="s">
        <v>301</v>
      </c>
      <c r="AU129" s="267" t="s">
        <v>88</v>
      </c>
      <c r="AV129" s="15" t="s">
        <v>150</v>
      </c>
      <c r="AW129" s="15" t="s">
        <v>38</v>
      </c>
      <c r="AX129" s="15" t="s">
        <v>86</v>
      </c>
      <c r="AY129" s="267" t="s">
        <v>292</v>
      </c>
    </row>
    <row r="130" s="2" customFormat="1" ht="37.8" customHeight="1">
      <c r="A130" s="41"/>
      <c r="B130" s="42"/>
      <c r="C130" s="217" t="s">
        <v>178</v>
      </c>
      <c r="D130" s="217" t="s">
        <v>294</v>
      </c>
      <c r="E130" s="218" t="s">
        <v>327</v>
      </c>
      <c r="F130" s="219" t="s">
        <v>328</v>
      </c>
      <c r="G130" s="220" t="s">
        <v>212</v>
      </c>
      <c r="H130" s="221">
        <v>1403.9000000000001</v>
      </c>
      <c r="I130" s="222"/>
      <c r="J130" s="223">
        <f>ROUND(I130*H130,2)</f>
        <v>0</v>
      </c>
      <c r="K130" s="219" t="s">
        <v>297</v>
      </c>
      <c r="L130" s="47"/>
      <c r="M130" s="224" t="s">
        <v>42</v>
      </c>
      <c r="N130" s="225" t="s">
        <v>50</v>
      </c>
      <c r="O130" s="87"/>
      <c r="P130" s="226">
        <f>O130*H130</f>
        <v>0</v>
      </c>
      <c r="Q130" s="226">
        <v>0</v>
      </c>
      <c r="R130" s="226">
        <f>Q130*H130</f>
        <v>0</v>
      </c>
      <c r="S130" s="226">
        <v>0</v>
      </c>
      <c r="T130" s="227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8" t="s">
        <v>150</v>
      </c>
      <c r="AT130" s="228" t="s">
        <v>294</v>
      </c>
      <c r="AU130" s="228" t="s">
        <v>88</v>
      </c>
      <c r="AY130" s="20" t="s">
        <v>292</v>
      </c>
      <c r="BE130" s="229">
        <f>IF(N130="základní",J130,0)</f>
        <v>0</v>
      </c>
      <c r="BF130" s="229">
        <f>IF(N130="snížená",J130,0)</f>
        <v>0</v>
      </c>
      <c r="BG130" s="229">
        <f>IF(N130="zákl. přenesená",J130,0)</f>
        <v>0</v>
      </c>
      <c r="BH130" s="229">
        <f>IF(N130="sníž. přenesená",J130,0)</f>
        <v>0</v>
      </c>
      <c r="BI130" s="229">
        <f>IF(N130="nulová",J130,0)</f>
        <v>0</v>
      </c>
      <c r="BJ130" s="20" t="s">
        <v>86</v>
      </c>
      <c r="BK130" s="229">
        <f>ROUND(I130*H130,2)</f>
        <v>0</v>
      </c>
      <c r="BL130" s="20" t="s">
        <v>150</v>
      </c>
      <c r="BM130" s="228" t="s">
        <v>329</v>
      </c>
    </row>
    <row r="131" s="2" customFormat="1">
      <c r="A131" s="41"/>
      <c r="B131" s="42"/>
      <c r="C131" s="43"/>
      <c r="D131" s="230" t="s">
        <v>299</v>
      </c>
      <c r="E131" s="43"/>
      <c r="F131" s="231" t="s">
        <v>330</v>
      </c>
      <c r="G131" s="43"/>
      <c r="H131" s="43"/>
      <c r="I131" s="232"/>
      <c r="J131" s="43"/>
      <c r="K131" s="43"/>
      <c r="L131" s="47"/>
      <c r="M131" s="233"/>
      <c r="N131" s="234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299</v>
      </c>
      <c r="AU131" s="20" t="s">
        <v>88</v>
      </c>
    </row>
    <row r="132" s="14" customFormat="1">
      <c r="A132" s="14"/>
      <c r="B132" s="246"/>
      <c r="C132" s="247"/>
      <c r="D132" s="237" t="s">
        <v>301</v>
      </c>
      <c r="E132" s="248" t="s">
        <v>42</v>
      </c>
      <c r="F132" s="249" t="s">
        <v>331</v>
      </c>
      <c r="G132" s="247"/>
      <c r="H132" s="250">
        <v>363.89999999999998</v>
      </c>
      <c r="I132" s="251"/>
      <c r="J132" s="247"/>
      <c r="K132" s="247"/>
      <c r="L132" s="252"/>
      <c r="M132" s="253"/>
      <c r="N132" s="254"/>
      <c r="O132" s="254"/>
      <c r="P132" s="254"/>
      <c r="Q132" s="254"/>
      <c r="R132" s="254"/>
      <c r="S132" s="254"/>
      <c r="T132" s="255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6" t="s">
        <v>301</v>
      </c>
      <c r="AU132" s="256" t="s">
        <v>88</v>
      </c>
      <c r="AV132" s="14" t="s">
        <v>88</v>
      </c>
      <c r="AW132" s="14" t="s">
        <v>38</v>
      </c>
      <c r="AX132" s="14" t="s">
        <v>79</v>
      </c>
      <c r="AY132" s="256" t="s">
        <v>292</v>
      </c>
    </row>
    <row r="133" s="14" customFormat="1">
      <c r="A133" s="14"/>
      <c r="B133" s="246"/>
      <c r="C133" s="247"/>
      <c r="D133" s="237" t="s">
        <v>301</v>
      </c>
      <c r="E133" s="248" t="s">
        <v>42</v>
      </c>
      <c r="F133" s="249" t="s">
        <v>332</v>
      </c>
      <c r="G133" s="247"/>
      <c r="H133" s="250">
        <v>1040</v>
      </c>
      <c r="I133" s="251"/>
      <c r="J133" s="247"/>
      <c r="K133" s="247"/>
      <c r="L133" s="252"/>
      <c r="M133" s="253"/>
      <c r="N133" s="254"/>
      <c r="O133" s="254"/>
      <c r="P133" s="254"/>
      <c r="Q133" s="254"/>
      <c r="R133" s="254"/>
      <c r="S133" s="254"/>
      <c r="T133" s="255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6" t="s">
        <v>301</v>
      </c>
      <c r="AU133" s="256" t="s">
        <v>88</v>
      </c>
      <c r="AV133" s="14" t="s">
        <v>88</v>
      </c>
      <c r="AW133" s="14" t="s">
        <v>38</v>
      </c>
      <c r="AX133" s="14" t="s">
        <v>79</v>
      </c>
      <c r="AY133" s="256" t="s">
        <v>292</v>
      </c>
    </row>
    <row r="134" s="15" customFormat="1">
      <c r="A134" s="15"/>
      <c r="B134" s="257"/>
      <c r="C134" s="258"/>
      <c r="D134" s="237" t="s">
        <v>301</v>
      </c>
      <c r="E134" s="259" t="s">
        <v>42</v>
      </c>
      <c r="F134" s="260" t="s">
        <v>303</v>
      </c>
      <c r="G134" s="258"/>
      <c r="H134" s="261">
        <v>1403.9000000000001</v>
      </c>
      <c r="I134" s="262"/>
      <c r="J134" s="258"/>
      <c r="K134" s="258"/>
      <c r="L134" s="263"/>
      <c r="M134" s="264"/>
      <c r="N134" s="265"/>
      <c r="O134" s="265"/>
      <c r="P134" s="265"/>
      <c r="Q134" s="265"/>
      <c r="R134" s="265"/>
      <c r="S134" s="265"/>
      <c r="T134" s="266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67" t="s">
        <v>301</v>
      </c>
      <c r="AU134" s="267" t="s">
        <v>88</v>
      </c>
      <c r="AV134" s="15" t="s">
        <v>150</v>
      </c>
      <c r="AW134" s="15" t="s">
        <v>38</v>
      </c>
      <c r="AX134" s="15" t="s">
        <v>86</v>
      </c>
      <c r="AY134" s="267" t="s">
        <v>292</v>
      </c>
    </row>
    <row r="135" s="2" customFormat="1" ht="37.8" customHeight="1">
      <c r="A135" s="41"/>
      <c r="B135" s="42"/>
      <c r="C135" s="217" t="s">
        <v>182</v>
      </c>
      <c r="D135" s="217" t="s">
        <v>294</v>
      </c>
      <c r="E135" s="218" t="s">
        <v>333</v>
      </c>
      <c r="F135" s="219" t="s">
        <v>334</v>
      </c>
      <c r="G135" s="220" t="s">
        <v>212</v>
      </c>
      <c r="H135" s="221">
        <v>7019.5</v>
      </c>
      <c r="I135" s="222"/>
      <c r="J135" s="223">
        <f>ROUND(I135*H135,2)</f>
        <v>0</v>
      </c>
      <c r="K135" s="219" t="s">
        <v>297</v>
      </c>
      <c r="L135" s="47"/>
      <c r="M135" s="224" t="s">
        <v>42</v>
      </c>
      <c r="N135" s="225" t="s">
        <v>50</v>
      </c>
      <c r="O135" s="87"/>
      <c r="P135" s="226">
        <f>O135*H135</f>
        <v>0</v>
      </c>
      <c r="Q135" s="226">
        <v>0</v>
      </c>
      <c r="R135" s="226">
        <f>Q135*H135</f>
        <v>0</v>
      </c>
      <c r="S135" s="226">
        <v>0</v>
      </c>
      <c r="T135" s="227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8" t="s">
        <v>150</v>
      </c>
      <c r="AT135" s="228" t="s">
        <v>294</v>
      </c>
      <c r="AU135" s="228" t="s">
        <v>88</v>
      </c>
      <c r="AY135" s="20" t="s">
        <v>292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20" t="s">
        <v>86</v>
      </c>
      <c r="BK135" s="229">
        <f>ROUND(I135*H135,2)</f>
        <v>0</v>
      </c>
      <c r="BL135" s="20" t="s">
        <v>150</v>
      </c>
      <c r="BM135" s="228" t="s">
        <v>335</v>
      </c>
    </row>
    <row r="136" s="2" customFormat="1">
      <c r="A136" s="41"/>
      <c r="B136" s="42"/>
      <c r="C136" s="43"/>
      <c r="D136" s="230" t="s">
        <v>299</v>
      </c>
      <c r="E136" s="43"/>
      <c r="F136" s="231" t="s">
        <v>336</v>
      </c>
      <c r="G136" s="43"/>
      <c r="H136" s="43"/>
      <c r="I136" s="232"/>
      <c r="J136" s="43"/>
      <c r="K136" s="43"/>
      <c r="L136" s="47"/>
      <c r="M136" s="233"/>
      <c r="N136" s="234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299</v>
      </c>
      <c r="AU136" s="20" t="s">
        <v>88</v>
      </c>
    </row>
    <row r="137" s="14" customFormat="1">
      <c r="A137" s="14"/>
      <c r="B137" s="246"/>
      <c r="C137" s="247"/>
      <c r="D137" s="237" t="s">
        <v>301</v>
      </c>
      <c r="E137" s="248" t="s">
        <v>42</v>
      </c>
      <c r="F137" s="249" t="s">
        <v>337</v>
      </c>
      <c r="G137" s="247"/>
      <c r="H137" s="250">
        <v>363.89999999999998</v>
      </c>
      <c r="I137" s="251"/>
      <c r="J137" s="247"/>
      <c r="K137" s="247"/>
      <c r="L137" s="252"/>
      <c r="M137" s="253"/>
      <c r="N137" s="254"/>
      <c r="O137" s="254"/>
      <c r="P137" s="254"/>
      <c r="Q137" s="254"/>
      <c r="R137" s="254"/>
      <c r="S137" s="254"/>
      <c r="T137" s="255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6" t="s">
        <v>301</v>
      </c>
      <c r="AU137" s="256" t="s">
        <v>88</v>
      </c>
      <c r="AV137" s="14" t="s">
        <v>88</v>
      </c>
      <c r="AW137" s="14" t="s">
        <v>38</v>
      </c>
      <c r="AX137" s="14" t="s">
        <v>79</v>
      </c>
      <c r="AY137" s="256" t="s">
        <v>292</v>
      </c>
    </row>
    <row r="138" s="14" customFormat="1">
      <c r="A138" s="14"/>
      <c r="B138" s="246"/>
      <c r="C138" s="247"/>
      <c r="D138" s="237" t="s">
        <v>301</v>
      </c>
      <c r="E138" s="248" t="s">
        <v>42</v>
      </c>
      <c r="F138" s="249" t="s">
        <v>338</v>
      </c>
      <c r="G138" s="247"/>
      <c r="H138" s="250">
        <v>1040</v>
      </c>
      <c r="I138" s="251"/>
      <c r="J138" s="247"/>
      <c r="K138" s="247"/>
      <c r="L138" s="252"/>
      <c r="M138" s="253"/>
      <c r="N138" s="254"/>
      <c r="O138" s="254"/>
      <c r="P138" s="254"/>
      <c r="Q138" s="254"/>
      <c r="R138" s="254"/>
      <c r="S138" s="254"/>
      <c r="T138" s="255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6" t="s">
        <v>301</v>
      </c>
      <c r="AU138" s="256" t="s">
        <v>88</v>
      </c>
      <c r="AV138" s="14" t="s">
        <v>88</v>
      </c>
      <c r="AW138" s="14" t="s">
        <v>38</v>
      </c>
      <c r="AX138" s="14" t="s">
        <v>79</v>
      </c>
      <c r="AY138" s="256" t="s">
        <v>292</v>
      </c>
    </row>
    <row r="139" s="15" customFormat="1">
      <c r="A139" s="15"/>
      <c r="B139" s="257"/>
      <c r="C139" s="258"/>
      <c r="D139" s="237" t="s">
        <v>301</v>
      </c>
      <c r="E139" s="259" t="s">
        <v>42</v>
      </c>
      <c r="F139" s="260" t="s">
        <v>303</v>
      </c>
      <c r="G139" s="258"/>
      <c r="H139" s="261">
        <v>1403.9000000000001</v>
      </c>
      <c r="I139" s="262"/>
      <c r="J139" s="258"/>
      <c r="K139" s="258"/>
      <c r="L139" s="263"/>
      <c r="M139" s="264"/>
      <c r="N139" s="265"/>
      <c r="O139" s="265"/>
      <c r="P139" s="265"/>
      <c r="Q139" s="265"/>
      <c r="R139" s="265"/>
      <c r="S139" s="265"/>
      <c r="T139" s="266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67" t="s">
        <v>301</v>
      </c>
      <c r="AU139" s="267" t="s">
        <v>88</v>
      </c>
      <c r="AV139" s="15" t="s">
        <v>150</v>
      </c>
      <c r="AW139" s="15" t="s">
        <v>38</v>
      </c>
      <c r="AX139" s="15" t="s">
        <v>86</v>
      </c>
      <c r="AY139" s="267" t="s">
        <v>292</v>
      </c>
    </row>
    <row r="140" s="14" customFormat="1">
      <c r="A140" s="14"/>
      <c r="B140" s="246"/>
      <c r="C140" s="247"/>
      <c r="D140" s="237" t="s">
        <v>301</v>
      </c>
      <c r="E140" s="247"/>
      <c r="F140" s="249" t="s">
        <v>339</v>
      </c>
      <c r="G140" s="247"/>
      <c r="H140" s="250">
        <v>7019.5</v>
      </c>
      <c r="I140" s="251"/>
      <c r="J140" s="247"/>
      <c r="K140" s="247"/>
      <c r="L140" s="252"/>
      <c r="M140" s="253"/>
      <c r="N140" s="254"/>
      <c r="O140" s="254"/>
      <c r="P140" s="254"/>
      <c r="Q140" s="254"/>
      <c r="R140" s="254"/>
      <c r="S140" s="254"/>
      <c r="T140" s="255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6" t="s">
        <v>301</v>
      </c>
      <c r="AU140" s="256" t="s">
        <v>88</v>
      </c>
      <c r="AV140" s="14" t="s">
        <v>88</v>
      </c>
      <c r="AW140" s="14" t="s">
        <v>4</v>
      </c>
      <c r="AX140" s="14" t="s">
        <v>86</v>
      </c>
      <c r="AY140" s="256" t="s">
        <v>292</v>
      </c>
    </row>
    <row r="141" s="2" customFormat="1" ht="33" customHeight="1">
      <c r="A141" s="41"/>
      <c r="B141" s="42"/>
      <c r="C141" s="217" t="s">
        <v>340</v>
      </c>
      <c r="D141" s="217" t="s">
        <v>294</v>
      </c>
      <c r="E141" s="218" t="s">
        <v>341</v>
      </c>
      <c r="F141" s="219" t="s">
        <v>342</v>
      </c>
      <c r="G141" s="220" t="s">
        <v>212</v>
      </c>
      <c r="H141" s="221">
        <v>315</v>
      </c>
      <c r="I141" s="222"/>
      <c r="J141" s="223">
        <f>ROUND(I141*H141,2)</f>
        <v>0</v>
      </c>
      <c r="K141" s="219" t="s">
        <v>297</v>
      </c>
      <c r="L141" s="47"/>
      <c r="M141" s="224" t="s">
        <v>42</v>
      </c>
      <c r="N141" s="225" t="s">
        <v>50</v>
      </c>
      <c r="O141" s="87"/>
      <c r="P141" s="226">
        <f>O141*H141</f>
        <v>0</v>
      </c>
      <c r="Q141" s="226">
        <v>0</v>
      </c>
      <c r="R141" s="226">
        <f>Q141*H141</f>
        <v>0</v>
      </c>
      <c r="S141" s="226">
        <v>0</v>
      </c>
      <c r="T141" s="227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8" t="s">
        <v>150</v>
      </c>
      <c r="AT141" s="228" t="s">
        <v>294</v>
      </c>
      <c r="AU141" s="228" t="s">
        <v>88</v>
      </c>
      <c r="AY141" s="20" t="s">
        <v>292</v>
      </c>
      <c r="BE141" s="229">
        <f>IF(N141="základní",J141,0)</f>
        <v>0</v>
      </c>
      <c r="BF141" s="229">
        <f>IF(N141="snížená",J141,0)</f>
        <v>0</v>
      </c>
      <c r="BG141" s="229">
        <f>IF(N141="zákl. přenesená",J141,0)</f>
        <v>0</v>
      </c>
      <c r="BH141" s="229">
        <f>IF(N141="sníž. přenesená",J141,0)</f>
        <v>0</v>
      </c>
      <c r="BI141" s="229">
        <f>IF(N141="nulová",J141,0)</f>
        <v>0</v>
      </c>
      <c r="BJ141" s="20" t="s">
        <v>86</v>
      </c>
      <c r="BK141" s="229">
        <f>ROUND(I141*H141,2)</f>
        <v>0</v>
      </c>
      <c r="BL141" s="20" t="s">
        <v>150</v>
      </c>
      <c r="BM141" s="228" t="s">
        <v>343</v>
      </c>
    </row>
    <row r="142" s="2" customFormat="1">
      <c r="A142" s="41"/>
      <c r="B142" s="42"/>
      <c r="C142" s="43"/>
      <c r="D142" s="230" t="s">
        <v>299</v>
      </c>
      <c r="E142" s="43"/>
      <c r="F142" s="231" t="s">
        <v>344</v>
      </c>
      <c r="G142" s="43"/>
      <c r="H142" s="43"/>
      <c r="I142" s="232"/>
      <c r="J142" s="43"/>
      <c r="K142" s="43"/>
      <c r="L142" s="47"/>
      <c r="M142" s="233"/>
      <c r="N142" s="234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299</v>
      </c>
      <c r="AU142" s="20" t="s">
        <v>88</v>
      </c>
    </row>
    <row r="143" s="13" customFormat="1">
      <c r="A143" s="13"/>
      <c r="B143" s="235"/>
      <c r="C143" s="236"/>
      <c r="D143" s="237" t="s">
        <v>301</v>
      </c>
      <c r="E143" s="238" t="s">
        <v>42</v>
      </c>
      <c r="F143" s="239" t="s">
        <v>326</v>
      </c>
      <c r="G143" s="236"/>
      <c r="H143" s="238" t="s">
        <v>42</v>
      </c>
      <c r="I143" s="240"/>
      <c r="J143" s="236"/>
      <c r="K143" s="236"/>
      <c r="L143" s="241"/>
      <c r="M143" s="242"/>
      <c r="N143" s="243"/>
      <c r="O143" s="243"/>
      <c r="P143" s="243"/>
      <c r="Q143" s="243"/>
      <c r="R143" s="243"/>
      <c r="S143" s="243"/>
      <c r="T143" s="24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5" t="s">
        <v>301</v>
      </c>
      <c r="AU143" s="245" t="s">
        <v>88</v>
      </c>
      <c r="AV143" s="13" t="s">
        <v>86</v>
      </c>
      <c r="AW143" s="13" t="s">
        <v>38</v>
      </c>
      <c r="AX143" s="13" t="s">
        <v>79</v>
      </c>
      <c r="AY143" s="245" t="s">
        <v>292</v>
      </c>
    </row>
    <row r="144" s="14" customFormat="1">
      <c r="A144" s="14"/>
      <c r="B144" s="246"/>
      <c r="C144" s="247"/>
      <c r="D144" s="237" t="s">
        <v>301</v>
      </c>
      <c r="E144" s="248" t="s">
        <v>210</v>
      </c>
      <c r="F144" s="249" t="s">
        <v>213</v>
      </c>
      <c r="G144" s="247"/>
      <c r="H144" s="250">
        <v>315</v>
      </c>
      <c r="I144" s="251"/>
      <c r="J144" s="247"/>
      <c r="K144" s="247"/>
      <c r="L144" s="252"/>
      <c r="M144" s="253"/>
      <c r="N144" s="254"/>
      <c r="O144" s="254"/>
      <c r="P144" s="254"/>
      <c r="Q144" s="254"/>
      <c r="R144" s="254"/>
      <c r="S144" s="254"/>
      <c r="T144" s="255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6" t="s">
        <v>301</v>
      </c>
      <c r="AU144" s="256" t="s">
        <v>88</v>
      </c>
      <c r="AV144" s="14" t="s">
        <v>88</v>
      </c>
      <c r="AW144" s="14" t="s">
        <v>38</v>
      </c>
      <c r="AX144" s="14" t="s">
        <v>79</v>
      </c>
      <c r="AY144" s="256" t="s">
        <v>292</v>
      </c>
    </row>
    <row r="145" s="15" customFormat="1">
      <c r="A145" s="15"/>
      <c r="B145" s="257"/>
      <c r="C145" s="258"/>
      <c r="D145" s="237" t="s">
        <v>301</v>
      </c>
      <c r="E145" s="259" t="s">
        <v>42</v>
      </c>
      <c r="F145" s="260" t="s">
        <v>303</v>
      </c>
      <c r="G145" s="258"/>
      <c r="H145" s="261">
        <v>315</v>
      </c>
      <c r="I145" s="262"/>
      <c r="J145" s="258"/>
      <c r="K145" s="258"/>
      <c r="L145" s="263"/>
      <c r="M145" s="264"/>
      <c r="N145" s="265"/>
      <c r="O145" s="265"/>
      <c r="P145" s="265"/>
      <c r="Q145" s="265"/>
      <c r="R145" s="265"/>
      <c r="S145" s="265"/>
      <c r="T145" s="266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67" t="s">
        <v>301</v>
      </c>
      <c r="AU145" s="267" t="s">
        <v>88</v>
      </c>
      <c r="AV145" s="15" t="s">
        <v>150</v>
      </c>
      <c r="AW145" s="15" t="s">
        <v>38</v>
      </c>
      <c r="AX145" s="15" t="s">
        <v>86</v>
      </c>
      <c r="AY145" s="267" t="s">
        <v>292</v>
      </c>
    </row>
    <row r="146" s="2" customFormat="1" ht="33" customHeight="1">
      <c r="A146" s="41"/>
      <c r="B146" s="42"/>
      <c r="C146" s="217" t="s">
        <v>144</v>
      </c>
      <c r="D146" s="217" t="s">
        <v>294</v>
      </c>
      <c r="E146" s="218" t="s">
        <v>345</v>
      </c>
      <c r="F146" s="219" t="s">
        <v>346</v>
      </c>
      <c r="G146" s="220" t="s">
        <v>212</v>
      </c>
      <c r="H146" s="221">
        <v>725</v>
      </c>
      <c r="I146" s="222"/>
      <c r="J146" s="223">
        <f>ROUND(I146*H146,2)</f>
        <v>0</v>
      </c>
      <c r="K146" s="219" t="s">
        <v>297</v>
      </c>
      <c r="L146" s="47"/>
      <c r="M146" s="224" t="s">
        <v>42</v>
      </c>
      <c r="N146" s="225" t="s">
        <v>50</v>
      </c>
      <c r="O146" s="87"/>
      <c r="P146" s="226">
        <f>O146*H146</f>
        <v>0</v>
      </c>
      <c r="Q146" s="226">
        <v>0</v>
      </c>
      <c r="R146" s="226">
        <f>Q146*H146</f>
        <v>0</v>
      </c>
      <c r="S146" s="226">
        <v>0</v>
      </c>
      <c r="T146" s="227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8" t="s">
        <v>150</v>
      </c>
      <c r="AT146" s="228" t="s">
        <v>294</v>
      </c>
      <c r="AU146" s="228" t="s">
        <v>88</v>
      </c>
      <c r="AY146" s="20" t="s">
        <v>292</v>
      </c>
      <c r="BE146" s="229">
        <f>IF(N146="základní",J146,0)</f>
        <v>0</v>
      </c>
      <c r="BF146" s="229">
        <f>IF(N146="snížená",J146,0)</f>
        <v>0</v>
      </c>
      <c r="BG146" s="229">
        <f>IF(N146="zákl. přenesená",J146,0)</f>
        <v>0</v>
      </c>
      <c r="BH146" s="229">
        <f>IF(N146="sníž. přenesená",J146,0)</f>
        <v>0</v>
      </c>
      <c r="BI146" s="229">
        <f>IF(N146="nulová",J146,0)</f>
        <v>0</v>
      </c>
      <c r="BJ146" s="20" t="s">
        <v>86</v>
      </c>
      <c r="BK146" s="229">
        <f>ROUND(I146*H146,2)</f>
        <v>0</v>
      </c>
      <c r="BL146" s="20" t="s">
        <v>150</v>
      </c>
      <c r="BM146" s="228" t="s">
        <v>347</v>
      </c>
    </row>
    <row r="147" s="2" customFormat="1">
      <c r="A147" s="41"/>
      <c r="B147" s="42"/>
      <c r="C147" s="43"/>
      <c r="D147" s="230" t="s">
        <v>299</v>
      </c>
      <c r="E147" s="43"/>
      <c r="F147" s="231" t="s">
        <v>348</v>
      </c>
      <c r="G147" s="43"/>
      <c r="H147" s="43"/>
      <c r="I147" s="232"/>
      <c r="J147" s="43"/>
      <c r="K147" s="43"/>
      <c r="L147" s="47"/>
      <c r="M147" s="233"/>
      <c r="N147" s="234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299</v>
      </c>
      <c r="AU147" s="20" t="s">
        <v>88</v>
      </c>
    </row>
    <row r="148" s="13" customFormat="1">
      <c r="A148" s="13"/>
      <c r="B148" s="235"/>
      <c r="C148" s="236"/>
      <c r="D148" s="237" t="s">
        <v>301</v>
      </c>
      <c r="E148" s="238" t="s">
        <v>42</v>
      </c>
      <c r="F148" s="239" t="s">
        <v>326</v>
      </c>
      <c r="G148" s="236"/>
      <c r="H148" s="238" t="s">
        <v>42</v>
      </c>
      <c r="I148" s="240"/>
      <c r="J148" s="236"/>
      <c r="K148" s="236"/>
      <c r="L148" s="241"/>
      <c r="M148" s="242"/>
      <c r="N148" s="243"/>
      <c r="O148" s="243"/>
      <c r="P148" s="243"/>
      <c r="Q148" s="243"/>
      <c r="R148" s="243"/>
      <c r="S148" s="243"/>
      <c r="T148" s="24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5" t="s">
        <v>301</v>
      </c>
      <c r="AU148" s="245" t="s">
        <v>88</v>
      </c>
      <c r="AV148" s="13" t="s">
        <v>86</v>
      </c>
      <c r="AW148" s="13" t="s">
        <v>38</v>
      </c>
      <c r="AX148" s="13" t="s">
        <v>79</v>
      </c>
      <c r="AY148" s="245" t="s">
        <v>292</v>
      </c>
    </row>
    <row r="149" s="14" customFormat="1">
      <c r="A149" s="14"/>
      <c r="B149" s="246"/>
      <c r="C149" s="247"/>
      <c r="D149" s="237" t="s">
        <v>301</v>
      </c>
      <c r="E149" s="248" t="s">
        <v>214</v>
      </c>
      <c r="F149" s="249" t="s">
        <v>215</v>
      </c>
      <c r="G149" s="247"/>
      <c r="H149" s="250">
        <v>725</v>
      </c>
      <c r="I149" s="251"/>
      <c r="J149" s="247"/>
      <c r="K149" s="247"/>
      <c r="L149" s="252"/>
      <c r="M149" s="253"/>
      <c r="N149" s="254"/>
      <c r="O149" s="254"/>
      <c r="P149" s="254"/>
      <c r="Q149" s="254"/>
      <c r="R149" s="254"/>
      <c r="S149" s="254"/>
      <c r="T149" s="255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6" t="s">
        <v>301</v>
      </c>
      <c r="AU149" s="256" t="s">
        <v>88</v>
      </c>
      <c r="AV149" s="14" t="s">
        <v>88</v>
      </c>
      <c r="AW149" s="14" t="s">
        <v>38</v>
      </c>
      <c r="AX149" s="14" t="s">
        <v>79</v>
      </c>
      <c r="AY149" s="256" t="s">
        <v>292</v>
      </c>
    </row>
    <row r="150" s="15" customFormat="1">
      <c r="A150" s="15"/>
      <c r="B150" s="257"/>
      <c r="C150" s="258"/>
      <c r="D150" s="237" t="s">
        <v>301</v>
      </c>
      <c r="E150" s="259" t="s">
        <v>42</v>
      </c>
      <c r="F150" s="260" t="s">
        <v>303</v>
      </c>
      <c r="G150" s="258"/>
      <c r="H150" s="261">
        <v>725</v>
      </c>
      <c r="I150" s="262"/>
      <c r="J150" s="258"/>
      <c r="K150" s="258"/>
      <c r="L150" s="263"/>
      <c r="M150" s="264"/>
      <c r="N150" s="265"/>
      <c r="O150" s="265"/>
      <c r="P150" s="265"/>
      <c r="Q150" s="265"/>
      <c r="R150" s="265"/>
      <c r="S150" s="265"/>
      <c r="T150" s="266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7" t="s">
        <v>301</v>
      </c>
      <c r="AU150" s="267" t="s">
        <v>88</v>
      </c>
      <c r="AV150" s="15" t="s">
        <v>150</v>
      </c>
      <c r="AW150" s="15" t="s">
        <v>38</v>
      </c>
      <c r="AX150" s="15" t="s">
        <v>86</v>
      </c>
      <c r="AY150" s="267" t="s">
        <v>292</v>
      </c>
    </row>
    <row r="151" s="2" customFormat="1" ht="16.5" customHeight="1">
      <c r="A151" s="41"/>
      <c r="B151" s="42"/>
      <c r="C151" s="269" t="s">
        <v>349</v>
      </c>
      <c r="D151" s="269" t="s">
        <v>350</v>
      </c>
      <c r="E151" s="270" t="s">
        <v>351</v>
      </c>
      <c r="F151" s="271" t="s">
        <v>352</v>
      </c>
      <c r="G151" s="272" t="s">
        <v>353</v>
      </c>
      <c r="H151" s="273">
        <v>1976</v>
      </c>
      <c r="I151" s="274"/>
      <c r="J151" s="275">
        <f>ROUND(I151*H151,2)</f>
        <v>0</v>
      </c>
      <c r="K151" s="271" t="s">
        <v>297</v>
      </c>
      <c r="L151" s="276"/>
      <c r="M151" s="277" t="s">
        <v>42</v>
      </c>
      <c r="N151" s="278" t="s">
        <v>50</v>
      </c>
      <c r="O151" s="87"/>
      <c r="P151" s="226">
        <f>O151*H151</f>
        <v>0</v>
      </c>
      <c r="Q151" s="226">
        <v>0</v>
      </c>
      <c r="R151" s="226">
        <f>Q151*H151</f>
        <v>0</v>
      </c>
      <c r="S151" s="226">
        <v>0</v>
      </c>
      <c r="T151" s="227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8" t="s">
        <v>354</v>
      </c>
      <c r="AT151" s="228" t="s">
        <v>350</v>
      </c>
      <c r="AU151" s="228" t="s">
        <v>88</v>
      </c>
      <c r="AY151" s="20" t="s">
        <v>292</v>
      </c>
      <c r="BE151" s="229">
        <f>IF(N151="základní",J151,0)</f>
        <v>0</v>
      </c>
      <c r="BF151" s="229">
        <f>IF(N151="snížená",J151,0)</f>
        <v>0</v>
      </c>
      <c r="BG151" s="229">
        <f>IF(N151="zákl. přenesená",J151,0)</f>
        <v>0</v>
      </c>
      <c r="BH151" s="229">
        <f>IF(N151="sníž. přenesená",J151,0)</f>
        <v>0</v>
      </c>
      <c r="BI151" s="229">
        <f>IF(N151="nulová",J151,0)</f>
        <v>0</v>
      </c>
      <c r="BJ151" s="20" t="s">
        <v>86</v>
      </c>
      <c r="BK151" s="229">
        <f>ROUND(I151*H151,2)</f>
        <v>0</v>
      </c>
      <c r="BL151" s="20" t="s">
        <v>354</v>
      </c>
      <c r="BM151" s="228" t="s">
        <v>355</v>
      </c>
    </row>
    <row r="152" s="13" customFormat="1">
      <c r="A152" s="13"/>
      <c r="B152" s="235"/>
      <c r="C152" s="236"/>
      <c r="D152" s="237" t="s">
        <v>301</v>
      </c>
      <c r="E152" s="238" t="s">
        <v>42</v>
      </c>
      <c r="F152" s="239" t="s">
        <v>356</v>
      </c>
      <c r="G152" s="236"/>
      <c r="H152" s="238" t="s">
        <v>42</v>
      </c>
      <c r="I152" s="240"/>
      <c r="J152" s="236"/>
      <c r="K152" s="236"/>
      <c r="L152" s="241"/>
      <c r="M152" s="242"/>
      <c r="N152" s="243"/>
      <c r="O152" s="243"/>
      <c r="P152" s="243"/>
      <c r="Q152" s="243"/>
      <c r="R152" s="243"/>
      <c r="S152" s="243"/>
      <c r="T152" s="24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5" t="s">
        <v>301</v>
      </c>
      <c r="AU152" s="245" t="s">
        <v>88</v>
      </c>
      <c r="AV152" s="13" t="s">
        <v>86</v>
      </c>
      <c r="AW152" s="13" t="s">
        <v>38</v>
      </c>
      <c r="AX152" s="13" t="s">
        <v>79</v>
      </c>
      <c r="AY152" s="245" t="s">
        <v>292</v>
      </c>
    </row>
    <row r="153" s="14" customFormat="1">
      <c r="A153" s="14"/>
      <c r="B153" s="246"/>
      <c r="C153" s="247"/>
      <c r="D153" s="237" t="s">
        <v>301</v>
      </c>
      <c r="E153" s="248" t="s">
        <v>42</v>
      </c>
      <c r="F153" s="249" t="s">
        <v>357</v>
      </c>
      <c r="G153" s="247"/>
      <c r="H153" s="250">
        <v>1976</v>
      </c>
      <c r="I153" s="251"/>
      <c r="J153" s="247"/>
      <c r="K153" s="247"/>
      <c r="L153" s="252"/>
      <c r="M153" s="253"/>
      <c r="N153" s="254"/>
      <c r="O153" s="254"/>
      <c r="P153" s="254"/>
      <c r="Q153" s="254"/>
      <c r="R153" s="254"/>
      <c r="S153" s="254"/>
      <c r="T153" s="255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6" t="s">
        <v>301</v>
      </c>
      <c r="AU153" s="256" t="s">
        <v>88</v>
      </c>
      <c r="AV153" s="14" t="s">
        <v>88</v>
      </c>
      <c r="AW153" s="14" t="s">
        <v>38</v>
      </c>
      <c r="AX153" s="14" t="s">
        <v>79</v>
      </c>
      <c r="AY153" s="256" t="s">
        <v>292</v>
      </c>
    </row>
    <row r="154" s="15" customFormat="1">
      <c r="A154" s="15"/>
      <c r="B154" s="257"/>
      <c r="C154" s="258"/>
      <c r="D154" s="237" t="s">
        <v>301</v>
      </c>
      <c r="E154" s="259" t="s">
        <v>42</v>
      </c>
      <c r="F154" s="260" t="s">
        <v>303</v>
      </c>
      <c r="G154" s="258"/>
      <c r="H154" s="261">
        <v>1976</v>
      </c>
      <c r="I154" s="262"/>
      <c r="J154" s="258"/>
      <c r="K154" s="258"/>
      <c r="L154" s="263"/>
      <c r="M154" s="264"/>
      <c r="N154" s="265"/>
      <c r="O154" s="265"/>
      <c r="P154" s="265"/>
      <c r="Q154" s="265"/>
      <c r="R154" s="265"/>
      <c r="S154" s="265"/>
      <c r="T154" s="266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67" t="s">
        <v>301</v>
      </c>
      <c r="AU154" s="267" t="s">
        <v>88</v>
      </c>
      <c r="AV154" s="15" t="s">
        <v>150</v>
      </c>
      <c r="AW154" s="15" t="s">
        <v>38</v>
      </c>
      <c r="AX154" s="15" t="s">
        <v>86</v>
      </c>
      <c r="AY154" s="267" t="s">
        <v>292</v>
      </c>
    </row>
    <row r="155" s="2" customFormat="1" ht="24.15" customHeight="1">
      <c r="A155" s="41"/>
      <c r="B155" s="42"/>
      <c r="C155" s="217" t="s">
        <v>358</v>
      </c>
      <c r="D155" s="217" t="s">
        <v>294</v>
      </c>
      <c r="E155" s="218" t="s">
        <v>359</v>
      </c>
      <c r="F155" s="219" t="s">
        <v>360</v>
      </c>
      <c r="G155" s="220" t="s">
        <v>212</v>
      </c>
      <c r="H155" s="221">
        <v>521.60000000000002</v>
      </c>
      <c r="I155" s="222"/>
      <c r="J155" s="223">
        <f>ROUND(I155*H155,2)</f>
        <v>0</v>
      </c>
      <c r="K155" s="219" t="s">
        <v>297</v>
      </c>
      <c r="L155" s="47"/>
      <c r="M155" s="224" t="s">
        <v>42</v>
      </c>
      <c r="N155" s="225" t="s">
        <v>50</v>
      </c>
      <c r="O155" s="87"/>
      <c r="P155" s="226">
        <f>O155*H155</f>
        <v>0</v>
      </c>
      <c r="Q155" s="226">
        <v>0</v>
      </c>
      <c r="R155" s="226">
        <f>Q155*H155</f>
        <v>0</v>
      </c>
      <c r="S155" s="226">
        <v>0</v>
      </c>
      <c r="T155" s="227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8" t="s">
        <v>150</v>
      </c>
      <c r="AT155" s="228" t="s">
        <v>294</v>
      </c>
      <c r="AU155" s="228" t="s">
        <v>88</v>
      </c>
      <c r="AY155" s="20" t="s">
        <v>292</v>
      </c>
      <c r="BE155" s="229">
        <f>IF(N155="základní",J155,0)</f>
        <v>0</v>
      </c>
      <c r="BF155" s="229">
        <f>IF(N155="snížená",J155,0)</f>
        <v>0</v>
      </c>
      <c r="BG155" s="229">
        <f>IF(N155="zákl. přenesená",J155,0)</f>
        <v>0</v>
      </c>
      <c r="BH155" s="229">
        <f>IF(N155="sníž. přenesená",J155,0)</f>
        <v>0</v>
      </c>
      <c r="BI155" s="229">
        <f>IF(N155="nulová",J155,0)</f>
        <v>0</v>
      </c>
      <c r="BJ155" s="20" t="s">
        <v>86</v>
      </c>
      <c r="BK155" s="229">
        <f>ROUND(I155*H155,2)</f>
        <v>0</v>
      </c>
      <c r="BL155" s="20" t="s">
        <v>150</v>
      </c>
      <c r="BM155" s="228" t="s">
        <v>361</v>
      </c>
    </row>
    <row r="156" s="2" customFormat="1">
      <c r="A156" s="41"/>
      <c r="B156" s="42"/>
      <c r="C156" s="43"/>
      <c r="D156" s="230" t="s">
        <v>299</v>
      </c>
      <c r="E156" s="43"/>
      <c r="F156" s="231" t="s">
        <v>362</v>
      </c>
      <c r="G156" s="43"/>
      <c r="H156" s="43"/>
      <c r="I156" s="232"/>
      <c r="J156" s="43"/>
      <c r="K156" s="43"/>
      <c r="L156" s="47"/>
      <c r="M156" s="233"/>
      <c r="N156" s="234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299</v>
      </c>
      <c r="AU156" s="20" t="s">
        <v>88</v>
      </c>
    </row>
    <row r="157" s="14" customFormat="1">
      <c r="A157" s="14"/>
      <c r="B157" s="246"/>
      <c r="C157" s="247"/>
      <c r="D157" s="237" t="s">
        <v>301</v>
      </c>
      <c r="E157" s="248" t="s">
        <v>42</v>
      </c>
      <c r="F157" s="249" t="s">
        <v>363</v>
      </c>
      <c r="G157" s="247"/>
      <c r="H157" s="250">
        <v>521.60000000000002</v>
      </c>
      <c r="I157" s="251"/>
      <c r="J157" s="247"/>
      <c r="K157" s="247"/>
      <c r="L157" s="252"/>
      <c r="M157" s="253"/>
      <c r="N157" s="254"/>
      <c r="O157" s="254"/>
      <c r="P157" s="254"/>
      <c r="Q157" s="254"/>
      <c r="R157" s="254"/>
      <c r="S157" s="254"/>
      <c r="T157" s="255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6" t="s">
        <v>301</v>
      </c>
      <c r="AU157" s="256" t="s">
        <v>88</v>
      </c>
      <c r="AV157" s="14" t="s">
        <v>88</v>
      </c>
      <c r="AW157" s="14" t="s">
        <v>38</v>
      </c>
      <c r="AX157" s="14" t="s">
        <v>79</v>
      </c>
      <c r="AY157" s="256" t="s">
        <v>292</v>
      </c>
    </row>
    <row r="158" s="15" customFormat="1">
      <c r="A158" s="15"/>
      <c r="B158" s="257"/>
      <c r="C158" s="258"/>
      <c r="D158" s="237" t="s">
        <v>301</v>
      </c>
      <c r="E158" s="259" t="s">
        <v>42</v>
      </c>
      <c r="F158" s="260" t="s">
        <v>303</v>
      </c>
      <c r="G158" s="258"/>
      <c r="H158" s="261">
        <v>521.60000000000002</v>
      </c>
      <c r="I158" s="262"/>
      <c r="J158" s="258"/>
      <c r="K158" s="258"/>
      <c r="L158" s="263"/>
      <c r="M158" s="264"/>
      <c r="N158" s="265"/>
      <c r="O158" s="265"/>
      <c r="P158" s="265"/>
      <c r="Q158" s="265"/>
      <c r="R158" s="265"/>
      <c r="S158" s="265"/>
      <c r="T158" s="266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67" t="s">
        <v>301</v>
      </c>
      <c r="AU158" s="267" t="s">
        <v>88</v>
      </c>
      <c r="AV158" s="15" t="s">
        <v>150</v>
      </c>
      <c r="AW158" s="15" t="s">
        <v>38</v>
      </c>
      <c r="AX158" s="15" t="s">
        <v>86</v>
      </c>
      <c r="AY158" s="267" t="s">
        <v>292</v>
      </c>
    </row>
    <row r="159" s="2" customFormat="1" ht="24.15" customHeight="1">
      <c r="A159" s="41"/>
      <c r="B159" s="42"/>
      <c r="C159" s="217" t="s">
        <v>8</v>
      </c>
      <c r="D159" s="217" t="s">
        <v>294</v>
      </c>
      <c r="E159" s="218" t="s">
        <v>364</v>
      </c>
      <c r="F159" s="219" t="s">
        <v>365</v>
      </c>
      <c r="G159" s="220" t="s">
        <v>353</v>
      </c>
      <c r="H159" s="221">
        <v>938.88</v>
      </c>
      <c r="I159" s="222"/>
      <c r="J159" s="223">
        <f>ROUND(I159*H159,2)</f>
        <v>0</v>
      </c>
      <c r="K159" s="219" t="s">
        <v>297</v>
      </c>
      <c r="L159" s="47"/>
      <c r="M159" s="224" t="s">
        <v>42</v>
      </c>
      <c r="N159" s="225" t="s">
        <v>50</v>
      </c>
      <c r="O159" s="87"/>
      <c r="P159" s="226">
        <f>O159*H159</f>
        <v>0</v>
      </c>
      <c r="Q159" s="226">
        <v>0</v>
      </c>
      <c r="R159" s="226">
        <f>Q159*H159</f>
        <v>0</v>
      </c>
      <c r="S159" s="226">
        <v>0</v>
      </c>
      <c r="T159" s="227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8" t="s">
        <v>150</v>
      </c>
      <c r="AT159" s="228" t="s">
        <v>294</v>
      </c>
      <c r="AU159" s="228" t="s">
        <v>88</v>
      </c>
      <c r="AY159" s="20" t="s">
        <v>292</v>
      </c>
      <c r="BE159" s="229">
        <f>IF(N159="základní",J159,0)</f>
        <v>0</v>
      </c>
      <c r="BF159" s="229">
        <f>IF(N159="snížená",J159,0)</f>
        <v>0</v>
      </c>
      <c r="BG159" s="229">
        <f>IF(N159="zákl. přenesená",J159,0)</f>
        <v>0</v>
      </c>
      <c r="BH159" s="229">
        <f>IF(N159="sníž. přenesená",J159,0)</f>
        <v>0</v>
      </c>
      <c r="BI159" s="229">
        <f>IF(N159="nulová",J159,0)</f>
        <v>0</v>
      </c>
      <c r="BJ159" s="20" t="s">
        <v>86</v>
      </c>
      <c r="BK159" s="229">
        <f>ROUND(I159*H159,2)</f>
        <v>0</v>
      </c>
      <c r="BL159" s="20" t="s">
        <v>150</v>
      </c>
      <c r="BM159" s="228" t="s">
        <v>366</v>
      </c>
    </row>
    <row r="160" s="2" customFormat="1">
      <c r="A160" s="41"/>
      <c r="B160" s="42"/>
      <c r="C160" s="43"/>
      <c r="D160" s="230" t="s">
        <v>299</v>
      </c>
      <c r="E160" s="43"/>
      <c r="F160" s="231" t="s">
        <v>367</v>
      </c>
      <c r="G160" s="43"/>
      <c r="H160" s="43"/>
      <c r="I160" s="232"/>
      <c r="J160" s="43"/>
      <c r="K160" s="43"/>
      <c r="L160" s="47"/>
      <c r="M160" s="233"/>
      <c r="N160" s="234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299</v>
      </c>
      <c r="AU160" s="20" t="s">
        <v>88</v>
      </c>
    </row>
    <row r="161" s="14" customFormat="1">
      <c r="A161" s="14"/>
      <c r="B161" s="246"/>
      <c r="C161" s="247"/>
      <c r="D161" s="237" t="s">
        <v>301</v>
      </c>
      <c r="E161" s="248" t="s">
        <v>42</v>
      </c>
      <c r="F161" s="249" t="s">
        <v>368</v>
      </c>
      <c r="G161" s="247"/>
      <c r="H161" s="250">
        <v>938.88</v>
      </c>
      <c r="I161" s="251"/>
      <c r="J161" s="247"/>
      <c r="K161" s="247"/>
      <c r="L161" s="252"/>
      <c r="M161" s="253"/>
      <c r="N161" s="254"/>
      <c r="O161" s="254"/>
      <c r="P161" s="254"/>
      <c r="Q161" s="254"/>
      <c r="R161" s="254"/>
      <c r="S161" s="254"/>
      <c r="T161" s="255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6" t="s">
        <v>301</v>
      </c>
      <c r="AU161" s="256" t="s">
        <v>88</v>
      </c>
      <c r="AV161" s="14" t="s">
        <v>88</v>
      </c>
      <c r="AW161" s="14" t="s">
        <v>38</v>
      </c>
      <c r="AX161" s="14" t="s">
        <v>79</v>
      </c>
      <c r="AY161" s="256" t="s">
        <v>292</v>
      </c>
    </row>
    <row r="162" s="15" customFormat="1">
      <c r="A162" s="15"/>
      <c r="B162" s="257"/>
      <c r="C162" s="258"/>
      <c r="D162" s="237" t="s">
        <v>301</v>
      </c>
      <c r="E162" s="259" t="s">
        <v>42</v>
      </c>
      <c r="F162" s="260" t="s">
        <v>303</v>
      </c>
      <c r="G162" s="258"/>
      <c r="H162" s="261">
        <v>938.88</v>
      </c>
      <c r="I162" s="262"/>
      <c r="J162" s="258"/>
      <c r="K162" s="258"/>
      <c r="L162" s="263"/>
      <c r="M162" s="264"/>
      <c r="N162" s="265"/>
      <c r="O162" s="265"/>
      <c r="P162" s="265"/>
      <c r="Q162" s="265"/>
      <c r="R162" s="265"/>
      <c r="S162" s="265"/>
      <c r="T162" s="266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67" t="s">
        <v>301</v>
      </c>
      <c r="AU162" s="267" t="s">
        <v>88</v>
      </c>
      <c r="AV162" s="15" t="s">
        <v>150</v>
      </c>
      <c r="AW162" s="15" t="s">
        <v>38</v>
      </c>
      <c r="AX162" s="15" t="s">
        <v>86</v>
      </c>
      <c r="AY162" s="267" t="s">
        <v>292</v>
      </c>
    </row>
    <row r="163" s="2" customFormat="1" ht="16.5" customHeight="1">
      <c r="A163" s="41"/>
      <c r="B163" s="42"/>
      <c r="C163" s="217" t="s">
        <v>369</v>
      </c>
      <c r="D163" s="217" t="s">
        <v>294</v>
      </c>
      <c r="E163" s="218" t="s">
        <v>370</v>
      </c>
      <c r="F163" s="219" t="s">
        <v>371</v>
      </c>
      <c r="G163" s="220" t="s">
        <v>116</v>
      </c>
      <c r="H163" s="221">
        <v>2795.4949999999999</v>
      </c>
      <c r="I163" s="222"/>
      <c r="J163" s="223">
        <f>ROUND(I163*H163,2)</f>
        <v>0</v>
      </c>
      <c r="K163" s="219" t="s">
        <v>297</v>
      </c>
      <c r="L163" s="47"/>
      <c r="M163" s="224" t="s">
        <v>42</v>
      </c>
      <c r="N163" s="225" t="s">
        <v>50</v>
      </c>
      <c r="O163" s="87"/>
      <c r="P163" s="226">
        <f>O163*H163</f>
        <v>0</v>
      </c>
      <c r="Q163" s="226">
        <v>0</v>
      </c>
      <c r="R163" s="226">
        <f>Q163*H163</f>
        <v>0</v>
      </c>
      <c r="S163" s="226">
        <v>0</v>
      </c>
      <c r="T163" s="227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8" t="s">
        <v>150</v>
      </c>
      <c r="AT163" s="228" t="s">
        <v>294</v>
      </c>
      <c r="AU163" s="228" t="s">
        <v>88</v>
      </c>
      <c r="AY163" s="20" t="s">
        <v>292</v>
      </c>
      <c r="BE163" s="229">
        <f>IF(N163="základní",J163,0)</f>
        <v>0</v>
      </c>
      <c r="BF163" s="229">
        <f>IF(N163="snížená",J163,0)</f>
        <v>0</v>
      </c>
      <c r="BG163" s="229">
        <f>IF(N163="zákl. přenesená",J163,0)</f>
        <v>0</v>
      </c>
      <c r="BH163" s="229">
        <f>IF(N163="sníž. přenesená",J163,0)</f>
        <v>0</v>
      </c>
      <c r="BI163" s="229">
        <f>IF(N163="nulová",J163,0)</f>
        <v>0</v>
      </c>
      <c r="BJ163" s="20" t="s">
        <v>86</v>
      </c>
      <c r="BK163" s="229">
        <f>ROUND(I163*H163,2)</f>
        <v>0</v>
      </c>
      <c r="BL163" s="20" t="s">
        <v>150</v>
      </c>
      <c r="BM163" s="228" t="s">
        <v>372</v>
      </c>
    </row>
    <row r="164" s="2" customFormat="1">
      <c r="A164" s="41"/>
      <c r="B164" s="42"/>
      <c r="C164" s="43"/>
      <c r="D164" s="230" t="s">
        <v>299</v>
      </c>
      <c r="E164" s="43"/>
      <c r="F164" s="231" t="s">
        <v>373</v>
      </c>
      <c r="G164" s="43"/>
      <c r="H164" s="43"/>
      <c r="I164" s="232"/>
      <c r="J164" s="43"/>
      <c r="K164" s="43"/>
      <c r="L164" s="47"/>
      <c r="M164" s="233"/>
      <c r="N164" s="234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299</v>
      </c>
      <c r="AU164" s="20" t="s">
        <v>88</v>
      </c>
    </row>
    <row r="165" s="14" customFormat="1">
      <c r="A165" s="14"/>
      <c r="B165" s="246"/>
      <c r="C165" s="247"/>
      <c r="D165" s="237" t="s">
        <v>301</v>
      </c>
      <c r="E165" s="248" t="s">
        <v>42</v>
      </c>
      <c r="F165" s="249" t="s">
        <v>374</v>
      </c>
      <c r="G165" s="247"/>
      <c r="H165" s="250">
        <v>2795.4949999999999</v>
      </c>
      <c r="I165" s="251"/>
      <c r="J165" s="247"/>
      <c r="K165" s="247"/>
      <c r="L165" s="252"/>
      <c r="M165" s="253"/>
      <c r="N165" s="254"/>
      <c r="O165" s="254"/>
      <c r="P165" s="254"/>
      <c r="Q165" s="254"/>
      <c r="R165" s="254"/>
      <c r="S165" s="254"/>
      <c r="T165" s="255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6" t="s">
        <v>301</v>
      </c>
      <c r="AU165" s="256" t="s">
        <v>88</v>
      </c>
      <c r="AV165" s="14" t="s">
        <v>88</v>
      </c>
      <c r="AW165" s="14" t="s">
        <v>38</v>
      </c>
      <c r="AX165" s="14" t="s">
        <v>79</v>
      </c>
      <c r="AY165" s="256" t="s">
        <v>292</v>
      </c>
    </row>
    <row r="166" s="15" customFormat="1">
      <c r="A166" s="15"/>
      <c r="B166" s="257"/>
      <c r="C166" s="258"/>
      <c r="D166" s="237" t="s">
        <v>301</v>
      </c>
      <c r="E166" s="259" t="s">
        <v>42</v>
      </c>
      <c r="F166" s="260" t="s">
        <v>303</v>
      </c>
      <c r="G166" s="258"/>
      <c r="H166" s="261">
        <v>2795.4949999999999</v>
      </c>
      <c r="I166" s="262"/>
      <c r="J166" s="258"/>
      <c r="K166" s="258"/>
      <c r="L166" s="263"/>
      <c r="M166" s="264"/>
      <c r="N166" s="265"/>
      <c r="O166" s="265"/>
      <c r="P166" s="265"/>
      <c r="Q166" s="265"/>
      <c r="R166" s="265"/>
      <c r="S166" s="265"/>
      <c r="T166" s="266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67" t="s">
        <v>301</v>
      </c>
      <c r="AU166" s="267" t="s">
        <v>88</v>
      </c>
      <c r="AV166" s="15" t="s">
        <v>150</v>
      </c>
      <c r="AW166" s="15" t="s">
        <v>38</v>
      </c>
      <c r="AX166" s="15" t="s">
        <v>86</v>
      </c>
      <c r="AY166" s="267" t="s">
        <v>292</v>
      </c>
    </row>
    <row r="167" s="2" customFormat="1" ht="24.15" customHeight="1">
      <c r="A167" s="41"/>
      <c r="B167" s="42"/>
      <c r="C167" s="217" t="s">
        <v>206</v>
      </c>
      <c r="D167" s="217" t="s">
        <v>294</v>
      </c>
      <c r="E167" s="218" t="s">
        <v>375</v>
      </c>
      <c r="F167" s="219" t="s">
        <v>376</v>
      </c>
      <c r="G167" s="220" t="s">
        <v>116</v>
      </c>
      <c r="H167" s="221">
        <v>1352</v>
      </c>
      <c r="I167" s="222"/>
      <c r="J167" s="223">
        <f>ROUND(I167*H167,2)</f>
        <v>0</v>
      </c>
      <c r="K167" s="219" t="s">
        <v>297</v>
      </c>
      <c r="L167" s="47"/>
      <c r="M167" s="224" t="s">
        <v>42</v>
      </c>
      <c r="N167" s="225" t="s">
        <v>50</v>
      </c>
      <c r="O167" s="87"/>
      <c r="P167" s="226">
        <f>O167*H167</f>
        <v>0</v>
      </c>
      <c r="Q167" s="226">
        <v>0</v>
      </c>
      <c r="R167" s="226">
        <f>Q167*H167</f>
        <v>0</v>
      </c>
      <c r="S167" s="226">
        <v>0</v>
      </c>
      <c r="T167" s="227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8" t="s">
        <v>150</v>
      </c>
      <c r="AT167" s="228" t="s">
        <v>294</v>
      </c>
      <c r="AU167" s="228" t="s">
        <v>88</v>
      </c>
      <c r="AY167" s="20" t="s">
        <v>292</v>
      </c>
      <c r="BE167" s="229">
        <f>IF(N167="základní",J167,0)</f>
        <v>0</v>
      </c>
      <c r="BF167" s="229">
        <f>IF(N167="snížená",J167,0)</f>
        <v>0</v>
      </c>
      <c r="BG167" s="229">
        <f>IF(N167="zákl. přenesená",J167,0)</f>
        <v>0</v>
      </c>
      <c r="BH167" s="229">
        <f>IF(N167="sníž. přenesená",J167,0)</f>
        <v>0</v>
      </c>
      <c r="BI167" s="229">
        <f>IF(N167="nulová",J167,0)</f>
        <v>0</v>
      </c>
      <c r="BJ167" s="20" t="s">
        <v>86</v>
      </c>
      <c r="BK167" s="229">
        <f>ROUND(I167*H167,2)</f>
        <v>0</v>
      </c>
      <c r="BL167" s="20" t="s">
        <v>150</v>
      </c>
      <c r="BM167" s="228" t="s">
        <v>377</v>
      </c>
    </row>
    <row r="168" s="2" customFormat="1">
      <c r="A168" s="41"/>
      <c r="B168" s="42"/>
      <c r="C168" s="43"/>
      <c r="D168" s="230" t="s">
        <v>299</v>
      </c>
      <c r="E168" s="43"/>
      <c r="F168" s="231" t="s">
        <v>378</v>
      </c>
      <c r="G168" s="43"/>
      <c r="H168" s="43"/>
      <c r="I168" s="232"/>
      <c r="J168" s="43"/>
      <c r="K168" s="43"/>
      <c r="L168" s="47"/>
      <c r="M168" s="233"/>
      <c r="N168" s="234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299</v>
      </c>
      <c r="AU168" s="20" t="s">
        <v>88</v>
      </c>
    </row>
    <row r="169" s="13" customFormat="1">
      <c r="A169" s="13"/>
      <c r="B169" s="235"/>
      <c r="C169" s="236"/>
      <c r="D169" s="237" t="s">
        <v>301</v>
      </c>
      <c r="E169" s="238" t="s">
        <v>42</v>
      </c>
      <c r="F169" s="239" t="s">
        <v>302</v>
      </c>
      <c r="G169" s="236"/>
      <c r="H169" s="238" t="s">
        <v>42</v>
      </c>
      <c r="I169" s="240"/>
      <c r="J169" s="236"/>
      <c r="K169" s="236"/>
      <c r="L169" s="241"/>
      <c r="M169" s="242"/>
      <c r="N169" s="243"/>
      <c r="O169" s="243"/>
      <c r="P169" s="243"/>
      <c r="Q169" s="243"/>
      <c r="R169" s="243"/>
      <c r="S169" s="243"/>
      <c r="T169" s="24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5" t="s">
        <v>301</v>
      </c>
      <c r="AU169" s="245" t="s">
        <v>88</v>
      </c>
      <c r="AV169" s="13" t="s">
        <v>86</v>
      </c>
      <c r="AW169" s="13" t="s">
        <v>38</v>
      </c>
      <c r="AX169" s="13" t="s">
        <v>79</v>
      </c>
      <c r="AY169" s="245" t="s">
        <v>292</v>
      </c>
    </row>
    <row r="170" s="14" customFormat="1">
      <c r="A170" s="14"/>
      <c r="B170" s="246"/>
      <c r="C170" s="247"/>
      <c r="D170" s="237" t="s">
        <v>301</v>
      </c>
      <c r="E170" s="248" t="s">
        <v>42</v>
      </c>
      <c r="F170" s="249" t="s">
        <v>379</v>
      </c>
      <c r="G170" s="247"/>
      <c r="H170" s="250">
        <v>1352</v>
      </c>
      <c r="I170" s="251"/>
      <c r="J170" s="247"/>
      <c r="K170" s="247"/>
      <c r="L170" s="252"/>
      <c r="M170" s="253"/>
      <c r="N170" s="254"/>
      <c r="O170" s="254"/>
      <c r="P170" s="254"/>
      <c r="Q170" s="254"/>
      <c r="R170" s="254"/>
      <c r="S170" s="254"/>
      <c r="T170" s="255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6" t="s">
        <v>301</v>
      </c>
      <c r="AU170" s="256" t="s">
        <v>88</v>
      </c>
      <c r="AV170" s="14" t="s">
        <v>88</v>
      </c>
      <c r="AW170" s="14" t="s">
        <v>38</v>
      </c>
      <c r="AX170" s="14" t="s">
        <v>79</v>
      </c>
      <c r="AY170" s="256" t="s">
        <v>292</v>
      </c>
    </row>
    <row r="171" s="15" customFormat="1">
      <c r="A171" s="15"/>
      <c r="B171" s="257"/>
      <c r="C171" s="258"/>
      <c r="D171" s="237" t="s">
        <v>301</v>
      </c>
      <c r="E171" s="259" t="s">
        <v>42</v>
      </c>
      <c r="F171" s="260" t="s">
        <v>303</v>
      </c>
      <c r="G171" s="258"/>
      <c r="H171" s="261">
        <v>1352</v>
      </c>
      <c r="I171" s="262"/>
      <c r="J171" s="258"/>
      <c r="K171" s="258"/>
      <c r="L171" s="263"/>
      <c r="M171" s="264"/>
      <c r="N171" s="265"/>
      <c r="O171" s="265"/>
      <c r="P171" s="265"/>
      <c r="Q171" s="265"/>
      <c r="R171" s="265"/>
      <c r="S171" s="265"/>
      <c r="T171" s="266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67" t="s">
        <v>301</v>
      </c>
      <c r="AU171" s="267" t="s">
        <v>88</v>
      </c>
      <c r="AV171" s="15" t="s">
        <v>150</v>
      </c>
      <c r="AW171" s="15" t="s">
        <v>38</v>
      </c>
      <c r="AX171" s="15" t="s">
        <v>86</v>
      </c>
      <c r="AY171" s="267" t="s">
        <v>292</v>
      </c>
    </row>
    <row r="172" s="12" customFormat="1" ht="20.88" customHeight="1">
      <c r="A172" s="12"/>
      <c r="B172" s="201"/>
      <c r="C172" s="202"/>
      <c r="D172" s="203" t="s">
        <v>78</v>
      </c>
      <c r="E172" s="215" t="s">
        <v>358</v>
      </c>
      <c r="F172" s="215" t="s">
        <v>380</v>
      </c>
      <c r="G172" s="202"/>
      <c r="H172" s="202"/>
      <c r="I172" s="205"/>
      <c r="J172" s="216">
        <f>BK172</f>
        <v>0</v>
      </c>
      <c r="K172" s="202"/>
      <c r="L172" s="207"/>
      <c r="M172" s="208"/>
      <c r="N172" s="209"/>
      <c r="O172" s="209"/>
      <c r="P172" s="210">
        <f>SUM(P173:P288)</f>
        <v>0</v>
      </c>
      <c r="Q172" s="209"/>
      <c r="R172" s="210">
        <f>SUM(R173:R288)</f>
        <v>0</v>
      </c>
      <c r="S172" s="209"/>
      <c r="T172" s="211">
        <f>SUM(T173:T288)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12" t="s">
        <v>86</v>
      </c>
      <c r="AT172" s="213" t="s">
        <v>78</v>
      </c>
      <c r="AU172" s="213" t="s">
        <v>88</v>
      </c>
      <c r="AY172" s="212" t="s">
        <v>292</v>
      </c>
      <c r="BK172" s="214">
        <f>SUM(BK173:BK288)</f>
        <v>0</v>
      </c>
    </row>
    <row r="173" s="2" customFormat="1" ht="24.15" customHeight="1">
      <c r="A173" s="41"/>
      <c r="B173" s="42"/>
      <c r="C173" s="217" t="s">
        <v>381</v>
      </c>
      <c r="D173" s="217" t="s">
        <v>294</v>
      </c>
      <c r="E173" s="218" t="s">
        <v>382</v>
      </c>
      <c r="F173" s="219" t="s">
        <v>383</v>
      </c>
      <c r="G173" s="220" t="s">
        <v>116</v>
      </c>
      <c r="H173" s="221">
        <v>85</v>
      </c>
      <c r="I173" s="222"/>
      <c r="J173" s="223">
        <f>ROUND(I173*H173,2)</f>
        <v>0</v>
      </c>
      <c r="K173" s="219" t="s">
        <v>297</v>
      </c>
      <c r="L173" s="47"/>
      <c r="M173" s="224" t="s">
        <v>42</v>
      </c>
      <c r="N173" s="225" t="s">
        <v>50</v>
      </c>
      <c r="O173" s="87"/>
      <c r="P173" s="226">
        <f>O173*H173</f>
        <v>0</v>
      </c>
      <c r="Q173" s="226">
        <v>0</v>
      </c>
      <c r="R173" s="226">
        <f>Q173*H173</f>
        <v>0</v>
      </c>
      <c r="S173" s="226">
        <v>0</v>
      </c>
      <c r="T173" s="227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8" t="s">
        <v>150</v>
      </c>
      <c r="AT173" s="228" t="s">
        <v>294</v>
      </c>
      <c r="AU173" s="228" t="s">
        <v>188</v>
      </c>
      <c r="AY173" s="20" t="s">
        <v>292</v>
      </c>
      <c r="BE173" s="229">
        <f>IF(N173="základní",J173,0)</f>
        <v>0</v>
      </c>
      <c r="BF173" s="229">
        <f>IF(N173="snížená",J173,0)</f>
        <v>0</v>
      </c>
      <c r="BG173" s="229">
        <f>IF(N173="zákl. přenesená",J173,0)</f>
        <v>0</v>
      </c>
      <c r="BH173" s="229">
        <f>IF(N173="sníž. přenesená",J173,0)</f>
        <v>0</v>
      </c>
      <c r="BI173" s="229">
        <f>IF(N173="nulová",J173,0)</f>
        <v>0</v>
      </c>
      <c r="BJ173" s="20" t="s">
        <v>86</v>
      </c>
      <c r="BK173" s="229">
        <f>ROUND(I173*H173,2)</f>
        <v>0</v>
      </c>
      <c r="BL173" s="20" t="s">
        <v>150</v>
      </c>
      <c r="BM173" s="228" t="s">
        <v>384</v>
      </c>
    </row>
    <row r="174" s="2" customFormat="1">
      <c r="A174" s="41"/>
      <c r="B174" s="42"/>
      <c r="C174" s="43"/>
      <c r="D174" s="230" t="s">
        <v>299</v>
      </c>
      <c r="E174" s="43"/>
      <c r="F174" s="231" t="s">
        <v>385</v>
      </c>
      <c r="G174" s="43"/>
      <c r="H174" s="43"/>
      <c r="I174" s="232"/>
      <c r="J174" s="43"/>
      <c r="K174" s="43"/>
      <c r="L174" s="47"/>
      <c r="M174" s="233"/>
      <c r="N174" s="234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299</v>
      </c>
      <c r="AU174" s="20" t="s">
        <v>188</v>
      </c>
    </row>
    <row r="175" s="13" customFormat="1">
      <c r="A175" s="13"/>
      <c r="B175" s="235"/>
      <c r="C175" s="236"/>
      <c r="D175" s="237" t="s">
        <v>301</v>
      </c>
      <c r="E175" s="238" t="s">
        <v>42</v>
      </c>
      <c r="F175" s="239" t="s">
        <v>386</v>
      </c>
      <c r="G175" s="236"/>
      <c r="H175" s="238" t="s">
        <v>42</v>
      </c>
      <c r="I175" s="240"/>
      <c r="J175" s="236"/>
      <c r="K175" s="236"/>
      <c r="L175" s="241"/>
      <c r="M175" s="242"/>
      <c r="N175" s="243"/>
      <c r="O175" s="243"/>
      <c r="P175" s="243"/>
      <c r="Q175" s="243"/>
      <c r="R175" s="243"/>
      <c r="S175" s="243"/>
      <c r="T175" s="24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5" t="s">
        <v>301</v>
      </c>
      <c r="AU175" s="245" t="s">
        <v>188</v>
      </c>
      <c r="AV175" s="13" t="s">
        <v>86</v>
      </c>
      <c r="AW175" s="13" t="s">
        <v>38</v>
      </c>
      <c r="AX175" s="13" t="s">
        <v>79</v>
      </c>
      <c r="AY175" s="245" t="s">
        <v>292</v>
      </c>
    </row>
    <row r="176" s="14" customFormat="1">
      <c r="A176" s="14"/>
      <c r="B176" s="246"/>
      <c r="C176" s="247"/>
      <c r="D176" s="237" t="s">
        <v>301</v>
      </c>
      <c r="E176" s="248" t="s">
        <v>248</v>
      </c>
      <c r="F176" s="249" t="s">
        <v>387</v>
      </c>
      <c r="G176" s="247"/>
      <c r="H176" s="250">
        <v>85</v>
      </c>
      <c r="I176" s="251"/>
      <c r="J176" s="247"/>
      <c r="K176" s="247"/>
      <c r="L176" s="252"/>
      <c r="M176" s="253"/>
      <c r="N176" s="254"/>
      <c r="O176" s="254"/>
      <c r="P176" s="254"/>
      <c r="Q176" s="254"/>
      <c r="R176" s="254"/>
      <c r="S176" s="254"/>
      <c r="T176" s="255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6" t="s">
        <v>301</v>
      </c>
      <c r="AU176" s="256" t="s">
        <v>188</v>
      </c>
      <c r="AV176" s="14" t="s">
        <v>88</v>
      </c>
      <c r="AW176" s="14" t="s">
        <v>38</v>
      </c>
      <c r="AX176" s="14" t="s">
        <v>79</v>
      </c>
      <c r="AY176" s="256" t="s">
        <v>292</v>
      </c>
    </row>
    <row r="177" s="15" customFormat="1">
      <c r="A177" s="15"/>
      <c r="B177" s="257"/>
      <c r="C177" s="258"/>
      <c r="D177" s="237" t="s">
        <v>301</v>
      </c>
      <c r="E177" s="259" t="s">
        <v>42</v>
      </c>
      <c r="F177" s="260" t="s">
        <v>303</v>
      </c>
      <c r="G177" s="258"/>
      <c r="H177" s="261">
        <v>85</v>
      </c>
      <c r="I177" s="262"/>
      <c r="J177" s="258"/>
      <c r="K177" s="258"/>
      <c r="L177" s="263"/>
      <c r="M177" s="264"/>
      <c r="N177" s="265"/>
      <c r="O177" s="265"/>
      <c r="P177" s="265"/>
      <c r="Q177" s="265"/>
      <c r="R177" s="265"/>
      <c r="S177" s="265"/>
      <c r="T177" s="266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67" t="s">
        <v>301</v>
      </c>
      <c r="AU177" s="267" t="s">
        <v>188</v>
      </c>
      <c r="AV177" s="15" t="s">
        <v>150</v>
      </c>
      <c r="AW177" s="15" t="s">
        <v>38</v>
      </c>
      <c r="AX177" s="15" t="s">
        <v>86</v>
      </c>
      <c r="AY177" s="267" t="s">
        <v>292</v>
      </c>
    </row>
    <row r="178" s="2" customFormat="1" ht="21.75" customHeight="1">
      <c r="A178" s="41"/>
      <c r="B178" s="42"/>
      <c r="C178" s="217" t="s">
        <v>388</v>
      </c>
      <c r="D178" s="217" t="s">
        <v>294</v>
      </c>
      <c r="E178" s="218" t="s">
        <v>389</v>
      </c>
      <c r="F178" s="219" t="s">
        <v>390</v>
      </c>
      <c r="G178" s="220" t="s">
        <v>181</v>
      </c>
      <c r="H178" s="221">
        <v>9</v>
      </c>
      <c r="I178" s="222"/>
      <c r="J178" s="223">
        <f>ROUND(I178*H178,2)</f>
        <v>0</v>
      </c>
      <c r="K178" s="219" t="s">
        <v>297</v>
      </c>
      <c r="L178" s="47"/>
      <c r="M178" s="224" t="s">
        <v>42</v>
      </c>
      <c r="N178" s="225" t="s">
        <v>50</v>
      </c>
      <c r="O178" s="87"/>
      <c r="P178" s="226">
        <f>O178*H178</f>
        <v>0</v>
      </c>
      <c r="Q178" s="226">
        <v>0</v>
      </c>
      <c r="R178" s="226">
        <f>Q178*H178</f>
        <v>0</v>
      </c>
      <c r="S178" s="226">
        <v>0</v>
      </c>
      <c r="T178" s="227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8" t="s">
        <v>150</v>
      </c>
      <c r="AT178" s="228" t="s">
        <v>294</v>
      </c>
      <c r="AU178" s="228" t="s">
        <v>188</v>
      </c>
      <c r="AY178" s="20" t="s">
        <v>292</v>
      </c>
      <c r="BE178" s="229">
        <f>IF(N178="základní",J178,0)</f>
        <v>0</v>
      </c>
      <c r="BF178" s="229">
        <f>IF(N178="snížená",J178,0)</f>
        <v>0</v>
      </c>
      <c r="BG178" s="229">
        <f>IF(N178="zákl. přenesená",J178,0)</f>
        <v>0</v>
      </c>
      <c r="BH178" s="229">
        <f>IF(N178="sníž. přenesená",J178,0)</f>
        <v>0</v>
      </c>
      <c r="BI178" s="229">
        <f>IF(N178="nulová",J178,0)</f>
        <v>0</v>
      </c>
      <c r="BJ178" s="20" t="s">
        <v>86</v>
      </c>
      <c r="BK178" s="229">
        <f>ROUND(I178*H178,2)</f>
        <v>0</v>
      </c>
      <c r="BL178" s="20" t="s">
        <v>150</v>
      </c>
      <c r="BM178" s="228" t="s">
        <v>391</v>
      </c>
    </row>
    <row r="179" s="2" customFormat="1">
      <c r="A179" s="41"/>
      <c r="B179" s="42"/>
      <c r="C179" s="43"/>
      <c r="D179" s="230" t="s">
        <v>299</v>
      </c>
      <c r="E179" s="43"/>
      <c r="F179" s="231" t="s">
        <v>392</v>
      </c>
      <c r="G179" s="43"/>
      <c r="H179" s="43"/>
      <c r="I179" s="232"/>
      <c r="J179" s="43"/>
      <c r="K179" s="43"/>
      <c r="L179" s="47"/>
      <c r="M179" s="233"/>
      <c r="N179" s="234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299</v>
      </c>
      <c r="AU179" s="20" t="s">
        <v>188</v>
      </c>
    </row>
    <row r="180" s="13" customFormat="1">
      <c r="A180" s="13"/>
      <c r="B180" s="235"/>
      <c r="C180" s="236"/>
      <c r="D180" s="237" t="s">
        <v>301</v>
      </c>
      <c r="E180" s="238" t="s">
        <v>42</v>
      </c>
      <c r="F180" s="239" t="s">
        <v>393</v>
      </c>
      <c r="G180" s="236"/>
      <c r="H180" s="238" t="s">
        <v>42</v>
      </c>
      <c r="I180" s="240"/>
      <c r="J180" s="236"/>
      <c r="K180" s="236"/>
      <c r="L180" s="241"/>
      <c r="M180" s="242"/>
      <c r="N180" s="243"/>
      <c r="O180" s="243"/>
      <c r="P180" s="243"/>
      <c r="Q180" s="243"/>
      <c r="R180" s="243"/>
      <c r="S180" s="243"/>
      <c r="T180" s="24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5" t="s">
        <v>301</v>
      </c>
      <c r="AU180" s="245" t="s">
        <v>188</v>
      </c>
      <c r="AV180" s="13" t="s">
        <v>86</v>
      </c>
      <c r="AW180" s="13" t="s">
        <v>38</v>
      </c>
      <c r="AX180" s="13" t="s">
        <v>79</v>
      </c>
      <c r="AY180" s="245" t="s">
        <v>292</v>
      </c>
    </row>
    <row r="181" s="14" customFormat="1">
      <c r="A181" s="14"/>
      <c r="B181" s="246"/>
      <c r="C181" s="247"/>
      <c r="D181" s="237" t="s">
        <v>301</v>
      </c>
      <c r="E181" s="248" t="s">
        <v>243</v>
      </c>
      <c r="F181" s="249" t="s">
        <v>144</v>
      </c>
      <c r="G181" s="247"/>
      <c r="H181" s="250">
        <v>9</v>
      </c>
      <c r="I181" s="251"/>
      <c r="J181" s="247"/>
      <c r="K181" s="247"/>
      <c r="L181" s="252"/>
      <c r="M181" s="253"/>
      <c r="N181" s="254"/>
      <c r="O181" s="254"/>
      <c r="P181" s="254"/>
      <c r="Q181" s="254"/>
      <c r="R181" s="254"/>
      <c r="S181" s="254"/>
      <c r="T181" s="255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6" t="s">
        <v>301</v>
      </c>
      <c r="AU181" s="256" t="s">
        <v>188</v>
      </c>
      <c r="AV181" s="14" t="s">
        <v>88</v>
      </c>
      <c r="AW181" s="14" t="s">
        <v>38</v>
      </c>
      <c r="AX181" s="14" t="s">
        <v>79</v>
      </c>
      <c r="AY181" s="256" t="s">
        <v>292</v>
      </c>
    </row>
    <row r="182" s="15" customFormat="1">
      <c r="A182" s="15"/>
      <c r="B182" s="257"/>
      <c r="C182" s="258"/>
      <c r="D182" s="237" t="s">
        <v>301</v>
      </c>
      <c r="E182" s="259" t="s">
        <v>42</v>
      </c>
      <c r="F182" s="260" t="s">
        <v>303</v>
      </c>
      <c r="G182" s="258"/>
      <c r="H182" s="261">
        <v>9</v>
      </c>
      <c r="I182" s="262"/>
      <c r="J182" s="258"/>
      <c r="K182" s="258"/>
      <c r="L182" s="263"/>
      <c r="M182" s="264"/>
      <c r="N182" s="265"/>
      <c r="O182" s="265"/>
      <c r="P182" s="265"/>
      <c r="Q182" s="265"/>
      <c r="R182" s="265"/>
      <c r="S182" s="265"/>
      <c r="T182" s="266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67" t="s">
        <v>301</v>
      </c>
      <c r="AU182" s="267" t="s">
        <v>188</v>
      </c>
      <c r="AV182" s="15" t="s">
        <v>150</v>
      </c>
      <c r="AW182" s="15" t="s">
        <v>38</v>
      </c>
      <c r="AX182" s="15" t="s">
        <v>86</v>
      </c>
      <c r="AY182" s="267" t="s">
        <v>292</v>
      </c>
    </row>
    <row r="183" s="2" customFormat="1" ht="21.75" customHeight="1">
      <c r="A183" s="41"/>
      <c r="B183" s="42"/>
      <c r="C183" s="217" t="s">
        <v>209</v>
      </c>
      <c r="D183" s="217" t="s">
        <v>294</v>
      </c>
      <c r="E183" s="218" t="s">
        <v>394</v>
      </c>
      <c r="F183" s="219" t="s">
        <v>395</v>
      </c>
      <c r="G183" s="220" t="s">
        <v>181</v>
      </c>
      <c r="H183" s="221">
        <v>3</v>
      </c>
      <c r="I183" s="222"/>
      <c r="J183" s="223">
        <f>ROUND(I183*H183,2)</f>
        <v>0</v>
      </c>
      <c r="K183" s="219" t="s">
        <v>297</v>
      </c>
      <c r="L183" s="47"/>
      <c r="M183" s="224" t="s">
        <v>42</v>
      </c>
      <c r="N183" s="225" t="s">
        <v>50</v>
      </c>
      <c r="O183" s="87"/>
      <c r="P183" s="226">
        <f>O183*H183</f>
        <v>0</v>
      </c>
      <c r="Q183" s="226">
        <v>0</v>
      </c>
      <c r="R183" s="226">
        <f>Q183*H183</f>
        <v>0</v>
      </c>
      <c r="S183" s="226">
        <v>0</v>
      </c>
      <c r="T183" s="227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8" t="s">
        <v>150</v>
      </c>
      <c r="AT183" s="228" t="s">
        <v>294</v>
      </c>
      <c r="AU183" s="228" t="s">
        <v>188</v>
      </c>
      <c r="AY183" s="20" t="s">
        <v>292</v>
      </c>
      <c r="BE183" s="229">
        <f>IF(N183="základní",J183,0)</f>
        <v>0</v>
      </c>
      <c r="BF183" s="229">
        <f>IF(N183="snížená",J183,0)</f>
        <v>0</v>
      </c>
      <c r="BG183" s="229">
        <f>IF(N183="zákl. přenesená",J183,0)</f>
        <v>0</v>
      </c>
      <c r="BH183" s="229">
        <f>IF(N183="sníž. přenesená",J183,0)</f>
        <v>0</v>
      </c>
      <c r="BI183" s="229">
        <f>IF(N183="nulová",J183,0)</f>
        <v>0</v>
      </c>
      <c r="BJ183" s="20" t="s">
        <v>86</v>
      </c>
      <c r="BK183" s="229">
        <f>ROUND(I183*H183,2)</f>
        <v>0</v>
      </c>
      <c r="BL183" s="20" t="s">
        <v>150</v>
      </c>
      <c r="BM183" s="228" t="s">
        <v>396</v>
      </c>
    </row>
    <row r="184" s="2" customFormat="1">
      <c r="A184" s="41"/>
      <c r="B184" s="42"/>
      <c r="C184" s="43"/>
      <c r="D184" s="230" t="s">
        <v>299</v>
      </c>
      <c r="E184" s="43"/>
      <c r="F184" s="231" t="s">
        <v>397</v>
      </c>
      <c r="G184" s="43"/>
      <c r="H184" s="43"/>
      <c r="I184" s="232"/>
      <c r="J184" s="43"/>
      <c r="K184" s="43"/>
      <c r="L184" s="47"/>
      <c r="M184" s="233"/>
      <c r="N184" s="234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299</v>
      </c>
      <c r="AU184" s="20" t="s">
        <v>188</v>
      </c>
    </row>
    <row r="185" s="13" customFormat="1">
      <c r="A185" s="13"/>
      <c r="B185" s="235"/>
      <c r="C185" s="236"/>
      <c r="D185" s="237" t="s">
        <v>301</v>
      </c>
      <c r="E185" s="238" t="s">
        <v>42</v>
      </c>
      <c r="F185" s="239" t="s">
        <v>393</v>
      </c>
      <c r="G185" s="236"/>
      <c r="H185" s="238" t="s">
        <v>42</v>
      </c>
      <c r="I185" s="240"/>
      <c r="J185" s="236"/>
      <c r="K185" s="236"/>
      <c r="L185" s="241"/>
      <c r="M185" s="242"/>
      <c r="N185" s="243"/>
      <c r="O185" s="243"/>
      <c r="P185" s="243"/>
      <c r="Q185" s="243"/>
      <c r="R185" s="243"/>
      <c r="S185" s="243"/>
      <c r="T185" s="244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5" t="s">
        <v>301</v>
      </c>
      <c r="AU185" s="245" t="s">
        <v>188</v>
      </c>
      <c r="AV185" s="13" t="s">
        <v>86</v>
      </c>
      <c r="AW185" s="13" t="s">
        <v>38</v>
      </c>
      <c r="AX185" s="13" t="s">
        <v>79</v>
      </c>
      <c r="AY185" s="245" t="s">
        <v>292</v>
      </c>
    </row>
    <row r="186" s="14" customFormat="1">
      <c r="A186" s="14"/>
      <c r="B186" s="246"/>
      <c r="C186" s="247"/>
      <c r="D186" s="237" t="s">
        <v>301</v>
      </c>
      <c r="E186" s="248" t="s">
        <v>245</v>
      </c>
      <c r="F186" s="249" t="s">
        <v>188</v>
      </c>
      <c r="G186" s="247"/>
      <c r="H186" s="250">
        <v>3</v>
      </c>
      <c r="I186" s="251"/>
      <c r="J186" s="247"/>
      <c r="K186" s="247"/>
      <c r="L186" s="252"/>
      <c r="M186" s="253"/>
      <c r="N186" s="254"/>
      <c r="O186" s="254"/>
      <c r="P186" s="254"/>
      <c r="Q186" s="254"/>
      <c r="R186" s="254"/>
      <c r="S186" s="254"/>
      <c r="T186" s="255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6" t="s">
        <v>301</v>
      </c>
      <c r="AU186" s="256" t="s">
        <v>188</v>
      </c>
      <c r="AV186" s="14" t="s">
        <v>88</v>
      </c>
      <c r="AW186" s="14" t="s">
        <v>38</v>
      </c>
      <c r="AX186" s="14" t="s">
        <v>79</v>
      </c>
      <c r="AY186" s="256" t="s">
        <v>292</v>
      </c>
    </row>
    <row r="187" s="15" customFormat="1">
      <c r="A187" s="15"/>
      <c r="B187" s="257"/>
      <c r="C187" s="258"/>
      <c r="D187" s="237" t="s">
        <v>301</v>
      </c>
      <c r="E187" s="259" t="s">
        <v>42</v>
      </c>
      <c r="F187" s="260" t="s">
        <v>303</v>
      </c>
      <c r="G187" s="258"/>
      <c r="H187" s="261">
        <v>3</v>
      </c>
      <c r="I187" s="262"/>
      <c r="J187" s="258"/>
      <c r="K187" s="258"/>
      <c r="L187" s="263"/>
      <c r="M187" s="264"/>
      <c r="N187" s="265"/>
      <c r="O187" s="265"/>
      <c r="P187" s="265"/>
      <c r="Q187" s="265"/>
      <c r="R187" s="265"/>
      <c r="S187" s="265"/>
      <c r="T187" s="266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67" t="s">
        <v>301</v>
      </c>
      <c r="AU187" s="267" t="s">
        <v>188</v>
      </c>
      <c r="AV187" s="15" t="s">
        <v>150</v>
      </c>
      <c r="AW187" s="15" t="s">
        <v>38</v>
      </c>
      <c r="AX187" s="15" t="s">
        <v>86</v>
      </c>
      <c r="AY187" s="267" t="s">
        <v>292</v>
      </c>
    </row>
    <row r="188" s="2" customFormat="1" ht="21.75" customHeight="1">
      <c r="A188" s="41"/>
      <c r="B188" s="42"/>
      <c r="C188" s="217" t="s">
        <v>398</v>
      </c>
      <c r="D188" s="217" t="s">
        <v>294</v>
      </c>
      <c r="E188" s="218" t="s">
        <v>399</v>
      </c>
      <c r="F188" s="219" t="s">
        <v>400</v>
      </c>
      <c r="G188" s="220" t="s">
        <v>181</v>
      </c>
      <c r="H188" s="221">
        <v>2</v>
      </c>
      <c r="I188" s="222"/>
      <c r="J188" s="223">
        <f>ROUND(I188*H188,2)</f>
        <v>0</v>
      </c>
      <c r="K188" s="219" t="s">
        <v>297</v>
      </c>
      <c r="L188" s="47"/>
      <c r="M188" s="224" t="s">
        <v>42</v>
      </c>
      <c r="N188" s="225" t="s">
        <v>50</v>
      </c>
      <c r="O188" s="87"/>
      <c r="P188" s="226">
        <f>O188*H188</f>
        <v>0</v>
      </c>
      <c r="Q188" s="226">
        <v>0</v>
      </c>
      <c r="R188" s="226">
        <f>Q188*H188</f>
        <v>0</v>
      </c>
      <c r="S188" s="226">
        <v>0</v>
      </c>
      <c r="T188" s="227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8" t="s">
        <v>150</v>
      </c>
      <c r="AT188" s="228" t="s">
        <v>294</v>
      </c>
      <c r="AU188" s="228" t="s">
        <v>188</v>
      </c>
      <c r="AY188" s="20" t="s">
        <v>292</v>
      </c>
      <c r="BE188" s="229">
        <f>IF(N188="základní",J188,0)</f>
        <v>0</v>
      </c>
      <c r="BF188" s="229">
        <f>IF(N188="snížená",J188,0)</f>
        <v>0</v>
      </c>
      <c r="BG188" s="229">
        <f>IF(N188="zákl. přenesená",J188,0)</f>
        <v>0</v>
      </c>
      <c r="BH188" s="229">
        <f>IF(N188="sníž. přenesená",J188,0)</f>
        <v>0</v>
      </c>
      <c r="BI188" s="229">
        <f>IF(N188="nulová",J188,0)</f>
        <v>0</v>
      </c>
      <c r="BJ188" s="20" t="s">
        <v>86</v>
      </c>
      <c r="BK188" s="229">
        <f>ROUND(I188*H188,2)</f>
        <v>0</v>
      </c>
      <c r="BL188" s="20" t="s">
        <v>150</v>
      </c>
      <c r="BM188" s="228" t="s">
        <v>401</v>
      </c>
    </row>
    <row r="189" s="2" customFormat="1">
      <c r="A189" s="41"/>
      <c r="B189" s="42"/>
      <c r="C189" s="43"/>
      <c r="D189" s="230" t="s">
        <v>299</v>
      </c>
      <c r="E189" s="43"/>
      <c r="F189" s="231" t="s">
        <v>402</v>
      </c>
      <c r="G189" s="43"/>
      <c r="H189" s="43"/>
      <c r="I189" s="232"/>
      <c r="J189" s="43"/>
      <c r="K189" s="43"/>
      <c r="L189" s="47"/>
      <c r="M189" s="233"/>
      <c r="N189" s="234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20" t="s">
        <v>299</v>
      </c>
      <c r="AU189" s="20" t="s">
        <v>188</v>
      </c>
    </row>
    <row r="190" s="13" customFormat="1">
      <c r="A190" s="13"/>
      <c r="B190" s="235"/>
      <c r="C190" s="236"/>
      <c r="D190" s="237" t="s">
        <v>301</v>
      </c>
      <c r="E190" s="238" t="s">
        <v>42</v>
      </c>
      <c r="F190" s="239" t="s">
        <v>393</v>
      </c>
      <c r="G190" s="236"/>
      <c r="H190" s="238" t="s">
        <v>42</v>
      </c>
      <c r="I190" s="240"/>
      <c r="J190" s="236"/>
      <c r="K190" s="236"/>
      <c r="L190" s="241"/>
      <c r="M190" s="242"/>
      <c r="N190" s="243"/>
      <c r="O190" s="243"/>
      <c r="P190" s="243"/>
      <c r="Q190" s="243"/>
      <c r="R190" s="243"/>
      <c r="S190" s="243"/>
      <c r="T190" s="24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5" t="s">
        <v>301</v>
      </c>
      <c r="AU190" s="245" t="s">
        <v>188</v>
      </c>
      <c r="AV190" s="13" t="s">
        <v>86</v>
      </c>
      <c r="AW190" s="13" t="s">
        <v>38</v>
      </c>
      <c r="AX190" s="13" t="s">
        <v>79</v>
      </c>
      <c r="AY190" s="245" t="s">
        <v>292</v>
      </c>
    </row>
    <row r="191" s="14" customFormat="1">
      <c r="A191" s="14"/>
      <c r="B191" s="246"/>
      <c r="C191" s="247"/>
      <c r="D191" s="237" t="s">
        <v>301</v>
      </c>
      <c r="E191" s="248" t="s">
        <v>247</v>
      </c>
      <c r="F191" s="249" t="s">
        <v>88</v>
      </c>
      <c r="G191" s="247"/>
      <c r="H191" s="250">
        <v>2</v>
      </c>
      <c r="I191" s="251"/>
      <c r="J191" s="247"/>
      <c r="K191" s="247"/>
      <c r="L191" s="252"/>
      <c r="M191" s="253"/>
      <c r="N191" s="254"/>
      <c r="O191" s="254"/>
      <c r="P191" s="254"/>
      <c r="Q191" s="254"/>
      <c r="R191" s="254"/>
      <c r="S191" s="254"/>
      <c r="T191" s="255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6" t="s">
        <v>301</v>
      </c>
      <c r="AU191" s="256" t="s">
        <v>188</v>
      </c>
      <c r="AV191" s="14" t="s">
        <v>88</v>
      </c>
      <c r="AW191" s="14" t="s">
        <v>38</v>
      </c>
      <c r="AX191" s="14" t="s">
        <v>79</v>
      </c>
      <c r="AY191" s="256" t="s">
        <v>292</v>
      </c>
    </row>
    <row r="192" s="15" customFormat="1">
      <c r="A192" s="15"/>
      <c r="B192" s="257"/>
      <c r="C192" s="258"/>
      <c r="D192" s="237" t="s">
        <v>301</v>
      </c>
      <c r="E192" s="259" t="s">
        <v>42</v>
      </c>
      <c r="F192" s="260" t="s">
        <v>303</v>
      </c>
      <c r="G192" s="258"/>
      <c r="H192" s="261">
        <v>2</v>
      </c>
      <c r="I192" s="262"/>
      <c r="J192" s="258"/>
      <c r="K192" s="258"/>
      <c r="L192" s="263"/>
      <c r="M192" s="264"/>
      <c r="N192" s="265"/>
      <c r="O192" s="265"/>
      <c r="P192" s="265"/>
      <c r="Q192" s="265"/>
      <c r="R192" s="265"/>
      <c r="S192" s="265"/>
      <c r="T192" s="266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67" t="s">
        <v>301</v>
      </c>
      <c r="AU192" s="267" t="s">
        <v>188</v>
      </c>
      <c r="AV192" s="15" t="s">
        <v>150</v>
      </c>
      <c r="AW192" s="15" t="s">
        <v>38</v>
      </c>
      <c r="AX192" s="15" t="s">
        <v>86</v>
      </c>
      <c r="AY192" s="267" t="s">
        <v>292</v>
      </c>
    </row>
    <row r="193" s="2" customFormat="1" ht="21.75" customHeight="1">
      <c r="A193" s="41"/>
      <c r="B193" s="42"/>
      <c r="C193" s="217" t="s">
        <v>403</v>
      </c>
      <c r="D193" s="217" t="s">
        <v>294</v>
      </c>
      <c r="E193" s="218" t="s">
        <v>404</v>
      </c>
      <c r="F193" s="219" t="s">
        <v>405</v>
      </c>
      <c r="G193" s="220" t="s">
        <v>181</v>
      </c>
      <c r="H193" s="221">
        <v>9</v>
      </c>
      <c r="I193" s="222"/>
      <c r="J193" s="223">
        <f>ROUND(I193*H193,2)</f>
        <v>0</v>
      </c>
      <c r="K193" s="219" t="s">
        <v>297</v>
      </c>
      <c r="L193" s="47"/>
      <c r="M193" s="224" t="s">
        <v>42</v>
      </c>
      <c r="N193" s="225" t="s">
        <v>50</v>
      </c>
      <c r="O193" s="87"/>
      <c r="P193" s="226">
        <f>O193*H193</f>
        <v>0</v>
      </c>
      <c r="Q193" s="226">
        <v>0</v>
      </c>
      <c r="R193" s="226">
        <f>Q193*H193</f>
        <v>0</v>
      </c>
      <c r="S193" s="226">
        <v>0</v>
      </c>
      <c r="T193" s="227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8" t="s">
        <v>150</v>
      </c>
      <c r="AT193" s="228" t="s">
        <v>294</v>
      </c>
      <c r="AU193" s="228" t="s">
        <v>188</v>
      </c>
      <c r="AY193" s="20" t="s">
        <v>292</v>
      </c>
      <c r="BE193" s="229">
        <f>IF(N193="základní",J193,0)</f>
        <v>0</v>
      </c>
      <c r="BF193" s="229">
        <f>IF(N193="snížená",J193,0)</f>
        <v>0</v>
      </c>
      <c r="BG193" s="229">
        <f>IF(N193="zákl. přenesená",J193,0)</f>
        <v>0</v>
      </c>
      <c r="BH193" s="229">
        <f>IF(N193="sníž. přenesená",J193,0)</f>
        <v>0</v>
      </c>
      <c r="BI193" s="229">
        <f>IF(N193="nulová",J193,0)</f>
        <v>0</v>
      </c>
      <c r="BJ193" s="20" t="s">
        <v>86</v>
      </c>
      <c r="BK193" s="229">
        <f>ROUND(I193*H193,2)</f>
        <v>0</v>
      </c>
      <c r="BL193" s="20" t="s">
        <v>150</v>
      </c>
      <c r="BM193" s="228" t="s">
        <v>406</v>
      </c>
    </row>
    <row r="194" s="2" customFormat="1">
      <c r="A194" s="41"/>
      <c r="B194" s="42"/>
      <c r="C194" s="43"/>
      <c r="D194" s="230" t="s">
        <v>299</v>
      </c>
      <c r="E194" s="43"/>
      <c r="F194" s="231" t="s">
        <v>407</v>
      </c>
      <c r="G194" s="43"/>
      <c r="H194" s="43"/>
      <c r="I194" s="232"/>
      <c r="J194" s="43"/>
      <c r="K194" s="43"/>
      <c r="L194" s="47"/>
      <c r="M194" s="233"/>
      <c r="N194" s="234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299</v>
      </c>
      <c r="AU194" s="20" t="s">
        <v>188</v>
      </c>
    </row>
    <row r="195" s="14" customFormat="1">
      <c r="A195" s="14"/>
      <c r="B195" s="246"/>
      <c r="C195" s="247"/>
      <c r="D195" s="237" t="s">
        <v>301</v>
      </c>
      <c r="E195" s="248" t="s">
        <v>42</v>
      </c>
      <c r="F195" s="249" t="s">
        <v>243</v>
      </c>
      <c r="G195" s="247"/>
      <c r="H195" s="250">
        <v>9</v>
      </c>
      <c r="I195" s="251"/>
      <c r="J195" s="247"/>
      <c r="K195" s="247"/>
      <c r="L195" s="252"/>
      <c r="M195" s="253"/>
      <c r="N195" s="254"/>
      <c r="O195" s="254"/>
      <c r="P195" s="254"/>
      <c r="Q195" s="254"/>
      <c r="R195" s="254"/>
      <c r="S195" s="254"/>
      <c r="T195" s="255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6" t="s">
        <v>301</v>
      </c>
      <c r="AU195" s="256" t="s">
        <v>188</v>
      </c>
      <c r="AV195" s="14" t="s">
        <v>88</v>
      </c>
      <c r="AW195" s="14" t="s">
        <v>38</v>
      </c>
      <c r="AX195" s="14" t="s">
        <v>79</v>
      </c>
      <c r="AY195" s="256" t="s">
        <v>292</v>
      </c>
    </row>
    <row r="196" s="15" customFormat="1">
      <c r="A196" s="15"/>
      <c r="B196" s="257"/>
      <c r="C196" s="258"/>
      <c r="D196" s="237" t="s">
        <v>301</v>
      </c>
      <c r="E196" s="259" t="s">
        <v>42</v>
      </c>
      <c r="F196" s="260" t="s">
        <v>303</v>
      </c>
      <c r="G196" s="258"/>
      <c r="H196" s="261">
        <v>9</v>
      </c>
      <c r="I196" s="262"/>
      <c r="J196" s="258"/>
      <c r="K196" s="258"/>
      <c r="L196" s="263"/>
      <c r="M196" s="264"/>
      <c r="N196" s="265"/>
      <c r="O196" s="265"/>
      <c r="P196" s="265"/>
      <c r="Q196" s="265"/>
      <c r="R196" s="265"/>
      <c r="S196" s="265"/>
      <c r="T196" s="266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67" t="s">
        <v>301</v>
      </c>
      <c r="AU196" s="267" t="s">
        <v>188</v>
      </c>
      <c r="AV196" s="15" t="s">
        <v>150</v>
      </c>
      <c r="AW196" s="15" t="s">
        <v>38</v>
      </c>
      <c r="AX196" s="15" t="s">
        <v>86</v>
      </c>
      <c r="AY196" s="267" t="s">
        <v>292</v>
      </c>
    </row>
    <row r="197" s="2" customFormat="1" ht="21.75" customHeight="1">
      <c r="A197" s="41"/>
      <c r="B197" s="42"/>
      <c r="C197" s="217" t="s">
        <v>408</v>
      </c>
      <c r="D197" s="217" t="s">
        <v>294</v>
      </c>
      <c r="E197" s="218" t="s">
        <v>409</v>
      </c>
      <c r="F197" s="219" t="s">
        <v>410</v>
      </c>
      <c r="G197" s="220" t="s">
        <v>181</v>
      </c>
      <c r="H197" s="221">
        <v>3</v>
      </c>
      <c r="I197" s="222"/>
      <c r="J197" s="223">
        <f>ROUND(I197*H197,2)</f>
        <v>0</v>
      </c>
      <c r="K197" s="219" t="s">
        <v>297</v>
      </c>
      <c r="L197" s="47"/>
      <c r="M197" s="224" t="s">
        <v>42</v>
      </c>
      <c r="N197" s="225" t="s">
        <v>50</v>
      </c>
      <c r="O197" s="87"/>
      <c r="P197" s="226">
        <f>O197*H197</f>
        <v>0</v>
      </c>
      <c r="Q197" s="226">
        <v>0</v>
      </c>
      <c r="R197" s="226">
        <f>Q197*H197</f>
        <v>0</v>
      </c>
      <c r="S197" s="226">
        <v>0</v>
      </c>
      <c r="T197" s="227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8" t="s">
        <v>150</v>
      </c>
      <c r="AT197" s="228" t="s">
        <v>294</v>
      </c>
      <c r="AU197" s="228" t="s">
        <v>188</v>
      </c>
      <c r="AY197" s="20" t="s">
        <v>292</v>
      </c>
      <c r="BE197" s="229">
        <f>IF(N197="základní",J197,0)</f>
        <v>0</v>
      </c>
      <c r="BF197" s="229">
        <f>IF(N197="snížená",J197,0)</f>
        <v>0</v>
      </c>
      <c r="BG197" s="229">
        <f>IF(N197="zákl. přenesená",J197,0)</f>
        <v>0</v>
      </c>
      <c r="BH197" s="229">
        <f>IF(N197="sníž. přenesená",J197,0)</f>
        <v>0</v>
      </c>
      <c r="BI197" s="229">
        <f>IF(N197="nulová",J197,0)</f>
        <v>0</v>
      </c>
      <c r="BJ197" s="20" t="s">
        <v>86</v>
      </c>
      <c r="BK197" s="229">
        <f>ROUND(I197*H197,2)</f>
        <v>0</v>
      </c>
      <c r="BL197" s="20" t="s">
        <v>150</v>
      </c>
      <c r="BM197" s="228" t="s">
        <v>411</v>
      </c>
    </row>
    <row r="198" s="2" customFormat="1">
      <c r="A198" s="41"/>
      <c r="B198" s="42"/>
      <c r="C198" s="43"/>
      <c r="D198" s="230" t="s">
        <v>299</v>
      </c>
      <c r="E198" s="43"/>
      <c r="F198" s="231" t="s">
        <v>412</v>
      </c>
      <c r="G198" s="43"/>
      <c r="H198" s="43"/>
      <c r="I198" s="232"/>
      <c r="J198" s="43"/>
      <c r="K198" s="43"/>
      <c r="L198" s="47"/>
      <c r="M198" s="233"/>
      <c r="N198" s="234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299</v>
      </c>
      <c r="AU198" s="20" t="s">
        <v>188</v>
      </c>
    </row>
    <row r="199" s="14" customFormat="1">
      <c r="A199" s="14"/>
      <c r="B199" s="246"/>
      <c r="C199" s="247"/>
      <c r="D199" s="237" t="s">
        <v>301</v>
      </c>
      <c r="E199" s="248" t="s">
        <v>42</v>
      </c>
      <c r="F199" s="249" t="s">
        <v>245</v>
      </c>
      <c r="G199" s="247"/>
      <c r="H199" s="250">
        <v>3</v>
      </c>
      <c r="I199" s="251"/>
      <c r="J199" s="247"/>
      <c r="K199" s="247"/>
      <c r="L199" s="252"/>
      <c r="M199" s="253"/>
      <c r="N199" s="254"/>
      <c r="O199" s="254"/>
      <c r="P199" s="254"/>
      <c r="Q199" s="254"/>
      <c r="R199" s="254"/>
      <c r="S199" s="254"/>
      <c r="T199" s="255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6" t="s">
        <v>301</v>
      </c>
      <c r="AU199" s="256" t="s">
        <v>188</v>
      </c>
      <c r="AV199" s="14" t="s">
        <v>88</v>
      </c>
      <c r="AW199" s="14" t="s">
        <v>38</v>
      </c>
      <c r="AX199" s="14" t="s">
        <v>79</v>
      </c>
      <c r="AY199" s="256" t="s">
        <v>292</v>
      </c>
    </row>
    <row r="200" s="15" customFormat="1">
      <c r="A200" s="15"/>
      <c r="B200" s="257"/>
      <c r="C200" s="258"/>
      <c r="D200" s="237" t="s">
        <v>301</v>
      </c>
      <c r="E200" s="259" t="s">
        <v>42</v>
      </c>
      <c r="F200" s="260" t="s">
        <v>303</v>
      </c>
      <c r="G200" s="258"/>
      <c r="H200" s="261">
        <v>3</v>
      </c>
      <c r="I200" s="262"/>
      <c r="J200" s="258"/>
      <c r="K200" s="258"/>
      <c r="L200" s="263"/>
      <c r="M200" s="264"/>
      <c r="N200" s="265"/>
      <c r="O200" s="265"/>
      <c r="P200" s="265"/>
      <c r="Q200" s="265"/>
      <c r="R200" s="265"/>
      <c r="S200" s="265"/>
      <c r="T200" s="266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67" t="s">
        <v>301</v>
      </c>
      <c r="AU200" s="267" t="s">
        <v>188</v>
      </c>
      <c r="AV200" s="15" t="s">
        <v>150</v>
      </c>
      <c r="AW200" s="15" t="s">
        <v>38</v>
      </c>
      <c r="AX200" s="15" t="s">
        <v>86</v>
      </c>
      <c r="AY200" s="267" t="s">
        <v>292</v>
      </c>
    </row>
    <row r="201" s="2" customFormat="1" ht="21.75" customHeight="1">
      <c r="A201" s="41"/>
      <c r="B201" s="42"/>
      <c r="C201" s="217" t="s">
        <v>7</v>
      </c>
      <c r="D201" s="217" t="s">
        <v>294</v>
      </c>
      <c r="E201" s="218" t="s">
        <v>413</v>
      </c>
      <c r="F201" s="219" t="s">
        <v>414</v>
      </c>
      <c r="G201" s="220" t="s">
        <v>181</v>
      </c>
      <c r="H201" s="221">
        <v>2</v>
      </c>
      <c r="I201" s="222"/>
      <c r="J201" s="223">
        <f>ROUND(I201*H201,2)</f>
        <v>0</v>
      </c>
      <c r="K201" s="219" t="s">
        <v>297</v>
      </c>
      <c r="L201" s="47"/>
      <c r="M201" s="224" t="s">
        <v>42</v>
      </c>
      <c r="N201" s="225" t="s">
        <v>50</v>
      </c>
      <c r="O201" s="87"/>
      <c r="P201" s="226">
        <f>O201*H201</f>
        <v>0</v>
      </c>
      <c r="Q201" s="226">
        <v>0</v>
      </c>
      <c r="R201" s="226">
        <f>Q201*H201</f>
        <v>0</v>
      </c>
      <c r="S201" s="226">
        <v>0</v>
      </c>
      <c r="T201" s="227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8" t="s">
        <v>150</v>
      </c>
      <c r="AT201" s="228" t="s">
        <v>294</v>
      </c>
      <c r="AU201" s="228" t="s">
        <v>188</v>
      </c>
      <c r="AY201" s="20" t="s">
        <v>292</v>
      </c>
      <c r="BE201" s="229">
        <f>IF(N201="základní",J201,0)</f>
        <v>0</v>
      </c>
      <c r="BF201" s="229">
        <f>IF(N201="snížená",J201,0)</f>
        <v>0</v>
      </c>
      <c r="BG201" s="229">
        <f>IF(N201="zákl. přenesená",J201,0)</f>
        <v>0</v>
      </c>
      <c r="BH201" s="229">
        <f>IF(N201="sníž. přenesená",J201,0)</f>
        <v>0</v>
      </c>
      <c r="BI201" s="229">
        <f>IF(N201="nulová",J201,0)</f>
        <v>0</v>
      </c>
      <c r="BJ201" s="20" t="s">
        <v>86</v>
      </c>
      <c r="BK201" s="229">
        <f>ROUND(I201*H201,2)</f>
        <v>0</v>
      </c>
      <c r="BL201" s="20" t="s">
        <v>150</v>
      </c>
      <c r="BM201" s="228" t="s">
        <v>415</v>
      </c>
    </row>
    <row r="202" s="2" customFormat="1">
      <c r="A202" s="41"/>
      <c r="B202" s="42"/>
      <c r="C202" s="43"/>
      <c r="D202" s="230" t="s">
        <v>299</v>
      </c>
      <c r="E202" s="43"/>
      <c r="F202" s="231" t="s">
        <v>416</v>
      </c>
      <c r="G202" s="43"/>
      <c r="H202" s="43"/>
      <c r="I202" s="232"/>
      <c r="J202" s="43"/>
      <c r="K202" s="43"/>
      <c r="L202" s="47"/>
      <c r="M202" s="233"/>
      <c r="N202" s="234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299</v>
      </c>
      <c r="AU202" s="20" t="s">
        <v>188</v>
      </c>
    </row>
    <row r="203" s="14" customFormat="1">
      <c r="A203" s="14"/>
      <c r="B203" s="246"/>
      <c r="C203" s="247"/>
      <c r="D203" s="237" t="s">
        <v>301</v>
      </c>
      <c r="E203" s="248" t="s">
        <v>42</v>
      </c>
      <c r="F203" s="249" t="s">
        <v>247</v>
      </c>
      <c r="G203" s="247"/>
      <c r="H203" s="250">
        <v>2</v>
      </c>
      <c r="I203" s="251"/>
      <c r="J203" s="247"/>
      <c r="K203" s="247"/>
      <c r="L203" s="252"/>
      <c r="M203" s="253"/>
      <c r="N203" s="254"/>
      <c r="O203" s="254"/>
      <c r="P203" s="254"/>
      <c r="Q203" s="254"/>
      <c r="R203" s="254"/>
      <c r="S203" s="254"/>
      <c r="T203" s="255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6" t="s">
        <v>301</v>
      </c>
      <c r="AU203" s="256" t="s">
        <v>188</v>
      </c>
      <c r="AV203" s="14" t="s">
        <v>88</v>
      </c>
      <c r="AW203" s="14" t="s">
        <v>38</v>
      </c>
      <c r="AX203" s="14" t="s">
        <v>79</v>
      </c>
      <c r="AY203" s="256" t="s">
        <v>292</v>
      </c>
    </row>
    <row r="204" s="15" customFormat="1">
      <c r="A204" s="15"/>
      <c r="B204" s="257"/>
      <c r="C204" s="258"/>
      <c r="D204" s="237" t="s">
        <v>301</v>
      </c>
      <c r="E204" s="259" t="s">
        <v>42</v>
      </c>
      <c r="F204" s="260" t="s">
        <v>303</v>
      </c>
      <c r="G204" s="258"/>
      <c r="H204" s="261">
        <v>2</v>
      </c>
      <c r="I204" s="262"/>
      <c r="J204" s="258"/>
      <c r="K204" s="258"/>
      <c r="L204" s="263"/>
      <c r="M204" s="264"/>
      <c r="N204" s="265"/>
      <c r="O204" s="265"/>
      <c r="P204" s="265"/>
      <c r="Q204" s="265"/>
      <c r="R204" s="265"/>
      <c r="S204" s="265"/>
      <c r="T204" s="266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67" t="s">
        <v>301</v>
      </c>
      <c r="AU204" s="267" t="s">
        <v>188</v>
      </c>
      <c r="AV204" s="15" t="s">
        <v>150</v>
      </c>
      <c r="AW204" s="15" t="s">
        <v>38</v>
      </c>
      <c r="AX204" s="15" t="s">
        <v>86</v>
      </c>
      <c r="AY204" s="267" t="s">
        <v>292</v>
      </c>
    </row>
    <row r="205" s="2" customFormat="1" ht="24.15" customHeight="1">
      <c r="A205" s="41"/>
      <c r="B205" s="42"/>
      <c r="C205" s="217" t="s">
        <v>417</v>
      </c>
      <c r="D205" s="217" t="s">
        <v>294</v>
      </c>
      <c r="E205" s="218" t="s">
        <v>418</v>
      </c>
      <c r="F205" s="219" t="s">
        <v>419</v>
      </c>
      <c r="G205" s="220" t="s">
        <v>181</v>
      </c>
      <c r="H205" s="221">
        <v>7</v>
      </c>
      <c r="I205" s="222"/>
      <c r="J205" s="223">
        <f>ROUND(I205*H205,2)</f>
        <v>0</v>
      </c>
      <c r="K205" s="219" t="s">
        <v>297</v>
      </c>
      <c r="L205" s="47"/>
      <c r="M205" s="224" t="s">
        <v>42</v>
      </c>
      <c r="N205" s="225" t="s">
        <v>50</v>
      </c>
      <c r="O205" s="87"/>
      <c r="P205" s="226">
        <f>O205*H205</f>
        <v>0</v>
      </c>
      <c r="Q205" s="226">
        <v>0</v>
      </c>
      <c r="R205" s="226">
        <f>Q205*H205</f>
        <v>0</v>
      </c>
      <c r="S205" s="226">
        <v>0</v>
      </c>
      <c r="T205" s="227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8" t="s">
        <v>150</v>
      </c>
      <c r="AT205" s="228" t="s">
        <v>294</v>
      </c>
      <c r="AU205" s="228" t="s">
        <v>188</v>
      </c>
      <c r="AY205" s="20" t="s">
        <v>292</v>
      </c>
      <c r="BE205" s="229">
        <f>IF(N205="základní",J205,0)</f>
        <v>0</v>
      </c>
      <c r="BF205" s="229">
        <f>IF(N205="snížená",J205,0)</f>
        <v>0</v>
      </c>
      <c r="BG205" s="229">
        <f>IF(N205="zákl. přenesená",J205,0)</f>
        <v>0</v>
      </c>
      <c r="BH205" s="229">
        <f>IF(N205="sníž. přenesená",J205,0)</f>
        <v>0</v>
      </c>
      <c r="BI205" s="229">
        <f>IF(N205="nulová",J205,0)</f>
        <v>0</v>
      </c>
      <c r="BJ205" s="20" t="s">
        <v>86</v>
      </c>
      <c r="BK205" s="229">
        <f>ROUND(I205*H205,2)</f>
        <v>0</v>
      </c>
      <c r="BL205" s="20" t="s">
        <v>150</v>
      </c>
      <c r="BM205" s="228" t="s">
        <v>420</v>
      </c>
    </row>
    <row r="206" s="2" customFormat="1">
      <c r="A206" s="41"/>
      <c r="B206" s="42"/>
      <c r="C206" s="43"/>
      <c r="D206" s="230" t="s">
        <v>299</v>
      </c>
      <c r="E206" s="43"/>
      <c r="F206" s="231" t="s">
        <v>421</v>
      </c>
      <c r="G206" s="43"/>
      <c r="H206" s="43"/>
      <c r="I206" s="232"/>
      <c r="J206" s="43"/>
      <c r="K206" s="43"/>
      <c r="L206" s="47"/>
      <c r="M206" s="233"/>
      <c r="N206" s="234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299</v>
      </c>
      <c r="AU206" s="20" t="s">
        <v>188</v>
      </c>
    </row>
    <row r="207" s="13" customFormat="1">
      <c r="A207" s="13"/>
      <c r="B207" s="235"/>
      <c r="C207" s="236"/>
      <c r="D207" s="237" t="s">
        <v>301</v>
      </c>
      <c r="E207" s="238" t="s">
        <v>42</v>
      </c>
      <c r="F207" s="239" t="s">
        <v>393</v>
      </c>
      <c r="G207" s="236"/>
      <c r="H207" s="238" t="s">
        <v>42</v>
      </c>
      <c r="I207" s="240"/>
      <c r="J207" s="236"/>
      <c r="K207" s="236"/>
      <c r="L207" s="241"/>
      <c r="M207" s="242"/>
      <c r="N207" s="243"/>
      <c r="O207" s="243"/>
      <c r="P207" s="243"/>
      <c r="Q207" s="243"/>
      <c r="R207" s="243"/>
      <c r="S207" s="243"/>
      <c r="T207" s="244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5" t="s">
        <v>301</v>
      </c>
      <c r="AU207" s="245" t="s">
        <v>188</v>
      </c>
      <c r="AV207" s="13" t="s">
        <v>86</v>
      </c>
      <c r="AW207" s="13" t="s">
        <v>38</v>
      </c>
      <c r="AX207" s="13" t="s">
        <v>79</v>
      </c>
      <c r="AY207" s="245" t="s">
        <v>292</v>
      </c>
    </row>
    <row r="208" s="14" customFormat="1">
      <c r="A208" s="14"/>
      <c r="B208" s="246"/>
      <c r="C208" s="247"/>
      <c r="D208" s="237" t="s">
        <v>301</v>
      </c>
      <c r="E208" s="248" t="s">
        <v>253</v>
      </c>
      <c r="F208" s="249" t="s">
        <v>182</v>
      </c>
      <c r="G208" s="247"/>
      <c r="H208" s="250">
        <v>7</v>
      </c>
      <c r="I208" s="251"/>
      <c r="J208" s="247"/>
      <c r="K208" s="247"/>
      <c r="L208" s="252"/>
      <c r="M208" s="253"/>
      <c r="N208" s="254"/>
      <c r="O208" s="254"/>
      <c r="P208" s="254"/>
      <c r="Q208" s="254"/>
      <c r="R208" s="254"/>
      <c r="S208" s="254"/>
      <c r="T208" s="255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6" t="s">
        <v>301</v>
      </c>
      <c r="AU208" s="256" t="s">
        <v>188</v>
      </c>
      <c r="AV208" s="14" t="s">
        <v>88</v>
      </c>
      <c r="AW208" s="14" t="s">
        <v>38</v>
      </c>
      <c r="AX208" s="14" t="s">
        <v>79</v>
      </c>
      <c r="AY208" s="256" t="s">
        <v>292</v>
      </c>
    </row>
    <row r="209" s="15" customFormat="1">
      <c r="A209" s="15"/>
      <c r="B209" s="257"/>
      <c r="C209" s="258"/>
      <c r="D209" s="237" t="s">
        <v>301</v>
      </c>
      <c r="E209" s="259" t="s">
        <v>42</v>
      </c>
      <c r="F209" s="260" t="s">
        <v>303</v>
      </c>
      <c r="G209" s="258"/>
      <c r="H209" s="261">
        <v>7</v>
      </c>
      <c r="I209" s="262"/>
      <c r="J209" s="258"/>
      <c r="K209" s="258"/>
      <c r="L209" s="263"/>
      <c r="M209" s="264"/>
      <c r="N209" s="265"/>
      <c r="O209" s="265"/>
      <c r="P209" s="265"/>
      <c r="Q209" s="265"/>
      <c r="R209" s="265"/>
      <c r="S209" s="265"/>
      <c r="T209" s="266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67" t="s">
        <v>301</v>
      </c>
      <c r="AU209" s="267" t="s">
        <v>188</v>
      </c>
      <c r="AV209" s="15" t="s">
        <v>150</v>
      </c>
      <c r="AW209" s="15" t="s">
        <v>38</v>
      </c>
      <c r="AX209" s="15" t="s">
        <v>86</v>
      </c>
      <c r="AY209" s="267" t="s">
        <v>292</v>
      </c>
    </row>
    <row r="210" s="2" customFormat="1" ht="24.15" customHeight="1">
      <c r="A210" s="41"/>
      <c r="B210" s="42"/>
      <c r="C210" s="217" t="s">
        <v>422</v>
      </c>
      <c r="D210" s="217" t="s">
        <v>294</v>
      </c>
      <c r="E210" s="218" t="s">
        <v>423</v>
      </c>
      <c r="F210" s="219" t="s">
        <v>424</v>
      </c>
      <c r="G210" s="220" t="s">
        <v>181</v>
      </c>
      <c r="H210" s="221">
        <v>2</v>
      </c>
      <c r="I210" s="222"/>
      <c r="J210" s="223">
        <f>ROUND(I210*H210,2)</f>
        <v>0</v>
      </c>
      <c r="K210" s="219" t="s">
        <v>297</v>
      </c>
      <c r="L210" s="47"/>
      <c r="M210" s="224" t="s">
        <v>42</v>
      </c>
      <c r="N210" s="225" t="s">
        <v>50</v>
      </c>
      <c r="O210" s="87"/>
      <c r="P210" s="226">
        <f>O210*H210</f>
        <v>0</v>
      </c>
      <c r="Q210" s="226">
        <v>0</v>
      </c>
      <c r="R210" s="226">
        <f>Q210*H210</f>
        <v>0</v>
      </c>
      <c r="S210" s="226">
        <v>0</v>
      </c>
      <c r="T210" s="227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8" t="s">
        <v>150</v>
      </c>
      <c r="AT210" s="228" t="s">
        <v>294</v>
      </c>
      <c r="AU210" s="228" t="s">
        <v>188</v>
      </c>
      <c r="AY210" s="20" t="s">
        <v>292</v>
      </c>
      <c r="BE210" s="229">
        <f>IF(N210="základní",J210,0)</f>
        <v>0</v>
      </c>
      <c r="BF210" s="229">
        <f>IF(N210="snížená",J210,0)</f>
        <v>0</v>
      </c>
      <c r="BG210" s="229">
        <f>IF(N210="zákl. přenesená",J210,0)</f>
        <v>0</v>
      </c>
      <c r="BH210" s="229">
        <f>IF(N210="sníž. přenesená",J210,0)</f>
        <v>0</v>
      </c>
      <c r="BI210" s="229">
        <f>IF(N210="nulová",J210,0)</f>
        <v>0</v>
      </c>
      <c r="BJ210" s="20" t="s">
        <v>86</v>
      </c>
      <c r="BK210" s="229">
        <f>ROUND(I210*H210,2)</f>
        <v>0</v>
      </c>
      <c r="BL210" s="20" t="s">
        <v>150</v>
      </c>
      <c r="BM210" s="228" t="s">
        <v>425</v>
      </c>
    </row>
    <row r="211" s="2" customFormat="1">
      <c r="A211" s="41"/>
      <c r="B211" s="42"/>
      <c r="C211" s="43"/>
      <c r="D211" s="230" t="s">
        <v>299</v>
      </c>
      <c r="E211" s="43"/>
      <c r="F211" s="231" t="s">
        <v>426</v>
      </c>
      <c r="G211" s="43"/>
      <c r="H211" s="43"/>
      <c r="I211" s="232"/>
      <c r="J211" s="43"/>
      <c r="K211" s="43"/>
      <c r="L211" s="47"/>
      <c r="M211" s="233"/>
      <c r="N211" s="234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20" t="s">
        <v>299</v>
      </c>
      <c r="AU211" s="20" t="s">
        <v>188</v>
      </c>
    </row>
    <row r="212" s="13" customFormat="1">
      <c r="A212" s="13"/>
      <c r="B212" s="235"/>
      <c r="C212" s="236"/>
      <c r="D212" s="237" t="s">
        <v>301</v>
      </c>
      <c r="E212" s="238" t="s">
        <v>42</v>
      </c>
      <c r="F212" s="239" t="s">
        <v>393</v>
      </c>
      <c r="G212" s="236"/>
      <c r="H212" s="238" t="s">
        <v>42</v>
      </c>
      <c r="I212" s="240"/>
      <c r="J212" s="236"/>
      <c r="K212" s="236"/>
      <c r="L212" s="241"/>
      <c r="M212" s="242"/>
      <c r="N212" s="243"/>
      <c r="O212" s="243"/>
      <c r="P212" s="243"/>
      <c r="Q212" s="243"/>
      <c r="R212" s="243"/>
      <c r="S212" s="243"/>
      <c r="T212" s="244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5" t="s">
        <v>301</v>
      </c>
      <c r="AU212" s="245" t="s">
        <v>188</v>
      </c>
      <c r="AV212" s="13" t="s">
        <v>86</v>
      </c>
      <c r="AW212" s="13" t="s">
        <v>38</v>
      </c>
      <c r="AX212" s="13" t="s">
        <v>79</v>
      </c>
      <c r="AY212" s="245" t="s">
        <v>292</v>
      </c>
    </row>
    <row r="213" s="14" customFormat="1">
      <c r="A213" s="14"/>
      <c r="B213" s="246"/>
      <c r="C213" s="247"/>
      <c r="D213" s="237" t="s">
        <v>301</v>
      </c>
      <c r="E213" s="248" t="s">
        <v>254</v>
      </c>
      <c r="F213" s="249" t="s">
        <v>88</v>
      </c>
      <c r="G213" s="247"/>
      <c r="H213" s="250">
        <v>2</v>
      </c>
      <c r="I213" s="251"/>
      <c r="J213" s="247"/>
      <c r="K213" s="247"/>
      <c r="L213" s="252"/>
      <c r="M213" s="253"/>
      <c r="N213" s="254"/>
      <c r="O213" s="254"/>
      <c r="P213" s="254"/>
      <c r="Q213" s="254"/>
      <c r="R213" s="254"/>
      <c r="S213" s="254"/>
      <c r="T213" s="255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6" t="s">
        <v>301</v>
      </c>
      <c r="AU213" s="256" t="s">
        <v>188</v>
      </c>
      <c r="AV213" s="14" t="s">
        <v>88</v>
      </c>
      <c r="AW213" s="14" t="s">
        <v>38</v>
      </c>
      <c r="AX213" s="14" t="s">
        <v>79</v>
      </c>
      <c r="AY213" s="256" t="s">
        <v>292</v>
      </c>
    </row>
    <row r="214" s="15" customFormat="1">
      <c r="A214" s="15"/>
      <c r="B214" s="257"/>
      <c r="C214" s="258"/>
      <c r="D214" s="237" t="s">
        <v>301</v>
      </c>
      <c r="E214" s="259" t="s">
        <v>42</v>
      </c>
      <c r="F214" s="260" t="s">
        <v>303</v>
      </c>
      <c r="G214" s="258"/>
      <c r="H214" s="261">
        <v>2</v>
      </c>
      <c r="I214" s="262"/>
      <c r="J214" s="258"/>
      <c r="K214" s="258"/>
      <c r="L214" s="263"/>
      <c r="M214" s="264"/>
      <c r="N214" s="265"/>
      <c r="O214" s="265"/>
      <c r="P214" s="265"/>
      <c r="Q214" s="265"/>
      <c r="R214" s="265"/>
      <c r="S214" s="265"/>
      <c r="T214" s="266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67" t="s">
        <v>301</v>
      </c>
      <c r="AU214" s="267" t="s">
        <v>188</v>
      </c>
      <c r="AV214" s="15" t="s">
        <v>150</v>
      </c>
      <c r="AW214" s="15" t="s">
        <v>38</v>
      </c>
      <c r="AX214" s="15" t="s">
        <v>86</v>
      </c>
      <c r="AY214" s="267" t="s">
        <v>292</v>
      </c>
    </row>
    <row r="215" s="2" customFormat="1" ht="24.15" customHeight="1">
      <c r="A215" s="41"/>
      <c r="B215" s="42"/>
      <c r="C215" s="217" t="s">
        <v>148</v>
      </c>
      <c r="D215" s="217" t="s">
        <v>294</v>
      </c>
      <c r="E215" s="218" t="s">
        <v>427</v>
      </c>
      <c r="F215" s="219" t="s">
        <v>428</v>
      </c>
      <c r="G215" s="220" t="s">
        <v>181</v>
      </c>
      <c r="H215" s="221">
        <v>5</v>
      </c>
      <c r="I215" s="222"/>
      <c r="J215" s="223">
        <f>ROUND(I215*H215,2)</f>
        <v>0</v>
      </c>
      <c r="K215" s="219" t="s">
        <v>297</v>
      </c>
      <c r="L215" s="47"/>
      <c r="M215" s="224" t="s">
        <v>42</v>
      </c>
      <c r="N215" s="225" t="s">
        <v>50</v>
      </c>
      <c r="O215" s="87"/>
      <c r="P215" s="226">
        <f>O215*H215</f>
        <v>0</v>
      </c>
      <c r="Q215" s="226">
        <v>0</v>
      </c>
      <c r="R215" s="226">
        <f>Q215*H215</f>
        <v>0</v>
      </c>
      <c r="S215" s="226">
        <v>0</v>
      </c>
      <c r="T215" s="227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8" t="s">
        <v>150</v>
      </c>
      <c r="AT215" s="228" t="s">
        <v>294</v>
      </c>
      <c r="AU215" s="228" t="s">
        <v>188</v>
      </c>
      <c r="AY215" s="20" t="s">
        <v>292</v>
      </c>
      <c r="BE215" s="229">
        <f>IF(N215="základní",J215,0)</f>
        <v>0</v>
      </c>
      <c r="BF215" s="229">
        <f>IF(N215="snížená",J215,0)</f>
        <v>0</v>
      </c>
      <c r="BG215" s="229">
        <f>IF(N215="zákl. přenesená",J215,0)</f>
        <v>0</v>
      </c>
      <c r="BH215" s="229">
        <f>IF(N215="sníž. přenesená",J215,0)</f>
        <v>0</v>
      </c>
      <c r="BI215" s="229">
        <f>IF(N215="nulová",J215,0)</f>
        <v>0</v>
      </c>
      <c r="BJ215" s="20" t="s">
        <v>86</v>
      </c>
      <c r="BK215" s="229">
        <f>ROUND(I215*H215,2)</f>
        <v>0</v>
      </c>
      <c r="BL215" s="20" t="s">
        <v>150</v>
      </c>
      <c r="BM215" s="228" t="s">
        <v>429</v>
      </c>
    </row>
    <row r="216" s="2" customFormat="1">
      <c r="A216" s="41"/>
      <c r="B216" s="42"/>
      <c r="C216" s="43"/>
      <c r="D216" s="230" t="s">
        <v>299</v>
      </c>
      <c r="E216" s="43"/>
      <c r="F216" s="231" t="s">
        <v>430</v>
      </c>
      <c r="G216" s="43"/>
      <c r="H216" s="43"/>
      <c r="I216" s="232"/>
      <c r="J216" s="43"/>
      <c r="K216" s="43"/>
      <c r="L216" s="47"/>
      <c r="M216" s="233"/>
      <c r="N216" s="234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20" t="s">
        <v>299</v>
      </c>
      <c r="AU216" s="20" t="s">
        <v>188</v>
      </c>
    </row>
    <row r="217" s="13" customFormat="1">
      <c r="A217" s="13"/>
      <c r="B217" s="235"/>
      <c r="C217" s="236"/>
      <c r="D217" s="237" t="s">
        <v>301</v>
      </c>
      <c r="E217" s="238" t="s">
        <v>42</v>
      </c>
      <c r="F217" s="239" t="s">
        <v>393</v>
      </c>
      <c r="G217" s="236"/>
      <c r="H217" s="238" t="s">
        <v>42</v>
      </c>
      <c r="I217" s="240"/>
      <c r="J217" s="236"/>
      <c r="K217" s="236"/>
      <c r="L217" s="241"/>
      <c r="M217" s="242"/>
      <c r="N217" s="243"/>
      <c r="O217" s="243"/>
      <c r="P217" s="243"/>
      <c r="Q217" s="243"/>
      <c r="R217" s="243"/>
      <c r="S217" s="243"/>
      <c r="T217" s="244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5" t="s">
        <v>301</v>
      </c>
      <c r="AU217" s="245" t="s">
        <v>188</v>
      </c>
      <c r="AV217" s="13" t="s">
        <v>86</v>
      </c>
      <c r="AW217" s="13" t="s">
        <v>38</v>
      </c>
      <c r="AX217" s="13" t="s">
        <v>79</v>
      </c>
      <c r="AY217" s="245" t="s">
        <v>292</v>
      </c>
    </row>
    <row r="218" s="14" customFormat="1">
      <c r="A218" s="14"/>
      <c r="B218" s="246"/>
      <c r="C218" s="247"/>
      <c r="D218" s="237" t="s">
        <v>301</v>
      </c>
      <c r="E218" s="248" t="s">
        <v>255</v>
      </c>
      <c r="F218" s="249" t="s">
        <v>256</v>
      </c>
      <c r="G218" s="247"/>
      <c r="H218" s="250">
        <v>5</v>
      </c>
      <c r="I218" s="251"/>
      <c r="J218" s="247"/>
      <c r="K218" s="247"/>
      <c r="L218" s="252"/>
      <c r="M218" s="253"/>
      <c r="N218" s="254"/>
      <c r="O218" s="254"/>
      <c r="P218" s="254"/>
      <c r="Q218" s="254"/>
      <c r="R218" s="254"/>
      <c r="S218" s="254"/>
      <c r="T218" s="255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6" t="s">
        <v>301</v>
      </c>
      <c r="AU218" s="256" t="s">
        <v>188</v>
      </c>
      <c r="AV218" s="14" t="s">
        <v>88</v>
      </c>
      <c r="AW218" s="14" t="s">
        <v>38</v>
      </c>
      <c r="AX218" s="14" t="s">
        <v>79</v>
      </c>
      <c r="AY218" s="256" t="s">
        <v>292</v>
      </c>
    </row>
    <row r="219" s="15" customFormat="1">
      <c r="A219" s="15"/>
      <c r="B219" s="257"/>
      <c r="C219" s="258"/>
      <c r="D219" s="237" t="s">
        <v>301</v>
      </c>
      <c r="E219" s="259" t="s">
        <v>42</v>
      </c>
      <c r="F219" s="260" t="s">
        <v>303</v>
      </c>
      <c r="G219" s="258"/>
      <c r="H219" s="261">
        <v>5</v>
      </c>
      <c r="I219" s="262"/>
      <c r="J219" s="258"/>
      <c r="K219" s="258"/>
      <c r="L219" s="263"/>
      <c r="M219" s="264"/>
      <c r="N219" s="265"/>
      <c r="O219" s="265"/>
      <c r="P219" s="265"/>
      <c r="Q219" s="265"/>
      <c r="R219" s="265"/>
      <c r="S219" s="265"/>
      <c r="T219" s="266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67" t="s">
        <v>301</v>
      </c>
      <c r="AU219" s="267" t="s">
        <v>188</v>
      </c>
      <c r="AV219" s="15" t="s">
        <v>150</v>
      </c>
      <c r="AW219" s="15" t="s">
        <v>38</v>
      </c>
      <c r="AX219" s="15" t="s">
        <v>86</v>
      </c>
      <c r="AY219" s="267" t="s">
        <v>292</v>
      </c>
    </row>
    <row r="220" s="2" customFormat="1" ht="24.15" customHeight="1">
      <c r="A220" s="41"/>
      <c r="B220" s="42"/>
      <c r="C220" s="217" t="s">
        <v>242</v>
      </c>
      <c r="D220" s="217" t="s">
        <v>294</v>
      </c>
      <c r="E220" s="218" t="s">
        <v>431</v>
      </c>
      <c r="F220" s="219" t="s">
        <v>432</v>
      </c>
      <c r="G220" s="220" t="s">
        <v>181</v>
      </c>
      <c r="H220" s="221">
        <v>7</v>
      </c>
      <c r="I220" s="222"/>
      <c r="J220" s="223">
        <f>ROUND(I220*H220,2)</f>
        <v>0</v>
      </c>
      <c r="K220" s="219" t="s">
        <v>297</v>
      </c>
      <c r="L220" s="47"/>
      <c r="M220" s="224" t="s">
        <v>42</v>
      </c>
      <c r="N220" s="225" t="s">
        <v>50</v>
      </c>
      <c r="O220" s="87"/>
      <c r="P220" s="226">
        <f>O220*H220</f>
        <v>0</v>
      </c>
      <c r="Q220" s="226">
        <v>0</v>
      </c>
      <c r="R220" s="226">
        <f>Q220*H220</f>
        <v>0</v>
      </c>
      <c r="S220" s="226">
        <v>0</v>
      </c>
      <c r="T220" s="227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28" t="s">
        <v>150</v>
      </c>
      <c r="AT220" s="228" t="s">
        <v>294</v>
      </c>
      <c r="AU220" s="228" t="s">
        <v>188</v>
      </c>
      <c r="AY220" s="20" t="s">
        <v>292</v>
      </c>
      <c r="BE220" s="229">
        <f>IF(N220="základní",J220,0)</f>
        <v>0</v>
      </c>
      <c r="BF220" s="229">
        <f>IF(N220="snížená",J220,0)</f>
        <v>0</v>
      </c>
      <c r="BG220" s="229">
        <f>IF(N220="zákl. přenesená",J220,0)</f>
        <v>0</v>
      </c>
      <c r="BH220" s="229">
        <f>IF(N220="sníž. přenesená",J220,0)</f>
        <v>0</v>
      </c>
      <c r="BI220" s="229">
        <f>IF(N220="nulová",J220,0)</f>
        <v>0</v>
      </c>
      <c r="BJ220" s="20" t="s">
        <v>86</v>
      </c>
      <c r="BK220" s="229">
        <f>ROUND(I220*H220,2)</f>
        <v>0</v>
      </c>
      <c r="BL220" s="20" t="s">
        <v>150</v>
      </c>
      <c r="BM220" s="228" t="s">
        <v>433</v>
      </c>
    </row>
    <row r="221" s="2" customFormat="1">
      <c r="A221" s="41"/>
      <c r="B221" s="42"/>
      <c r="C221" s="43"/>
      <c r="D221" s="230" t="s">
        <v>299</v>
      </c>
      <c r="E221" s="43"/>
      <c r="F221" s="231" t="s">
        <v>434</v>
      </c>
      <c r="G221" s="43"/>
      <c r="H221" s="43"/>
      <c r="I221" s="232"/>
      <c r="J221" s="43"/>
      <c r="K221" s="43"/>
      <c r="L221" s="47"/>
      <c r="M221" s="233"/>
      <c r="N221" s="234"/>
      <c r="O221" s="87"/>
      <c r="P221" s="87"/>
      <c r="Q221" s="87"/>
      <c r="R221" s="87"/>
      <c r="S221" s="87"/>
      <c r="T221" s="88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T221" s="20" t="s">
        <v>299</v>
      </c>
      <c r="AU221" s="20" t="s">
        <v>188</v>
      </c>
    </row>
    <row r="222" s="14" customFormat="1">
      <c r="A222" s="14"/>
      <c r="B222" s="246"/>
      <c r="C222" s="247"/>
      <c r="D222" s="237" t="s">
        <v>301</v>
      </c>
      <c r="E222" s="248" t="s">
        <v>42</v>
      </c>
      <c r="F222" s="249" t="s">
        <v>253</v>
      </c>
      <c r="G222" s="247"/>
      <c r="H222" s="250">
        <v>7</v>
      </c>
      <c r="I222" s="251"/>
      <c r="J222" s="247"/>
      <c r="K222" s="247"/>
      <c r="L222" s="252"/>
      <c r="M222" s="253"/>
      <c r="N222" s="254"/>
      <c r="O222" s="254"/>
      <c r="P222" s="254"/>
      <c r="Q222" s="254"/>
      <c r="R222" s="254"/>
      <c r="S222" s="254"/>
      <c r="T222" s="255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6" t="s">
        <v>301</v>
      </c>
      <c r="AU222" s="256" t="s">
        <v>188</v>
      </c>
      <c r="AV222" s="14" t="s">
        <v>88</v>
      </c>
      <c r="AW222" s="14" t="s">
        <v>38</v>
      </c>
      <c r="AX222" s="14" t="s">
        <v>79</v>
      </c>
      <c r="AY222" s="256" t="s">
        <v>292</v>
      </c>
    </row>
    <row r="223" s="15" customFormat="1">
      <c r="A223" s="15"/>
      <c r="B223" s="257"/>
      <c r="C223" s="258"/>
      <c r="D223" s="237" t="s">
        <v>301</v>
      </c>
      <c r="E223" s="259" t="s">
        <v>42</v>
      </c>
      <c r="F223" s="260" t="s">
        <v>303</v>
      </c>
      <c r="G223" s="258"/>
      <c r="H223" s="261">
        <v>7</v>
      </c>
      <c r="I223" s="262"/>
      <c r="J223" s="258"/>
      <c r="K223" s="258"/>
      <c r="L223" s="263"/>
      <c r="M223" s="264"/>
      <c r="N223" s="265"/>
      <c r="O223" s="265"/>
      <c r="P223" s="265"/>
      <c r="Q223" s="265"/>
      <c r="R223" s="265"/>
      <c r="S223" s="265"/>
      <c r="T223" s="266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67" t="s">
        <v>301</v>
      </c>
      <c r="AU223" s="267" t="s">
        <v>188</v>
      </c>
      <c r="AV223" s="15" t="s">
        <v>150</v>
      </c>
      <c r="AW223" s="15" t="s">
        <v>38</v>
      </c>
      <c r="AX223" s="15" t="s">
        <v>86</v>
      </c>
      <c r="AY223" s="267" t="s">
        <v>292</v>
      </c>
    </row>
    <row r="224" s="2" customFormat="1" ht="24.15" customHeight="1">
      <c r="A224" s="41"/>
      <c r="B224" s="42"/>
      <c r="C224" s="217" t="s">
        <v>435</v>
      </c>
      <c r="D224" s="217" t="s">
        <v>294</v>
      </c>
      <c r="E224" s="218" t="s">
        <v>436</v>
      </c>
      <c r="F224" s="219" t="s">
        <v>437</v>
      </c>
      <c r="G224" s="220" t="s">
        <v>181</v>
      </c>
      <c r="H224" s="221">
        <v>2</v>
      </c>
      <c r="I224" s="222"/>
      <c r="J224" s="223">
        <f>ROUND(I224*H224,2)</f>
        <v>0</v>
      </c>
      <c r="K224" s="219" t="s">
        <v>297</v>
      </c>
      <c r="L224" s="47"/>
      <c r="M224" s="224" t="s">
        <v>42</v>
      </c>
      <c r="N224" s="225" t="s">
        <v>50</v>
      </c>
      <c r="O224" s="87"/>
      <c r="P224" s="226">
        <f>O224*H224</f>
        <v>0</v>
      </c>
      <c r="Q224" s="226">
        <v>0</v>
      </c>
      <c r="R224" s="226">
        <f>Q224*H224</f>
        <v>0</v>
      </c>
      <c r="S224" s="226">
        <v>0</v>
      </c>
      <c r="T224" s="227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28" t="s">
        <v>150</v>
      </c>
      <c r="AT224" s="228" t="s">
        <v>294</v>
      </c>
      <c r="AU224" s="228" t="s">
        <v>188</v>
      </c>
      <c r="AY224" s="20" t="s">
        <v>292</v>
      </c>
      <c r="BE224" s="229">
        <f>IF(N224="základní",J224,0)</f>
        <v>0</v>
      </c>
      <c r="BF224" s="229">
        <f>IF(N224="snížená",J224,0)</f>
        <v>0</v>
      </c>
      <c r="BG224" s="229">
        <f>IF(N224="zákl. přenesená",J224,0)</f>
        <v>0</v>
      </c>
      <c r="BH224" s="229">
        <f>IF(N224="sníž. přenesená",J224,0)</f>
        <v>0</v>
      </c>
      <c r="BI224" s="229">
        <f>IF(N224="nulová",J224,0)</f>
        <v>0</v>
      </c>
      <c r="BJ224" s="20" t="s">
        <v>86</v>
      </c>
      <c r="BK224" s="229">
        <f>ROUND(I224*H224,2)</f>
        <v>0</v>
      </c>
      <c r="BL224" s="20" t="s">
        <v>150</v>
      </c>
      <c r="BM224" s="228" t="s">
        <v>438</v>
      </c>
    </row>
    <row r="225" s="2" customFormat="1">
      <c r="A225" s="41"/>
      <c r="B225" s="42"/>
      <c r="C225" s="43"/>
      <c r="D225" s="230" t="s">
        <v>299</v>
      </c>
      <c r="E225" s="43"/>
      <c r="F225" s="231" t="s">
        <v>439</v>
      </c>
      <c r="G225" s="43"/>
      <c r="H225" s="43"/>
      <c r="I225" s="232"/>
      <c r="J225" s="43"/>
      <c r="K225" s="43"/>
      <c r="L225" s="47"/>
      <c r="M225" s="233"/>
      <c r="N225" s="234"/>
      <c r="O225" s="87"/>
      <c r="P225" s="87"/>
      <c r="Q225" s="87"/>
      <c r="R225" s="87"/>
      <c r="S225" s="87"/>
      <c r="T225" s="88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T225" s="20" t="s">
        <v>299</v>
      </c>
      <c r="AU225" s="20" t="s">
        <v>188</v>
      </c>
    </row>
    <row r="226" s="14" customFormat="1">
      <c r="A226" s="14"/>
      <c r="B226" s="246"/>
      <c r="C226" s="247"/>
      <c r="D226" s="237" t="s">
        <v>301</v>
      </c>
      <c r="E226" s="248" t="s">
        <v>42</v>
      </c>
      <c r="F226" s="249" t="s">
        <v>254</v>
      </c>
      <c r="G226" s="247"/>
      <c r="H226" s="250">
        <v>2</v>
      </c>
      <c r="I226" s="251"/>
      <c r="J226" s="247"/>
      <c r="K226" s="247"/>
      <c r="L226" s="252"/>
      <c r="M226" s="253"/>
      <c r="N226" s="254"/>
      <c r="O226" s="254"/>
      <c r="P226" s="254"/>
      <c r="Q226" s="254"/>
      <c r="R226" s="254"/>
      <c r="S226" s="254"/>
      <c r="T226" s="255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6" t="s">
        <v>301</v>
      </c>
      <c r="AU226" s="256" t="s">
        <v>188</v>
      </c>
      <c r="AV226" s="14" t="s">
        <v>88</v>
      </c>
      <c r="AW226" s="14" t="s">
        <v>38</v>
      </c>
      <c r="AX226" s="14" t="s">
        <v>79</v>
      </c>
      <c r="AY226" s="256" t="s">
        <v>292</v>
      </c>
    </row>
    <row r="227" s="15" customFormat="1">
      <c r="A227" s="15"/>
      <c r="B227" s="257"/>
      <c r="C227" s="258"/>
      <c r="D227" s="237" t="s">
        <v>301</v>
      </c>
      <c r="E227" s="259" t="s">
        <v>42</v>
      </c>
      <c r="F227" s="260" t="s">
        <v>303</v>
      </c>
      <c r="G227" s="258"/>
      <c r="H227" s="261">
        <v>2</v>
      </c>
      <c r="I227" s="262"/>
      <c r="J227" s="258"/>
      <c r="K227" s="258"/>
      <c r="L227" s="263"/>
      <c r="M227" s="264"/>
      <c r="N227" s="265"/>
      <c r="O227" s="265"/>
      <c r="P227" s="265"/>
      <c r="Q227" s="265"/>
      <c r="R227" s="265"/>
      <c r="S227" s="265"/>
      <c r="T227" s="266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67" t="s">
        <v>301</v>
      </c>
      <c r="AU227" s="267" t="s">
        <v>188</v>
      </c>
      <c r="AV227" s="15" t="s">
        <v>150</v>
      </c>
      <c r="AW227" s="15" t="s">
        <v>38</v>
      </c>
      <c r="AX227" s="15" t="s">
        <v>86</v>
      </c>
      <c r="AY227" s="267" t="s">
        <v>292</v>
      </c>
    </row>
    <row r="228" s="2" customFormat="1" ht="24.15" customHeight="1">
      <c r="A228" s="41"/>
      <c r="B228" s="42"/>
      <c r="C228" s="217" t="s">
        <v>440</v>
      </c>
      <c r="D228" s="217" t="s">
        <v>294</v>
      </c>
      <c r="E228" s="218" t="s">
        <v>441</v>
      </c>
      <c r="F228" s="219" t="s">
        <v>442</v>
      </c>
      <c r="G228" s="220" t="s">
        <v>181</v>
      </c>
      <c r="H228" s="221">
        <v>5</v>
      </c>
      <c r="I228" s="222"/>
      <c r="J228" s="223">
        <f>ROUND(I228*H228,2)</f>
        <v>0</v>
      </c>
      <c r="K228" s="219" t="s">
        <v>297</v>
      </c>
      <c r="L228" s="47"/>
      <c r="M228" s="224" t="s">
        <v>42</v>
      </c>
      <c r="N228" s="225" t="s">
        <v>50</v>
      </c>
      <c r="O228" s="87"/>
      <c r="P228" s="226">
        <f>O228*H228</f>
        <v>0</v>
      </c>
      <c r="Q228" s="226">
        <v>0</v>
      </c>
      <c r="R228" s="226">
        <f>Q228*H228</f>
        <v>0</v>
      </c>
      <c r="S228" s="226">
        <v>0</v>
      </c>
      <c r="T228" s="227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8" t="s">
        <v>150</v>
      </c>
      <c r="AT228" s="228" t="s">
        <v>294</v>
      </c>
      <c r="AU228" s="228" t="s">
        <v>188</v>
      </c>
      <c r="AY228" s="20" t="s">
        <v>292</v>
      </c>
      <c r="BE228" s="229">
        <f>IF(N228="základní",J228,0)</f>
        <v>0</v>
      </c>
      <c r="BF228" s="229">
        <f>IF(N228="snížená",J228,0)</f>
        <v>0</v>
      </c>
      <c r="BG228" s="229">
        <f>IF(N228="zákl. přenesená",J228,0)</f>
        <v>0</v>
      </c>
      <c r="BH228" s="229">
        <f>IF(N228="sníž. přenesená",J228,0)</f>
        <v>0</v>
      </c>
      <c r="BI228" s="229">
        <f>IF(N228="nulová",J228,0)</f>
        <v>0</v>
      </c>
      <c r="BJ228" s="20" t="s">
        <v>86</v>
      </c>
      <c r="BK228" s="229">
        <f>ROUND(I228*H228,2)</f>
        <v>0</v>
      </c>
      <c r="BL228" s="20" t="s">
        <v>150</v>
      </c>
      <c r="BM228" s="228" t="s">
        <v>443</v>
      </c>
    </row>
    <row r="229" s="2" customFormat="1">
      <c r="A229" s="41"/>
      <c r="B229" s="42"/>
      <c r="C229" s="43"/>
      <c r="D229" s="230" t="s">
        <v>299</v>
      </c>
      <c r="E229" s="43"/>
      <c r="F229" s="231" t="s">
        <v>444</v>
      </c>
      <c r="G229" s="43"/>
      <c r="H229" s="43"/>
      <c r="I229" s="232"/>
      <c r="J229" s="43"/>
      <c r="K229" s="43"/>
      <c r="L229" s="47"/>
      <c r="M229" s="233"/>
      <c r="N229" s="234"/>
      <c r="O229" s="87"/>
      <c r="P229" s="87"/>
      <c r="Q229" s="87"/>
      <c r="R229" s="87"/>
      <c r="S229" s="87"/>
      <c r="T229" s="88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T229" s="20" t="s">
        <v>299</v>
      </c>
      <c r="AU229" s="20" t="s">
        <v>188</v>
      </c>
    </row>
    <row r="230" s="14" customFormat="1">
      <c r="A230" s="14"/>
      <c r="B230" s="246"/>
      <c r="C230" s="247"/>
      <c r="D230" s="237" t="s">
        <v>301</v>
      </c>
      <c r="E230" s="248" t="s">
        <v>42</v>
      </c>
      <c r="F230" s="249" t="s">
        <v>255</v>
      </c>
      <c r="G230" s="247"/>
      <c r="H230" s="250">
        <v>5</v>
      </c>
      <c r="I230" s="251"/>
      <c r="J230" s="247"/>
      <c r="K230" s="247"/>
      <c r="L230" s="252"/>
      <c r="M230" s="253"/>
      <c r="N230" s="254"/>
      <c r="O230" s="254"/>
      <c r="P230" s="254"/>
      <c r="Q230" s="254"/>
      <c r="R230" s="254"/>
      <c r="S230" s="254"/>
      <c r="T230" s="255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6" t="s">
        <v>301</v>
      </c>
      <c r="AU230" s="256" t="s">
        <v>188</v>
      </c>
      <c r="AV230" s="14" t="s">
        <v>88</v>
      </c>
      <c r="AW230" s="14" t="s">
        <v>38</v>
      </c>
      <c r="AX230" s="14" t="s">
        <v>79</v>
      </c>
      <c r="AY230" s="256" t="s">
        <v>292</v>
      </c>
    </row>
    <row r="231" s="15" customFormat="1">
      <c r="A231" s="15"/>
      <c r="B231" s="257"/>
      <c r="C231" s="258"/>
      <c r="D231" s="237" t="s">
        <v>301</v>
      </c>
      <c r="E231" s="259" t="s">
        <v>42</v>
      </c>
      <c r="F231" s="260" t="s">
        <v>303</v>
      </c>
      <c r="G231" s="258"/>
      <c r="H231" s="261">
        <v>5</v>
      </c>
      <c r="I231" s="262"/>
      <c r="J231" s="258"/>
      <c r="K231" s="258"/>
      <c r="L231" s="263"/>
      <c r="M231" s="264"/>
      <c r="N231" s="265"/>
      <c r="O231" s="265"/>
      <c r="P231" s="265"/>
      <c r="Q231" s="265"/>
      <c r="R231" s="265"/>
      <c r="S231" s="265"/>
      <c r="T231" s="266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67" t="s">
        <v>301</v>
      </c>
      <c r="AU231" s="267" t="s">
        <v>188</v>
      </c>
      <c r="AV231" s="15" t="s">
        <v>150</v>
      </c>
      <c r="AW231" s="15" t="s">
        <v>38</v>
      </c>
      <c r="AX231" s="15" t="s">
        <v>86</v>
      </c>
      <c r="AY231" s="267" t="s">
        <v>292</v>
      </c>
    </row>
    <row r="232" s="2" customFormat="1" ht="24.15" customHeight="1">
      <c r="A232" s="41"/>
      <c r="B232" s="42"/>
      <c r="C232" s="217" t="s">
        <v>445</v>
      </c>
      <c r="D232" s="217" t="s">
        <v>294</v>
      </c>
      <c r="E232" s="218" t="s">
        <v>446</v>
      </c>
      <c r="F232" s="219" t="s">
        <v>447</v>
      </c>
      <c r="G232" s="220" t="s">
        <v>181</v>
      </c>
      <c r="H232" s="221">
        <v>12</v>
      </c>
      <c r="I232" s="222"/>
      <c r="J232" s="223">
        <f>ROUND(I232*H232,2)</f>
        <v>0</v>
      </c>
      <c r="K232" s="219" t="s">
        <v>297</v>
      </c>
      <c r="L232" s="47"/>
      <c r="M232" s="224" t="s">
        <v>42</v>
      </c>
      <c r="N232" s="225" t="s">
        <v>50</v>
      </c>
      <c r="O232" s="87"/>
      <c r="P232" s="226">
        <f>O232*H232</f>
        <v>0</v>
      </c>
      <c r="Q232" s="226">
        <v>0</v>
      </c>
      <c r="R232" s="226">
        <f>Q232*H232</f>
        <v>0</v>
      </c>
      <c r="S232" s="226">
        <v>0</v>
      </c>
      <c r="T232" s="227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28" t="s">
        <v>150</v>
      </c>
      <c r="AT232" s="228" t="s">
        <v>294</v>
      </c>
      <c r="AU232" s="228" t="s">
        <v>188</v>
      </c>
      <c r="AY232" s="20" t="s">
        <v>292</v>
      </c>
      <c r="BE232" s="229">
        <f>IF(N232="základní",J232,0)</f>
        <v>0</v>
      </c>
      <c r="BF232" s="229">
        <f>IF(N232="snížená",J232,0)</f>
        <v>0</v>
      </c>
      <c r="BG232" s="229">
        <f>IF(N232="zákl. přenesená",J232,0)</f>
        <v>0</v>
      </c>
      <c r="BH232" s="229">
        <f>IF(N232="sníž. přenesená",J232,0)</f>
        <v>0</v>
      </c>
      <c r="BI232" s="229">
        <f>IF(N232="nulová",J232,0)</f>
        <v>0</v>
      </c>
      <c r="BJ232" s="20" t="s">
        <v>86</v>
      </c>
      <c r="BK232" s="229">
        <f>ROUND(I232*H232,2)</f>
        <v>0</v>
      </c>
      <c r="BL232" s="20" t="s">
        <v>150</v>
      </c>
      <c r="BM232" s="228" t="s">
        <v>448</v>
      </c>
    </row>
    <row r="233" s="2" customFormat="1">
      <c r="A233" s="41"/>
      <c r="B233" s="42"/>
      <c r="C233" s="43"/>
      <c r="D233" s="230" t="s">
        <v>299</v>
      </c>
      <c r="E233" s="43"/>
      <c r="F233" s="231" t="s">
        <v>449</v>
      </c>
      <c r="G233" s="43"/>
      <c r="H233" s="43"/>
      <c r="I233" s="232"/>
      <c r="J233" s="43"/>
      <c r="K233" s="43"/>
      <c r="L233" s="47"/>
      <c r="M233" s="233"/>
      <c r="N233" s="234"/>
      <c r="O233" s="87"/>
      <c r="P233" s="87"/>
      <c r="Q233" s="87"/>
      <c r="R233" s="87"/>
      <c r="S233" s="87"/>
      <c r="T233" s="88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T233" s="20" t="s">
        <v>299</v>
      </c>
      <c r="AU233" s="20" t="s">
        <v>188</v>
      </c>
    </row>
    <row r="234" s="14" customFormat="1">
      <c r="A234" s="14"/>
      <c r="B234" s="246"/>
      <c r="C234" s="247"/>
      <c r="D234" s="237" t="s">
        <v>301</v>
      </c>
      <c r="E234" s="248" t="s">
        <v>42</v>
      </c>
      <c r="F234" s="249" t="s">
        <v>450</v>
      </c>
      <c r="G234" s="247"/>
      <c r="H234" s="250">
        <v>12</v>
      </c>
      <c r="I234" s="251"/>
      <c r="J234" s="247"/>
      <c r="K234" s="247"/>
      <c r="L234" s="252"/>
      <c r="M234" s="253"/>
      <c r="N234" s="254"/>
      <c r="O234" s="254"/>
      <c r="P234" s="254"/>
      <c r="Q234" s="254"/>
      <c r="R234" s="254"/>
      <c r="S234" s="254"/>
      <c r="T234" s="255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6" t="s">
        <v>301</v>
      </c>
      <c r="AU234" s="256" t="s">
        <v>188</v>
      </c>
      <c r="AV234" s="14" t="s">
        <v>88</v>
      </c>
      <c r="AW234" s="14" t="s">
        <v>38</v>
      </c>
      <c r="AX234" s="14" t="s">
        <v>79</v>
      </c>
      <c r="AY234" s="256" t="s">
        <v>292</v>
      </c>
    </row>
    <row r="235" s="15" customFormat="1">
      <c r="A235" s="15"/>
      <c r="B235" s="257"/>
      <c r="C235" s="258"/>
      <c r="D235" s="237" t="s">
        <v>301</v>
      </c>
      <c r="E235" s="259" t="s">
        <v>42</v>
      </c>
      <c r="F235" s="260" t="s">
        <v>303</v>
      </c>
      <c r="G235" s="258"/>
      <c r="H235" s="261">
        <v>12</v>
      </c>
      <c r="I235" s="262"/>
      <c r="J235" s="258"/>
      <c r="K235" s="258"/>
      <c r="L235" s="263"/>
      <c r="M235" s="264"/>
      <c r="N235" s="265"/>
      <c r="O235" s="265"/>
      <c r="P235" s="265"/>
      <c r="Q235" s="265"/>
      <c r="R235" s="265"/>
      <c r="S235" s="265"/>
      <c r="T235" s="266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67" t="s">
        <v>301</v>
      </c>
      <c r="AU235" s="267" t="s">
        <v>188</v>
      </c>
      <c r="AV235" s="15" t="s">
        <v>150</v>
      </c>
      <c r="AW235" s="15" t="s">
        <v>38</v>
      </c>
      <c r="AX235" s="15" t="s">
        <v>86</v>
      </c>
      <c r="AY235" s="267" t="s">
        <v>292</v>
      </c>
    </row>
    <row r="236" s="2" customFormat="1" ht="24.15" customHeight="1">
      <c r="A236" s="41"/>
      <c r="B236" s="42"/>
      <c r="C236" s="217" t="s">
        <v>451</v>
      </c>
      <c r="D236" s="217" t="s">
        <v>294</v>
      </c>
      <c r="E236" s="218" t="s">
        <v>452</v>
      </c>
      <c r="F236" s="219" t="s">
        <v>453</v>
      </c>
      <c r="G236" s="220" t="s">
        <v>181</v>
      </c>
      <c r="H236" s="221">
        <v>2</v>
      </c>
      <c r="I236" s="222"/>
      <c r="J236" s="223">
        <f>ROUND(I236*H236,2)</f>
        <v>0</v>
      </c>
      <c r="K236" s="219" t="s">
        <v>297</v>
      </c>
      <c r="L236" s="47"/>
      <c r="M236" s="224" t="s">
        <v>42</v>
      </c>
      <c r="N236" s="225" t="s">
        <v>50</v>
      </c>
      <c r="O236" s="87"/>
      <c r="P236" s="226">
        <f>O236*H236</f>
        <v>0</v>
      </c>
      <c r="Q236" s="226">
        <v>0</v>
      </c>
      <c r="R236" s="226">
        <f>Q236*H236</f>
        <v>0</v>
      </c>
      <c r="S236" s="226">
        <v>0</v>
      </c>
      <c r="T236" s="227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28" t="s">
        <v>150</v>
      </c>
      <c r="AT236" s="228" t="s">
        <v>294</v>
      </c>
      <c r="AU236" s="228" t="s">
        <v>188</v>
      </c>
      <c r="AY236" s="20" t="s">
        <v>292</v>
      </c>
      <c r="BE236" s="229">
        <f>IF(N236="základní",J236,0)</f>
        <v>0</v>
      </c>
      <c r="BF236" s="229">
        <f>IF(N236="snížená",J236,0)</f>
        <v>0</v>
      </c>
      <c r="BG236" s="229">
        <f>IF(N236="zákl. přenesená",J236,0)</f>
        <v>0</v>
      </c>
      <c r="BH236" s="229">
        <f>IF(N236="sníž. přenesená",J236,0)</f>
        <v>0</v>
      </c>
      <c r="BI236" s="229">
        <f>IF(N236="nulová",J236,0)</f>
        <v>0</v>
      </c>
      <c r="BJ236" s="20" t="s">
        <v>86</v>
      </c>
      <c r="BK236" s="229">
        <f>ROUND(I236*H236,2)</f>
        <v>0</v>
      </c>
      <c r="BL236" s="20" t="s">
        <v>150</v>
      </c>
      <c r="BM236" s="228" t="s">
        <v>454</v>
      </c>
    </row>
    <row r="237" s="2" customFormat="1">
      <c r="A237" s="41"/>
      <c r="B237" s="42"/>
      <c r="C237" s="43"/>
      <c r="D237" s="230" t="s">
        <v>299</v>
      </c>
      <c r="E237" s="43"/>
      <c r="F237" s="231" t="s">
        <v>455</v>
      </c>
      <c r="G237" s="43"/>
      <c r="H237" s="43"/>
      <c r="I237" s="232"/>
      <c r="J237" s="43"/>
      <c r="K237" s="43"/>
      <c r="L237" s="47"/>
      <c r="M237" s="233"/>
      <c r="N237" s="234"/>
      <c r="O237" s="87"/>
      <c r="P237" s="87"/>
      <c r="Q237" s="87"/>
      <c r="R237" s="87"/>
      <c r="S237" s="87"/>
      <c r="T237" s="88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T237" s="20" t="s">
        <v>299</v>
      </c>
      <c r="AU237" s="20" t="s">
        <v>188</v>
      </c>
    </row>
    <row r="238" s="14" customFormat="1">
      <c r="A238" s="14"/>
      <c r="B238" s="246"/>
      <c r="C238" s="247"/>
      <c r="D238" s="237" t="s">
        <v>301</v>
      </c>
      <c r="E238" s="248" t="s">
        <v>42</v>
      </c>
      <c r="F238" s="249" t="s">
        <v>254</v>
      </c>
      <c r="G238" s="247"/>
      <c r="H238" s="250">
        <v>2</v>
      </c>
      <c r="I238" s="251"/>
      <c r="J238" s="247"/>
      <c r="K238" s="247"/>
      <c r="L238" s="252"/>
      <c r="M238" s="253"/>
      <c r="N238" s="254"/>
      <c r="O238" s="254"/>
      <c r="P238" s="254"/>
      <c r="Q238" s="254"/>
      <c r="R238" s="254"/>
      <c r="S238" s="254"/>
      <c r="T238" s="255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6" t="s">
        <v>301</v>
      </c>
      <c r="AU238" s="256" t="s">
        <v>188</v>
      </c>
      <c r="AV238" s="14" t="s">
        <v>88</v>
      </c>
      <c r="AW238" s="14" t="s">
        <v>38</v>
      </c>
      <c r="AX238" s="14" t="s">
        <v>79</v>
      </c>
      <c r="AY238" s="256" t="s">
        <v>292</v>
      </c>
    </row>
    <row r="239" s="15" customFormat="1">
      <c r="A239" s="15"/>
      <c r="B239" s="257"/>
      <c r="C239" s="258"/>
      <c r="D239" s="237" t="s">
        <v>301</v>
      </c>
      <c r="E239" s="259" t="s">
        <v>42</v>
      </c>
      <c r="F239" s="260" t="s">
        <v>303</v>
      </c>
      <c r="G239" s="258"/>
      <c r="H239" s="261">
        <v>2</v>
      </c>
      <c r="I239" s="262"/>
      <c r="J239" s="258"/>
      <c r="K239" s="258"/>
      <c r="L239" s="263"/>
      <c r="M239" s="264"/>
      <c r="N239" s="265"/>
      <c r="O239" s="265"/>
      <c r="P239" s="265"/>
      <c r="Q239" s="265"/>
      <c r="R239" s="265"/>
      <c r="S239" s="265"/>
      <c r="T239" s="266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67" t="s">
        <v>301</v>
      </c>
      <c r="AU239" s="267" t="s">
        <v>188</v>
      </c>
      <c r="AV239" s="15" t="s">
        <v>150</v>
      </c>
      <c r="AW239" s="15" t="s">
        <v>38</v>
      </c>
      <c r="AX239" s="15" t="s">
        <v>86</v>
      </c>
      <c r="AY239" s="267" t="s">
        <v>292</v>
      </c>
    </row>
    <row r="240" s="2" customFormat="1" ht="21.75" customHeight="1">
      <c r="A240" s="41"/>
      <c r="B240" s="42"/>
      <c r="C240" s="217" t="s">
        <v>456</v>
      </c>
      <c r="D240" s="217" t="s">
        <v>294</v>
      </c>
      <c r="E240" s="218" t="s">
        <v>457</v>
      </c>
      <c r="F240" s="219" t="s">
        <v>458</v>
      </c>
      <c r="G240" s="220" t="s">
        <v>116</v>
      </c>
      <c r="H240" s="221">
        <v>85</v>
      </c>
      <c r="I240" s="222"/>
      <c r="J240" s="223">
        <f>ROUND(I240*H240,2)</f>
        <v>0</v>
      </c>
      <c r="K240" s="219" t="s">
        <v>297</v>
      </c>
      <c r="L240" s="47"/>
      <c r="M240" s="224" t="s">
        <v>42</v>
      </c>
      <c r="N240" s="225" t="s">
        <v>50</v>
      </c>
      <c r="O240" s="87"/>
      <c r="P240" s="226">
        <f>O240*H240</f>
        <v>0</v>
      </c>
      <c r="Q240" s="226">
        <v>0</v>
      </c>
      <c r="R240" s="226">
        <f>Q240*H240</f>
        <v>0</v>
      </c>
      <c r="S240" s="226">
        <v>0</v>
      </c>
      <c r="T240" s="227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8" t="s">
        <v>150</v>
      </c>
      <c r="AT240" s="228" t="s">
        <v>294</v>
      </c>
      <c r="AU240" s="228" t="s">
        <v>188</v>
      </c>
      <c r="AY240" s="20" t="s">
        <v>292</v>
      </c>
      <c r="BE240" s="229">
        <f>IF(N240="základní",J240,0)</f>
        <v>0</v>
      </c>
      <c r="BF240" s="229">
        <f>IF(N240="snížená",J240,0)</f>
        <v>0</v>
      </c>
      <c r="BG240" s="229">
        <f>IF(N240="zákl. přenesená",J240,0)</f>
        <v>0</v>
      </c>
      <c r="BH240" s="229">
        <f>IF(N240="sníž. přenesená",J240,0)</f>
        <v>0</v>
      </c>
      <c r="BI240" s="229">
        <f>IF(N240="nulová",J240,0)</f>
        <v>0</v>
      </c>
      <c r="BJ240" s="20" t="s">
        <v>86</v>
      </c>
      <c r="BK240" s="229">
        <f>ROUND(I240*H240,2)</f>
        <v>0</v>
      </c>
      <c r="BL240" s="20" t="s">
        <v>150</v>
      </c>
      <c r="BM240" s="228" t="s">
        <v>459</v>
      </c>
    </row>
    <row r="241" s="2" customFormat="1">
      <c r="A241" s="41"/>
      <c r="B241" s="42"/>
      <c r="C241" s="43"/>
      <c r="D241" s="230" t="s">
        <v>299</v>
      </c>
      <c r="E241" s="43"/>
      <c r="F241" s="231" t="s">
        <v>460</v>
      </c>
      <c r="G241" s="43"/>
      <c r="H241" s="43"/>
      <c r="I241" s="232"/>
      <c r="J241" s="43"/>
      <c r="K241" s="43"/>
      <c r="L241" s="47"/>
      <c r="M241" s="233"/>
      <c r="N241" s="234"/>
      <c r="O241" s="87"/>
      <c r="P241" s="87"/>
      <c r="Q241" s="87"/>
      <c r="R241" s="87"/>
      <c r="S241" s="87"/>
      <c r="T241" s="88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T241" s="20" t="s">
        <v>299</v>
      </c>
      <c r="AU241" s="20" t="s">
        <v>188</v>
      </c>
    </row>
    <row r="242" s="14" customFormat="1">
      <c r="A242" s="14"/>
      <c r="B242" s="246"/>
      <c r="C242" s="247"/>
      <c r="D242" s="237" t="s">
        <v>301</v>
      </c>
      <c r="E242" s="248" t="s">
        <v>42</v>
      </c>
      <c r="F242" s="249" t="s">
        <v>248</v>
      </c>
      <c r="G242" s="247"/>
      <c r="H242" s="250">
        <v>85</v>
      </c>
      <c r="I242" s="251"/>
      <c r="J242" s="247"/>
      <c r="K242" s="247"/>
      <c r="L242" s="252"/>
      <c r="M242" s="253"/>
      <c r="N242" s="254"/>
      <c r="O242" s="254"/>
      <c r="P242" s="254"/>
      <c r="Q242" s="254"/>
      <c r="R242" s="254"/>
      <c r="S242" s="254"/>
      <c r="T242" s="255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6" t="s">
        <v>301</v>
      </c>
      <c r="AU242" s="256" t="s">
        <v>188</v>
      </c>
      <c r="AV242" s="14" t="s">
        <v>88</v>
      </c>
      <c r="AW242" s="14" t="s">
        <v>38</v>
      </c>
      <c r="AX242" s="14" t="s">
        <v>79</v>
      </c>
      <c r="AY242" s="256" t="s">
        <v>292</v>
      </c>
    </row>
    <row r="243" s="15" customFormat="1">
      <c r="A243" s="15"/>
      <c r="B243" s="257"/>
      <c r="C243" s="258"/>
      <c r="D243" s="237" t="s">
        <v>301</v>
      </c>
      <c r="E243" s="259" t="s">
        <v>42</v>
      </c>
      <c r="F243" s="260" t="s">
        <v>303</v>
      </c>
      <c r="G243" s="258"/>
      <c r="H243" s="261">
        <v>85</v>
      </c>
      <c r="I243" s="262"/>
      <c r="J243" s="258"/>
      <c r="K243" s="258"/>
      <c r="L243" s="263"/>
      <c r="M243" s="264"/>
      <c r="N243" s="265"/>
      <c r="O243" s="265"/>
      <c r="P243" s="265"/>
      <c r="Q243" s="265"/>
      <c r="R243" s="265"/>
      <c r="S243" s="265"/>
      <c r="T243" s="266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67" t="s">
        <v>301</v>
      </c>
      <c r="AU243" s="267" t="s">
        <v>188</v>
      </c>
      <c r="AV243" s="15" t="s">
        <v>150</v>
      </c>
      <c r="AW243" s="15" t="s">
        <v>38</v>
      </c>
      <c r="AX243" s="15" t="s">
        <v>86</v>
      </c>
      <c r="AY243" s="267" t="s">
        <v>292</v>
      </c>
    </row>
    <row r="244" s="2" customFormat="1" ht="37.8" customHeight="1">
      <c r="A244" s="41"/>
      <c r="B244" s="42"/>
      <c r="C244" s="217" t="s">
        <v>461</v>
      </c>
      <c r="D244" s="217" t="s">
        <v>294</v>
      </c>
      <c r="E244" s="218" t="s">
        <v>462</v>
      </c>
      <c r="F244" s="219" t="s">
        <v>463</v>
      </c>
      <c r="G244" s="220" t="s">
        <v>181</v>
      </c>
      <c r="H244" s="221">
        <v>63</v>
      </c>
      <c r="I244" s="222"/>
      <c r="J244" s="223">
        <f>ROUND(I244*H244,2)</f>
        <v>0</v>
      </c>
      <c r="K244" s="219" t="s">
        <v>297</v>
      </c>
      <c r="L244" s="47"/>
      <c r="M244" s="224" t="s">
        <v>42</v>
      </c>
      <c r="N244" s="225" t="s">
        <v>50</v>
      </c>
      <c r="O244" s="87"/>
      <c r="P244" s="226">
        <f>O244*H244</f>
        <v>0</v>
      </c>
      <c r="Q244" s="226">
        <v>0</v>
      </c>
      <c r="R244" s="226">
        <f>Q244*H244</f>
        <v>0</v>
      </c>
      <c r="S244" s="226">
        <v>0</v>
      </c>
      <c r="T244" s="227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8" t="s">
        <v>150</v>
      </c>
      <c r="AT244" s="228" t="s">
        <v>294</v>
      </c>
      <c r="AU244" s="228" t="s">
        <v>188</v>
      </c>
      <c r="AY244" s="20" t="s">
        <v>292</v>
      </c>
      <c r="BE244" s="229">
        <f>IF(N244="základní",J244,0)</f>
        <v>0</v>
      </c>
      <c r="BF244" s="229">
        <f>IF(N244="snížená",J244,0)</f>
        <v>0</v>
      </c>
      <c r="BG244" s="229">
        <f>IF(N244="zákl. přenesená",J244,0)</f>
        <v>0</v>
      </c>
      <c r="BH244" s="229">
        <f>IF(N244="sníž. přenesená",J244,0)</f>
        <v>0</v>
      </c>
      <c r="BI244" s="229">
        <f>IF(N244="nulová",J244,0)</f>
        <v>0</v>
      </c>
      <c r="BJ244" s="20" t="s">
        <v>86</v>
      </c>
      <c r="BK244" s="229">
        <f>ROUND(I244*H244,2)</f>
        <v>0</v>
      </c>
      <c r="BL244" s="20" t="s">
        <v>150</v>
      </c>
      <c r="BM244" s="228" t="s">
        <v>464</v>
      </c>
    </row>
    <row r="245" s="2" customFormat="1">
      <c r="A245" s="41"/>
      <c r="B245" s="42"/>
      <c r="C245" s="43"/>
      <c r="D245" s="230" t="s">
        <v>299</v>
      </c>
      <c r="E245" s="43"/>
      <c r="F245" s="231" t="s">
        <v>465</v>
      </c>
      <c r="G245" s="43"/>
      <c r="H245" s="43"/>
      <c r="I245" s="232"/>
      <c r="J245" s="43"/>
      <c r="K245" s="43"/>
      <c r="L245" s="47"/>
      <c r="M245" s="233"/>
      <c r="N245" s="234"/>
      <c r="O245" s="87"/>
      <c r="P245" s="87"/>
      <c r="Q245" s="87"/>
      <c r="R245" s="87"/>
      <c r="S245" s="87"/>
      <c r="T245" s="88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T245" s="20" t="s">
        <v>299</v>
      </c>
      <c r="AU245" s="20" t="s">
        <v>188</v>
      </c>
    </row>
    <row r="246" s="14" customFormat="1">
      <c r="A246" s="14"/>
      <c r="B246" s="246"/>
      <c r="C246" s="247"/>
      <c r="D246" s="237" t="s">
        <v>301</v>
      </c>
      <c r="E246" s="248" t="s">
        <v>42</v>
      </c>
      <c r="F246" s="249" t="s">
        <v>253</v>
      </c>
      <c r="G246" s="247"/>
      <c r="H246" s="250">
        <v>7</v>
      </c>
      <c r="I246" s="251"/>
      <c r="J246" s="247"/>
      <c r="K246" s="247"/>
      <c r="L246" s="252"/>
      <c r="M246" s="253"/>
      <c r="N246" s="254"/>
      <c r="O246" s="254"/>
      <c r="P246" s="254"/>
      <c r="Q246" s="254"/>
      <c r="R246" s="254"/>
      <c r="S246" s="254"/>
      <c r="T246" s="255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6" t="s">
        <v>301</v>
      </c>
      <c r="AU246" s="256" t="s">
        <v>188</v>
      </c>
      <c r="AV246" s="14" t="s">
        <v>88</v>
      </c>
      <c r="AW246" s="14" t="s">
        <v>38</v>
      </c>
      <c r="AX246" s="14" t="s">
        <v>79</v>
      </c>
      <c r="AY246" s="256" t="s">
        <v>292</v>
      </c>
    </row>
    <row r="247" s="15" customFormat="1">
      <c r="A247" s="15"/>
      <c r="B247" s="257"/>
      <c r="C247" s="258"/>
      <c r="D247" s="237" t="s">
        <v>301</v>
      </c>
      <c r="E247" s="259" t="s">
        <v>42</v>
      </c>
      <c r="F247" s="260" t="s">
        <v>303</v>
      </c>
      <c r="G247" s="258"/>
      <c r="H247" s="261">
        <v>7</v>
      </c>
      <c r="I247" s="262"/>
      <c r="J247" s="258"/>
      <c r="K247" s="258"/>
      <c r="L247" s="263"/>
      <c r="M247" s="264"/>
      <c r="N247" s="265"/>
      <c r="O247" s="265"/>
      <c r="P247" s="265"/>
      <c r="Q247" s="265"/>
      <c r="R247" s="265"/>
      <c r="S247" s="265"/>
      <c r="T247" s="266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67" t="s">
        <v>301</v>
      </c>
      <c r="AU247" s="267" t="s">
        <v>188</v>
      </c>
      <c r="AV247" s="15" t="s">
        <v>150</v>
      </c>
      <c r="AW247" s="15" t="s">
        <v>38</v>
      </c>
      <c r="AX247" s="15" t="s">
        <v>86</v>
      </c>
      <c r="AY247" s="267" t="s">
        <v>292</v>
      </c>
    </row>
    <row r="248" s="14" customFormat="1">
      <c r="A248" s="14"/>
      <c r="B248" s="246"/>
      <c r="C248" s="247"/>
      <c r="D248" s="237" t="s">
        <v>301</v>
      </c>
      <c r="E248" s="247"/>
      <c r="F248" s="249" t="s">
        <v>466</v>
      </c>
      <c r="G248" s="247"/>
      <c r="H248" s="250">
        <v>63</v>
      </c>
      <c r="I248" s="251"/>
      <c r="J248" s="247"/>
      <c r="K248" s="247"/>
      <c r="L248" s="252"/>
      <c r="M248" s="253"/>
      <c r="N248" s="254"/>
      <c r="O248" s="254"/>
      <c r="P248" s="254"/>
      <c r="Q248" s="254"/>
      <c r="R248" s="254"/>
      <c r="S248" s="254"/>
      <c r="T248" s="255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6" t="s">
        <v>301</v>
      </c>
      <c r="AU248" s="256" t="s">
        <v>188</v>
      </c>
      <c r="AV248" s="14" t="s">
        <v>88</v>
      </c>
      <c r="AW248" s="14" t="s">
        <v>4</v>
      </c>
      <c r="AX248" s="14" t="s">
        <v>86</v>
      </c>
      <c r="AY248" s="256" t="s">
        <v>292</v>
      </c>
    </row>
    <row r="249" s="2" customFormat="1" ht="37.8" customHeight="1">
      <c r="A249" s="41"/>
      <c r="B249" s="42"/>
      <c r="C249" s="217" t="s">
        <v>467</v>
      </c>
      <c r="D249" s="217" t="s">
        <v>294</v>
      </c>
      <c r="E249" s="218" t="s">
        <v>468</v>
      </c>
      <c r="F249" s="219" t="s">
        <v>469</v>
      </c>
      <c r="G249" s="220" t="s">
        <v>181</v>
      </c>
      <c r="H249" s="221">
        <v>18</v>
      </c>
      <c r="I249" s="222"/>
      <c r="J249" s="223">
        <f>ROUND(I249*H249,2)</f>
        <v>0</v>
      </c>
      <c r="K249" s="219" t="s">
        <v>297</v>
      </c>
      <c r="L249" s="47"/>
      <c r="M249" s="224" t="s">
        <v>42</v>
      </c>
      <c r="N249" s="225" t="s">
        <v>50</v>
      </c>
      <c r="O249" s="87"/>
      <c r="P249" s="226">
        <f>O249*H249</f>
        <v>0</v>
      </c>
      <c r="Q249" s="226">
        <v>0</v>
      </c>
      <c r="R249" s="226">
        <f>Q249*H249</f>
        <v>0</v>
      </c>
      <c r="S249" s="226">
        <v>0</v>
      </c>
      <c r="T249" s="227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28" t="s">
        <v>150</v>
      </c>
      <c r="AT249" s="228" t="s">
        <v>294</v>
      </c>
      <c r="AU249" s="228" t="s">
        <v>188</v>
      </c>
      <c r="AY249" s="20" t="s">
        <v>292</v>
      </c>
      <c r="BE249" s="229">
        <f>IF(N249="základní",J249,0)</f>
        <v>0</v>
      </c>
      <c r="BF249" s="229">
        <f>IF(N249="snížená",J249,0)</f>
        <v>0</v>
      </c>
      <c r="BG249" s="229">
        <f>IF(N249="zákl. přenesená",J249,0)</f>
        <v>0</v>
      </c>
      <c r="BH249" s="229">
        <f>IF(N249="sníž. přenesená",J249,0)</f>
        <v>0</v>
      </c>
      <c r="BI249" s="229">
        <f>IF(N249="nulová",J249,0)</f>
        <v>0</v>
      </c>
      <c r="BJ249" s="20" t="s">
        <v>86</v>
      </c>
      <c r="BK249" s="229">
        <f>ROUND(I249*H249,2)</f>
        <v>0</v>
      </c>
      <c r="BL249" s="20" t="s">
        <v>150</v>
      </c>
      <c r="BM249" s="228" t="s">
        <v>470</v>
      </c>
    </row>
    <row r="250" s="2" customFormat="1">
      <c r="A250" s="41"/>
      <c r="B250" s="42"/>
      <c r="C250" s="43"/>
      <c r="D250" s="230" t="s">
        <v>299</v>
      </c>
      <c r="E250" s="43"/>
      <c r="F250" s="231" t="s">
        <v>471</v>
      </c>
      <c r="G250" s="43"/>
      <c r="H250" s="43"/>
      <c r="I250" s="232"/>
      <c r="J250" s="43"/>
      <c r="K250" s="43"/>
      <c r="L250" s="47"/>
      <c r="M250" s="233"/>
      <c r="N250" s="234"/>
      <c r="O250" s="87"/>
      <c r="P250" s="87"/>
      <c r="Q250" s="87"/>
      <c r="R250" s="87"/>
      <c r="S250" s="87"/>
      <c r="T250" s="88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T250" s="20" t="s">
        <v>299</v>
      </c>
      <c r="AU250" s="20" t="s">
        <v>188</v>
      </c>
    </row>
    <row r="251" s="14" customFormat="1">
      <c r="A251" s="14"/>
      <c r="B251" s="246"/>
      <c r="C251" s="247"/>
      <c r="D251" s="237" t="s">
        <v>301</v>
      </c>
      <c r="E251" s="248" t="s">
        <v>42</v>
      </c>
      <c r="F251" s="249" t="s">
        <v>254</v>
      </c>
      <c r="G251" s="247"/>
      <c r="H251" s="250">
        <v>2</v>
      </c>
      <c r="I251" s="251"/>
      <c r="J251" s="247"/>
      <c r="K251" s="247"/>
      <c r="L251" s="252"/>
      <c r="M251" s="253"/>
      <c r="N251" s="254"/>
      <c r="O251" s="254"/>
      <c r="P251" s="254"/>
      <c r="Q251" s="254"/>
      <c r="R251" s="254"/>
      <c r="S251" s="254"/>
      <c r="T251" s="255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6" t="s">
        <v>301</v>
      </c>
      <c r="AU251" s="256" t="s">
        <v>188</v>
      </c>
      <c r="AV251" s="14" t="s">
        <v>88</v>
      </c>
      <c r="AW251" s="14" t="s">
        <v>38</v>
      </c>
      <c r="AX251" s="14" t="s">
        <v>79</v>
      </c>
      <c r="AY251" s="256" t="s">
        <v>292</v>
      </c>
    </row>
    <row r="252" s="15" customFormat="1">
      <c r="A252" s="15"/>
      <c r="B252" s="257"/>
      <c r="C252" s="258"/>
      <c r="D252" s="237" t="s">
        <v>301</v>
      </c>
      <c r="E252" s="259" t="s">
        <v>42</v>
      </c>
      <c r="F252" s="260" t="s">
        <v>303</v>
      </c>
      <c r="G252" s="258"/>
      <c r="H252" s="261">
        <v>2</v>
      </c>
      <c r="I252" s="262"/>
      <c r="J252" s="258"/>
      <c r="K252" s="258"/>
      <c r="L252" s="263"/>
      <c r="M252" s="264"/>
      <c r="N252" s="265"/>
      <c r="O252" s="265"/>
      <c r="P252" s="265"/>
      <c r="Q252" s="265"/>
      <c r="R252" s="265"/>
      <c r="S252" s="265"/>
      <c r="T252" s="266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67" t="s">
        <v>301</v>
      </c>
      <c r="AU252" s="267" t="s">
        <v>188</v>
      </c>
      <c r="AV252" s="15" t="s">
        <v>150</v>
      </c>
      <c r="AW252" s="15" t="s">
        <v>38</v>
      </c>
      <c r="AX252" s="15" t="s">
        <v>86</v>
      </c>
      <c r="AY252" s="267" t="s">
        <v>292</v>
      </c>
    </row>
    <row r="253" s="14" customFormat="1">
      <c r="A253" s="14"/>
      <c r="B253" s="246"/>
      <c r="C253" s="247"/>
      <c r="D253" s="237" t="s">
        <v>301</v>
      </c>
      <c r="E253" s="247"/>
      <c r="F253" s="249" t="s">
        <v>472</v>
      </c>
      <c r="G253" s="247"/>
      <c r="H253" s="250">
        <v>18</v>
      </c>
      <c r="I253" s="251"/>
      <c r="J253" s="247"/>
      <c r="K253" s="247"/>
      <c r="L253" s="252"/>
      <c r="M253" s="253"/>
      <c r="N253" s="254"/>
      <c r="O253" s="254"/>
      <c r="P253" s="254"/>
      <c r="Q253" s="254"/>
      <c r="R253" s="254"/>
      <c r="S253" s="254"/>
      <c r="T253" s="255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6" t="s">
        <v>301</v>
      </c>
      <c r="AU253" s="256" t="s">
        <v>188</v>
      </c>
      <c r="AV253" s="14" t="s">
        <v>88</v>
      </c>
      <c r="AW253" s="14" t="s">
        <v>4</v>
      </c>
      <c r="AX253" s="14" t="s">
        <v>86</v>
      </c>
      <c r="AY253" s="256" t="s">
        <v>292</v>
      </c>
    </row>
    <row r="254" s="2" customFormat="1" ht="37.8" customHeight="1">
      <c r="A254" s="41"/>
      <c r="B254" s="42"/>
      <c r="C254" s="217" t="s">
        <v>473</v>
      </c>
      <c r="D254" s="217" t="s">
        <v>294</v>
      </c>
      <c r="E254" s="218" t="s">
        <v>474</v>
      </c>
      <c r="F254" s="219" t="s">
        <v>475</v>
      </c>
      <c r="G254" s="220" t="s">
        <v>181</v>
      </c>
      <c r="H254" s="221">
        <v>45</v>
      </c>
      <c r="I254" s="222"/>
      <c r="J254" s="223">
        <f>ROUND(I254*H254,2)</f>
        <v>0</v>
      </c>
      <c r="K254" s="219" t="s">
        <v>297</v>
      </c>
      <c r="L254" s="47"/>
      <c r="M254" s="224" t="s">
        <v>42</v>
      </c>
      <c r="N254" s="225" t="s">
        <v>50</v>
      </c>
      <c r="O254" s="87"/>
      <c r="P254" s="226">
        <f>O254*H254</f>
        <v>0</v>
      </c>
      <c r="Q254" s="226">
        <v>0</v>
      </c>
      <c r="R254" s="226">
        <f>Q254*H254</f>
        <v>0</v>
      </c>
      <c r="S254" s="226">
        <v>0</v>
      </c>
      <c r="T254" s="227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8" t="s">
        <v>150</v>
      </c>
      <c r="AT254" s="228" t="s">
        <v>294</v>
      </c>
      <c r="AU254" s="228" t="s">
        <v>188</v>
      </c>
      <c r="AY254" s="20" t="s">
        <v>292</v>
      </c>
      <c r="BE254" s="229">
        <f>IF(N254="základní",J254,0)</f>
        <v>0</v>
      </c>
      <c r="BF254" s="229">
        <f>IF(N254="snížená",J254,0)</f>
        <v>0</v>
      </c>
      <c r="BG254" s="229">
        <f>IF(N254="zákl. přenesená",J254,0)</f>
        <v>0</v>
      </c>
      <c r="BH254" s="229">
        <f>IF(N254="sníž. přenesená",J254,0)</f>
        <v>0</v>
      </c>
      <c r="BI254" s="229">
        <f>IF(N254="nulová",J254,0)</f>
        <v>0</v>
      </c>
      <c r="BJ254" s="20" t="s">
        <v>86</v>
      </c>
      <c r="BK254" s="229">
        <f>ROUND(I254*H254,2)</f>
        <v>0</v>
      </c>
      <c r="BL254" s="20" t="s">
        <v>150</v>
      </c>
      <c r="BM254" s="228" t="s">
        <v>476</v>
      </c>
    </row>
    <row r="255" s="2" customFormat="1">
      <c r="A255" s="41"/>
      <c r="B255" s="42"/>
      <c r="C255" s="43"/>
      <c r="D255" s="230" t="s">
        <v>299</v>
      </c>
      <c r="E255" s="43"/>
      <c r="F255" s="231" t="s">
        <v>477</v>
      </c>
      <c r="G255" s="43"/>
      <c r="H255" s="43"/>
      <c r="I255" s="232"/>
      <c r="J255" s="43"/>
      <c r="K255" s="43"/>
      <c r="L255" s="47"/>
      <c r="M255" s="233"/>
      <c r="N255" s="234"/>
      <c r="O255" s="87"/>
      <c r="P255" s="87"/>
      <c r="Q255" s="87"/>
      <c r="R255" s="87"/>
      <c r="S255" s="87"/>
      <c r="T255" s="88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T255" s="20" t="s">
        <v>299</v>
      </c>
      <c r="AU255" s="20" t="s">
        <v>188</v>
      </c>
    </row>
    <row r="256" s="14" customFormat="1">
      <c r="A256" s="14"/>
      <c r="B256" s="246"/>
      <c r="C256" s="247"/>
      <c r="D256" s="237" t="s">
        <v>301</v>
      </c>
      <c r="E256" s="248" t="s">
        <v>42</v>
      </c>
      <c r="F256" s="249" t="s">
        <v>255</v>
      </c>
      <c r="G256" s="247"/>
      <c r="H256" s="250">
        <v>5</v>
      </c>
      <c r="I256" s="251"/>
      <c r="J256" s="247"/>
      <c r="K256" s="247"/>
      <c r="L256" s="252"/>
      <c r="M256" s="253"/>
      <c r="N256" s="254"/>
      <c r="O256" s="254"/>
      <c r="P256" s="254"/>
      <c r="Q256" s="254"/>
      <c r="R256" s="254"/>
      <c r="S256" s="254"/>
      <c r="T256" s="255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6" t="s">
        <v>301</v>
      </c>
      <c r="AU256" s="256" t="s">
        <v>188</v>
      </c>
      <c r="AV256" s="14" t="s">
        <v>88</v>
      </c>
      <c r="AW256" s="14" t="s">
        <v>38</v>
      </c>
      <c r="AX256" s="14" t="s">
        <v>79</v>
      </c>
      <c r="AY256" s="256" t="s">
        <v>292</v>
      </c>
    </row>
    <row r="257" s="15" customFormat="1">
      <c r="A257" s="15"/>
      <c r="B257" s="257"/>
      <c r="C257" s="258"/>
      <c r="D257" s="237" t="s">
        <v>301</v>
      </c>
      <c r="E257" s="259" t="s">
        <v>42</v>
      </c>
      <c r="F257" s="260" t="s">
        <v>303</v>
      </c>
      <c r="G257" s="258"/>
      <c r="H257" s="261">
        <v>5</v>
      </c>
      <c r="I257" s="262"/>
      <c r="J257" s="258"/>
      <c r="K257" s="258"/>
      <c r="L257" s="263"/>
      <c r="M257" s="264"/>
      <c r="N257" s="265"/>
      <c r="O257" s="265"/>
      <c r="P257" s="265"/>
      <c r="Q257" s="265"/>
      <c r="R257" s="265"/>
      <c r="S257" s="265"/>
      <c r="T257" s="266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67" t="s">
        <v>301</v>
      </c>
      <c r="AU257" s="267" t="s">
        <v>188</v>
      </c>
      <c r="AV257" s="15" t="s">
        <v>150</v>
      </c>
      <c r="AW257" s="15" t="s">
        <v>38</v>
      </c>
      <c r="AX257" s="15" t="s">
        <v>86</v>
      </c>
      <c r="AY257" s="267" t="s">
        <v>292</v>
      </c>
    </row>
    <row r="258" s="14" customFormat="1">
      <c r="A258" s="14"/>
      <c r="B258" s="246"/>
      <c r="C258" s="247"/>
      <c r="D258" s="237" t="s">
        <v>301</v>
      </c>
      <c r="E258" s="247"/>
      <c r="F258" s="249" t="s">
        <v>478</v>
      </c>
      <c r="G258" s="247"/>
      <c r="H258" s="250">
        <v>45</v>
      </c>
      <c r="I258" s="251"/>
      <c r="J258" s="247"/>
      <c r="K258" s="247"/>
      <c r="L258" s="252"/>
      <c r="M258" s="253"/>
      <c r="N258" s="254"/>
      <c r="O258" s="254"/>
      <c r="P258" s="254"/>
      <c r="Q258" s="254"/>
      <c r="R258" s="254"/>
      <c r="S258" s="254"/>
      <c r="T258" s="255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6" t="s">
        <v>301</v>
      </c>
      <c r="AU258" s="256" t="s">
        <v>188</v>
      </c>
      <c r="AV258" s="14" t="s">
        <v>88</v>
      </c>
      <c r="AW258" s="14" t="s">
        <v>4</v>
      </c>
      <c r="AX258" s="14" t="s">
        <v>86</v>
      </c>
      <c r="AY258" s="256" t="s">
        <v>292</v>
      </c>
    </row>
    <row r="259" s="2" customFormat="1" ht="33" customHeight="1">
      <c r="A259" s="41"/>
      <c r="B259" s="42"/>
      <c r="C259" s="217" t="s">
        <v>479</v>
      </c>
      <c r="D259" s="217" t="s">
        <v>294</v>
      </c>
      <c r="E259" s="218" t="s">
        <v>480</v>
      </c>
      <c r="F259" s="219" t="s">
        <v>481</v>
      </c>
      <c r="G259" s="220" t="s">
        <v>181</v>
      </c>
      <c r="H259" s="221">
        <v>63</v>
      </c>
      <c r="I259" s="222"/>
      <c r="J259" s="223">
        <f>ROUND(I259*H259,2)</f>
        <v>0</v>
      </c>
      <c r="K259" s="219" t="s">
        <v>297</v>
      </c>
      <c r="L259" s="47"/>
      <c r="M259" s="224" t="s">
        <v>42</v>
      </c>
      <c r="N259" s="225" t="s">
        <v>50</v>
      </c>
      <c r="O259" s="87"/>
      <c r="P259" s="226">
        <f>O259*H259</f>
        <v>0</v>
      </c>
      <c r="Q259" s="226">
        <v>0</v>
      </c>
      <c r="R259" s="226">
        <f>Q259*H259</f>
        <v>0</v>
      </c>
      <c r="S259" s="226">
        <v>0</v>
      </c>
      <c r="T259" s="227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28" t="s">
        <v>150</v>
      </c>
      <c r="AT259" s="228" t="s">
        <v>294</v>
      </c>
      <c r="AU259" s="228" t="s">
        <v>188</v>
      </c>
      <c r="AY259" s="20" t="s">
        <v>292</v>
      </c>
      <c r="BE259" s="229">
        <f>IF(N259="základní",J259,0)</f>
        <v>0</v>
      </c>
      <c r="BF259" s="229">
        <f>IF(N259="snížená",J259,0)</f>
        <v>0</v>
      </c>
      <c r="BG259" s="229">
        <f>IF(N259="zákl. přenesená",J259,0)</f>
        <v>0</v>
      </c>
      <c r="BH259" s="229">
        <f>IF(N259="sníž. přenesená",J259,0)</f>
        <v>0</v>
      </c>
      <c r="BI259" s="229">
        <f>IF(N259="nulová",J259,0)</f>
        <v>0</v>
      </c>
      <c r="BJ259" s="20" t="s">
        <v>86</v>
      </c>
      <c r="BK259" s="229">
        <f>ROUND(I259*H259,2)</f>
        <v>0</v>
      </c>
      <c r="BL259" s="20" t="s">
        <v>150</v>
      </c>
      <c r="BM259" s="228" t="s">
        <v>482</v>
      </c>
    </row>
    <row r="260" s="2" customFormat="1">
      <c r="A260" s="41"/>
      <c r="B260" s="42"/>
      <c r="C260" s="43"/>
      <c r="D260" s="230" t="s">
        <v>299</v>
      </c>
      <c r="E260" s="43"/>
      <c r="F260" s="231" t="s">
        <v>483</v>
      </c>
      <c r="G260" s="43"/>
      <c r="H260" s="43"/>
      <c r="I260" s="232"/>
      <c r="J260" s="43"/>
      <c r="K260" s="43"/>
      <c r="L260" s="47"/>
      <c r="M260" s="233"/>
      <c r="N260" s="234"/>
      <c r="O260" s="87"/>
      <c r="P260" s="87"/>
      <c r="Q260" s="87"/>
      <c r="R260" s="87"/>
      <c r="S260" s="87"/>
      <c r="T260" s="88"/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T260" s="20" t="s">
        <v>299</v>
      </c>
      <c r="AU260" s="20" t="s">
        <v>188</v>
      </c>
    </row>
    <row r="261" s="14" customFormat="1">
      <c r="A261" s="14"/>
      <c r="B261" s="246"/>
      <c r="C261" s="247"/>
      <c r="D261" s="237" t="s">
        <v>301</v>
      </c>
      <c r="E261" s="248" t="s">
        <v>42</v>
      </c>
      <c r="F261" s="249" t="s">
        <v>253</v>
      </c>
      <c r="G261" s="247"/>
      <c r="H261" s="250">
        <v>7</v>
      </c>
      <c r="I261" s="251"/>
      <c r="J261" s="247"/>
      <c r="K261" s="247"/>
      <c r="L261" s="252"/>
      <c r="M261" s="253"/>
      <c r="N261" s="254"/>
      <c r="O261" s="254"/>
      <c r="P261" s="254"/>
      <c r="Q261" s="254"/>
      <c r="R261" s="254"/>
      <c r="S261" s="254"/>
      <c r="T261" s="255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6" t="s">
        <v>301</v>
      </c>
      <c r="AU261" s="256" t="s">
        <v>188</v>
      </c>
      <c r="AV261" s="14" t="s">
        <v>88</v>
      </c>
      <c r="AW261" s="14" t="s">
        <v>38</v>
      </c>
      <c r="AX261" s="14" t="s">
        <v>79</v>
      </c>
      <c r="AY261" s="256" t="s">
        <v>292</v>
      </c>
    </row>
    <row r="262" s="15" customFormat="1">
      <c r="A262" s="15"/>
      <c r="B262" s="257"/>
      <c r="C262" s="258"/>
      <c r="D262" s="237" t="s">
        <v>301</v>
      </c>
      <c r="E262" s="259" t="s">
        <v>42</v>
      </c>
      <c r="F262" s="260" t="s">
        <v>303</v>
      </c>
      <c r="G262" s="258"/>
      <c r="H262" s="261">
        <v>7</v>
      </c>
      <c r="I262" s="262"/>
      <c r="J262" s="258"/>
      <c r="K262" s="258"/>
      <c r="L262" s="263"/>
      <c r="M262" s="264"/>
      <c r="N262" s="265"/>
      <c r="O262" s="265"/>
      <c r="P262" s="265"/>
      <c r="Q262" s="265"/>
      <c r="R262" s="265"/>
      <c r="S262" s="265"/>
      <c r="T262" s="266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67" t="s">
        <v>301</v>
      </c>
      <c r="AU262" s="267" t="s">
        <v>188</v>
      </c>
      <c r="AV262" s="15" t="s">
        <v>150</v>
      </c>
      <c r="AW262" s="15" t="s">
        <v>38</v>
      </c>
      <c r="AX262" s="15" t="s">
        <v>86</v>
      </c>
      <c r="AY262" s="267" t="s">
        <v>292</v>
      </c>
    </row>
    <row r="263" s="14" customFormat="1">
      <c r="A263" s="14"/>
      <c r="B263" s="246"/>
      <c r="C263" s="247"/>
      <c r="D263" s="237" t="s">
        <v>301</v>
      </c>
      <c r="E263" s="247"/>
      <c r="F263" s="249" t="s">
        <v>466</v>
      </c>
      <c r="G263" s="247"/>
      <c r="H263" s="250">
        <v>63</v>
      </c>
      <c r="I263" s="251"/>
      <c r="J263" s="247"/>
      <c r="K263" s="247"/>
      <c r="L263" s="252"/>
      <c r="M263" s="253"/>
      <c r="N263" s="254"/>
      <c r="O263" s="254"/>
      <c r="P263" s="254"/>
      <c r="Q263" s="254"/>
      <c r="R263" s="254"/>
      <c r="S263" s="254"/>
      <c r="T263" s="255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6" t="s">
        <v>301</v>
      </c>
      <c r="AU263" s="256" t="s">
        <v>188</v>
      </c>
      <c r="AV263" s="14" t="s">
        <v>88</v>
      </c>
      <c r="AW263" s="14" t="s">
        <v>4</v>
      </c>
      <c r="AX263" s="14" t="s">
        <v>86</v>
      </c>
      <c r="AY263" s="256" t="s">
        <v>292</v>
      </c>
    </row>
    <row r="264" s="2" customFormat="1" ht="33" customHeight="1">
      <c r="A264" s="41"/>
      <c r="B264" s="42"/>
      <c r="C264" s="217" t="s">
        <v>484</v>
      </c>
      <c r="D264" s="217" t="s">
        <v>294</v>
      </c>
      <c r="E264" s="218" t="s">
        <v>485</v>
      </c>
      <c r="F264" s="219" t="s">
        <v>486</v>
      </c>
      <c r="G264" s="220" t="s">
        <v>181</v>
      </c>
      <c r="H264" s="221">
        <v>18</v>
      </c>
      <c r="I264" s="222"/>
      <c r="J264" s="223">
        <f>ROUND(I264*H264,2)</f>
        <v>0</v>
      </c>
      <c r="K264" s="219" t="s">
        <v>297</v>
      </c>
      <c r="L264" s="47"/>
      <c r="M264" s="224" t="s">
        <v>42</v>
      </c>
      <c r="N264" s="225" t="s">
        <v>50</v>
      </c>
      <c r="O264" s="87"/>
      <c r="P264" s="226">
        <f>O264*H264</f>
        <v>0</v>
      </c>
      <c r="Q264" s="226">
        <v>0</v>
      </c>
      <c r="R264" s="226">
        <f>Q264*H264</f>
        <v>0</v>
      </c>
      <c r="S264" s="226">
        <v>0</v>
      </c>
      <c r="T264" s="227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28" t="s">
        <v>150</v>
      </c>
      <c r="AT264" s="228" t="s">
        <v>294</v>
      </c>
      <c r="AU264" s="228" t="s">
        <v>188</v>
      </c>
      <c r="AY264" s="20" t="s">
        <v>292</v>
      </c>
      <c r="BE264" s="229">
        <f>IF(N264="základní",J264,0)</f>
        <v>0</v>
      </c>
      <c r="BF264" s="229">
        <f>IF(N264="snížená",J264,0)</f>
        <v>0</v>
      </c>
      <c r="BG264" s="229">
        <f>IF(N264="zákl. přenesená",J264,0)</f>
        <v>0</v>
      </c>
      <c r="BH264" s="229">
        <f>IF(N264="sníž. přenesená",J264,0)</f>
        <v>0</v>
      </c>
      <c r="BI264" s="229">
        <f>IF(N264="nulová",J264,0)</f>
        <v>0</v>
      </c>
      <c r="BJ264" s="20" t="s">
        <v>86</v>
      </c>
      <c r="BK264" s="229">
        <f>ROUND(I264*H264,2)</f>
        <v>0</v>
      </c>
      <c r="BL264" s="20" t="s">
        <v>150</v>
      </c>
      <c r="BM264" s="228" t="s">
        <v>487</v>
      </c>
    </row>
    <row r="265" s="2" customFormat="1">
      <c r="A265" s="41"/>
      <c r="B265" s="42"/>
      <c r="C265" s="43"/>
      <c r="D265" s="230" t="s">
        <v>299</v>
      </c>
      <c r="E265" s="43"/>
      <c r="F265" s="231" t="s">
        <v>488</v>
      </c>
      <c r="G265" s="43"/>
      <c r="H265" s="43"/>
      <c r="I265" s="232"/>
      <c r="J265" s="43"/>
      <c r="K265" s="43"/>
      <c r="L265" s="47"/>
      <c r="M265" s="233"/>
      <c r="N265" s="234"/>
      <c r="O265" s="87"/>
      <c r="P265" s="87"/>
      <c r="Q265" s="87"/>
      <c r="R265" s="87"/>
      <c r="S265" s="87"/>
      <c r="T265" s="88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T265" s="20" t="s">
        <v>299</v>
      </c>
      <c r="AU265" s="20" t="s">
        <v>188</v>
      </c>
    </row>
    <row r="266" s="14" customFormat="1">
      <c r="A266" s="14"/>
      <c r="B266" s="246"/>
      <c r="C266" s="247"/>
      <c r="D266" s="237" t="s">
        <v>301</v>
      </c>
      <c r="E266" s="248" t="s">
        <v>42</v>
      </c>
      <c r="F266" s="249" t="s">
        <v>254</v>
      </c>
      <c r="G266" s="247"/>
      <c r="H266" s="250">
        <v>2</v>
      </c>
      <c r="I266" s="251"/>
      <c r="J266" s="247"/>
      <c r="K266" s="247"/>
      <c r="L266" s="252"/>
      <c r="M266" s="253"/>
      <c r="N266" s="254"/>
      <c r="O266" s="254"/>
      <c r="P266" s="254"/>
      <c r="Q266" s="254"/>
      <c r="R266" s="254"/>
      <c r="S266" s="254"/>
      <c r="T266" s="255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6" t="s">
        <v>301</v>
      </c>
      <c r="AU266" s="256" t="s">
        <v>188</v>
      </c>
      <c r="AV266" s="14" t="s">
        <v>88</v>
      </c>
      <c r="AW266" s="14" t="s">
        <v>38</v>
      </c>
      <c r="AX266" s="14" t="s">
        <v>79</v>
      </c>
      <c r="AY266" s="256" t="s">
        <v>292</v>
      </c>
    </row>
    <row r="267" s="15" customFormat="1">
      <c r="A267" s="15"/>
      <c r="B267" s="257"/>
      <c r="C267" s="258"/>
      <c r="D267" s="237" t="s">
        <v>301</v>
      </c>
      <c r="E267" s="259" t="s">
        <v>42</v>
      </c>
      <c r="F267" s="260" t="s">
        <v>303</v>
      </c>
      <c r="G267" s="258"/>
      <c r="H267" s="261">
        <v>2</v>
      </c>
      <c r="I267" s="262"/>
      <c r="J267" s="258"/>
      <c r="K267" s="258"/>
      <c r="L267" s="263"/>
      <c r="M267" s="264"/>
      <c r="N267" s="265"/>
      <c r="O267" s="265"/>
      <c r="P267" s="265"/>
      <c r="Q267" s="265"/>
      <c r="R267" s="265"/>
      <c r="S267" s="265"/>
      <c r="T267" s="266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67" t="s">
        <v>301</v>
      </c>
      <c r="AU267" s="267" t="s">
        <v>188</v>
      </c>
      <c r="AV267" s="15" t="s">
        <v>150</v>
      </c>
      <c r="AW267" s="15" t="s">
        <v>38</v>
      </c>
      <c r="AX267" s="15" t="s">
        <v>86</v>
      </c>
      <c r="AY267" s="267" t="s">
        <v>292</v>
      </c>
    </row>
    <row r="268" s="14" customFormat="1">
      <c r="A268" s="14"/>
      <c r="B268" s="246"/>
      <c r="C268" s="247"/>
      <c r="D268" s="237" t="s">
        <v>301</v>
      </c>
      <c r="E268" s="247"/>
      <c r="F268" s="249" t="s">
        <v>472</v>
      </c>
      <c r="G268" s="247"/>
      <c r="H268" s="250">
        <v>18</v>
      </c>
      <c r="I268" s="251"/>
      <c r="J268" s="247"/>
      <c r="K268" s="247"/>
      <c r="L268" s="252"/>
      <c r="M268" s="253"/>
      <c r="N268" s="254"/>
      <c r="O268" s="254"/>
      <c r="P268" s="254"/>
      <c r="Q268" s="254"/>
      <c r="R268" s="254"/>
      <c r="S268" s="254"/>
      <c r="T268" s="255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6" t="s">
        <v>301</v>
      </c>
      <c r="AU268" s="256" t="s">
        <v>188</v>
      </c>
      <c r="AV268" s="14" t="s">
        <v>88</v>
      </c>
      <c r="AW268" s="14" t="s">
        <v>4</v>
      </c>
      <c r="AX268" s="14" t="s">
        <v>86</v>
      </c>
      <c r="AY268" s="256" t="s">
        <v>292</v>
      </c>
    </row>
    <row r="269" s="2" customFormat="1" ht="33" customHeight="1">
      <c r="A269" s="41"/>
      <c r="B269" s="42"/>
      <c r="C269" s="217" t="s">
        <v>489</v>
      </c>
      <c r="D269" s="217" t="s">
        <v>294</v>
      </c>
      <c r="E269" s="218" t="s">
        <v>490</v>
      </c>
      <c r="F269" s="219" t="s">
        <v>491</v>
      </c>
      <c r="G269" s="220" t="s">
        <v>181</v>
      </c>
      <c r="H269" s="221">
        <v>45</v>
      </c>
      <c r="I269" s="222"/>
      <c r="J269" s="223">
        <f>ROUND(I269*H269,2)</f>
        <v>0</v>
      </c>
      <c r="K269" s="219" t="s">
        <v>297</v>
      </c>
      <c r="L269" s="47"/>
      <c r="M269" s="224" t="s">
        <v>42</v>
      </c>
      <c r="N269" s="225" t="s">
        <v>50</v>
      </c>
      <c r="O269" s="87"/>
      <c r="P269" s="226">
        <f>O269*H269</f>
        <v>0</v>
      </c>
      <c r="Q269" s="226">
        <v>0</v>
      </c>
      <c r="R269" s="226">
        <f>Q269*H269</f>
        <v>0</v>
      </c>
      <c r="S269" s="226">
        <v>0</v>
      </c>
      <c r="T269" s="227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28" t="s">
        <v>150</v>
      </c>
      <c r="AT269" s="228" t="s">
        <v>294</v>
      </c>
      <c r="AU269" s="228" t="s">
        <v>188</v>
      </c>
      <c r="AY269" s="20" t="s">
        <v>292</v>
      </c>
      <c r="BE269" s="229">
        <f>IF(N269="základní",J269,0)</f>
        <v>0</v>
      </c>
      <c r="BF269" s="229">
        <f>IF(N269="snížená",J269,0)</f>
        <v>0</v>
      </c>
      <c r="BG269" s="229">
        <f>IF(N269="zákl. přenesená",J269,0)</f>
        <v>0</v>
      </c>
      <c r="BH269" s="229">
        <f>IF(N269="sníž. přenesená",J269,0)</f>
        <v>0</v>
      </c>
      <c r="BI269" s="229">
        <f>IF(N269="nulová",J269,0)</f>
        <v>0</v>
      </c>
      <c r="BJ269" s="20" t="s">
        <v>86</v>
      </c>
      <c r="BK269" s="229">
        <f>ROUND(I269*H269,2)</f>
        <v>0</v>
      </c>
      <c r="BL269" s="20" t="s">
        <v>150</v>
      </c>
      <c r="BM269" s="228" t="s">
        <v>492</v>
      </c>
    </row>
    <row r="270" s="2" customFormat="1">
      <c r="A270" s="41"/>
      <c r="B270" s="42"/>
      <c r="C270" s="43"/>
      <c r="D270" s="230" t="s">
        <v>299</v>
      </c>
      <c r="E270" s="43"/>
      <c r="F270" s="231" t="s">
        <v>493</v>
      </c>
      <c r="G270" s="43"/>
      <c r="H270" s="43"/>
      <c r="I270" s="232"/>
      <c r="J270" s="43"/>
      <c r="K270" s="43"/>
      <c r="L270" s="47"/>
      <c r="M270" s="233"/>
      <c r="N270" s="234"/>
      <c r="O270" s="87"/>
      <c r="P270" s="87"/>
      <c r="Q270" s="87"/>
      <c r="R270" s="87"/>
      <c r="S270" s="87"/>
      <c r="T270" s="88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T270" s="20" t="s">
        <v>299</v>
      </c>
      <c r="AU270" s="20" t="s">
        <v>188</v>
      </c>
    </row>
    <row r="271" s="14" customFormat="1">
      <c r="A271" s="14"/>
      <c r="B271" s="246"/>
      <c r="C271" s="247"/>
      <c r="D271" s="237" t="s">
        <v>301</v>
      </c>
      <c r="E271" s="248" t="s">
        <v>42</v>
      </c>
      <c r="F271" s="249" t="s">
        <v>255</v>
      </c>
      <c r="G271" s="247"/>
      <c r="H271" s="250">
        <v>5</v>
      </c>
      <c r="I271" s="251"/>
      <c r="J271" s="247"/>
      <c r="K271" s="247"/>
      <c r="L271" s="252"/>
      <c r="M271" s="253"/>
      <c r="N271" s="254"/>
      <c r="O271" s="254"/>
      <c r="P271" s="254"/>
      <c r="Q271" s="254"/>
      <c r="R271" s="254"/>
      <c r="S271" s="254"/>
      <c r="T271" s="255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6" t="s">
        <v>301</v>
      </c>
      <c r="AU271" s="256" t="s">
        <v>188</v>
      </c>
      <c r="AV271" s="14" t="s">
        <v>88</v>
      </c>
      <c r="AW271" s="14" t="s">
        <v>38</v>
      </c>
      <c r="AX271" s="14" t="s">
        <v>79</v>
      </c>
      <c r="AY271" s="256" t="s">
        <v>292</v>
      </c>
    </row>
    <row r="272" s="15" customFormat="1">
      <c r="A272" s="15"/>
      <c r="B272" s="257"/>
      <c r="C272" s="258"/>
      <c r="D272" s="237" t="s">
        <v>301</v>
      </c>
      <c r="E272" s="259" t="s">
        <v>42</v>
      </c>
      <c r="F272" s="260" t="s">
        <v>303</v>
      </c>
      <c r="G272" s="258"/>
      <c r="H272" s="261">
        <v>5</v>
      </c>
      <c r="I272" s="262"/>
      <c r="J272" s="258"/>
      <c r="K272" s="258"/>
      <c r="L272" s="263"/>
      <c r="M272" s="264"/>
      <c r="N272" s="265"/>
      <c r="O272" s="265"/>
      <c r="P272" s="265"/>
      <c r="Q272" s="265"/>
      <c r="R272" s="265"/>
      <c r="S272" s="265"/>
      <c r="T272" s="266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67" t="s">
        <v>301</v>
      </c>
      <c r="AU272" s="267" t="s">
        <v>188</v>
      </c>
      <c r="AV272" s="15" t="s">
        <v>150</v>
      </c>
      <c r="AW272" s="15" t="s">
        <v>38</v>
      </c>
      <c r="AX272" s="15" t="s">
        <v>86</v>
      </c>
      <c r="AY272" s="267" t="s">
        <v>292</v>
      </c>
    </row>
    <row r="273" s="14" customFormat="1">
      <c r="A273" s="14"/>
      <c r="B273" s="246"/>
      <c r="C273" s="247"/>
      <c r="D273" s="237" t="s">
        <v>301</v>
      </c>
      <c r="E273" s="247"/>
      <c r="F273" s="249" t="s">
        <v>478</v>
      </c>
      <c r="G273" s="247"/>
      <c r="H273" s="250">
        <v>45</v>
      </c>
      <c r="I273" s="251"/>
      <c r="J273" s="247"/>
      <c r="K273" s="247"/>
      <c r="L273" s="252"/>
      <c r="M273" s="253"/>
      <c r="N273" s="254"/>
      <c r="O273" s="254"/>
      <c r="P273" s="254"/>
      <c r="Q273" s="254"/>
      <c r="R273" s="254"/>
      <c r="S273" s="254"/>
      <c r="T273" s="255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6" t="s">
        <v>301</v>
      </c>
      <c r="AU273" s="256" t="s">
        <v>188</v>
      </c>
      <c r="AV273" s="14" t="s">
        <v>88</v>
      </c>
      <c r="AW273" s="14" t="s">
        <v>4</v>
      </c>
      <c r="AX273" s="14" t="s">
        <v>86</v>
      </c>
      <c r="AY273" s="256" t="s">
        <v>292</v>
      </c>
    </row>
    <row r="274" s="2" customFormat="1" ht="33" customHeight="1">
      <c r="A274" s="41"/>
      <c r="B274" s="42"/>
      <c r="C274" s="217" t="s">
        <v>494</v>
      </c>
      <c r="D274" s="217" t="s">
        <v>294</v>
      </c>
      <c r="E274" s="218" t="s">
        <v>495</v>
      </c>
      <c r="F274" s="219" t="s">
        <v>496</v>
      </c>
      <c r="G274" s="220" t="s">
        <v>181</v>
      </c>
      <c r="H274" s="221">
        <v>108</v>
      </c>
      <c r="I274" s="222"/>
      <c r="J274" s="223">
        <f>ROUND(I274*H274,2)</f>
        <v>0</v>
      </c>
      <c r="K274" s="219" t="s">
        <v>297</v>
      </c>
      <c r="L274" s="47"/>
      <c r="M274" s="224" t="s">
        <v>42</v>
      </c>
      <c r="N274" s="225" t="s">
        <v>50</v>
      </c>
      <c r="O274" s="87"/>
      <c r="P274" s="226">
        <f>O274*H274</f>
        <v>0</v>
      </c>
      <c r="Q274" s="226">
        <v>0</v>
      </c>
      <c r="R274" s="226">
        <f>Q274*H274</f>
        <v>0</v>
      </c>
      <c r="S274" s="226">
        <v>0</v>
      </c>
      <c r="T274" s="227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28" t="s">
        <v>150</v>
      </c>
      <c r="AT274" s="228" t="s">
        <v>294</v>
      </c>
      <c r="AU274" s="228" t="s">
        <v>188</v>
      </c>
      <c r="AY274" s="20" t="s">
        <v>292</v>
      </c>
      <c r="BE274" s="229">
        <f>IF(N274="základní",J274,0)</f>
        <v>0</v>
      </c>
      <c r="BF274" s="229">
        <f>IF(N274="snížená",J274,0)</f>
        <v>0</v>
      </c>
      <c r="BG274" s="229">
        <f>IF(N274="zákl. přenesená",J274,0)</f>
        <v>0</v>
      </c>
      <c r="BH274" s="229">
        <f>IF(N274="sníž. přenesená",J274,0)</f>
        <v>0</v>
      </c>
      <c r="BI274" s="229">
        <f>IF(N274="nulová",J274,0)</f>
        <v>0</v>
      </c>
      <c r="BJ274" s="20" t="s">
        <v>86</v>
      </c>
      <c r="BK274" s="229">
        <f>ROUND(I274*H274,2)</f>
        <v>0</v>
      </c>
      <c r="BL274" s="20" t="s">
        <v>150</v>
      </c>
      <c r="BM274" s="228" t="s">
        <v>497</v>
      </c>
    </row>
    <row r="275" s="2" customFormat="1">
      <c r="A275" s="41"/>
      <c r="B275" s="42"/>
      <c r="C275" s="43"/>
      <c r="D275" s="230" t="s">
        <v>299</v>
      </c>
      <c r="E275" s="43"/>
      <c r="F275" s="231" t="s">
        <v>498</v>
      </c>
      <c r="G275" s="43"/>
      <c r="H275" s="43"/>
      <c r="I275" s="232"/>
      <c r="J275" s="43"/>
      <c r="K275" s="43"/>
      <c r="L275" s="47"/>
      <c r="M275" s="233"/>
      <c r="N275" s="234"/>
      <c r="O275" s="87"/>
      <c r="P275" s="87"/>
      <c r="Q275" s="87"/>
      <c r="R275" s="87"/>
      <c r="S275" s="87"/>
      <c r="T275" s="88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T275" s="20" t="s">
        <v>299</v>
      </c>
      <c r="AU275" s="20" t="s">
        <v>188</v>
      </c>
    </row>
    <row r="276" s="14" customFormat="1">
      <c r="A276" s="14"/>
      <c r="B276" s="246"/>
      <c r="C276" s="247"/>
      <c r="D276" s="237" t="s">
        <v>301</v>
      </c>
      <c r="E276" s="248" t="s">
        <v>42</v>
      </c>
      <c r="F276" s="249" t="s">
        <v>450</v>
      </c>
      <c r="G276" s="247"/>
      <c r="H276" s="250">
        <v>12</v>
      </c>
      <c r="I276" s="251"/>
      <c r="J276" s="247"/>
      <c r="K276" s="247"/>
      <c r="L276" s="252"/>
      <c r="M276" s="253"/>
      <c r="N276" s="254"/>
      <c r="O276" s="254"/>
      <c r="P276" s="254"/>
      <c r="Q276" s="254"/>
      <c r="R276" s="254"/>
      <c r="S276" s="254"/>
      <c r="T276" s="255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6" t="s">
        <v>301</v>
      </c>
      <c r="AU276" s="256" t="s">
        <v>188</v>
      </c>
      <c r="AV276" s="14" t="s">
        <v>88</v>
      </c>
      <c r="AW276" s="14" t="s">
        <v>38</v>
      </c>
      <c r="AX276" s="14" t="s">
        <v>79</v>
      </c>
      <c r="AY276" s="256" t="s">
        <v>292</v>
      </c>
    </row>
    <row r="277" s="15" customFormat="1">
      <c r="A277" s="15"/>
      <c r="B277" s="257"/>
      <c r="C277" s="258"/>
      <c r="D277" s="237" t="s">
        <v>301</v>
      </c>
      <c r="E277" s="259" t="s">
        <v>42</v>
      </c>
      <c r="F277" s="260" t="s">
        <v>303</v>
      </c>
      <c r="G277" s="258"/>
      <c r="H277" s="261">
        <v>12</v>
      </c>
      <c r="I277" s="262"/>
      <c r="J277" s="258"/>
      <c r="K277" s="258"/>
      <c r="L277" s="263"/>
      <c r="M277" s="264"/>
      <c r="N277" s="265"/>
      <c r="O277" s="265"/>
      <c r="P277" s="265"/>
      <c r="Q277" s="265"/>
      <c r="R277" s="265"/>
      <c r="S277" s="265"/>
      <c r="T277" s="266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67" t="s">
        <v>301</v>
      </c>
      <c r="AU277" s="267" t="s">
        <v>188</v>
      </c>
      <c r="AV277" s="15" t="s">
        <v>150</v>
      </c>
      <c r="AW277" s="15" t="s">
        <v>38</v>
      </c>
      <c r="AX277" s="15" t="s">
        <v>86</v>
      </c>
      <c r="AY277" s="267" t="s">
        <v>292</v>
      </c>
    </row>
    <row r="278" s="14" customFormat="1">
      <c r="A278" s="14"/>
      <c r="B278" s="246"/>
      <c r="C278" s="247"/>
      <c r="D278" s="237" t="s">
        <v>301</v>
      </c>
      <c r="E278" s="247"/>
      <c r="F278" s="249" t="s">
        <v>499</v>
      </c>
      <c r="G278" s="247"/>
      <c r="H278" s="250">
        <v>108</v>
      </c>
      <c r="I278" s="251"/>
      <c r="J278" s="247"/>
      <c r="K278" s="247"/>
      <c r="L278" s="252"/>
      <c r="M278" s="253"/>
      <c r="N278" s="254"/>
      <c r="O278" s="254"/>
      <c r="P278" s="254"/>
      <c r="Q278" s="254"/>
      <c r="R278" s="254"/>
      <c r="S278" s="254"/>
      <c r="T278" s="255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6" t="s">
        <v>301</v>
      </c>
      <c r="AU278" s="256" t="s">
        <v>188</v>
      </c>
      <c r="AV278" s="14" t="s">
        <v>88</v>
      </c>
      <c r="AW278" s="14" t="s">
        <v>4</v>
      </c>
      <c r="AX278" s="14" t="s">
        <v>86</v>
      </c>
      <c r="AY278" s="256" t="s">
        <v>292</v>
      </c>
    </row>
    <row r="279" s="2" customFormat="1" ht="33" customHeight="1">
      <c r="A279" s="41"/>
      <c r="B279" s="42"/>
      <c r="C279" s="217" t="s">
        <v>500</v>
      </c>
      <c r="D279" s="217" t="s">
        <v>294</v>
      </c>
      <c r="E279" s="218" t="s">
        <v>501</v>
      </c>
      <c r="F279" s="219" t="s">
        <v>502</v>
      </c>
      <c r="G279" s="220" t="s">
        <v>181</v>
      </c>
      <c r="H279" s="221">
        <v>18</v>
      </c>
      <c r="I279" s="222"/>
      <c r="J279" s="223">
        <f>ROUND(I279*H279,2)</f>
        <v>0</v>
      </c>
      <c r="K279" s="219" t="s">
        <v>297</v>
      </c>
      <c r="L279" s="47"/>
      <c r="M279" s="224" t="s">
        <v>42</v>
      </c>
      <c r="N279" s="225" t="s">
        <v>50</v>
      </c>
      <c r="O279" s="87"/>
      <c r="P279" s="226">
        <f>O279*H279</f>
        <v>0</v>
      </c>
      <c r="Q279" s="226">
        <v>0</v>
      </c>
      <c r="R279" s="226">
        <f>Q279*H279</f>
        <v>0</v>
      </c>
      <c r="S279" s="226">
        <v>0</v>
      </c>
      <c r="T279" s="227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28" t="s">
        <v>150</v>
      </c>
      <c r="AT279" s="228" t="s">
        <v>294</v>
      </c>
      <c r="AU279" s="228" t="s">
        <v>188</v>
      </c>
      <c r="AY279" s="20" t="s">
        <v>292</v>
      </c>
      <c r="BE279" s="229">
        <f>IF(N279="základní",J279,0)</f>
        <v>0</v>
      </c>
      <c r="BF279" s="229">
        <f>IF(N279="snížená",J279,0)</f>
        <v>0</v>
      </c>
      <c r="BG279" s="229">
        <f>IF(N279="zákl. přenesená",J279,0)</f>
        <v>0</v>
      </c>
      <c r="BH279" s="229">
        <f>IF(N279="sníž. přenesená",J279,0)</f>
        <v>0</v>
      </c>
      <c r="BI279" s="229">
        <f>IF(N279="nulová",J279,0)</f>
        <v>0</v>
      </c>
      <c r="BJ279" s="20" t="s">
        <v>86</v>
      </c>
      <c r="BK279" s="229">
        <f>ROUND(I279*H279,2)</f>
        <v>0</v>
      </c>
      <c r="BL279" s="20" t="s">
        <v>150</v>
      </c>
      <c r="BM279" s="228" t="s">
        <v>503</v>
      </c>
    </row>
    <row r="280" s="2" customFormat="1">
      <c r="A280" s="41"/>
      <c r="B280" s="42"/>
      <c r="C280" s="43"/>
      <c r="D280" s="230" t="s">
        <v>299</v>
      </c>
      <c r="E280" s="43"/>
      <c r="F280" s="231" t="s">
        <v>504</v>
      </c>
      <c r="G280" s="43"/>
      <c r="H280" s="43"/>
      <c r="I280" s="232"/>
      <c r="J280" s="43"/>
      <c r="K280" s="43"/>
      <c r="L280" s="47"/>
      <c r="M280" s="233"/>
      <c r="N280" s="234"/>
      <c r="O280" s="87"/>
      <c r="P280" s="87"/>
      <c r="Q280" s="87"/>
      <c r="R280" s="87"/>
      <c r="S280" s="87"/>
      <c r="T280" s="88"/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T280" s="20" t="s">
        <v>299</v>
      </c>
      <c r="AU280" s="20" t="s">
        <v>188</v>
      </c>
    </row>
    <row r="281" s="14" customFormat="1">
      <c r="A281" s="14"/>
      <c r="B281" s="246"/>
      <c r="C281" s="247"/>
      <c r="D281" s="237" t="s">
        <v>301</v>
      </c>
      <c r="E281" s="248" t="s">
        <v>42</v>
      </c>
      <c r="F281" s="249" t="s">
        <v>254</v>
      </c>
      <c r="G281" s="247"/>
      <c r="H281" s="250">
        <v>2</v>
      </c>
      <c r="I281" s="251"/>
      <c r="J281" s="247"/>
      <c r="K281" s="247"/>
      <c r="L281" s="252"/>
      <c r="M281" s="253"/>
      <c r="N281" s="254"/>
      <c r="O281" s="254"/>
      <c r="P281" s="254"/>
      <c r="Q281" s="254"/>
      <c r="R281" s="254"/>
      <c r="S281" s="254"/>
      <c r="T281" s="255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6" t="s">
        <v>301</v>
      </c>
      <c r="AU281" s="256" t="s">
        <v>188</v>
      </c>
      <c r="AV281" s="14" t="s">
        <v>88</v>
      </c>
      <c r="AW281" s="14" t="s">
        <v>38</v>
      </c>
      <c r="AX281" s="14" t="s">
        <v>79</v>
      </c>
      <c r="AY281" s="256" t="s">
        <v>292</v>
      </c>
    </row>
    <row r="282" s="15" customFormat="1">
      <c r="A282" s="15"/>
      <c r="B282" s="257"/>
      <c r="C282" s="258"/>
      <c r="D282" s="237" t="s">
        <v>301</v>
      </c>
      <c r="E282" s="259" t="s">
        <v>42</v>
      </c>
      <c r="F282" s="260" t="s">
        <v>303</v>
      </c>
      <c r="G282" s="258"/>
      <c r="H282" s="261">
        <v>2</v>
      </c>
      <c r="I282" s="262"/>
      <c r="J282" s="258"/>
      <c r="K282" s="258"/>
      <c r="L282" s="263"/>
      <c r="M282" s="264"/>
      <c r="N282" s="265"/>
      <c r="O282" s="265"/>
      <c r="P282" s="265"/>
      <c r="Q282" s="265"/>
      <c r="R282" s="265"/>
      <c r="S282" s="265"/>
      <c r="T282" s="266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67" t="s">
        <v>301</v>
      </c>
      <c r="AU282" s="267" t="s">
        <v>188</v>
      </c>
      <c r="AV282" s="15" t="s">
        <v>150</v>
      </c>
      <c r="AW282" s="15" t="s">
        <v>38</v>
      </c>
      <c r="AX282" s="15" t="s">
        <v>86</v>
      </c>
      <c r="AY282" s="267" t="s">
        <v>292</v>
      </c>
    </row>
    <row r="283" s="14" customFormat="1">
      <c r="A283" s="14"/>
      <c r="B283" s="246"/>
      <c r="C283" s="247"/>
      <c r="D283" s="237" t="s">
        <v>301</v>
      </c>
      <c r="E283" s="247"/>
      <c r="F283" s="249" t="s">
        <v>472</v>
      </c>
      <c r="G283" s="247"/>
      <c r="H283" s="250">
        <v>18</v>
      </c>
      <c r="I283" s="251"/>
      <c r="J283" s="247"/>
      <c r="K283" s="247"/>
      <c r="L283" s="252"/>
      <c r="M283" s="253"/>
      <c r="N283" s="254"/>
      <c r="O283" s="254"/>
      <c r="P283" s="254"/>
      <c r="Q283" s="254"/>
      <c r="R283" s="254"/>
      <c r="S283" s="254"/>
      <c r="T283" s="255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6" t="s">
        <v>301</v>
      </c>
      <c r="AU283" s="256" t="s">
        <v>188</v>
      </c>
      <c r="AV283" s="14" t="s">
        <v>88</v>
      </c>
      <c r="AW283" s="14" t="s">
        <v>4</v>
      </c>
      <c r="AX283" s="14" t="s">
        <v>86</v>
      </c>
      <c r="AY283" s="256" t="s">
        <v>292</v>
      </c>
    </row>
    <row r="284" s="2" customFormat="1" ht="21.75" customHeight="1">
      <c r="A284" s="41"/>
      <c r="B284" s="42"/>
      <c r="C284" s="217" t="s">
        <v>505</v>
      </c>
      <c r="D284" s="217" t="s">
        <v>294</v>
      </c>
      <c r="E284" s="218" t="s">
        <v>506</v>
      </c>
      <c r="F284" s="219" t="s">
        <v>507</v>
      </c>
      <c r="G284" s="220" t="s">
        <v>116</v>
      </c>
      <c r="H284" s="221">
        <v>170</v>
      </c>
      <c r="I284" s="222"/>
      <c r="J284" s="223">
        <f>ROUND(I284*H284,2)</f>
        <v>0</v>
      </c>
      <c r="K284" s="219" t="s">
        <v>297</v>
      </c>
      <c r="L284" s="47"/>
      <c r="M284" s="224" t="s">
        <v>42</v>
      </c>
      <c r="N284" s="225" t="s">
        <v>50</v>
      </c>
      <c r="O284" s="87"/>
      <c r="P284" s="226">
        <f>O284*H284</f>
        <v>0</v>
      </c>
      <c r="Q284" s="226">
        <v>0</v>
      </c>
      <c r="R284" s="226">
        <f>Q284*H284</f>
        <v>0</v>
      </c>
      <c r="S284" s="226">
        <v>0</v>
      </c>
      <c r="T284" s="227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28" t="s">
        <v>150</v>
      </c>
      <c r="AT284" s="228" t="s">
        <v>294</v>
      </c>
      <c r="AU284" s="228" t="s">
        <v>188</v>
      </c>
      <c r="AY284" s="20" t="s">
        <v>292</v>
      </c>
      <c r="BE284" s="229">
        <f>IF(N284="základní",J284,0)</f>
        <v>0</v>
      </c>
      <c r="BF284" s="229">
        <f>IF(N284="snížená",J284,0)</f>
        <v>0</v>
      </c>
      <c r="BG284" s="229">
        <f>IF(N284="zákl. přenesená",J284,0)</f>
        <v>0</v>
      </c>
      <c r="BH284" s="229">
        <f>IF(N284="sníž. přenesená",J284,0)</f>
        <v>0</v>
      </c>
      <c r="BI284" s="229">
        <f>IF(N284="nulová",J284,0)</f>
        <v>0</v>
      </c>
      <c r="BJ284" s="20" t="s">
        <v>86</v>
      </c>
      <c r="BK284" s="229">
        <f>ROUND(I284*H284,2)</f>
        <v>0</v>
      </c>
      <c r="BL284" s="20" t="s">
        <v>150</v>
      </c>
      <c r="BM284" s="228" t="s">
        <v>508</v>
      </c>
    </row>
    <row r="285" s="2" customFormat="1">
      <c r="A285" s="41"/>
      <c r="B285" s="42"/>
      <c r="C285" s="43"/>
      <c r="D285" s="230" t="s">
        <v>299</v>
      </c>
      <c r="E285" s="43"/>
      <c r="F285" s="231" t="s">
        <v>509</v>
      </c>
      <c r="G285" s="43"/>
      <c r="H285" s="43"/>
      <c r="I285" s="232"/>
      <c r="J285" s="43"/>
      <c r="K285" s="43"/>
      <c r="L285" s="47"/>
      <c r="M285" s="233"/>
      <c r="N285" s="234"/>
      <c r="O285" s="87"/>
      <c r="P285" s="87"/>
      <c r="Q285" s="87"/>
      <c r="R285" s="87"/>
      <c r="S285" s="87"/>
      <c r="T285" s="88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T285" s="20" t="s">
        <v>299</v>
      </c>
      <c r="AU285" s="20" t="s">
        <v>188</v>
      </c>
    </row>
    <row r="286" s="14" customFormat="1">
      <c r="A286" s="14"/>
      <c r="B286" s="246"/>
      <c r="C286" s="247"/>
      <c r="D286" s="237" t="s">
        <v>301</v>
      </c>
      <c r="E286" s="248" t="s">
        <v>42</v>
      </c>
      <c r="F286" s="249" t="s">
        <v>248</v>
      </c>
      <c r="G286" s="247"/>
      <c r="H286" s="250">
        <v>85</v>
      </c>
      <c r="I286" s="251"/>
      <c r="J286" s="247"/>
      <c r="K286" s="247"/>
      <c r="L286" s="252"/>
      <c r="M286" s="253"/>
      <c r="N286" s="254"/>
      <c r="O286" s="254"/>
      <c r="P286" s="254"/>
      <c r="Q286" s="254"/>
      <c r="R286" s="254"/>
      <c r="S286" s="254"/>
      <c r="T286" s="255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6" t="s">
        <v>301</v>
      </c>
      <c r="AU286" s="256" t="s">
        <v>188</v>
      </c>
      <c r="AV286" s="14" t="s">
        <v>88</v>
      </c>
      <c r="AW286" s="14" t="s">
        <v>38</v>
      </c>
      <c r="AX286" s="14" t="s">
        <v>79</v>
      </c>
      <c r="AY286" s="256" t="s">
        <v>292</v>
      </c>
    </row>
    <row r="287" s="15" customFormat="1">
      <c r="A287" s="15"/>
      <c r="B287" s="257"/>
      <c r="C287" s="258"/>
      <c r="D287" s="237" t="s">
        <v>301</v>
      </c>
      <c r="E287" s="259" t="s">
        <v>42</v>
      </c>
      <c r="F287" s="260" t="s">
        <v>303</v>
      </c>
      <c r="G287" s="258"/>
      <c r="H287" s="261">
        <v>85</v>
      </c>
      <c r="I287" s="262"/>
      <c r="J287" s="258"/>
      <c r="K287" s="258"/>
      <c r="L287" s="263"/>
      <c r="M287" s="264"/>
      <c r="N287" s="265"/>
      <c r="O287" s="265"/>
      <c r="P287" s="265"/>
      <c r="Q287" s="265"/>
      <c r="R287" s="265"/>
      <c r="S287" s="265"/>
      <c r="T287" s="266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67" t="s">
        <v>301</v>
      </c>
      <c r="AU287" s="267" t="s">
        <v>188</v>
      </c>
      <c r="AV287" s="15" t="s">
        <v>150</v>
      </c>
      <c r="AW287" s="15" t="s">
        <v>38</v>
      </c>
      <c r="AX287" s="15" t="s">
        <v>86</v>
      </c>
      <c r="AY287" s="267" t="s">
        <v>292</v>
      </c>
    </row>
    <row r="288" s="14" customFormat="1">
      <c r="A288" s="14"/>
      <c r="B288" s="246"/>
      <c r="C288" s="247"/>
      <c r="D288" s="237" t="s">
        <v>301</v>
      </c>
      <c r="E288" s="247"/>
      <c r="F288" s="249" t="s">
        <v>510</v>
      </c>
      <c r="G288" s="247"/>
      <c r="H288" s="250">
        <v>170</v>
      </c>
      <c r="I288" s="251"/>
      <c r="J288" s="247"/>
      <c r="K288" s="247"/>
      <c r="L288" s="252"/>
      <c r="M288" s="253"/>
      <c r="N288" s="254"/>
      <c r="O288" s="254"/>
      <c r="P288" s="254"/>
      <c r="Q288" s="254"/>
      <c r="R288" s="254"/>
      <c r="S288" s="254"/>
      <c r="T288" s="255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6" t="s">
        <v>301</v>
      </c>
      <c r="AU288" s="256" t="s">
        <v>188</v>
      </c>
      <c r="AV288" s="14" t="s">
        <v>88</v>
      </c>
      <c r="AW288" s="14" t="s">
        <v>4</v>
      </c>
      <c r="AX288" s="14" t="s">
        <v>86</v>
      </c>
      <c r="AY288" s="256" t="s">
        <v>292</v>
      </c>
    </row>
    <row r="289" s="12" customFormat="1" ht="20.88" customHeight="1">
      <c r="A289" s="12"/>
      <c r="B289" s="201"/>
      <c r="C289" s="202"/>
      <c r="D289" s="203" t="s">
        <v>78</v>
      </c>
      <c r="E289" s="215" t="s">
        <v>398</v>
      </c>
      <c r="F289" s="215" t="s">
        <v>511</v>
      </c>
      <c r="G289" s="202"/>
      <c r="H289" s="202"/>
      <c r="I289" s="205"/>
      <c r="J289" s="216">
        <f>BK289</f>
        <v>0</v>
      </c>
      <c r="K289" s="202"/>
      <c r="L289" s="207"/>
      <c r="M289" s="208"/>
      <c r="N289" s="209"/>
      <c r="O289" s="209"/>
      <c r="P289" s="210">
        <f>SUM(P290:P325)</f>
        <v>0</v>
      </c>
      <c r="Q289" s="209"/>
      <c r="R289" s="210">
        <f>SUM(R290:R325)</f>
        <v>0.040289999999999999</v>
      </c>
      <c r="S289" s="209"/>
      <c r="T289" s="211">
        <f>SUM(T290:T325)</f>
        <v>0</v>
      </c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R289" s="212" t="s">
        <v>86</v>
      </c>
      <c r="AT289" s="213" t="s">
        <v>78</v>
      </c>
      <c r="AU289" s="213" t="s">
        <v>88</v>
      </c>
      <c r="AY289" s="212" t="s">
        <v>292</v>
      </c>
      <c r="BK289" s="214">
        <f>SUM(BK290:BK325)</f>
        <v>0</v>
      </c>
    </row>
    <row r="290" s="2" customFormat="1" ht="24.15" customHeight="1">
      <c r="A290" s="41"/>
      <c r="B290" s="42"/>
      <c r="C290" s="217" t="s">
        <v>154</v>
      </c>
      <c r="D290" s="217" t="s">
        <v>294</v>
      </c>
      <c r="E290" s="218" t="s">
        <v>512</v>
      </c>
      <c r="F290" s="219" t="s">
        <v>513</v>
      </c>
      <c r="G290" s="220" t="s">
        <v>212</v>
      </c>
      <c r="H290" s="221">
        <v>537.20000000000005</v>
      </c>
      <c r="I290" s="222"/>
      <c r="J290" s="223">
        <f>ROUND(I290*H290,2)</f>
        <v>0</v>
      </c>
      <c r="K290" s="219" t="s">
        <v>297</v>
      </c>
      <c r="L290" s="47"/>
      <c r="M290" s="224" t="s">
        <v>42</v>
      </c>
      <c r="N290" s="225" t="s">
        <v>50</v>
      </c>
      <c r="O290" s="87"/>
      <c r="P290" s="226">
        <f>O290*H290</f>
        <v>0</v>
      </c>
      <c r="Q290" s="226">
        <v>0</v>
      </c>
      <c r="R290" s="226">
        <f>Q290*H290</f>
        <v>0</v>
      </c>
      <c r="S290" s="226">
        <v>0</v>
      </c>
      <c r="T290" s="227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28" t="s">
        <v>150</v>
      </c>
      <c r="AT290" s="228" t="s">
        <v>294</v>
      </c>
      <c r="AU290" s="228" t="s">
        <v>188</v>
      </c>
      <c r="AY290" s="20" t="s">
        <v>292</v>
      </c>
      <c r="BE290" s="229">
        <f>IF(N290="základní",J290,0)</f>
        <v>0</v>
      </c>
      <c r="BF290" s="229">
        <f>IF(N290="snížená",J290,0)</f>
        <v>0</v>
      </c>
      <c r="BG290" s="229">
        <f>IF(N290="zákl. přenesená",J290,0)</f>
        <v>0</v>
      </c>
      <c r="BH290" s="229">
        <f>IF(N290="sníž. přenesená",J290,0)</f>
        <v>0</v>
      </c>
      <c r="BI290" s="229">
        <f>IF(N290="nulová",J290,0)</f>
        <v>0</v>
      </c>
      <c r="BJ290" s="20" t="s">
        <v>86</v>
      </c>
      <c r="BK290" s="229">
        <f>ROUND(I290*H290,2)</f>
        <v>0</v>
      </c>
      <c r="BL290" s="20" t="s">
        <v>150</v>
      </c>
      <c r="BM290" s="228" t="s">
        <v>514</v>
      </c>
    </row>
    <row r="291" s="2" customFormat="1">
      <c r="A291" s="41"/>
      <c r="B291" s="42"/>
      <c r="C291" s="43"/>
      <c r="D291" s="230" t="s">
        <v>299</v>
      </c>
      <c r="E291" s="43"/>
      <c r="F291" s="231" t="s">
        <v>515</v>
      </c>
      <c r="G291" s="43"/>
      <c r="H291" s="43"/>
      <c r="I291" s="232"/>
      <c r="J291" s="43"/>
      <c r="K291" s="43"/>
      <c r="L291" s="47"/>
      <c r="M291" s="233"/>
      <c r="N291" s="234"/>
      <c r="O291" s="87"/>
      <c r="P291" s="87"/>
      <c r="Q291" s="87"/>
      <c r="R291" s="87"/>
      <c r="S291" s="87"/>
      <c r="T291" s="88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T291" s="20" t="s">
        <v>299</v>
      </c>
      <c r="AU291" s="20" t="s">
        <v>188</v>
      </c>
    </row>
    <row r="292" s="14" customFormat="1">
      <c r="A292" s="14"/>
      <c r="B292" s="246"/>
      <c r="C292" s="247"/>
      <c r="D292" s="237" t="s">
        <v>301</v>
      </c>
      <c r="E292" s="248" t="s">
        <v>42</v>
      </c>
      <c r="F292" s="249" t="s">
        <v>516</v>
      </c>
      <c r="G292" s="247"/>
      <c r="H292" s="250">
        <v>537.20000000000005</v>
      </c>
      <c r="I292" s="251"/>
      <c r="J292" s="247"/>
      <c r="K292" s="247"/>
      <c r="L292" s="252"/>
      <c r="M292" s="253"/>
      <c r="N292" s="254"/>
      <c r="O292" s="254"/>
      <c r="P292" s="254"/>
      <c r="Q292" s="254"/>
      <c r="R292" s="254"/>
      <c r="S292" s="254"/>
      <c r="T292" s="255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6" t="s">
        <v>301</v>
      </c>
      <c r="AU292" s="256" t="s">
        <v>188</v>
      </c>
      <c r="AV292" s="14" t="s">
        <v>88</v>
      </c>
      <c r="AW292" s="14" t="s">
        <v>38</v>
      </c>
      <c r="AX292" s="14" t="s">
        <v>79</v>
      </c>
      <c r="AY292" s="256" t="s">
        <v>292</v>
      </c>
    </row>
    <row r="293" s="15" customFormat="1">
      <c r="A293" s="15"/>
      <c r="B293" s="257"/>
      <c r="C293" s="258"/>
      <c r="D293" s="237" t="s">
        <v>301</v>
      </c>
      <c r="E293" s="259" t="s">
        <v>42</v>
      </c>
      <c r="F293" s="260" t="s">
        <v>303</v>
      </c>
      <c r="G293" s="258"/>
      <c r="H293" s="261">
        <v>537.20000000000005</v>
      </c>
      <c r="I293" s="262"/>
      <c r="J293" s="258"/>
      <c r="K293" s="258"/>
      <c r="L293" s="263"/>
      <c r="M293" s="264"/>
      <c r="N293" s="265"/>
      <c r="O293" s="265"/>
      <c r="P293" s="265"/>
      <c r="Q293" s="265"/>
      <c r="R293" s="265"/>
      <c r="S293" s="265"/>
      <c r="T293" s="266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67" t="s">
        <v>301</v>
      </c>
      <c r="AU293" s="267" t="s">
        <v>188</v>
      </c>
      <c r="AV293" s="15" t="s">
        <v>150</v>
      </c>
      <c r="AW293" s="15" t="s">
        <v>38</v>
      </c>
      <c r="AX293" s="15" t="s">
        <v>86</v>
      </c>
      <c r="AY293" s="267" t="s">
        <v>292</v>
      </c>
    </row>
    <row r="294" s="2" customFormat="1" ht="16.5" customHeight="1">
      <c r="A294" s="41"/>
      <c r="B294" s="42"/>
      <c r="C294" s="217" t="s">
        <v>517</v>
      </c>
      <c r="D294" s="217" t="s">
        <v>294</v>
      </c>
      <c r="E294" s="218" t="s">
        <v>518</v>
      </c>
      <c r="F294" s="219" t="s">
        <v>519</v>
      </c>
      <c r="G294" s="220" t="s">
        <v>212</v>
      </c>
      <c r="H294" s="221">
        <v>268.60000000000002</v>
      </c>
      <c r="I294" s="222"/>
      <c r="J294" s="223">
        <f>ROUND(I294*H294,2)</f>
        <v>0</v>
      </c>
      <c r="K294" s="219" t="s">
        <v>297</v>
      </c>
      <c r="L294" s="47"/>
      <c r="M294" s="224" t="s">
        <v>42</v>
      </c>
      <c r="N294" s="225" t="s">
        <v>50</v>
      </c>
      <c r="O294" s="87"/>
      <c r="P294" s="226">
        <f>O294*H294</f>
        <v>0</v>
      </c>
      <c r="Q294" s="226">
        <v>0</v>
      </c>
      <c r="R294" s="226">
        <f>Q294*H294</f>
        <v>0</v>
      </c>
      <c r="S294" s="226">
        <v>0</v>
      </c>
      <c r="T294" s="227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28" t="s">
        <v>150</v>
      </c>
      <c r="AT294" s="228" t="s">
        <v>294</v>
      </c>
      <c r="AU294" s="228" t="s">
        <v>188</v>
      </c>
      <c r="AY294" s="20" t="s">
        <v>292</v>
      </c>
      <c r="BE294" s="229">
        <f>IF(N294="základní",J294,0)</f>
        <v>0</v>
      </c>
      <c r="BF294" s="229">
        <f>IF(N294="snížená",J294,0)</f>
        <v>0</v>
      </c>
      <c r="BG294" s="229">
        <f>IF(N294="zákl. přenesená",J294,0)</f>
        <v>0</v>
      </c>
      <c r="BH294" s="229">
        <f>IF(N294="sníž. přenesená",J294,0)</f>
        <v>0</v>
      </c>
      <c r="BI294" s="229">
        <f>IF(N294="nulová",J294,0)</f>
        <v>0</v>
      </c>
      <c r="BJ294" s="20" t="s">
        <v>86</v>
      </c>
      <c r="BK294" s="229">
        <f>ROUND(I294*H294,2)</f>
        <v>0</v>
      </c>
      <c r="BL294" s="20" t="s">
        <v>150</v>
      </c>
      <c r="BM294" s="228" t="s">
        <v>520</v>
      </c>
    </row>
    <row r="295" s="2" customFormat="1">
      <c r="A295" s="41"/>
      <c r="B295" s="42"/>
      <c r="C295" s="43"/>
      <c r="D295" s="230" t="s">
        <v>299</v>
      </c>
      <c r="E295" s="43"/>
      <c r="F295" s="231" t="s">
        <v>521</v>
      </c>
      <c r="G295" s="43"/>
      <c r="H295" s="43"/>
      <c r="I295" s="232"/>
      <c r="J295" s="43"/>
      <c r="K295" s="43"/>
      <c r="L295" s="47"/>
      <c r="M295" s="233"/>
      <c r="N295" s="234"/>
      <c r="O295" s="87"/>
      <c r="P295" s="87"/>
      <c r="Q295" s="87"/>
      <c r="R295" s="87"/>
      <c r="S295" s="87"/>
      <c r="T295" s="88"/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T295" s="20" t="s">
        <v>299</v>
      </c>
      <c r="AU295" s="20" t="s">
        <v>188</v>
      </c>
    </row>
    <row r="296" s="14" customFormat="1">
      <c r="A296" s="14"/>
      <c r="B296" s="246"/>
      <c r="C296" s="247"/>
      <c r="D296" s="237" t="s">
        <v>301</v>
      </c>
      <c r="E296" s="248" t="s">
        <v>42</v>
      </c>
      <c r="F296" s="249" t="s">
        <v>522</v>
      </c>
      <c r="G296" s="247"/>
      <c r="H296" s="250">
        <v>268.60000000000002</v>
      </c>
      <c r="I296" s="251"/>
      <c r="J296" s="247"/>
      <c r="K296" s="247"/>
      <c r="L296" s="252"/>
      <c r="M296" s="253"/>
      <c r="N296" s="254"/>
      <c r="O296" s="254"/>
      <c r="P296" s="254"/>
      <c r="Q296" s="254"/>
      <c r="R296" s="254"/>
      <c r="S296" s="254"/>
      <c r="T296" s="255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6" t="s">
        <v>301</v>
      </c>
      <c r="AU296" s="256" t="s">
        <v>188</v>
      </c>
      <c r="AV296" s="14" t="s">
        <v>88</v>
      </c>
      <c r="AW296" s="14" t="s">
        <v>38</v>
      </c>
      <c r="AX296" s="14" t="s">
        <v>79</v>
      </c>
      <c r="AY296" s="256" t="s">
        <v>292</v>
      </c>
    </row>
    <row r="297" s="15" customFormat="1">
      <c r="A297" s="15"/>
      <c r="B297" s="257"/>
      <c r="C297" s="258"/>
      <c r="D297" s="237" t="s">
        <v>301</v>
      </c>
      <c r="E297" s="259" t="s">
        <v>42</v>
      </c>
      <c r="F297" s="260" t="s">
        <v>303</v>
      </c>
      <c r="G297" s="258"/>
      <c r="H297" s="261">
        <v>268.60000000000002</v>
      </c>
      <c r="I297" s="262"/>
      <c r="J297" s="258"/>
      <c r="K297" s="258"/>
      <c r="L297" s="263"/>
      <c r="M297" s="264"/>
      <c r="N297" s="265"/>
      <c r="O297" s="265"/>
      <c r="P297" s="265"/>
      <c r="Q297" s="265"/>
      <c r="R297" s="265"/>
      <c r="S297" s="265"/>
      <c r="T297" s="266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67" t="s">
        <v>301</v>
      </c>
      <c r="AU297" s="267" t="s">
        <v>188</v>
      </c>
      <c r="AV297" s="15" t="s">
        <v>150</v>
      </c>
      <c r="AW297" s="15" t="s">
        <v>38</v>
      </c>
      <c r="AX297" s="15" t="s">
        <v>86</v>
      </c>
      <c r="AY297" s="267" t="s">
        <v>292</v>
      </c>
    </row>
    <row r="298" s="2" customFormat="1" ht="24.15" customHeight="1">
      <c r="A298" s="41"/>
      <c r="B298" s="42"/>
      <c r="C298" s="217" t="s">
        <v>523</v>
      </c>
      <c r="D298" s="217" t="s">
        <v>294</v>
      </c>
      <c r="E298" s="218" t="s">
        <v>524</v>
      </c>
      <c r="F298" s="219" t="s">
        <v>525</v>
      </c>
      <c r="G298" s="220" t="s">
        <v>116</v>
      </c>
      <c r="H298" s="221">
        <v>1263</v>
      </c>
      <c r="I298" s="222"/>
      <c r="J298" s="223">
        <f>ROUND(I298*H298,2)</f>
        <v>0</v>
      </c>
      <c r="K298" s="219" t="s">
        <v>297</v>
      </c>
      <c r="L298" s="47"/>
      <c r="M298" s="224" t="s">
        <v>42</v>
      </c>
      <c r="N298" s="225" t="s">
        <v>50</v>
      </c>
      <c r="O298" s="87"/>
      <c r="P298" s="226">
        <f>O298*H298</f>
        <v>0</v>
      </c>
      <c r="Q298" s="226">
        <v>0</v>
      </c>
      <c r="R298" s="226">
        <f>Q298*H298</f>
        <v>0</v>
      </c>
      <c r="S298" s="226">
        <v>0</v>
      </c>
      <c r="T298" s="227">
        <f>S298*H298</f>
        <v>0</v>
      </c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R298" s="228" t="s">
        <v>150</v>
      </c>
      <c r="AT298" s="228" t="s">
        <v>294</v>
      </c>
      <c r="AU298" s="228" t="s">
        <v>188</v>
      </c>
      <c r="AY298" s="20" t="s">
        <v>292</v>
      </c>
      <c r="BE298" s="229">
        <f>IF(N298="základní",J298,0)</f>
        <v>0</v>
      </c>
      <c r="BF298" s="229">
        <f>IF(N298="snížená",J298,0)</f>
        <v>0</v>
      </c>
      <c r="BG298" s="229">
        <f>IF(N298="zákl. přenesená",J298,0)</f>
        <v>0</v>
      </c>
      <c r="BH298" s="229">
        <f>IF(N298="sníž. přenesená",J298,0)</f>
        <v>0</v>
      </c>
      <c r="BI298" s="229">
        <f>IF(N298="nulová",J298,0)</f>
        <v>0</v>
      </c>
      <c r="BJ298" s="20" t="s">
        <v>86</v>
      </c>
      <c r="BK298" s="229">
        <f>ROUND(I298*H298,2)</f>
        <v>0</v>
      </c>
      <c r="BL298" s="20" t="s">
        <v>150</v>
      </c>
      <c r="BM298" s="228" t="s">
        <v>526</v>
      </c>
    </row>
    <row r="299" s="2" customFormat="1">
      <c r="A299" s="41"/>
      <c r="B299" s="42"/>
      <c r="C299" s="43"/>
      <c r="D299" s="230" t="s">
        <v>299</v>
      </c>
      <c r="E299" s="43"/>
      <c r="F299" s="231" t="s">
        <v>527</v>
      </c>
      <c r="G299" s="43"/>
      <c r="H299" s="43"/>
      <c r="I299" s="232"/>
      <c r="J299" s="43"/>
      <c r="K299" s="43"/>
      <c r="L299" s="47"/>
      <c r="M299" s="233"/>
      <c r="N299" s="234"/>
      <c r="O299" s="87"/>
      <c r="P299" s="87"/>
      <c r="Q299" s="87"/>
      <c r="R299" s="87"/>
      <c r="S299" s="87"/>
      <c r="T299" s="88"/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T299" s="20" t="s">
        <v>299</v>
      </c>
      <c r="AU299" s="20" t="s">
        <v>188</v>
      </c>
    </row>
    <row r="300" s="13" customFormat="1">
      <c r="A300" s="13"/>
      <c r="B300" s="235"/>
      <c r="C300" s="236"/>
      <c r="D300" s="237" t="s">
        <v>301</v>
      </c>
      <c r="E300" s="238" t="s">
        <v>42</v>
      </c>
      <c r="F300" s="239" t="s">
        <v>302</v>
      </c>
      <c r="G300" s="236"/>
      <c r="H300" s="238" t="s">
        <v>42</v>
      </c>
      <c r="I300" s="240"/>
      <c r="J300" s="236"/>
      <c r="K300" s="236"/>
      <c r="L300" s="241"/>
      <c r="M300" s="242"/>
      <c r="N300" s="243"/>
      <c r="O300" s="243"/>
      <c r="P300" s="243"/>
      <c r="Q300" s="243"/>
      <c r="R300" s="243"/>
      <c r="S300" s="243"/>
      <c r="T300" s="244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5" t="s">
        <v>301</v>
      </c>
      <c r="AU300" s="245" t="s">
        <v>188</v>
      </c>
      <c r="AV300" s="13" t="s">
        <v>86</v>
      </c>
      <c r="AW300" s="13" t="s">
        <v>38</v>
      </c>
      <c r="AX300" s="13" t="s">
        <v>79</v>
      </c>
      <c r="AY300" s="245" t="s">
        <v>292</v>
      </c>
    </row>
    <row r="301" s="14" customFormat="1">
      <c r="A301" s="14"/>
      <c r="B301" s="246"/>
      <c r="C301" s="247"/>
      <c r="D301" s="237" t="s">
        <v>301</v>
      </c>
      <c r="E301" s="248" t="s">
        <v>166</v>
      </c>
      <c r="F301" s="249" t="s">
        <v>168</v>
      </c>
      <c r="G301" s="247"/>
      <c r="H301" s="250">
        <v>1263</v>
      </c>
      <c r="I301" s="251"/>
      <c r="J301" s="247"/>
      <c r="K301" s="247"/>
      <c r="L301" s="252"/>
      <c r="M301" s="253"/>
      <c r="N301" s="254"/>
      <c r="O301" s="254"/>
      <c r="P301" s="254"/>
      <c r="Q301" s="254"/>
      <c r="R301" s="254"/>
      <c r="S301" s="254"/>
      <c r="T301" s="255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6" t="s">
        <v>301</v>
      </c>
      <c r="AU301" s="256" t="s">
        <v>188</v>
      </c>
      <c r="AV301" s="14" t="s">
        <v>88</v>
      </c>
      <c r="AW301" s="14" t="s">
        <v>38</v>
      </c>
      <c r="AX301" s="14" t="s">
        <v>79</v>
      </c>
      <c r="AY301" s="256" t="s">
        <v>292</v>
      </c>
    </row>
    <row r="302" s="15" customFormat="1">
      <c r="A302" s="15"/>
      <c r="B302" s="257"/>
      <c r="C302" s="258"/>
      <c r="D302" s="237" t="s">
        <v>301</v>
      </c>
      <c r="E302" s="259" t="s">
        <v>42</v>
      </c>
      <c r="F302" s="260" t="s">
        <v>303</v>
      </c>
      <c r="G302" s="258"/>
      <c r="H302" s="261">
        <v>1263</v>
      </c>
      <c r="I302" s="262"/>
      <c r="J302" s="258"/>
      <c r="K302" s="258"/>
      <c r="L302" s="263"/>
      <c r="M302" s="264"/>
      <c r="N302" s="265"/>
      <c r="O302" s="265"/>
      <c r="P302" s="265"/>
      <c r="Q302" s="265"/>
      <c r="R302" s="265"/>
      <c r="S302" s="265"/>
      <c r="T302" s="266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67" t="s">
        <v>301</v>
      </c>
      <c r="AU302" s="267" t="s">
        <v>188</v>
      </c>
      <c r="AV302" s="15" t="s">
        <v>150</v>
      </c>
      <c r="AW302" s="15" t="s">
        <v>38</v>
      </c>
      <c r="AX302" s="15" t="s">
        <v>86</v>
      </c>
      <c r="AY302" s="267" t="s">
        <v>292</v>
      </c>
    </row>
    <row r="303" s="2" customFormat="1" ht="24.15" customHeight="1">
      <c r="A303" s="41"/>
      <c r="B303" s="42"/>
      <c r="C303" s="217" t="s">
        <v>528</v>
      </c>
      <c r="D303" s="217" t="s">
        <v>294</v>
      </c>
      <c r="E303" s="218" t="s">
        <v>529</v>
      </c>
      <c r="F303" s="219" t="s">
        <v>530</v>
      </c>
      <c r="G303" s="220" t="s">
        <v>116</v>
      </c>
      <c r="H303" s="221">
        <v>1423</v>
      </c>
      <c r="I303" s="222"/>
      <c r="J303" s="223">
        <f>ROUND(I303*H303,2)</f>
        <v>0</v>
      </c>
      <c r="K303" s="219" t="s">
        <v>297</v>
      </c>
      <c r="L303" s="47"/>
      <c r="M303" s="224" t="s">
        <v>42</v>
      </c>
      <c r="N303" s="225" t="s">
        <v>50</v>
      </c>
      <c r="O303" s="87"/>
      <c r="P303" s="226">
        <f>O303*H303</f>
        <v>0</v>
      </c>
      <c r="Q303" s="226">
        <v>0</v>
      </c>
      <c r="R303" s="226">
        <f>Q303*H303</f>
        <v>0</v>
      </c>
      <c r="S303" s="226">
        <v>0</v>
      </c>
      <c r="T303" s="227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28" t="s">
        <v>150</v>
      </c>
      <c r="AT303" s="228" t="s">
        <v>294</v>
      </c>
      <c r="AU303" s="228" t="s">
        <v>188</v>
      </c>
      <c r="AY303" s="20" t="s">
        <v>292</v>
      </c>
      <c r="BE303" s="229">
        <f>IF(N303="základní",J303,0)</f>
        <v>0</v>
      </c>
      <c r="BF303" s="229">
        <f>IF(N303="snížená",J303,0)</f>
        <v>0</v>
      </c>
      <c r="BG303" s="229">
        <f>IF(N303="zákl. přenesená",J303,0)</f>
        <v>0</v>
      </c>
      <c r="BH303" s="229">
        <f>IF(N303="sníž. přenesená",J303,0)</f>
        <v>0</v>
      </c>
      <c r="BI303" s="229">
        <f>IF(N303="nulová",J303,0)</f>
        <v>0</v>
      </c>
      <c r="BJ303" s="20" t="s">
        <v>86</v>
      </c>
      <c r="BK303" s="229">
        <f>ROUND(I303*H303,2)</f>
        <v>0</v>
      </c>
      <c r="BL303" s="20" t="s">
        <v>150</v>
      </c>
      <c r="BM303" s="228" t="s">
        <v>531</v>
      </c>
    </row>
    <row r="304" s="2" customFormat="1">
      <c r="A304" s="41"/>
      <c r="B304" s="42"/>
      <c r="C304" s="43"/>
      <c r="D304" s="230" t="s">
        <v>299</v>
      </c>
      <c r="E304" s="43"/>
      <c r="F304" s="231" t="s">
        <v>532</v>
      </c>
      <c r="G304" s="43"/>
      <c r="H304" s="43"/>
      <c r="I304" s="232"/>
      <c r="J304" s="43"/>
      <c r="K304" s="43"/>
      <c r="L304" s="47"/>
      <c r="M304" s="233"/>
      <c r="N304" s="234"/>
      <c r="O304" s="87"/>
      <c r="P304" s="87"/>
      <c r="Q304" s="87"/>
      <c r="R304" s="87"/>
      <c r="S304" s="87"/>
      <c r="T304" s="88"/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T304" s="20" t="s">
        <v>299</v>
      </c>
      <c r="AU304" s="20" t="s">
        <v>188</v>
      </c>
    </row>
    <row r="305" s="13" customFormat="1">
      <c r="A305" s="13"/>
      <c r="B305" s="235"/>
      <c r="C305" s="236"/>
      <c r="D305" s="237" t="s">
        <v>301</v>
      </c>
      <c r="E305" s="238" t="s">
        <v>42</v>
      </c>
      <c r="F305" s="239" t="s">
        <v>302</v>
      </c>
      <c r="G305" s="236"/>
      <c r="H305" s="238" t="s">
        <v>42</v>
      </c>
      <c r="I305" s="240"/>
      <c r="J305" s="236"/>
      <c r="K305" s="236"/>
      <c r="L305" s="241"/>
      <c r="M305" s="242"/>
      <c r="N305" s="243"/>
      <c r="O305" s="243"/>
      <c r="P305" s="243"/>
      <c r="Q305" s="243"/>
      <c r="R305" s="243"/>
      <c r="S305" s="243"/>
      <c r="T305" s="244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5" t="s">
        <v>301</v>
      </c>
      <c r="AU305" s="245" t="s">
        <v>188</v>
      </c>
      <c r="AV305" s="13" t="s">
        <v>86</v>
      </c>
      <c r="AW305" s="13" t="s">
        <v>38</v>
      </c>
      <c r="AX305" s="13" t="s">
        <v>79</v>
      </c>
      <c r="AY305" s="245" t="s">
        <v>292</v>
      </c>
    </row>
    <row r="306" s="14" customFormat="1">
      <c r="A306" s="14"/>
      <c r="B306" s="246"/>
      <c r="C306" s="247"/>
      <c r="D306" s="237" t="s">
        <v>301</v>
      </c>
      <c r="E306" s="248" t="s">
        <v>169</v>
      </c>
      <c r="F306" s="249" t="s">
        <v>171</v>
      </c>
      <c r="G306" s="247"/>
      <c r="H306" s="250">
        <v>1423</v>
      </c>
      <c r="I306" s="251"/>
      <c r="J306" s="247"/>
      <c r="K306" s="247"/>
      <c r="L306" s="252"/>
      <c r="M306" s="253"/>
      <c r="N306" s="254"/>
      <c r="O306" s="254"/>
      <c r="P306" s="254"/>
      <c r="Q306" s="254"/>
      <c r="R306" s="254"/>
      <c r="S306" s="254"/>
      <c r="T306" s="255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6" t="s">
        <v>301</v>
      </c>
      <c r="AU306" s="256" t="s">
        <v>188</v>
      </c>
      <c r="AV306" s="14" t="s">
        <v>88</v>
      </c>
      <c r="AW306" s="14" t="s">
        <v>38</v>
      </c>
      <c r="AX306" s="14" t="s">
        <v>79</v>
      </c>
      <c r="AY306" s="256" t="s">
        <v>292</v>
      </c>
    </row>
    <row r="307" s="15" customFormat="1">
      <c r="A307" s="15"/>
      <c r="B307" s="257"/>
      <c r="C307" s="258"/>
      <c r="D307" s="237" t="s">
        <v>301</v>
      </c>
      <c r="E307" s="259" t="s">
        <v>42</v>
      </c>
      <c r="F307" s="260" t="s">
        <v>303</v>
      </c>
      <c r="G307" s="258"/>
      <c r="H307" s="261">
        <v>1423</v>
      </c>
      <c r="I307" s="262"/>
      <c r="J307" s="258"/>
      <c r="K307" s="258"/>
      <c r="L307" s="263"/>
      <c r="M307" s="264"/>
      <c r="N307" s="265"/>
      <c r="O307" s="265"/>
      <c r="P307" s="265"/>
      <c r="Q307" s="265"/>
      <c r="R307" s="265"/>
      <c r="S307" s="265"/>
      <c r="T307" s="266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67" t="s">
        <v>301</v>
      </c>
      <c r="AU307" s="267" t="s">
        <v>188</v>
      </c>
      <c r="AV307" s="15" t="s">
        <v>150</v>
      </c>
      <c r="AW307" s="15" t="s">
        <v>38</v>
      </c>
      <c r="AX307" s="15" t="s">
        <v>86</v>
      </c>
      <c r="AY307" s="267" t="s">
        <v>292</v>
      </c>
    </row>
    <row r="308" s="2" customFormat="1" ht="24.15" customHeight="1">
      <c r="A308" s="41"/>
      <c r="B308" s="42"/>
      <c r="C308" s="217" t="s">
        <v>533</v>
      </c>
      <c r="D308" s="217" t="s">
        <v>294</v>
      </c>
      <c r="E308" s="218" t="s">
        <v>534</v>
      </c>
      <c r="F308" s="219" t="s">
        <v>535</v>
      </c>
      <c r="G308" s="220" t="s">
        <v>116</v>
      </c>
      <c r="H308" s="221">
        <v>1263</v>
      </c>
      <c r="I308" s="222"/>
      <c r="J308" s="223">
        <f>ROUND(I308*H308,2)</f>
        <v>0</v>
      </c>
      <c r="K308" s="219" t="s">
        <v>297</v>
      </c>
      <c r="L308" s="47"/>
      <c r="M308" s="224" t="s">
        <v>42</v>
      </c>
      <c r="N308" s="225" t="s">
        <v>50</v>
      </c>
      <c r="O308" s="87"/>
      <c r="P308" s="226">
        <f>O308*H308</f>
        <v>0</v>
      </c>
      <c r="Q308" s="226">
        <v>0</v>
      </c>
      <c r="R308" s="226">
        <f>Q308*H308</f>
        <v>0</v>
      </c>
      <c r="S308" s="226">
        <v>0</v>
      </c>
      <c r="T308" s="227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28" t="s">
        <v>150</v>
      </c>
      <c r="AT308" s="228" t="s">
        <v>294</v>
      </c>
      <c r="AU308" s="228" t="s">
        <v>188</v>
      </c>
      <c r="AY308" s="20" t="s">
        <v>292</v>
      </c>
      <c r="BE308" s="229">
        <f>IF(N308="základní",J308,0)</f>
        <v>0</v>
      </c>
      <c r="BF308" s="229">
        <f>IF(N308="snížená",J308,0)</f>
        <v>0</v>
      </c>
      <c r="BG308" s="229">
        <f>IF(N308="zákl. přenesená",J308,0)</f>
        <v>0</v>
      </c>
      <c r="BH308" s="229">
        <f>IF(N308="sníž. přenesená",J308,0)</f>
        <v>0</v>
      </c>
      <c r="BI308" s="229">
        <f>IF(N308="nulová",J308,0)</f>
        <v>0</v>
      </c>
      <c r="BJ308" s="20" t="s">
        <v>86</v>
      </c>
      <c r="BK308" s="229">
        <f>ROUND(I308*H308,2)</f>
        <v>0</v>
      </c>
      <c r="BL308" s="20" t="s">
        <v>150</v>
      </c>
      <c r="BM308" s="228" t="s">
        <v>536</v>
      </c>
    </row>
    <row r="309" s="2" customFormat="1">
      <c r="A309" s="41"/>
      <c r="B309" s="42"/>
      <c r="C309" s="43"/>
      <c r="D309" s="230" t="s">
        <v>299</v>
      </c>
      <c r="E309" s="43"/>
      <c r="F309" s="231" t="s">
        <v>537</v>
      </c>
      <c r="G309" s="43"/>
      <c r="H309" s="43"/>
      <c r="I309" s="232"/>
      <c r="J309" s="43"/>
      <c r="K309" s="43"/>
      <c r="L309" s="47"/>
      <c r="M309" s="233"/>
      <c r="N309" s="234"/>
      <c r="O309" s="87"/>
      <c r="P309" s="87"/>
      <c r="Q309" s="87"/>
      <c r="R309" s="87"/>
      <c r="S309" s="87"/>
      <c r="T309" s="88"/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T309" s="20" t="s">
        <v>299</v>
      </c>
      <c r="AU309" s="20" t="s">
        <v>188</v>
      </c>
    </row>
    <row r="310" s="14" customFormat="1">
      <c r="A310" s="14"/>
      <c r="B310" s="246"/>
      <c r="C310" s="247"/>
      <c r="D310" s="237" t="s">
        <v>301</v>
      </c>
      <c r="E310" s="248" t="s">
        <v>42</v>
      </c>
      <c r="F310" s="249" t="s">
        <v>166</v>
      </c>
      <c r="G310" s="247"/>
      <c r="H310" s="250">
        <v>1263</v>
      </c>
      <c r="I310" s="251"/>
      <c r="J310" s="247"/>
      <c r="K310" s="247"/>
      <c r="L310" s="252"/>
      <c r="M310" s="253"/>
      <c r="N310" s="254"/>
      <c r="O310" s="254"/>
      <c r="P310" s="254"/>
      <c r="Q310" s="254"/>
      <c r="R310" s="254"/>
      <c r="S310" s="254"/>
      <c r="T310" s="255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6" t="s">
        <v>301</v>
      </c>
      <c r="AU310" s="256" t="s">
        <v>188</v>
      </c>
      <c r="AV310" s="14" t="s">
        <v>88</v>
      </c>
      <c r="AW310" s="14" t="s">
        <v>38</v>
      </c>
      <c r="AX310" s="14" t="s">
        <v>79</v>
      </c>
      <c r="AY310" s="256" t="s">
        <v>292</v>
      </c>
    </row>
    <row r="311" s="15" customFormat="1">
      <c r="A311" s="15"/>
      <c r="B311" s="257"/>
      <c r="C311" s="258"/>
      <c r="D311" s="237" t="s">
        <v>301</v>
      </c>
      <c r="E311" s="259" t="s">
        <v>42</v>
      </c>
      <c r="F311" s="260" t="s">
        <v>303</v>
      </c>
      <c r="G311" s="258"/>
      <c r="H311" s="261">
        <v>1263</v>
      </c>
      <c r="I311" s="262"/>
      <c r="J311" s="258"/>
      <c r="K311" s="258"/>
      <c r="L311" s="263"/>
      <c r="M311" s="264"/>
      <c r="N311" s="265"/>
      <c r="O311" s="265"/>
      <c r="P311" s="265"/>
      <c r="Q311" s="265"/>
      <c r="R311" s="265"/>
      <c r="S311" s="265"/>
      <c r="T311" s="266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67" t="s">
        <v>301</v>
      </c>
      <c r="AU311" s="267" t="s">
        <v>188</v>
      </c>
      <c r="AV311" s="15" t="s">
        <v>150</v>
      </c>
      <c r="AW311" s="15" t="s">
        <v>38</v>
      </c>
      <c r="AX311" s="15" t="s">
        <v>86</v>
      </c>
      <c r="AY311" s="267" t="s">
        <v>292</v>
      </c>
    </row>
    <row r="312" s="2" customFormat="1" ht="24.15" customHeight="1">
      <c r="A312" s="41"/>
      <c r="B312" s="42"/>
      <c r="C312" s="217" t="s">
        <v>538</v>
      </c>
      <c r="D312" s="217" t="s">
        <v>294</v>
      </c>
      <c r="E312" s="218" t="s">
        <v>539</v>
      </c>
      <c r="F312" s="219" t="s">
        <v>540</v>
      </c>
      <c r="G312" s="220" t="s">
        <v>116</v>
      </c>
      <c r="H312" s="221">
        <v>1423</v>
      </c>
      <c r="I312" s="222"/>
      <c r="J312" s="223">
        <f>ROUND(I312*H312,2)</f>
        <v>0</v>
      </c>
      <c r="K312" s="219" t="s">
        <v>297</v>
      </c>
      <c r="L312" s="47"/>
      <c r="M312" s="224" t="s">
        <v>42</v>
      </c>
      <c r="N312" s="225" t="s">
        <v>50</v>
      </c>
      <c r="O312" s="87"/>
      <c r="P312" s="226">
        <f>O312*H312</f>
        <v>0</v>
      </c>
      <c r="Q312" s="226">
        <v>0</v>
      </c>
      <c r="R312" s="226">
        <f>Q312*H312</f>
        <v>0</v>
      </c>
      <c r="S312" s="226">
        <v>0</v>
      </c>
      <c r="T312" s="227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28" t="s">
        <v>150</v>
      </c>
      <c r="AT312" s="228" t="s">
        <v>294</v>
      </c>
      <c r="AU312" s="228" t="s">
        <v>188</v>
      </c>
      <c r="AY312" s="20" t="s">
        <v>292</v>
      </c>
      <c r="BE312" s="229">
        <f>IF(N312="základní",J312,0)</f>
        <v>0</v>
      </c>
      <c r="BF312" s="229">
        <f>IF(N312="snížená",J312,0)</f>
        <v>0</v>
      </c>
      <c r="BG312" s="229">
        <f>IF(N312="zákl. přenesená",J312,0)</f>
        <v>0</v>
      </c>
      <c r="BH312" s="229">
        <f>IF(N312="sníž. přenesená",J312,0)</f>
        <v>0</v>
      </c>
      <c r="BI312" s="229">
        <f>IF(N312="nulová",J312,0)</f>
        <v>0</v>
      </c>
      <c r="BJ312" s="20" t="s">
        <v>86</v>
      </c>
      <c r="BK312" s="229">
        <f>ROUND(I312*H312,2)</f>
        <v>0</v>
      </c>
      <c r="BL312" s="20" t="s">
        <v>150</v>
      </c>
      <c r="BM312" s="228" t="s">
        <v>541</v>
      </c>
    </row>
    <row r="313" s="2" customFormat="1">
      <c r="A313" s="41"/>
      <c r="B313" s="42"/>
      <c r="C313" s="43"/>
      <c r="D313" s="230" t="s">
        <v>299</v>
      </c>
      <c r="E313" s="43"/>
      <c r="F313" s="231" t="s">
        <v>542</v>
      </c>
      <c r="G313" s="43"/>
      <c r="H313" s="43"/>
      <c r="I313" s="232"/>
      <c r="J313" s="43"/>
      <c r="K313" s="43"/>
      <c r="L313" s="47"/>
      <c r="M313" s="233"/>
      <c r="N313" s="234"/>
      <c r="O313" s="87"/>
      <c r="P313" s="87"/>
      <c r="Q313" s="87"/>
      <c r="R313" s="87"/>
      <c r="S313" s="87"/>
      <c r="T313" s="88"/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T313" s="20" t="s">
        <v>299</v>
      </c>
      <c r="AU313" s="20" t="s">
        <v>188</v>
      </c>
    </row>
    <row r="314" s="14" customFormat="1">
      <c r="A314" s="14"/>
      <c r="B314" s="246"/>
      <c r="C314" s="247"/>
      <c r="D314" s="237" t="s">
        <v>301</v>
      </c>
      <c r="E314" s="248" t="s">
        <v>42</v>
      </c>
      <c r="F314" s="249" t="s">
        <v>169</v>
      </c>
      <c r="G314" s="247"/>
      <c r="H314" s="250">
        <v>1423</v>
      </c>
      <c r="I314" s="251"/>
      <c r="J314" s="247"/>
      <c r="K314" s="247"/>
      <c r="L314" s="252"/>
      <c r="M314" s="253"/>
      <c r="N314" s="254"/>
      <c r="O314" s="254"/>
      <c r="P314" s="254"/>
      <c r="Q314" s="254"/>
      <c r="R314" s="254"/>
      <c r="S314" s="254"/>
      <c r="T314" s="255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6" t="s">
        <v>301</v>
      </c>
      <c r="AU314" s="256" t="s">
        <v>188</v>
      </c>
      <c r="AV314" s="14" t="s">
        <v>88</v>
      </c>
      <c r="AW314" s="14" t="s">
        <v>38</v>
      </c>
      <c r="AX314" s="14" t="s">
        <v>79</v>
      </c>
      <c r="AY314" s="256" t="s">
        <v>292</v>
      </c>
    </row>
    <row r="315" s="15" customFormat="1">
      <c r="A315" s="15"/>
      <c r="B315" s="257"/>
      <c r="C315" s="258"/>
      <c r="D315" s="237" t="s">
        <v>301</v>
      </c>
      <c r="E315" s="259" t="s">
        <v>42</v>
      </c>
      <c r="F315" s="260" t="s">
        <v>303</v>
      </c>
      <c r="G315" s="258"/>
      <c r="H315" s="261">
        <v>1423</v>
      </c>
      <c r="I315" s="262"/>
      <c r="J315" s="258"/>
      <c r="K315" s="258"/>
      <c r="L315" s="263"/>
      <c r="M315" s="264"/>
      <c r="N315" s="265"/>
      <c r="O315" s="265"/>
      <c r="P315" s="265"/>
      <c r="Q315" s="265"/>
      <c r="R315" s="265"/>
      <c r="S315" s="265"/>
      <c r="T315" s="266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67" t="s">
        <v>301</v>
      </c>
      <c r="AU315" s="267" t="s">
        <v>188</v>
      </c>
      <c r="AV315" s="15" t="s">
        <v>150</v>
      </c>
      <c r="AW315" s="15" t="s">
        <v>38</v>
      </c>
      <c r="AX315" s="15" t="s">
        <v>86</v>
      </c>
      <c r="AY315" s="267" t="s">
        <v>292</v>
      </c>
    </row>
    <row r="316" s="2" customFormat="1" ht="16.5" customHeight="1">
      <c r="A316" s="41"/>
      <c r="B316" s="42"/>
      <c r="C316" s="269" t="s">
        <v>543</v>
      </c>
      <c r="D316" s="269" t="s">
        <v>350</v>
      </c>
      <c r="E316" s="270" t="s">
        <v>544</v>
      </c>
      <c r="F316" s="271" t="s">
        <v>545</v>
      </c>
      <c r="G316" s="272" t="s">
        <v>546</v>
      </c>
      <c r="H316" s="273">
        <v>40.289999999999999</v>
      </c>
      <c r="I316" s="274"/>
      <c r="J316" s="275">
        <f>ROUND(I316*H316,2)</f>
        <v>0</v>
      </c>
      <c r="K316" s="271" t="s">
        <v>297</v>
      </c>
      <c r="L316" s="276"/>
      <c r="M316" s="277" t="s">
        <v>42</v>
      </c>
      <c r="N316" s="278" t="s">
        <v>50</v>
      </c>
      <c r="O316" s="87"/>
      <c r="P316" s="226">
        <f>O316*H316</f>
        <v>0</v>
      </c>
      <c r="Q316" s="226">
        <v>0.001</v>
      </c>
      <c r="R316" s="226">
        <f>Q316*H316</f>
        <v>0.040289999999999999</v>
      </c>
      <c r="S316" s="226">
        <v>0</v>
      </c>
      <c r="T316" s="227">
        <f>S316*H316</f>
        <v>0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28" t="s">
        <v>340</v>
      </c>
      <c r="AT316" s="228" t="s">
        <v>350</v>
      </c>
      <c r="AU316" s="228" t="s">
        <v>188</v>
      </c>
      <c r="AY316" s="20" t="s">
        <v>292</v>
      </c>
      <c r="BE316" s="229">
        <f>IF(N316="základní",J316,0)</f>
        <v>0</v>
      </c>
      <c r="BF316" s="229">
        <f>IF(N316="snížená",J316,0)</f>
        <v>0</v>
      </c>
      <c r="BG316" s="229">
        <f>IF(N316="zákl. přenesená",J316,0)</f>
        <v>0</v>
      </c>
      <c r="BH316" s="229">
        <f>IF(N316="sníž. přenesená",J316,0)</f>
        <v>0</v>
      </c>
      <c r="BI316" s="229">
        <f>IF(N316="nulová",J316,0)</f>
        <v>0</v>
      </c>
      <c r="BJ316" s="20" t="s">
        <v>86</v>
      </c>
      <c r="BK316" s="229">
        <f>ROUND(I316*H316,2)</f>
        <v>0</v>
      </c>
      <c r="BL316" s="20" t="s">
        <v>150</v>
      </c>
      <c r="BM316" s="228" t="s">
        <v>547</v>
      </c>
    </row>
    <row r="317" s="14" customFormat="1">
      <c r="A317" s="14"/>
      <c r="B317" s="246"/>
      <c r="C317" s="247"/>
      <c r="D317" s="237" t="s">
        <v>301</v>
      </c>
      <c r="E317" s="248" t="s">
        <v>42</v>
      </c>
      <c r="F317" s="249" t="s">
        <v>548</v>
      </c>
      <c r="G317" s="247"/>
      <c r="H317" s="250">
        <v>2686</v>
      </c>
      <c r="I317" s="251"/>
      <c r="J317" s="247"/>
      <c r="K317" s="247"/>
      <c r="L317" s="252"/>
      <c r="M317" s="253"/>
      <c r="N317" s="254"/>
      <c r="O317" s="254"/>
      <c r="P317" s="254"/>
      <c r="Q317" s="254"/>
      <c r="R317" s="254"/>
      <c r="S317" s="254"/>
      <c r="T317" s="255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6" t="s">
        <v>301</v>
      </c>
      <c r="AU317" s="256" t="s">
        <v>188</v>
      </c>
      <c r="AV317" s="14" t="s">
        <v>88</v>
      </c>
      <c r="AW317" s="14" t="s">
        <v>38</v>
      </c>
      <c r="AX317" s="14" t="s">
        <v>79</v>
      </c>
      <c r="AY317" s="256" t="s">
        <v>292</v>
      </c>
    </row>
    <row r="318" s="15" customFormat="1">
      <c r="A318" s="15"/>
      <c r="B318" s="257"/>
      <c r="C318" s="258"/>
      <c r="D318" s="237" t="s">
        <v>301</v>
      </c>
      <c r="E318" s="259" t="s">
        <v>42</v>
      </c>
      <c r="F318" s="260" t="s">
        <v>303</v>
      </c>
      <c r="G318" s="258"/>
      <c r="H318" s="261">
        <v>2686</v>
      </c>
      <c r="I318" s="262"/>
      <c r="J318" s="258"/>
      <c r="K318" s="258"/>
      <c r="L318" s="263"/>
      <c r="M318" s="264"/>
      <c r="N318" s="265"/>
      <c r="O318" s="265"/>
      <c r="P318" s="265"/>
      <c r="Q318" s="265"/>
      <c r="R318" s="265"/>
      <c r="S318" s="265"/>
      <c r="T318" s="266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T318" s="267" t="s">
        <v>301</v>
      </c>
      <c r="AU318" s="267" t="s">
        <v>188</v>
      </c>
      <c r="AV318" s="15" t="s">
        <v>150</v>
      </c>
      <c r="AW318" s="15" t="s">
        <v>38</v>
      </c>
      <c r="AX318" s="15" t="s">
        <v>86</v>
      </c>
      <c r="AY318" s="267" t="s">
        <v>292</v>
      </c>
    </row>
    <row r="319" s="14" customFormat="1">
      <c r="A319" s="14"/>
      <c r="B319" s="246"/>
      <c r="C319" s="247"/>
      <c r="D319" s="237" t="s">
        <v>301</v>
      </c>
      <c r="E319" s="247"/>
      <c r="F319" s="249" t="s">
        <v>549</v>
      </c>
      <c r="G319" s="247"/>
      <c r="H319" s="250">
        <v>40.289999999999999</v>
      </c>
      <c r="I319" s="251"/>
      <c r="J319" s="247"/>
      <c r="K319" s="247"/>
      <c r="L319" s="252"/>
      <c r="M319" s="253"/>
      <c r="N319" s="254"/>
      <c r="O319" s="254"/>
      <c r="P319" s="254"/>
      <c r="Q319" s="254"/>
      <c r="R319" s="254"/>
      <c r="S319" s="254"/>
      <c r="T319" s="255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6" t="s">
        <v>301</v>
      </c>
      <c r="AU319" s="256" t="s">
        <v>188</v>
      </c>
      <c r="AV319" s="14" t="s">
        <v>88</v>
      </c>
      <c r="AW319" s="14" t="s">
        <v>4</v>
      </c>
      <c r="AX319" s="14" t="s">
        <v>86</v>
      </c>
      <c r="AY319" s="256" t="s">
        <v>292</v>
      </c>
    </row>
    <row r="320" s="2" customFormat="1" ht="16.5" customHeight="1">
      <c r="A320" s="41"/>
      <c r="B320" s="42"/>
      <c r="C320" s="217" t="s">
        <v>550</v>
      </c>
      <c r="D320" s="217" t="s">
        <v>294</v>
      </c>
      <c r="E320" s="218" t="s">
        <v>551</v>
      </c>
      <c r="F320" s="219" t="s">
        <v>552</v>
      </c>
      <c r="G320" s="220" t="s">
        <v>212</v>
      </c>
      <c r="H320" s="221">
        <v>134.30000000000001</v>
      </c>
      <c r="I320" s="222"/>
      <c r="J320" s="223">
        <f>ROUND(I320*H320,2)</f>
        <v>0</v>
      </c>
      <c r="K320" s="219" t="s">
        <v>297</v>
      </c>
      <c r="L320" s="47"/>
      <c r="M320" s="224" t="s">
        <v>42</v>
      </c>
      <c r="N320" s="225" t="s">
        <v>50</v>
      </c>
      <c r="O320" s="87"/>
      <c r="P320" s="226">
        <f>O320*H320</f>
        <v>0</v>
      </c>
      <c r="Q320" s="226">
        <v>0</v>
      </c>
      <c r="R320" s="226">
        <f>Q320*H320</f>
        <v>0</v>
      </c>
      <c r="S320" s="226">
        <v>0</v>
      </c>
      <c r="T320" s="227">
        <f>S320*H320</f>
        <v>0</v>
      </c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R320" s="228" t="s">
        <v>150</v>
      </c>
      <c r="AT320" s="228" t="s">
        <v>294</v>
      </c>
      <c r="AU320" s="228" t="s">
        <v>188</v>
      </c>
      <c r="AY320" s="20" t="s">
        <v>292</v>
      </c>
      <c r="BE320" s="229">
        <f>IF(N320="základní",J320,0)</f>
        <v>0</v>
      </c>
      <c r="BF320" s="229">
        <f>IF(N320="snížená",J320,0)</f>
        <v>0</v>
      </c>
      <c r="BG320" s="229">
        <f>IF(N320="zákl. přenesená",J320,0)</f>
        <v>0</v>
      </c>
      <c r="BH320" s="229">
        <f>IF(N320="sníž. přenesená",J320,0)</f>
        <v>0</v>
      </c>
      <c r="BI320" s="229">
        <f>IF(N320="nulová",J320,0)</f>
        <v>0</v>
      </c>
      <c r="BJ320" s="20" t="s">
        <v>86</v>
      </c>
      <c r="BK320" s="229">
        <f>ROUND(I320*H320,2)</f>
        <v>0</v>
      </c>
      <c r="BL320" s="20" t="s">
        <v>150</v>
      </c>
      <c r="BM320" s="228" t="s">
        <v>553</v>
      </c>
    </row>
    <row r="321" s="2" customFormat="1">
      <c r="A321" s="41"/>
      <c r="B321" s="42"/>
      <c r="C321" s="43"/>
      <c r="D321" s="230" t="s">
        <v>299</v>
      </c>
      <c r="E321" s="43"/>
      <c r="F321" s="231" t="s">
        <v>554</v>
      </c>
      <c r="G321" s="43"/>
      <c r="H321" s="43"/>
      <c r="I321" s="232"/>
      <c r="J321" s="43"/>
      <c r="K321" s="43"/>
      <c r="L321" s="47"/>
      <c r="M321" s="233"/>
      <c r="N321" s="234"/>
      <c r="O321" s="87"/>
      <c r="P321" s="87"/>
      <c r="Q321" s="87"/>
      <c r="R321" s="87"/>
      <c r="S321" s="87"/>
      <c r="T321" s="88"/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T321" s="20" t="s">
        <v>299</v>
      </c>
      <c r="AU321" s="20" t="s">
        <v>188</v>
      </c>
    </row>
    <row r="322" s="2" customFormat="1">
      <c r="A322" s="41"/>
      <c r="B322" s="42"/>
      <c r="C322" s="43"/>
      <c r="D322" s="237" t="s">
        <v>324</v>
      </c>
      <c r="E322" s="43"/>
      <c r="F322" s="268" t="s">
        <v>555</v>
      </c>
      <c r="G322" s="43"/>
      <c r="H322" s="43"/>
      <c r="I322" s="232"/>
      <c r="J322" s="43"/>
      <c r="K322" s="43"/>
      <c r="L322" s="47"/>
      <c r="M322" s="233"/>
      <c r="N322" s="234"/>
      <c r="O322" s="87"/>
      <c r="P322" s="87"/>
      <c r="Q322" s="87"/>
      <c r="R322" s="87"/>
      <c r="S322" s="87"/>
      <c r="T322" s="88"/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T322" s="20" t="s">
        <v>324</v>
      </c>
      <c r="AU322" s="20" t="s">
        <v>188</v>
      </c>
    </row>
    <row r="323" s="13" customFormat="1">
      <c r="A323" s="13"/>
      <c r="B323" s="235"/>
      <c r="C323" s="236"/>
      <c r="D323" s="237" t="s">
        <v>301</v>
      </c>
      <c r="E323" s="238" t="s">
        <v>42</v>
      </c>
      <c r="F323" s="239" t="s">
        <v>556</v>
      </c>
      <c r="G323" s="236"/>
      <c r="H323" s="238" t="s">
        <v>42</v>
      </c>
      <c r="I323" s="240"/>
      <c r="J323" s="236"/>
      <c r="K323" s="236"/>
      <c r="L323" s="241"/>
      <c r="M323" s="242"/>
      <c r="N323" s="243"/>
      <c r="O323" s="243"/>
      <c r="P323" s="243"/>
      <c r="Q323" s="243"/>
      <c r="R323" s="243"/>
      <c r="S323" s="243"/>
      <c r="T323" s="244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5" t="s">
        <v>301</v>
      </c>
      <c r="AU323" s="245" t="s">
        <v>188</v>
      </c>
      <c r="AV323" s="13" t="s">
        <v>86</v>
      </c>
      <c r="AW323" s="13" t="s">
        <v>38</v>
      </c>
      <c r="AX323" s="13" t="s">
        <v>79</v>
      </c>
      <c r="AY323" s="245" t="s">
        <v>292</v>
      </c>
    </row>
    <row r="324" s="14" customFormat="1">
      <c r="A324" s="14"/>
      <c r="B324" s="246"/>
      <c r="C324" s="247"/>
      <c r="D324" s="237" t="s">
        <v>301</v>
      </c>
      <c r="E324" s="248" t="s">
        <v>42</v>
      </c>
      <c r="F324" s="249" t="s">
        <v>557</v>
      </c>
      <c r="G324" s="247"/>
      <c r="H324" s="250">
        <v>134.30000000000001</v>
      </c>
      <c r="I324" s="251"/>
      <c r="J324" s="247"/>
      <c r="K324" s="247"/>
      <c r="L324" s="252"/>
      <c r="M324" s="253"/>
      <c r="N324" s="254"/>
      <c r="O324" s="254"/>
      <c r="P324" s="254"/>
      <c r="Q324" s="254"/>
      <c r="R324" s="254"/>
      <c r="S324" s="254"/>
      <c r="T324" s="255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6" t="s">
        <v>301</v>
      </c>
      <c r="AU324" s="256" t="s">
        <v>188</v>
      </c>
      <c r="AV324" s="14" t="s">
        <v>88</v>
      </c>
      <c r="AW324" s="14" t="s">
        <v>38</v>
      </c>
      <c r="AX324" s="14" t="s">
        <v>79</v>
      </c>
      <c r="AY324" s="256" t="s">
        <v>292</v>
      </c>
    </row>
    <row r="325" s="15" customFormat="1">
      <c r="A325" s="15"/>
      <c r="B325" s="257"/>
      <c r="C325" s="258"/>
      <c r="D325" s="237" t="s">
        <v>301</v>
      </c>
      <c r="E325" s="259" t="s">
        <v>42</v>
      </c>
      <c r="F325" s="260" t="s">
        <v>303</v>
      </c>
      <c r="G325" s="258"/>
      <c r="H325" s="261">
        <v>134.30000000000001</v>
      </c>
      <c r="I325" s="262"/>
      <c r="J325" s="258"/>
      <c r="K325" s="258"/>
      <c r="L325" s="263"/>
      <c r="M325" s="264"/>
      <c r="N325" s="265"/>
      <c r="O325" s="265"/>
      <c r="P325" s="265"/>
      <c r="Q325" s="265"/>
      <c r="R325" s="265"/>
      <c r="S325" s="265"/>
      <c r="T325" s="266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67" t="s">
        <v>301</v>
      </c>
      <c r="AU325" s="267" t="s">
        <v>188</v>
      </c>
      <c r="AV325" s="15" t="s">
        <v>150</v>
      </c>
      <c r="AW325" s="15" t="s">
        <v>38</v>
      </c>
      <c r="AX325" s="15" t="s">
        <v>86</v>
      </c>
      <c r="AY325" s="267" t="s">
        <v>292</v>
      </c>
    </row>
    <row r="326" s="12" customFormat="1" ht="22.8" customHeight="1">
      <c r="A326" s="12"/>
      <c r="B326" s="201"/>
      <c r="C326" s="202"/>
      <c r="D326" s="203" t="s">
        <v>78</v>
      </c>
      <c r="E326" s="215" t="s">
        <v>88</v>
      </c>
      <c r="F326" s="215" t="s">
        <v>558</v>
      </c>
      <c r="G326" s="202"/>
      <c r="H326" s="202"/>
      <c r="I326" s="205"/>
      <c r="J326" s="216">
        <f>BK326</f>
        <v>0</v>
      </c>
      <c r="K326" s="202"/>
      <c r="L326" s="207"/>
      <c r="M326" s="208"/>
      <c r="N326" s="209"/>
      <c r="O326" s="209"/>
      <c r="P326" s="210">
        <f>SUM(P327:P346)</f>
        <v>0</v>
      </c>
      <c r="Q326" s="209"/>
      <c r="R326" s="210">
        <f>SUM(R327:R346)</f>
        <v>13.859430889999999</v>
      </c>
      <c r="S326" s="209"/>
      <c r="T326" s="211">
        <f>SUM(T327:T346)</f>
        <v>0</v>
      </c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R326" s="212" t="s">
        <v>86</v>
      </c>
      <c r="AT326" s="213" t="s">
        <v>78</v>
      </c>
      <c r="AU326" s="213" t="s">
        <v>86</v>
      </c>
      <c r="AY326" s="212" t="s">
        <v>292</v>
      </c>
      <c r="BK326" s="214">
        <f>SUM(BK327:BK346)</f>
        <v>0</v>
      </c>
    </row>
    <row r="327" s="2" customFormat="1" ht="16.5" customHeight="1">
      <c r="A327" s="41"/>
      <c r="B327" s="42"/>
      <c r="C327" s="217" t="s">
        <v>559</v>
      </c>
      <c r="D327" s="217" t="s">
        <v>294</v>
      </c>
      <c r="E327" s="218" t="s">
        <v>560</v>
      </c>
      <c r="F327" s="219" t="s">
        <v>561</v>
      </c>
      <c r="G327" s="220" t="s">
        <v>212</v>
      </c>
      <c r="H327" s="221">
        <v>1.014</v>
      </c>
      <c r="I327" s="222"/>
      <c r="J327" s="223">
        <f>ROUND(I327*H327,2)</f>
        <v>0</v>
      </c>
      <c r="K327" s="219" t="s">
        <v>297</v>
      </c>
      <c r="L327" s="47"/>
      <c r="M327" s="224" t="s">
        <v>42</v>
      </c>
      <c r="N327" s="225" t="s">
        <v>50</v>
      </c>
      <c r="O327" s="87"/>
      <c r="P327" s="226">
        <f>O327*H327</f>
        <v>0</v>
      </c>
      <c r="Q327" s="226">
        <v>1.98</v>
      </c>
      <c r="R327" s="226">
        <f>Q327*H327</f>
        <v>2.0077199999999999</v>
      </c>
      <c r="S327" s="226">
        <v>0</v>
      </c>
      <c r="T327" s="227">
        <f>S327*H327</f>
        <v>0</v>
      </c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R327" s="228" t="s">
        <v>150</v>
      </c>
      <c r="AT327" s="228" t="s">
        <v>294</v>
      </c>
      <c r="AU327" s="228" t="s">
        <v>88</v>
      </c>
      <c r="AY327" s="20" t="s">
        <v>292</v>
      </c>
      <c r="BE327" s="229">
        <f>IF(N327="základní",J327,0)</f>
        <v>0</v>
      </c>
      <c r="BF327" s="229">
        <f>IF(N327="snížená",J327,0)</f>
        <v>0</v>
      </c>
      <c r="BG327" s="229">
        <f>IF(N327="zákl. přenesená",J327,0)</f>
        <v>0</v>
      </c>
      <c r="BH327" s="229">
        <f>IF(N327="sníž. přenesená",J327,0)</f>
        <v>0</v>
      </c>
      <c r="BI327" s="229">
        <f>IF(N327="nulová",J327,0)</f>
        <v>0</v>
      </c>
      <c r="BJ327" s="20" t="s">
        <v>86</v>
      </c>
      <c r="BK327" s="229">
        <f>ROUND(I327*H327,2)</f>
        <v>0</v>
      </c>
      <c r="BL327" s="20" t="s">
        <v>150</v>
      </c>
      <c r="BM327" s="228" t="s">
        <v>562</v>
      </c>
    </row>
    <row r="328" s="2" customFormat="1">
      <c r="A328" s="41"/>
      <c r="B328" s="42"/>
      <c r="C328" s="43"/>
      <c r="D328" s="230" t="s">
        <v>299</v>
      </c>
      <c r="E328" s="43"/>
      <c r="F328" s="231" t="s">
        <v>563</v>
      </c>
      <c r="G328" s="43"/>
      <c r="H328" s="43"/>
      <c r="I328" s="232"/>
      <c r="J328" s="43"/>
      <c r="K328" s="43"/>
      <c r="L328" s="47"/>
      <c r="M328" s="233"/>
      <c r="N328" s="234"/>
      <c r="O328" s="87"/>
      <c r="P328" s="87"/>
      <c r="Q328" s="87"/>
      <c r="R328" s="87"/>
      <c r="S328" s="87"/>
      <c r="T328" s="88"/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T328" s="20" t="s">
        <v>299</v>
      </c>
      <c r="AU328" s="20" t="s">
        <v>88</v>
      </c>
    </row>
    <row r="329" s="13" customFormat="1">
      <c r="A329" s="13"/>
      <c r="B329" s="235"/>
      <c r="C329" s="236"/>
      <c r="D329" s="237" t="s">
        <v>301</v>
      </c>
      <c r="E329" s="238" t="s">
        <v>42</v>
      </c>
      <c r="F329" s="239" t="s">
        <v>564</v>
      </c>
      <c r="G329" s="236"/>
      <c r="H329" s="238" t="s">
        <v>42</v>
      </c>
      <c r="I329" s="240"/>
      <c r="J329" s="236"/>
      <c r="K329" s="236"/>
      <c r="L329" s="241"/>
      <c r="M329" s="242"/>
      <c r="N329" s="243"/>
      <c r="O329" s="243"/>
      <c r="P329" s="243"/>
      <c r="Q329" s="243"/>
      <c r="R329" s="243"/>
      <c r="S329" s="243"/>
      <c r="T329" s="244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5" t="s">
        <v>301</v>
      </c>
      <c r="AU329" s="245" t="s">
        <v>88</v>
      </c>
      <c r="AV329" s="13" t="s">
        <v>86</v>
      </c>
      <c r="AW329" s="13" t="s">
        <v>38</v>
      </c>
      <c r="AX329" s="13" t="s">
        <v>79</v>
      </c>
      <c r="AY329" s="245" t="s">
        <v>292</v>
      </c>
    </row>
    <row r="330" s="14" customFormat="1">
      <c r="A330" s="14"/>
      <c r="B330" s="246"/>
      <c r="C330" s="247"/>
      <c r="D330" s="237" t="s">
        <v>301</v>
      </c>
      <c r="E330" s="248" t="s">
        <v>42</v>
      </c>
      <c r="F330" s="249" t="s">
        <v>565</v>
      </c>
      <c r="G330" s="247"/>
      <c r="H330" s="250">
        <v>1.014</v>
      </c>
      <c r="I330" s="251"/>
      <c r="J330" s="247"/>
      <c r="K330" s="247"/>
      <c r="L330" s="252"/>
      <c r="M330" s="253"/>
      <c r="N330" s="254"/>
      <c r="O330" s="254"/>
      <c r="P330" s="254"/>
      <c r="Q330" s="254"/>
      <c r="R330" s="254"/>
      <c r="S330" s="254"/>
      <c r="T330" s="255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6" t="s">
        <v>301</v>
      </c>
      <c r="AU330" s="256" t="s">
        <v>88</v>
      </c>
      <c r="AV330" s="14" t="s">
        <v>88</v>
      </c>
      <c r="AW330" s="14" t="s">
        <v>38</v>
      </c>
      <c r="AX330" s="14" t="s">
        <v>79</v>
      </c>
      <c r="AY330" s="256" t="s">
        <v>292</v>
      </c>
    </row>
    <row r="331" s="15" customFormat="1">
      <c r="A331" s="15"/>
      <c r="B331" s="257"/>
      <c r="C331" s="258"/>
      <c r="D331" s="237" t="s">
        <v>301</v>
      </c>
      <c r="E331" s="259" t="s">
        <v>566</v>
      </c>
      <c r="F331" s="260" t="s">
        <v>303</v>
      </c>
      <c r="G331" s="258"/>
      <c r="H331" s="261">
        <v>1.014</v>
      </c>
      <c r="I331" s="262"/>
      <c r="J331" s="258"/>
      <c r="K331" s="258"/>
      <c r="L331" s="263"/>
      <c r="M331" s="264"/>
      <c r="N331" s="265"/>
      <c r="O331" s="265"/>
      <c r="P331" s="265"/>
      <c r="Q331" s="265"/>
      <c r="R331" s="265"/>
      <c r="S331" s="265"/>
      <c r="T331" s="266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T331" s="267" t="s">
        <v>301</v>
      </c>
      <c r="AU331" s="267" t="s">
        <v>88</v>
      </c>
      <c r="AV331" s="15" t="s">
        <v>150</v>
      </c>
      <c r="AW331" s="15" t="s">
        <v>38</v>
      </c>
      <c r="AX331" s="15" t="s">
        <v>86</v>
      </c>
      <c r="AY331" s="267" t="s">
        <v>292</v>
      </c>
    </row>
    <row r="332" s="2" customFormat="1" ht="16.5" customHeight="1">
      <c r="A332" s="41"/>
      <c r="B332" s="42"/>
      <c r="C332" s="217" t="s">
        <v>567</v>
      </c>
      <c r="D332" s="217" t="s">
        <v>294</v>
      </c>
      <c r="E332" s="218" t="s">
        <v>568</v>
      </c>
      <c r="F332" s="219" t="s">
        <v>569</v>
      </c>
      <c r="G332" s="220" t="s">
        <v>212</v>
      </c>
      <c r="H332" s="221">
        <v>4.7229999999999999</v>
      </c>
      <c r="I332" s="222"/>
      <c r="J332" s="223">
        <f>ROUND(I332*H332,2)</f>
        <v>0</v>
      </c>
      <c r="K332" s="219" t="s">
        <v>297</v>
      </c>
      <c r="L332" s="47"/>
      <c r="M332" s="224" t="s">
        <v>42</v>
      </c>
      <c r="N332" s="225" t="s">
        <v>50</v>
      </c>
      <c r="O332" s="87"/>
      <c r="P332" s="226">
        <f>O332*H332</f>
        <v>0</v>
      </c>
      <c r="Q332" s="226">
        <v>2.5018699999999998</v>
      </c>
      <c r="R332" s="226">
        <f>Q332*H332</f>
        <v>11.816332009999998</v>
      </c>
      <c r="S332" s="226">
        <v>0</v>
      </c>
      <c r="T332" s="227">
        <f>S332*H332</f>
        <v>0</v>
      </c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R332" s="228" t="s">
        <v>150</v>
      </c>
      <c r="AT332" s="228" t="s">
        <v>294</v>
      </c>
      <c r="AU332" s="228" t="s">
        <v>88</v>
      </c>
      <c r="AY332" s="20" t="s">
        <v>292</v>
      </c>
      <c r="BE332" s="229">
        <f>IF(N332="základní",J332,0)</f>
        <v>0</v>
      </c>
      <c r="BF332" s="229">
        <f>IF(N332="snížená",J332,0)</f>
        <v>0</v>
      </c>
      <c r="BG332" s="229">
        <f>IF(N332="zákl. přenesená",J332,0)</f>
        <v>0</v>
      </c>
      <c r="BH332" s="229">
        <f>IF(N332="sníž. přenesená",J332,0)</f>
        <v>0</v>
      </c>
      <c r="BI332" s="229">
        <f>IF(N332="nulová",J332,0)</f>
        <v>0</v>
      </c>
      <c r="BJ332" s="20" t="s">
        <v>86</v>
      </c>
      <c r="BK332" s="229">
        <f>ROUND(I332*H332,2)</f>
        <v>0</v>
      </c>
      <c r="BL332" s="20" t="s">
        <v>150</v>
      </c>
      <c r="BM332" s="228" t="s">
        <v>570</v>
      </c>
    </row>
    <row r="333" s="2" customFormat="1">
      <c r="A333" s="41"/>
      <c r="B333" s="42"/>
      <c r="C333" s="43"/>
      <c r="D333" s="230" t="s">
        <v>299</v>
      </c>
      <c r="E333" s="43"/>
      <c r="F333" s="231" t="s">
        <v>571</v>
      </c>
      <c r="G333" s="43"/>
      <c r="H333" s="43"/>
      <c r="I333" s="232"/>
      <c r="J333" s="43"/>
      <c r="K333" s="43"/>
      <c r="L333" s="47"/>
      <c r="M333" s="233"/>
      <c r="N333" s="234"/>
      <c r="O333" s="87"/>
      <c r="P333" s="87"/>
      <c r="Q333" s="87"/>
      <c r="R333" s="87"/>
      <c r="S333" s="87"/>
      <c r="T333" s="88"/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T333" s="20" t="s">
        <v>299</v>
      </c>
      <c r="AU333" s="20" t="s">
        <v>88</v>
      </c>
    </row>
    <row r="334" s="13" customFormat="1">
      <c r="A334" s="13"/>
      <c r="B334" s="235"/>
      <c r="C334" s="236"/>
      <c r="D334" s="237" t="s">
        <v>301</v>
      </c>
      <c r="E334" s="238" t="s">
        <v>42</v>
      </c>
      <c r="F334" s="239" t="s">
        <v>572</v>
      </c>
      <c r="G334" s="236"/>
      <c r="H334" s="238" t="s">
        <v>42</v>
      </c>
      <c r="I334" s="240"/>
      <c r="J334" s="236"/>
      <c r="K334" s="236"/>
      <c r="L334" s="241"/>
      <c r="M334" s="242"/>
      <c r="N334" s="243"/>
      <c r="O334" s="243"/>
      <c r="P334" s="243"/>
      <c r="Q334" s="243"/>
      <c r="R334" s="243"/>
      <c r="S334" s="243"/>
      <c r="T334" s="244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5" t="s">
        <v>301</v>
      </c>
      <c r="AU334" s="245" t="s">
        <v>88</v>
      </c>
      <c r="AV334" s="13" t="s">
        <v>86</v>
      </c>
      <c r="AW334" s="13" t="s">
        <v>38</v>
      </c>
      <c r="AX334" s="13" t="s">
        <v>79</v>
      </c>
      <c r="AY334" s="245" t="s">
        <v>292</v>
      </c>
    </row>
    <row r="335" s="14" customFormat="1">
      <c r="A335" s="14"/>
      <c r="B335" s="246"/>
      <c r="C335" s="247"/>
      <c r="D335" s="237" t="s">
        <v>301</v>
      </c>
      <c r="E335" s="248" t="s">
        <v>42</v>
      </c>
      <c r="F335" s="249" t="s">
        <v>573</v>
      </c>
      <c r="G335" s="247"/>
      <c r="H335" s="250">
        <v>4.7229999999999999</v>
      </c>
      <c r="I335" s="251"/>
      <c r="J335" s="247"/>
      <c r="K335" s="247"/>
      <c r="L335" s="252"/>
      <c r="M335" s="253"/>
      <c r="N335" s="254"/>
      <c r="O335" s="254"/>
      <c r="P335" s="254"/>
      <c r="Q335" s="254"/>
      <c r="R335" s="254"/>
      <c r="S335" s="254"/>
      <c r="T335" s="255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6" t="s">
        <v>301</v>
      </c>
      <c r="AU335" s="256" t="s">
        <v>88</v>
      </c>
      <c r="AV335" s="14" t="s">
        <v>88</v>
      </c>
      <c r="AW335" s="14" t="s">
        <v>38</v>
      </c>
      <c r="AX335" s="14" t="s">
        <v>79</v>
      </c>
      <c r="AY335" s="256" t="s">
        <v>292</v>
      </c>
    </row>
    <row r="336" s="15" customFormat="1">
      <c r="A336" s="15"/>
      <c r="B336" s="257"/>
      <c r="C336" s="258"/>
      <c r="D336" s="237" t="s">
        <v>301</v>
      </c>
      <c r="E336" s="259" t="s">
        <v>574</v>
      </c>
      <c r="F336" s="260" t="s">
        <v>303</v>
      </c>
      <c r="G336" s="258"/>
      <c r="H336" s="261">
        <v>4.7229999999999999</v>
      </c>
      <c r="I336" s="262"/>
      <c r="J336" s="258"/>
      <c r="K336" s="258"/>
      <c r="L336" s="263"/>
      <c r="M336" s="264"/>
      <c r="N336" s="265"/>
      <c r="O336" s="265"/>
      <c r="P336" s="265"/>
      <c r="Q336" s="265"/>
      <c r="R336" s="265"/>
      <c r="S336" s="265"/>
      <c r="T336" s="266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267" t="s">
        <v>301</v>
      </c>
      <c r="AU336" s="267" t="s">
        <v>88</v>
      </c>
      <c r="AV336" s="15" t="s">
        <v>150</v>
      </c>
      <c r="AW336" s="15" t="s">
        <v>38</v>
      </c>
      <c r="AX336" s="15" t="s">
        <v>86</v>
      </c>
      <c r="AY336" s="267" t="s">
        <v>292</v>
      </c>
    </row>
    <row r="337" s="2" customFormat="1" ht="16.5" customHeight="1">
      <c r="A337" s="41"/>
      <c r="B337" s="42"/>
      <c r="C337" s="217" t="s">
        <v>575</v>
      </c>
      <c r="D337" s="217" t="s">
        <v>294</v>
      </c>
      <c r="E337" s="218" t="s">
        <v>576</v>
      </c>
      <c r="F337" s="219" t="s">
        <v>577</v>
      </c>
      <c r="G337" s="220" t="s">
        <v>116</v>
      </c>
      <c r="H337" s="221">
        <v>13.151999999999999</v>
      </c>
      <c r="I337" s="222"/>
      <c r="J337" s="223">
        <f>ROUND(I337*H337,2)</f>
        <v>0</v>
      </c>
      <c r="K337" s="219" t="s">
        <v>297</v>
      </c>
      <c r="L337" s="47"/>
      <c r="M337" s="224" t="s">
        <v>42</v>
      </c>
      <c r="N337" s="225" t="s">
        <v>50</v>
      </c>
      <c r="O337" s="87"/>
      <c r="P337" s="226">
        <f>O337*H337</f>
        <v>0</v>
      </c>
      <c r="Q337" s="226">
        <v>0.0026900000000000001</v>
      </c>
      <c r="R337" s="226">
        <f>Q337*H337</f>
        <v>0.035378880000000001</v>
      </c>
      <c r="S337" s="226">
        <v>0</v>
      </c>
      <c r="T337" s="227">
        <f>S337*H337</f>
        <v>0</v>
      </c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R337" s="228" t="s">
        <v>150</v>
      </c>
      <c r="AT337" s="228" t="s">
        <v>294</v>
      </c>
      <c r="AU337" s="228" t="s">
        <v>88</v>
      </c>
      <c r="AY337" s="20" t="s">
        <v>292</v>
      </c>
      <c r="BE337" s="229">
        <f>IF(N337="základní",J337,0)</f>
        <v>0</v>
      </c>
      <c r="BF337" s="229">
        <f>IF(N337="snížená",J337,0)</f>
        <v>0</v>
      </c>
      <c r="BG337" s="229">
        <f>IF(N337="zákl. přenesená",J337,0)</f>
        <v>0</v>
      </c>
      <c r="BH337" s="229">
        <f>IF(N337="sníž. přenesená",J337,0)</f>
        <v>0</v>
      </c>
      <c r="BI337" s="229">
        <f>IF(N337="nulová",J337,0)</f>
        <v>0</v>
      </c>
      <c r="BJ337" s="20" t="s">
        <v>86</v>
      </c>
      <c r="BK337" s="229">
        <f>ROUND(I337*H337,2)</f>
        <v>0</v>
      </c>
      <c r="BL337" s="20" t="s">
        <v>150</v>
      </c>
      <c r="BM337" s="228" t="s">
        <v>578</v>
      </c>
    </row>
    <row r="338" s="2" customFormat="1">
      <c r="A338" s="41"/>
      <c r="B338" s="42"/>
      <c r="C338" s="43"/>
      <c r="D338" s="230" t="s">
        <v>299</v>
      </c>
      <c r="E338" s="43"/>
      <c r="F338" s="231" t="s">
        <v>579</v>
      </c>
      <c r="G338" s="43"/>
      <c r="H338" s="43"/>
      <c r="I338" s="232"/>
      <c r="J338" s="43"/>
      <c r="K338" s="43"/>
      <c r="L338" s="47"/>
      <c r="M338" s="233"/>
      <c r="N338" s="234"/>
      <c r="O338" s="87"/>
      <c r="P338" s="87"/>
      <c r="Q338" s="87"/>
      <c r="R338" s="87"/>
      <c r="S338" s="87"/>
      <c r="T338" s="88"/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T338" s="20" t="s">
        <v>299</v>
      </c>
      <c r="AU338" s="20" t="s">
        <v>88</v>
      </c>
    </row>
    <row r="339" s="13" customFormat="1">
      <c r="A339" s="13"/>
      <c r="B339" s="235"/>
      <c r="C339" s="236"/>
      <c r="D339" s="237" t="s">
        <v>301</v>
      </c>
      <c r="E339" s="238" t="s">
        <v>42</v>
      </c>
      <c r="F339" s="239" t="s">
        <v>580</v>
      </c>
      <c r="G339" s="236"/>
      <c r="H339" s="238" t="s">
        <v>42</v>
      </c>
      <c r="I339" s="240"/>
      <c r="J339" s="236"/>
      <c r="K339" s="236"/>
      <c r="L339" s="241"/>
      <c r="M339" s="242"/>
      <c r="N339" s="243"/>
      <c r="O339" s="243"/>
      <c r="P339" s="243"/>
      <c r="Q339" s="243"/>
      <c r="R339" s="243"/>
      <c r="S339" s="243"/>
      <c r="T339" s="244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5" t="s">
        <v>301</v>
      </c>
      <c r="AU339" s="245" t="s">
        <v>88</v>
      </c>
      <c r="AV339" s="13" t="s">
        <v>86</v>
      </c>
      <c r="AW339" s="13" t="s">
        <v>38</v>
      </c>
      <c r="AX339" s="13" t="s">
        <v>79</v>
      </c>
      <c r="AY339" s="245" t="s">
        <v>292</v>
      </c>
    </row>
    <row r="340" s="14" customFormat="1">
      <c r="A340" s="14"/>
      <c r="B340" s="246"/>
      <c r="C340" s="247"/>
      <c r="D340" s="237" t="s">
        <v>301</v>
      </c>
      <c r="E340" s="248" t="s">
        <v>42</v>
      </c>
      <c r="F340" s="249" t="s">
        <v>581</v>
      </c>
      <c r="G340" s="247"/>
      <c r="H340" s="250">
        <v>11.112</v>
      </c>
      <c r="I340" s="251"/>
      <c r="J340" s="247"/>
      <c r="K340" s="247"/>
      <c r="L340" s="252"/>
      <c r="M340" s="253"/>
      <c r="N340" s="254"/>
      <c r="O340" s="254"/>
      <c r="P340" s="254"/>
      <c r="Q340" s="254"/>
      <c r="R340" s="254"/>
      <c r="S340" s="254"/>
      <c r="T340" s="255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6" t="s">
        <v>301</v>
      </c>
      <c r="AU340" s="256" t="s">
        <v>88</v>
      </c>
      <c r="AV340" s="14" t="s">
        <v>88</v>
      </c>
      <c r="AW340" s="14" t="s">
        <v>38</v>
      </c>
      <c r="AX340" s="14" t="s">
        <v>79</v>
      </c>
      <c r="AY340" s="256" t="s">
        <v>292</v>
      </c>
    </row>
    <row r="341" s="14" customFormat="1">
      <c r="A341" s="14"/>
      <c r="B341" s="246"/>
      <c r="C341" s="247"/>
      <c r="D341" s="237" t="s">
        <v>301</v>
      </c>
      <c r="E341" s="248" t="s">
        <v>42</v>
      </c>
      <c r="F341" s="249" t="s">
        <v>582</v>
      </c>
      <c r="G341" s="247"/>
      <c r="H341" s="250">
        <v>2.04</v>
      </c>
      <c r="I341" s="251"/>
      <c r="J341" s="247"/>
      <c r="K341" s="247"/>
      <c r="L341" s="252"/>
      <c r="M341" s="253"/>
      <c r="N341" s="254"/>
      <c r="O341" s="254"/>
      <c r="P341" s="254"/>
      <c r="Q341" s="254"/>
      <c r="R341" s="254"/>
      <c r="S341" s="254"/>
      <c r="T341" s="255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6" t="s">
        <v>301</v>
      </c>
      <c r="AU341" s="256" t="s">
        <v>88</v>
      </c>
      <c r="AV341" s="14" t="s">
        <v>88</v>
      </c>
      <c r="AW341" s="14" t="s">
        <v>38</v>
      </c>
      <c r="AX341" s="14" t="s">
        <v>79</v>
      </c>
      <c r="AY341" s="256" t="s">
        <v>292</v>
      </c>
    </row>
    <row r="342" s="15" customFormat="1">
      <c r="A342" s="15"/>
      <c r="B342" s="257"/>
      <c r="C342" s="258"/>
      <c r="D342" s="237" t="s">
        <v>301</v>
      </c>
      <c r="E342" s="259" t="s">
        <v>196</v>
      </c>
      <c r="F342" s="260" t="s">
        <v>303</v>
      </c>
      <c r="G342" s="258"/>
      <c r="H342" s="261">
        <v>13.151999999999999</v>
      </c>
      <c r="I342" s="262"/>
      <c r="J342" s="258"/>
      <c r="K342" s="258"/>
      <c r="L342" s="263"/>
      <c r="M342" s="264"/>
      <c r="N342" s="265"/>
      <c r="O342" s="265"/>
      <c r="P342" s="265"/>
      <c r="Q342" s="265"/>
      <c r="R342" s="265"/>
      <c r="S342" s="265"/>
      <c r="T342" s="266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T342" s="267" t="s">
        <v>301</v>
      </c>
      <c r="AU342" s="267" t="s">
        <v>88</v>
      </c>
      <c r="AV342" s="15" t="s">
        <v>150</v>
      </c>
      <c r="AW342" s="15" t="s">
        <v>38</v>
      </c>
      <c r="AX342" s="15" t="s">
        <v>86</v>
      </c>
      <c r="AY342" s="267" t="s">
        <v>292</v>
      </c>
    </row>
    <row r="343" s="2" customFormat="1" ht="16.5" customHeight="1">
      <c r="A343" s="41"/>
      <c r="B343" s="42"/>
      <c r="C343" s="217" t="s">
        <v>583</v>
      </c>
      <c r="D343" s="217" t="s">
        <v>294</v>
      </c>
      <c r="E343" s="218" t="s">
        <v>584</v>
      </c>
      <c r="F343" s="219" t="s">
        <v>585</v>
      </c>
      <c r="G343" s="220" t="s">
        <v>116</v>
      </c>
      <c r="H343" s="221">
        <v>13.151999999999999</v>
      </c>
      <c r="I343" s="222"/>
      <c r="J343" s="223">
        <f>ROUND(I343*H343,2)</f>
        <v>0</v>
      </c>
      <c r="K343" s="219" t="s">
        <v>297</v>
      </c>
      <c r="L343" s="47"/>
      <c r="M343" s="224" t="s">
        <v>42</v>
      </c>
      <c r="N343" s="225" t="s">
        <v>50</v>
      </c>
      <c r="O343" s="87"/>
      <c r="P343" s="226">
        <f>O343*H343</f>
        <v>0</v>
      </c>
      <c r="Q343" s="226">
        <v>0</v>
      </c>
      <c r="R343" s="226">
        <f>Q343*H343</f>
        <v>0</v>
      </c>
      <c r="S343" s="226">
        <v>0</v>
      </c>
      <c r="T343" s="227">
        <f>S343*H343</f>
        <v>0</v>
      </c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R343" s="228" t="s">
        <v>150</v>
      </c>
      <c r="AT343" s="228" t="s">
        <v>294</v>
      </c>
      <c r="AU343" s="228" t="s">
        <v>88</v>
      </c>
      <c r="AY343" s="20" t="s">
        <v>292</v>
      </c>
      <c r="BE343" s="229">
        <f>IF(N343="základní",J343,0)</f>
        <v>0</v>
      </c>
      <c r="BF343" s="229">
        <f>IF(N343="snížená",J343,0)</f>
        <v>0</v>
      </c>
      <c r="BG343" s="229">
        <f>IF(N343="zákl. přenesená",J343,0)</f>
        <v>0</v>
      </c>
      <c r="BH343" s="229">
        <f>IF(N343="sníž. přenesená",J343,0)</f>
        <v>0</v>
      </c>
      <c r="BI343" s="229">
        <f>IF(N343="nulová",J343,0)</f>
        <v>0</v>
      </c>
      <c r="BJ343" s="20" t="s">
        <v>86</v>
      </c>
      <c r="BK343" s="229">
        <f>ROUND(I343*H343,2)</f>
        <v>0</v>
      </c>
      <c r="BL343" s="20" t="s">
        <v>150</v>
      </c>
      <c r="BM343" s="228" t="s">
        <v>586</v>
      </c>
    </row>
    <row r="344" s="2" customFormat="1">
      <c r="A344" s="41"/>
      <c r="B344" s="42"/>
      <c r="C344" s="43"/>
      <c r="D344" s="230" t="s">
        <v>299</v>
      </c>
      <c r="E344" s="43"/>
      <c r="F344" s="231" t="s">
        <v>587</v>
      </c>
      <c r="G344" s="43"/>
      <c r="H344" s="43"/>
      <c r="I344" s="232"/>
      <c r="J344" s="43"/>
      <c r="K344" s="43"/>
      <c r="L344" s="47"/>
      <c r="M344" s="233"/>
      <c r="N344" s="234"/>
      <c r="O344" s="87"/>
      <c r="P344" s="87"/>
      <c r="Q344" s="87"/>
      <c r="R344" s="87"/>
      <c r="S344" s="87"/>
      <c r="T344" s="88"/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T344" s="20" t="s">
        <v>299</v>
      </c>
      <c r="AU344" s="20" t="s">
        <v>88</v>
      </c>
    </row>
    <row r="345" s="14" customFormat="1">
      <c r="A345" s="14"/>
      <c r="B345" s="246"/>
      <c r="C345" s="247"/>
      <c r="D345" s="237" t="s">
        <v>301</v>
      </c>
      <c r="E345" s="248" t="s">
        <v>42</v>
      </c>
      <c r="F345" s="249" t="s">
        <v>196</v>
      </c>
      <c r="G345" s="247"/>
      <c r="H345" s="250">
        <v>13.151999999999999</v>
      </c>
      <c r="I345" s="251"/>
      <c r="J345" s="247"/>
      <c r="K345" s="247"/>
      <c r="L345" s="252"/>
      <c r="M345" s="253"/>
      <c r="N345" s="254"/>
      <c r="O345" s="254"/>
      <c r="P345" s="254"/>
      <c r="Q345" s="254"/>
      <c r="R345" s="254"/>
      <c r="S345" s="254"/>
      <c r="T345" s="255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56" t="s">
        <v>301</v>
      </c>
      <c r="AU345" s="256" t="s">
        <v>88</v>
      </c>
      <c r="AV345" s="14" t="s">
        <v>88</v>
      </c>
      <c r="AW345" s="14" t="s">
        <v>38</v>
      </c>
      <c r="AX345" s="14" t="s">
        <v>79</v>
      </c>
      <c r="AY345" s="256" t="s">
        <v>292</v>
      </c>
    </row>
    <row r="346" s="15" customFormat="1">
      <c r="A346" s="15"/>
      <c r="B346" s="257"/>
      <c r="C346" s="258"/>
      <c r="D346" s="237" t="s">
        <v>301</v>
      </c>
      <c r="E346" s="259" t="s">
        <v>42</v>
      </c>
      <c r="F346" s="260" t="s">
        <v>303</v>
      </c>
      <c r="G346" s="258"/>
      <c r="H346" s="261">
        <v>13.151999999999999</v>
      </c>
      <c r="I346" s="262"/>
      <c r="J346" s="258"/>
      <c r="K346" s="258"/>
      <c r="L346" s="263"/>
      <c r="M346" s="264"/>
      <c r="N346" s="265"/>
      <c r="O346" s="265"/>
      <c r="P346" s="265"/>
      <c r="Q346" s="265"/>
      <c r="R346" s="265"/>
      <c r="S346" s="265"/>
      <c r="T346" s="266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T346" s="267" t="s">
        <v>301</v>
      </c>
      <c r="AU346" s="267" t="s">
        <v>88</v>
      </c>
      <c r="AV346" s="15" t="s">
        <v>150</v>
      </c>
      <c r="AW346" s="15" t="s">
        <v>38</v>
      </c>
      <c r="AX346" s="15" t="s">
        <v>86</v>
      </c>
      <c r="AY346" s="267" t="s">
        <v>292</v>
      </c>
    </row>
    <row r="347" s="12" customFormat="1" ht="22.8" customHeight="1">
      <c r="A347" s="12"/>
      <c r="B347" s="201"/>
      <c r="C347" s="202"/>
      <c r="D347" s="203" t="s">
        <v>78</v>
      </c>
      <c r="E347" s="215" t="s">
        <v>188</v>
      </c>
      <c r="F347" s="215" t="s">
        <v>588</v>
      </c>
      <c r="G347" s="202"/>
      <c r="H347" s="202"/>
      <c r="I347" s="205"/>
      <c r="J347" s="216">
        <f>BK347</f>
        <v>0</v>
      </c>
      <c r="K347" s="202"/>
      <c r="L347" s="207"/>
      <c r="M347" s="208"/>
      <c r="N347" s="209"/>
      <c r="O347" s="209"/>
      <c r="P347" s="210">
        <f>SUM(P348:P364)</f>
        <v>0</v>
      </c>
      <c r="Q347" s="209"/>
      <c r="R347" s="210">
        <f>SUM(R348:R364)</f>
        <v>9.7706423999999998</v>
      </c>
      <c r="S347" s="209"/>
      <c r="T347" s="211">
        <f>SUM(T348:T364)</f>
        <v>0</v>
      </c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R347" s="212" t="s">
        <v>86</v>
      </c>
      <c r="AT347" s="213" t="s">
        <v>78</v>
      </c>
      <c r="AU347" s="213" t="s">
        <v>86</v>
      </c>
      <c r="AY347" s="212" t="s">
        <v>292</v>
      </c>
      <c r="BK347" s="214">
        <f>SUM(BK348:BK364)</f>
        <v>0</v>
      </c>
    </row>
    <row r="348" s="2" customFormat="1" ht="16.5" customHeight="1">
      <c r="A348" s="41"/>
      <c r="B348" s="42"/>
      <c r="C348" s="217" t="s">
        <v>589</v>
      </c>
      <c r="D348" s="217" t="s">
        <v>294</v>
      </c>
      <c r="E348" s="218" t="s">
        <v>590</v>
      </c>
      <c r="F348" s="219" t="s">
        <v>591</v>
      </c>
      <c r="G348" s="220" t="s">
        <v>353</v>
      </c>
      <c r="H348" s="221">
        <v>0.10000000000000001</v>
      </c>
      <c r="I348" s="222"/>
      <c r="J348" s="223">
        <f>ROUND(I348*H348,2)</f>
        <v>0</v>
      </c>
      <c r="K348" s="219" t="s">
        <v>297</v>
      </c>
      <c r="L348" s="47"/>
      <c r="M348" s="224" t="s">
        <v>42</v>
      </c>
      <c r="N348" s="225" t="s">
        <v>50</v>
      </c>
      <c r="O348" s="87"/>
      <c r="P348" s="226">
        <f>O348*H348</f>
        <v>0</v>
      </c>
      <c r="Q348" s="226">
        <v>1.04877</v>
      </c>
      <c r="R348" s="226">
        <f>Q348*H348</f>
        <v>0.104877</v>
      </c>
      <c r="S348" s="226">
        <v>0</v>
      </c>
      <c r="T348" s="227">
        <f>S348*H348</f>
        <v>0</v>
      </c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R348" s="228" t="s">
        <v>150</v>
      </c>
      <c r="AT348" s="228" t="s">
        <v>294</v>
      </c>
      <c r="AU348" s="228" t="s">
        <v>88</v>
      </c>
      <c r="AY348" s="20" t="s">
        <v>292</v>
      </c>
      <c r="BE348" s="229">
        <f>IF(N348="základní",J348,0)</f>
        <v>0</v>
      </c>
      <c r="BF348" s="229">
        <f>IF(N348="snížená",J348,0)</f>
        <v>0</v>
      </c>
      <c r="BG348" s="229">
        <f>IF(N348="zákl. přenesená",J348,0)</f>
        <v>0</v>
      </c>
      <c r="BH348" s="229">
        <f>IF(N348="sníž. přenesená",J348,0)</f>
        <v>0</v>
      </c>
      <c r="BI348" s="229">
        <f>IF(N348="nulová",J348,0)</f>
        <v>0</v>
      </c>
      <c r="BJ348" s="20" t="s">
        <v>86</v>
      </c>
      <c r="BK348" s="229">
        <f>ROUND(I348*H348,2)</f>
        <v>0</v>
      </c>
      <c r="BL348" s="20" t="s">
        <v>150</v>
      </c>
      <c r="BM348" s="228" t="s">
        <v>592</v>
      </c>
    </row>
    <row r="349" s="2" customFormat="1">
      <c r="A349" s="41"/>
      <c r="B349" s="42"/>
      <c r="C349" s="43"/>
      <c r="D349" s="230" t="s">
        <v>299</v>
      </c>
      <c r="E349" s="43"/>
      <c r="F349" s="231" t="s">
        <v>593</v>
      </c>
      <c r="G349" s="43"/>
      <c r="H349" s="43"/>
      <c r="I349" s="232"/>
      <c r="J349" s="43"/>
      <c r="K349" s="43"/>
      <c r="L349" s="47"/>
      <c r="M349" s="233"/>
      <c r="N349" s="234"/>
      <c r="O349" s="87"/>
      <c r="P349" s="87"/>
      <c r="Q349" s="87"/>
      <c r="R349" s="87"/>
      <c r="S349" s="87"/>
      <c r="T349" s="88"/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T349" s="20" t="s">
        <v>299</v>
      </c>
      <c r="AU349" s="20" t="s">
        <v>88</v>
      </c>
    </row>
    <row r="350" s="13" customFormat="1">
      <c r="A350" s="13"/>
      <c r="B350" s="235"/>
      <c r="C350" s="236"/>
      <c r="D350" s="237" t="s">
        <v>301</v>
      </c>
      <c r="E350" s="238" t="s">
        <v>42</v>
      </c>
      <c r="F350" s="239" t="s">
        <v>594</v>
      </c>
      <c r="G350" s="236"/>
      <c r="H350" s="238" t="s">
        <v>42</v>
      </c>
      <c r="I350" s="240"/>
      <c r="J350" s="236"/>
      <c r="K350" s="236"/>
      <c r="L350" s="241"/>
      <c r="M350" s="242"/>
      <c r="N350" s="243"/>
      <c r="O350" s="243"/>
      <c r="P350" s="243"/>
      <c r="Q350" s="243"/>
      <c r="R350" s="243"/>
      <c r="S350" s="243"/>
      <c r="T350" s="244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5" t="s">
        <v>301</v>
      </c>
      <c r="AU350" s="245" t="s">
        <v>88</v>
      </c>
      <c r="AV350" s="13" t="s">
        <v>86</v>
      </c>
      <c r="AW350" s="13" t="s">
        <v>38</v>
      </c>
      <c r="AX350" s="13" t="s">
        <v>79</v>
      </c>
      <c r="AY350" s="245" t="s">
        <v>292</v>
      </c>
    </row>
    <row r="351" s="14" customFormat="1">
      <c r="A351" s="14"/>
      <c r="B351" s="246"/>
      <c r="C351" s="247"/>
      <c r="D351" s="237" t="s">
        <v>301</v>
      </c>
      <c r="E351" s="248" t="s">
        <v>42</v>
      </c>
      <c r="F351" s="249" t="s">
        <v>595</v>
      </c>
      <c r="G351" s="247"/>
      <c r="H351" s="250">
        <v>0.10000000000000001</v>
      </c>
      <c r="I351" s="251"/>
      <c r="J351" s="247"/>
      <c r="K351" s="247"/>
      <c r="L351" s="252"/>
      <c r="M351" s="253"/>
      <c r="N351" s="254"/>
      <c r="O351" s="254"/>
      <c r="P351" s="254"/>
      <c r="Q351" s="254"/>
      <c r="R351" s="254"/>
      <c r="S351" s="254"/>
      <c r="T351" s="255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6" t="s">
        <v>301</v>
      </c>
      <c r="AU351" s="256" t="s">
        <v>88</v>
      </c>
      <c r="AV351" s="14" t="s">
        <v>88</v>
      </c>
      <c r="AW351" s="14" t="s">
        <v>38</v>
      </c>
      <c r="AX351" s="14" t="s">
        <v>79</v>
      </c>
      <c r="AY351" s="256" t="s">
        <v>292</v>
      </c>
    </row>
    <row r="352" s="15" customFormat="1">
      <c r="A352" s="15"/>
      <c r="B352" s="257"/>
      <c r="C352" s="258"/>
      <c r="D352" s="237" t="s">
        <v>301</v>
      </c>
      <c r="E352" s="259" t="s">
        <v>42</v>
      </c>
      <c r="F352" s="260" t="s">
        <v>303</v>
      </c>
      <c r="G352" s="258"/>
      <c r="H352" s="261">
        <v>0.10000000000000001</v>
      </c>
      <c r="I352" s="262"/>
      <c r="J352" s="258"/>
      <c r="K352" s="258"/>
      <c r="L352" s="263"/>
      <c r="M352" s="264"/>
      <c r="N352" s="265"/>
      <c r="O352" s="265"/>
      <c r="P352" s="265"/>
      <c r="Q352" s="265"/>
      <c r="R352" s="265"/>
      <c r="S352" s="265"/>
      <c r="T352" s="266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T352" s="267" t="s">
        <v>301</v>
      </c>
      <c r="AU352" s="267" t="s">
        <v>88</v>
      </c>
      <c r="AV352" s="15" t="s">
        <v>150</v>
      </c>
      <c r="AW352" s="15" t="s">
        <v>38</v>
      </c>
      <c r="AX352" s="15" t="s">
        <v>86</v>
      </c>
      <c r="AY352" s="267" t="s">
        <v>292</v>
      </c>
    </row>
    <row r="353" s="2" customFormat="1" ht="16.5" customHeight="1">
      <c r="A353" s="41"/>
      <c r="B353" s="42"/>
      <c r="C353" s="217" t="s">
        <v>596</v>
      </c>
      <c r="D353" s="217" t="s">
        <v>294</v>
      </c>
      <c r="E353" s="218" t="s">
        <v>597</v>
      </c>
      <c r="F353" s="219" t="s">
        <v>598</v>
      </c>
      <c r="G353" s="220" t="s">
        <v>147</v>
      </c>
      <c r="H353" s="221">
        <v>22.02</v>
      </c>
      <c r="I353" s="222"/>
      <c r="J353" s="223">
        <f>ROUND(I353*H353,2)</f>
        <v>0</v>
      </c>
      <c r="K353" s="219" t="s">
        <v>297</v>
      </c>
      <c r="L353" s="47"/>
      <c r="M353" s="224" t="s">
        <v>42</v>
      </c>
      <c r="N353" s="225" t="s">
        <v>50</v>
      </c>
      <c r="O353" s="87"/>
      <c r="P353" s="226">
        <f>O353*H353</f>
        <v>0</v>
      </c>
      <c r="Q353" s="226">
        <v>0.24127000000000001</v>
      </c>
      <c r="R353" s="226">
        <f>Q353*H353</f>
        <v>5.3127654</v>
      </c>
      <c r="S353" s="226">
        <v>0</v>
      </c>
      <c r="T353" s="227">
        <f>S353*H353</f>
        <v>0</v>
      </c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R353" s="228" t="s">
        <v>150</v>
      </c>
      <c r="AT353" s="228" t="s">
        <v>294</v>
      </c>
      <c r="AU353" s="228" t="s">
        <v>88</v>
      </c>
      <c r="AY353" s="20" t="s">
        <v>292</v>
      </c>
      <c r="BE353" s="229">
        <f>IF(N353="základní",J353,0)</f>
        <v>0</v>
      </c>
      <c r="BF353" s="229">
        <f>IF(N353="snížená",J353,0)</f>
        <v>0</v>
      </c>
      <c r="BG353" s="229">
        <f>IF(N353="zákl. přenesená",J353,0)</f>
        <v>0</v>
      </c>
      <c r="BH353" s="229">
        <f>IF(N353="sníž. přenesená",J353,0)</f>
        <v>0</v>
      </c>
      <c r="BI353" s="229">
        <f>IF(N353="nulová",J353,0)</f>
        <v>0</v>
      </c>
      <c r="BJ353" s="20" t="s">
        <v>86</v>
      </c>
      <c r="BK353" s="229">
        <f>ROUND(I353*H353,2)</f>
        <v>0</v>
      </c>
      <c r="BL353" s="20" t="s">
        <v>150</v>
      </c>
      <c r="BM353" s="228" t="s">
        <v>599</v>
      </c>
    </row>
    <row r="354" s="2" customFormat="1">
      <c r="A354" s="41"/>
      <c r="B354" s="42"/>
      <c r="C354" s="43"/>
      <c r="D354" s="230" t="s">
        <v>299</v>
      </c>
      <c r="E354" s="43"/>
      <c r="F354" s="231" t="s">
        <v>600</v>
      </c>
      <c r="G354" s="43"/>
      <c r="H354" s="43"/>
      <c r="I354" s="232"/>
      <c r="J354" s="43"/>
      <c r="K354" s="43"/>
      <c r="L354" s="47"/>
      <c r="M354" s="233"/>
      <c r="N354" s="234"/>
      <c r="O354" s="87"/>
      <c r="P354" s="87"/>
      <c r="Q354" s="87"/>
      <c r="R354" s="87"/>
      <c r="S354" s="87"/>
      <c r="T354" s="88"/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T354" s="20" t="s">
        <v>299</v>
      </c>
      <c r="AU354" s="20" t="s">
        <v>88</v>
      </c>
    </row>
    <row r="355" s="13" customFormat="1">
      <c r="A355" s="13"/>
      <c r="B355" s="235"/>
      <c r="C355" s="236"/>
      <c r="D355" s="237" t="s">
        <v>301</v>
      </c>
      <c r="E355" s="238" t="s">
        <v>42</v>
      </c>
      <c r="F355" s="239" t="s">
        <v>601</v>
      </c>
      <c r="G355" s="236"/>
      <c r="H355" s="238" t="s">
        <v>42</v>
      </c>
      <c r="I355" s="240"/>
      <c r="J355" s="236"/>
      <c r="K355" s="236"/>
      <c r="L355" s="241"/>
      <c r="M355" s="242"/>
      <c r="N355" s="243"/>
      <c r="O355" s="243"/>
      <c r="P355" s="243"/>
      <c r="Q355" s="243"/>
      <c r="R355" s="243"/>
      <c r="S355" s="243"/>
      <c r="T355" s="244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5" t="s">
        <v>301</v>
      </c>
      <c r="AU355" s="245" t="s">
        <v>88</v>
      </c>
      <c r="AV355" s="13" t="s">
        <v>86</v>
      </c>
      <c r="AW355" s="13" t="s">
        <v>38</v>
      </c>
      <c r="AX355" s="13" t="s">
        <v>79</v>
      </c>
      <c r="AY355" s="245" t="s">
        <v>292</v>
      </c>
    </row>
    <row r="356" s="14" customFormat="1">
      <c r="A356" s="14"/>
      <c r="B356" s="246"/>
      <c r="C356" s="247"/>
      <c r="D356" s="237" t="s">
        <v>301</v>
      </c>
      <c r="E356" s="248" t="s">
        <v>161</v>
      </c>
      <c r="F356" s="249" t="s">
        <v>163</v>
      </c>
      <c r="G356" s="247"/>
      <c r="H356" s="250">
        <v>13.970000000000001</v>
      </c>
      <c r="I356" s="251"/>
      <c r="J356" s="247"/>
      <c r="K356" s="247"/>
      <c r="L356" s="252"/>
      <c r="M356" s="253"/>
      <c r="N356" s="254"/>
      <c r="O356" s="254"/>
      <c r="P356" s="254"/>
      <c r="Q356" s="254"/>
      <c r="R356" s="254"/>
      <c r="S356" s="254"/>
      <c r="T356" s="255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6" t="s">
        <v>301</v>
      </c>
      <c r="AU356" s="256" t="s">
        <v>88</v>
      </c>
      <c r="AV356" s="14" t="s">
        <v>88</v>
      </c>
      <c r="AW356" s="14" t="s">
        <v>38</v>
      </c>
      <c r="AX356" s="14" t="s">
        <v>79</v>
      </c>
      <c r="AY356" s="256" t="s">
        <v>292</v>
      </c>
    </row>
    <row r="357" s="14" customFormat="1">
      <c r="A357" s="14"/>
      <c r="B357" s="246"/>
      <c r="C357" s="247"/>
      <c r="D357" s="237" t="s">
        <v>301</v>
      </c>
      <c r="E357" s="248" t="s">
        <v>164</v>
      </c>
      <c r="F357" s="249" t="s">
        <v>165</v>
      </c>
      <c r="G357" s="247"/>
      <c r="H357" s="250">
        <v>8.0500000000000007</v>
      </c>
      <c r="I357" s="251"/>
      <c r="J357" s="247"/>
      <c r="K357" s="247"/>
      <c r="L357" s="252"/>
      <c r="M357" s="253"/>
      <c r="N357" s="254"/>
      <c r="O357" s="254"/>
      <c r="P357" s="254"/>
      <c r="Q357" s="254"/>
      <c r="R357" s="254"/>
      <c r="S357" s="254"/>
      <c r="T357" s="255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6" t="s">
        <v>301</v>
      </c>
      <c r="AU357" s="256" t="s">
        <v>88</v>
      </c>
      <c r="AV357" s="14" t="s">
        <v>88</v>
      </c>
      <c r="AW357" s="14" t="s">
        <v>38</v>
      </c>
      <c r="AX357" s="14" t="s">
        <v>79</v>
      </c>
      <c r="AY357" s="256" t="s">
        <v>292</v>
      </c>
    </row>
    <row r="358" s="15" customFormat="1">
      <c r="A358" s="15"/>
      <c r="B358" s="257"/>
      <c r="C358" s="258"/>
      <c r="D358" s="237" t="s">
        <v>301</v>
      </c>
      <c r="E358" s="259" t="s">
        <v>42</v>
      </c>
      <c r="F358" s="260" t="s">
        <v>303</v>
      </c>
      <c r="G358" s="258"/>
      <c r="H358" s="261">
        <v>22.02</v>
      </c>
      <c r="I358" s="262"/>
      <c r="J358" s="258"/>
      <c r="K358" s="258"/>
      <c r="L358" s="263"/>
      <c r="M358" s="264"/>
      <c r="N358" s="265"/>
      <c r="O358" s="265"/>
      <c r="P358" s="265"/>
      <c r="Q358" s="265"/>
      <c r="R358" s="265"/>
      <c r="S358" s="265"/>
      <c r="T358" s="266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T358" s="267" t="s">
        <v>301</v>
      </c>
      <c r="AU358" s="267" t="s">
        <v>88</v>
      </c>
      <c r="AV358" s="15" t="s">
        <v>150</v>
      </c>
      <c r="AW358" s="15" t="s">
        <v>38</v>
      </c>
      <c r="AX358" s="15" t="s">
        <v>86</v>
      </c>
      <c r="AY358" s="267" t="s">
        <v>292</v>
      </c>
    </row>
    <row r="359" s="2" customFormat="1" ht="16.5" customHeight="1">
      <c r="A359" s="41"/>
      <c r="B359" s="42"/>
      <c r="C359" s="269" t="s">
        <v>602</v>
      </c>
      <c r="D359" s="269" t="s">
        <v>350</v>
      </c>
      <c r="E359" s="270" t="s">
        <v>603</v>
      </c>
      <c r="F359" s="271" t="s">
        <v>604</v>
      </c>
      <c r="G359" s="272" t="s">
        <v>181</v>
      </c>
      <c r="H359" s="273">
        <v>127</v>
      </c>
      <c r="I359" s="274"/>
      <c r="J359" s="275">
        <f>ROUND(I359*H359,2)</f>
        <v>0</v>
      </c>
      <c r="K359" s="271" t="s">
        <v>297</v>
      </c>
      <c r="L359" s="276"/>
      <c r="M359" s="277" t="s">
        <v>42</v>
      </c>
      <c r="N359" s="278" t="s">
        <v>50</v>
      </c>
      <c r="O359" s="87"/>
      <c r="P359" s="226">
        <f>O359*H359</f>
        <v>0</v>
      </c>
      <c r="Q359" s="226">
        <v>0.012</v>
      </c>
      <c r="R359" s="226">
        <f>Q359*H359</f>
        <v>1.524</v>
      </c>
      <c r="S359" s="226">
        <v>0</v>
      </c>
      <c r="T359" s="227">
        <f>S359*H359</f>
        <v>0</v>
      </c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R359" s="228" t="s">
        <v>340</v>
      </c>
      <c r="AT359" s="228" t="s">
        <v>350</v>
      </c>
      <c r="AU359" s="228" t="s">
        <v>88</v>
      </c>
      <c r="AY359" s="20" t="s">
        <v>292</v>
      </c>
      <c r="BE359" s="229">
        <f>IF(N359="základní",J359,0)</f>
        <v>0</v>
      </c>
      <c r="BF359" s="229">
        <f>IF(N359="snížená",J359,0)</f>
        <v>0</v>
      </c>
      <c r="BG359" s="229">
        <f>IF(N359="zákl. přenesená",J359,0)</f>
        <v>0</v>
      </c>
      <c r="BH359" s="229">
        <f>IF(N359="sníž. přenesená",J359,0)</f>
        <v>0</v>
      </c>
      <c r="BI359" s="229">
        <f>IF(N359="nulová",J359,0)</f>
        <v>0</v>
      </c>
      <c r="BJ359" s="20" t="s">
        <v>86</v>
      </c>
      <c r="BK359" s="229">
        <f>ROUND(I359*H359,2)</f>
        <v>0</v>
      </c>
      <c r="BL359" s="20" t="s">
        <v>150</v>
      </c>
      <c r="BM359" s="228" t="s">
        <v>605</v>
      </c>
    </row>
    <row r="360" s="14" customFormat="1">
      <c r="A360" s="14"/>
      <c r="B360" s="246"/>
      <c r="C360" s="247"/>
      <c r="D360" s="237" t="s">
        <v>301</v>
      </c>
      <c r="E360" s="248" t="s">
        <v>42</v>
      </c>
      <c r="F360" s="249" t="s">
        <v>606</v>
      </c>
      <c r="G360" s="247"/>
      <c r="H360" s="250">
        <v>127</v>
      </c>
      <c r="I360" s="251"/>
      <c r="J360" s="247"/>
      <c r="K360" s="247"/>
      <c r="L360" s="252"/>
      <c r="M360" s="253"/>
      <c r="N360" s="254"/>
      <c r="O360" s="254"/>
      <c r="P360" s="254"/>
      <c r="Q360" s="254"/>
      <c r="R360" s="254"/>
      <c r="S360" s="254"/>
      <c r="T360" s="255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6" t="s">
        <v>301</v>
      </c>
      <c r="AU360" s="256" t="s">
        <v>88</v>
      </c>
      <c r="AV360" s="14" t="s">
        <v>88</v>
      </c>
      <c r="AW360" s="14" t="s">
        <v>38</v>
      </c>
      <c r="AX360" s="14" t="s">
        <v>79</v>
      </c>
      <c r="AY360" s="256" t="s">
        <v>292</v>
      </c>
    </row>
    <row r="361" s="15" customFormat="1">
      <c r="A361" s="15"/>
      <c r="B361" s="257"/>
      <c r="C361" s="258"/>
      <c r="D361" s="237" t="s">
        <v>301</v>
      </c>
      <c r="E361" s="259" t="s">
        <v>42</v>
      </c>
      <c r="F361" s="260" t="s">
        <v>303</v>
      </c>
      <c r="G361" s="258"/>
      <c r="H361" s="261">
        <v>127</v>
      </c>
      <c r="I361" s="262"/>
      <c r="J361" s="258"/>
      <c r="K361" s="258"/>
      <c r="L361" s="263"/>
      <c r="M361" s="264"/>
      <c r="N361" s="265"/>
      <c r="O361" s="265"/>
      <c r="P361" s="265"/>
      <c r="Q361" s="265"/>
      <c r="R361" s="265"/>
      <c r="S361" s="265"/>
      <c r="T361" s="266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T361" s="267" t="s">
        <v>301</v>
      </c>
      <c r="AU361" s="267" t="s">
        <v>88</v>
      </c>
      <c r="AV361" s="15" t="s">
        <v>150</v>
      </c>
      <c r="AW361" s="15" t="s">
        <v>38</v>
      </c>
      <c r="AX361" s="15" t="s">
        <v>86</v>
      </c>
      <c r="AY361" s="267" t="s">
        <v>292</v>
      </c>
    </row>
    <row r="362" s="2" customFormat="1" ht="16.5" customHeight="1">
      <c r="A362" s="41"/>
      <c r="B362" s="42"/>
      <c r="C362" s="269" t="s">
        <v>607</v>
      </c>
      <c r="D362" s="269" t="s">
        <v>350</v>
      </c>
      <c r="E362" s="270" t="s">
        <v>608</v>
      </c>
      <c r="F362" s="271" t="s">
        <v>609</v>
      </c>
      <c r="G362" s="272" t="s">
        <v>181</v>
      </c>
      <c r="H362" s="273">
        <v>46</v>
      </c>
      <c r="I362" s="274"/>
      <c r="J362" s="275">
        <f>ROUND(I362*H362,2)</f>
        <v>0</v>
      </c>
      <c r="K362" s="271" t="s">
        <v>297</v>
      </c>
      <c r="L362" s="276"/>
      <c r="M362" s="277" t="s">
        <v>42</v>
      </c>
      <c r="N362" s="278" t="s">
        <v>50</v>
      </c>
      <c r="O362" s="87"/>
      <c r="P362" s="226">
        <f>O362*H362</f>
        <v>0</v>
      </c>
      <c r="Q362" s="226">
        <v>0.061499999999999999</v>
      </c>
      <c r="R362" s="226">
        <f>Q362*H362</f>
        <v>2.8289999999999997</v>
      </c>
      <c r="S362" s="226">
        <v>0</v>
      </c>
      <c r="T362" s="227">
        <f>S362*H362</f>
        <v>0</v>
      </c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R362" s="228" t="s">
        <v>340</v>
      </c>
      <c r="AT362" s="228" t="s">
        <v>350</v>
      </c>
      <c r="AU362" s="228" t="s">
        <v>88</v>
      </c>
      <c r="AY362" s="20" t="s">
        <v>292</v>
      </c>
      <c r="BE362" s="229">
        <f>IF(N362="základní",J362,0)</f>
        <v>0</v>
      </c>
      <c r="BF362" s="229">
        <f>IF(N362="snížená",J362,0)</f>
        <v>0</v>
      </c>
      <c r="BG362" s="229">
        <f>IF(N362="zákl. přenesená",J362,0)</f>
        <v>0</v>
      </c>
      <c r="BH362" s="229">
        <f>IF(N362="sníž. přenesená",J362,0)</f>
        <v>0</v>
      </c>
      <c r="BI362" s="229">
        <f>IF(N362="nulová",J362,0)</f>
        <v>0</v>
      </c>
      <c r="BJ362" s="20" t="s">
        <v>86</v>
      </c>
      <c r="BK362" s="229">
        <f>ROUND(I362*H362,2)</f>
        <v>0</v>
      </c>
      <c r="BL362" s="20" t="s">
        <v>150</v>
      </c>
      <c r="BM362" s="228" t="s">
        <v>610</v>
      </c>
    </row>
    <row r="363" s="14" customFormat="1">
      <c r="A363" s="14"/>
      <c r="B363" s="246"/>
      <c r="C363" s="247"/>
      <c r="D363" s="237" t="s">
        <v>301</v>
      </c>
      <c r="E363" s="248" t="s">
        <v>42</v>
      </c>
      <c r="F363" s="249" t="s">
        <v>611</v>
      </c>
      <c r="G363" s="247"/>
      <c r="H363" s="250">
        <v>46</v>
      </c>
      <c r="I363" s="251"/>
      <c r="J363" s="247"/>
      <c r="K363" s="247"/>
      <c r="L363" s="252"/>
      <c r="M363" s="253"/>
      <c r="N363" s="254"/>
      <c r="O363" s="254"/>
      <c r="P363" s="254"/>
      <c r="Q363" s="254"/>
      <c r="R363" s="254"/>
      <c r="S363" s="254"/>
      <c r="T363" s="255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56" t="s">
        <v>301</v>
      </c>
      <c r="AU363" s="256" t="s">
        <v>88</v>
      </c>
      <c r="AV363" s="14" t="s">
        <v>88</v>
      </c>
      <c r="AW363" s="14" t="s">
        <v>38</v>
      </c>
      <c r="AX363" s="14" t="s">
        <v>79</v>
      </c>
      <c r="AY363" s="256" t="s">
        <v>292</v>
      </c>
    </row>
    <row r="364" s="15" customFormat="1">
      <c r="A364" s="15"/>
      <c r="B364" s="257"/>
      <c r="C364" s="258"/>
      <c r="D364" s="237" t="s">
        <v>301</v>
      </c>
      <c r="E364" s="259" t="s">
        <v>42</v>
      </c>
      <c r="F364" s="260" t="s">
        <v>303</v>
      </c>
      <c r="G364" s="258"/>
      <c r="H364" s="261">
        <v>46</v>
      </c>
      <c r="I364" s="262"/>
      <c r="J364" s="258"/>
      <c r="K364" s="258"/>
      <c r="L364" s="263"/>
      <c r="M364" s="264"/>
      <c r="N364" s="265"/>
      <c r="O364" s="265"/>
      <c r="P364" s="265"/>
      <c r="Q364" s="265"/>
      <c r="R364" s="265"/>
      <c r="S364" s="265"/>
      <c r="T364" s="266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T364" s="267" t="s">
        <v>301</v>
      </c>
      <c r="AU364" s="267" t="s">
        <v>88</v>
      </c>
      <c r="AV364" s="15" t="s">
        <v>150</v>
      </c>
      <c r="AW364" s="15" t="s">
        <v>38</v>
      </c>
      <c r="AX364" s="15" t="s">
        <v>86</v>
      </c>
      <c r="AY364" s="267" t="s">
        <v>292</v>
      </c>
    </row>
    <row r="365" s="12" customFormat="1" ht="22.8" customHeight="1">
      <c r="A365" s="12"/>
      <c r="B365" s="201"/>
      <c r="C365" s="202"/>
      <c r="D365" s="203" t="s">
        <v>78</v>
      </c>
      <c r="E365" s="215" t="s">
        <v>150</v>
      </c>
      <c r="F365" s="215" t="s">
        <v>612</v>
      </c>
      <c r="G365" s="202"/>
      <c r="H365" s="202"/>
      <c r="I365" s="205"/>
      <c r="J365" s="216">
        <f>BK365</f>
        <v>0</v>
      </c>
      <c r="K365" s="202"/>
      <c r="L365" s="207"/>
      <c r="M365" s="208"/>
      <c r="N365" s="209"/>
      <c r="O365" s="209"/>
      <c r="P365" s="210">
        <f>SUM(P366:P372)</f>
        <v>0</v>
      </c>
      <c r="Q365" s="209"/>
      <c r="R365" s="210">
        <f>SUM(R366:R372)</f>
        <v>0.80093999999999999</v>
      </c>
      <c r="S365" s="209"/>
      <c r="T365" s="211">
        <f>SUM(T366:T372)</f>
        <v>0</v>
      </c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R365" s="212" t="s">
        <v>86</v>
      </c>
      <c r="AT365" s="213" t="s">
        <v>78</v>
      </c>
      <c r="AU365" s="213" t="s">
        <v>86</v>
      </c>
      <c r="AY365" s="212" t="s">
        <v>292</v>
      </c>
      <c r="BK365" s="214">
        <f>SUM(BK366:BK372)</f>
        <v>0</v>
      </c>
    </row>
    <row r="366" s="2" customFormat="1" ht="16.5" customHeight="1">
      <c r="A366" s="41"/>
      <c r="B366" s="42"/>
      <c r="C366" s="217" t="s">
        <v>613</v>
      </c>
      <c r="D366" s="217" t="s">
        <v>294</v>
      </c>
      <c r="E366" s="218" t="s">
        <v>614</v>
      </c>
      <c r="F366" s="219" t="s">
        <v>615</v>
      </c>
      <c r="G366" s="220" t="s">
        <v>181</v>
      </c>
      <c r="H366" s="221">
        <v>7</v>
      </c>
      <c r="I366" s="222"/>
      <c r="J366" s="223">
        <f>ROUND(I366*H366,2)</f>
        <v>0</v>
      </c>
      <c r="K366" s="219" t="s">
        <v>297</v>
      </c>
      <c r="L366" s="47"/>
      <c r="M366" s="224" t="s">
        <v>42</v>
      </c>
      <c r="N366" s="225" t="s">
        <v>50</v>
      </c>
      <c r="O366" s="87"/>
      <c r="P366" s="226">
        <f>O366*H366</f>
        <v>0</v>
      </c>
      <c r="Q366" s="226">
        <v>0.087419999999999998</v>
      </c>
      <c r="R366" s="226">
        <f>Q366*H366</f>
        <v>0.61193999999999993</v>
      </c>
      <c r="S366" s="226">
        <v>0</v>
      </c>
      <c r="T366" s="227">
        <f>S366*H366</f>
        <v>0</v>
      </c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R366" s="228" t="s">
        <v>150</v>
      </c>
      <c r="AT366" s="228" t="s">
        <v>294</v>
      </c>
      <c r="AU366" s="228" t="s">
        <v>88</v>
      </c>
      <c r="AY366" s="20" t="s">
        <v>292</v>
      </c>
      <c r="BE366" s="229">
        <f>IF(N366="základní",J366,0)</f>
        <v>0</v>
      </c>
      <c r="BF366" s="229">
        <f>IF(N366="snížená",J366,0)</f>
        <v>0</v>
      </c>
      <c r="BG366" s="229">
        <f>IF(N366="zákl. přenesená",J366,0)</f>
        <v>0</v>
      </c>
      <c r="BH366" s="229">
        <f>IF(N366="sníž. přenesená",J366,0)</f>
        <v>0</v>
      </c>
      <c r="BI366" s="229">
        <f>IF(N366="nulová",J366,0)</f>
        <v>0</v>
      </c>
      <c r="BJ366" s="20" t="s">
        <v>86</v>
      </c>
      <c r="BK366" s="229">
        <f>ROUND(I366*H366,2)</f>
        <v>0</v>
      </c>
      <c r="BL366" s="20" t="s">
        <v>150</v>
      </c>
      <c r="BM366" s="228" t="s">
        <v>616</v>
      </c>
    </row>
    <row r="367" s="2" customFormat="1">
      <c r="A367" s="41"/>
      <c r="B367" s="42"/>
      <c r="C367" s="43"/>
      <c r="D367" s="230" t="s">
        <v>299</v>
      </c>
      <c r="E367" s="43"/>
      <c r="F367" s="231" t="s">
        <v>617</v>
      </c>
      <c r="G367" s="43"/>
      <c r="H367" s="43"/>
      <c r="I367" s="232"/>
      <c r="J367" s="43"/>
      <c r="K367" s="43"/>
      <c r="L367" s="47"/>
      <c r="M367" s="233"/>
      <c r="N367" s="234"/>
      <c r="O367" s="87"/>
      <c r="P367" s="87"/>
      <c r="Q367" s="87"/>
      <c r="R367" s="87"/>
      <c r="S367" s="87"/>
      <c r="T367" s="88"/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T367" s="20" t="s">
        <v>299</v>
      </c>
      <c r="AU367" s="20" t="s">
        <v>88</v>
      </c>
    </row>
    <row r="368" s="14" customFormat="1">
      <c r="A368" s="14"/>
      <c r="B368" s="246"/>
      <c r="C368" s="247"/>
      <c r="D368" s="237" t="s">
        <v>301</v>
      </c>
      <c r="E368" s="248" t="s">
        <v>42</v>
      </c>
      <c r="F368" s="249" t="s">
        <v>618</v>
      </c>
      <c r="G368" s="247"/>
      <c r="H368" s="250">
        <v>7</v>
      </c>
      <c r="I368" s="251"/>
      <c r="J368" s="247"/>
      <c r="K368" s="247"/>
      <c r="L368" s="252"/>
      <c r="M368" s="253"/>
      <c r="N368" s="254"/>
      <c r="O368" s="254"/>
      <c r="P368" s="254"/>
      <c r="Q368" s="254"/>
      <c r="R368" s="254"/>
      <c r="S368" s="254"/>
      <c r="T368" s="255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6" t="s">
        <v>301</v>
      </c>
      <c r="AU368" s="256" t="s">
        <v>88</v>
      </c>
      <c r="AV368" s="14" t="s">
        <v>88</v>
      </c>
      <c r="AW368" s="14" t="s">
        <v>38</v>
      </c>
      <c r="AX368" s="14" t="s">
        <v>79</v>
      </c>
      <c r="AY368" s="256" t="s">
        <v>292</v>
      </c>
    </row>
    <row r="369" s="15" customFormat="1">
      <c r="A369" s="15"/>
      <c r="B369" s="257"/>
      <c r="C369" s="258"/>
      <c r="D369" s="237" t="s">
        <v>301</v>
      </c>
      <c r="E369" s="259" t="s">
        <v>42</v>
      </c>
      <c r="F369" s="260" t="s">
        <v>303</v>
      </c>
      <c r="G369" s="258"/>
      <c r="H369" s="261">
        <v>7</v>
      </c>
      <c r="I369" s="262"/>
      <c r="J369" s="258"/>
      <c r="K369" s="258"/>
      <c r="L369" s="263"/>
      <c r="M369" s="264"/>
      <c r="N369" s="265"/>
      <c r="O369" s="265"/>
      <c r="P369" s="265"/>
      <c r="Q369" s="265"/>
      <c r="R369" s="265"/>
      <c r="S369" s="265"/>
      <c r="T369" s="266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T369" s="267" t="s">
        <v>301</v>
      </c>
      <c r="AU369" s="267" t="s">
        <v>88</v>
      </c>
      <c r="AV369" s="15" t="s">
        <v>150</v>
      </c>
      <c r="AW369" s="15" t="s">
        <v>38</v>
      </c>
      <c r="AX369" s="15" t="s">
        <v>86</v>
      </c>
      <c r="AY369" s="267" t="s">
        <v>292</v>
      </c>
    </row>
    <row r="370" s="2" customFormat="1" ht="16.5" customHeight="1">
      <c r="A370" s="41"/>
      <c r="B370" s="42"/>
      <c r="C370" s="269" t="s">
        <v>619</v>
      </c>
      <c r="D370" s="269" t="s">
        <v>350</v>
      </c>
      <c r="E370" s="270" t="s">
        <v>620</v>
      </c>
      <c r="F370" s="271" t="s">
        <v>621</v>
      </c>
      <c r="G370" s="272" t="s">
        <v>181</v>
      </c>
      <c r="H370" s="273">
        <v>7</v>
      </c>
      <c r="I370" s="274"/>
      <c r="J370" s="275">
        <f>ROUND(I370*H370,2)</f>
        <v>0</v>
      </c>
      <c r="K370" s="271" t="s">
        <v>297</v>
      </c>
      <c r="L370" s="276"/>
      <c r="M370" s="277" t="s">
        <v>42</v>
      </c>
      <c r="N370" s="278" t="s">
        <v>50</v>
      </c>
      <c r="O370" s="87"/>
      <c r="P370" s="226">
        <f>O370*H370</f>
        <v>0</v>
      </c>
      <c r="Q370" s="226">
        <v>0.027</v>
      </c>
      <c r="R370" s="226">
        <f>Q370*H370</f>
        <v>0.189</v>
      </c>
      <c r="S370" s="226">
        <v>0</v>
      </c>
      <c r="T370" s="227">
        <f>S370*H370</f>
        <v>0</v>
      </c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R370" s="228" t="s">
        <v>340</v>
      </c>
      <c r="AT370" s="228" t="s">
        <v>350</v>
      </c>
      <c r="AU370" s="228" t="s">
        <v>88</v>
      </c>
      <c r="AY370" s="20" t="s">
        <v>292</v>
      </c>
      <c r="BE370" s="229">
        <f>IF(N370="základní",J370,0)</f>
        <v>0</v>
      </c>
      <c r="BF370" s="229">
        <f>IF(N370="snížená",J370,0)</f>
        <v>0</v>
      </c>
      <c r="BG370" s="229">
        <f>IF(N370="zákl. přenesená",J370,0)</f>
        <v>0</v>
      </c>
      <c r="BH370" s="229">
        <f>IF(N370="sníž. přenesená",J370,0)</f>
        <v>0</v>
      </c>
      <c r="BI370" s="229">
        <f>IF(N370="nulová",J370,0)</f>
        <v>0</v>
      </c>
      <c r="BJ370" s="20" t="s">
        <v>86</v>
      </c>
      <c r="BK370" s="229">
        <f>ROUND(I370*H370,2)</f>
        <v>0</v>
      </c>
      <c r="BL370" s="20" t="s">
        <v>150</v>
      </c>
      <c r="BM370" s="228" t="s">
        <v>622</v>
      </c>
    </row>
    <row r="371" s="14" customFormat="1">
      <c r="A371" s="14"/>
      <c r="B371" s="246"/>
      <c r="C371" s="247"/>
      <c r="D371" s="237" t="s">
        <v>301</v>
      </c>
      <c r="E371" s="248" t="s">
        <v>42</v>
      </c>
      <c r="F371" s="249" t="s">
        <v>618</v>
      </c>
      <c r="G371" s="247"/>
      <c r="H371" s="250">
        <v>7</v>
      </c>
      <c r="I371" s="251"/>
      <c r="J371" s="247"/>
      <c r="K371" s="247"/>
      <c r="L371" s="252"/>
      <c r="M371" s="253"/>
      <c r="N371" s="254"/>
      <c r="O371" s="254"/>
      <c r="P371" s="254"/>
      <c r="Q371" s="254"/>
      <c r="R371" s="254"/>
      <c r="S371" s="254"/>
      <c r="T371" s="255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6" t="s">
        <v>301</v>
      </c>
      <c r="AU371" s="256" t="s">
        <v>88</v>
      </c>
      <c r="AV371" s="14" t="s">
        <v>88</v>
      </c>
      <c r="AW371" s="14" t="s">
        <v>38</v>
      </c>
      <c r="AX371" s="14" t="s">
        <v>79</v>
      </c>
      <c r="AY371" s="256" t="s">
        <v>292</v>
      </c>
    </row>
    <row r="372" s="15" customFormat="1">
      <c r="A372" s="15"/>
      <c r="B372" s="257"/>
      <c r="C372" s="258"/>
      <c r="D372" s="237" t="s">
        <v>301</v>
      </c>
      <c r="E372" s="259" t="s">
        <v>42</v>
      </c>
      <c r="F372" s="260" t="s">
        <v>303</v>
      </c>
      <c r="G372" s="258"/>
      <c r="H372" s="261">
        <v>7</v>
      </c>
      <c r="I372" s="262"/>
      <c r="J372" s="258"/>
      <c r="K372" s="258"/>
      <c r="L372" s="263"/>
      <c r="M372" s="264"/>
      <c r="N372" s="265"/>
      <c r="O372" s="265"/>
      <c r="P372" s="265"/>
      <c r="Q372" s="265"/>
      <c r="R372" s="265"/>
      <c r="S372" s="265"/>
      <c r="T372" s="266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T372" s="267" t="s">
        <v>301</v>
      </c>
      <c r="AU372" s="267" t="s">
        <v>88</v>
      </c>
      <c r="AV372" s="15" t="s">
        <v>150</v>
      </c>
      <c r="AW372" s="15" t="s">
        <v>38</v>
      </c>
      <c r="AX372" s="15" t="s">
        <v>86</v>
      </c>
      <c r="AY372" s="267" t="s">
        <v>292</v>
      </c>
    </row>
    <row r="373" s="12" customFormat="1" ht="22.8" customHeight="1">
      <c r="A373" s="12"/>
      <c r="B373" s="201"/>
      <c r="C373" s="202"/>
      <c r="D373" s="203" t="s">
        <v>78</v>
      </c>
      <c r="E373" s="215" t="s">
        <v>256</v>
      </c>
      <c r="F373" s="215" t="s">
        <v>623</v>
      </c>
      <c r="G373" s="202"/>
      <c r="H373" s="202"/>
      <c r="I373" s="205"/>
      <c r="J373" s="216">
        <f>BK373</f>
        <v>0</v>
      </c>
      <c r="K373" s="202"/>
      <c r="L373" s="207"/>
      <c r="M373" s="208"/>
      <c r="N373" s="209"/>
      <c r="O373" s="209"/>
      <c r="P373" s="210">
        <f>SUM(P374:P456)</f>
        <v>0</v>
      </c>
      <c r="Q373" s="209"/>
      <c r="R373" s="210">
        <f>SUM(R374:R456)</f>
        <v>55.798659999999998</v>
      </c>
      <c r="S373" s="209"/>
      <c r="T373" s="211">
        <f>SUM(T374:T456)</f>
        <v>0</v>
      </c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R373" s="212" t="s">
        <v>86</v>
      </c>
      <c r="AT373" s="213" t="s">
        <v>78</v>
      </c>
      <c r="AU373" s="213" t="s">
        <v>86</v>
      </c>
      <c r="AY373" s="212" t="s">
        <v>292</v>
      </c>
      <c r="BK373" s="214">
        <f>SUM(BK374:BK456)</f>
        <v>0</v>
      </c>
    </row>
    <row r="374" s="2" customFormat="1" ht="21.75" customHeight="1">
      <c r="A374" s="41"/>
      <c r="B374" s="42"/>
      <c r="C374" s="217" t="s">
        <v>624</v>
      </c>
      <c r="D374" s="217" t="s">
        <v>294</v>
      </c>
      <c r="E374" s="218" t="s">
        <v>625</v>
      </c>
      <c r="F374" s="219" t="s">
        <v>626</v>
      </c>
      <c r="G374" s="220" t="s">
        <v>116</v>
      </c>
      <c r="H374" s="221">
        <v>112.90000000000001</v>
      </c>
      <c r="I374" s="222"/>
      <c r="J374" s="223">
        <f>ROUND(I374*H374,2)</f>
        <v>0</v>
      </c>
      <c r="K374" s="219" t="s">
        <v>297</v>
      </c>
      <c r="L374" s="47"/>
      <c r="M374" s="224" t="s">
        <v>42</v>
      </c>
      <c r="N374" s="225" t="s">
        <v>50</v>
      </c>
      <c r="O374" s="87"/>
      <c r="P374" s="226">
        <f>O374*H374</f>
        <v>0</v>
      </c>
      <c r="Q374" s="226">
        <v>0</v>
      </c>
      <c r="R374" s="226">
        <f>Q374*H374</f>
        <v>0</v>
      </c>
      <c r="S374" s="226">
        <v>0</v>
      </c>
      <c r="T374" s="227">
        <f>S374*H374</f>
        <v>0</v>
      </c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  <c r="AR374" s="228" t="s">
        <v>150</v>
      </c>
      <c r="AT374" s="228" t="s">
        <v>294</v>
      </c>
      <c r="AU374" s="228" t="s">
        <v>88</v>
      </c>
      <c r="AY374" s="20" t="s">
        <v>292</v>
      </c>
      <c r="BE374" s="229">
        <f>IF(N374="základní",J374,0)</f>
        <v>0</v>
      </c>
      <c r="BF374" s="229">
        <f>IF(N374="snížená",J374,0)</f>
        <v>0</v>
      </c>
      <c r="BG374" s="229">
        <f>IF(N374="zákl. přenesená",J374,0)</f>
        <v>0</v>
      </c>
      <c r="BH374" s="229">
        <f>IF(N374="sníž. přenesená",J374,0)</f>
        <v>0</v>
      </c>
      <c r="BI374" s="229">
        <f>IF(N374="nulová",J374,0)</f>
        <v>0</v>
      </c>
      <c r="BJ374" s="20" t="s">
        <v>86</v>
      </c>
      <c r="BK374" s="229">
        <f>ROUND(I374*H374,2)</f>
        <v>0</v>
      </c>
      <c r="BL374" s="20" t="s">
        <v>150</v>
      </c>
      <c r="BM374" s="228" t="s">
        <v>627</v>
      </c>
    </row>
    <row r="375" s="2" customFormat="1">
      <c r="A375" s="41"/>
      <c r="B375" s="42"/>
      <c r="C375" s="43"/>
      <c r="D375" s="230" t="s">
        <v>299</v>
      </c>
      <c r="E375" s="43"/>
      <c r="F375" s="231" t="s">
        <v>628</v>
      </c>
      <c r="G375" s="43"/>
      <c r="H375" s="43"/>
      <c r="I375" s="232"/>
      <c r="J375" s="43"/>
      <c r="K375" s="43"/>
      <c r="L375" s="47"/>
      <c r="M375" s="233"/>
      <c r="N375" s="234"/>
      <c r="O375" s="87"/>
      <c r="P375" s="87"/>
      <c r="Q375" s="87"/>
      <c r="R375" s="87"/>
      <c r="S375" s="87"/>
      <c r="T375" s="88"/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T375" s="20" t="s">
        <v>299</v>
      </c>
      <c r="AU375" s="20" t="s">
        <v>88</v>
      </c>
    </row>
    <row r="376" s="14" customFormat="1">
      <c r="A376" s="14"/>
      <c r="B376" s="246"/>
      <c r="C376" s="247"/>
      <c r="D376" s="237" t="s">
        <v>301</v>
      </c>
      <c r="E376" s="248" t="s">
        <v>42</v>
      </c>
      <c r="F376" s="249" t="s">
        <v>629</v>
      </c>
      <c r="G376" s="247"/>
      <c r="H376" s="250">
        <v>112.90000000000001</v>
      </c>
      <c r="I376" s="251"/>
      <c r="J376" s="247"/>
      <c r="K376" s="247"/>
      <c r="L376" s="252"/>
      <c r="M376" s="253"/>
      <c r="N376" s="254"/>
      <c r="O376" s="254"/>
      <c r="P376" s="254"/>
      <c r="Q376" s="254"/>
      <c r="R376" s="254"/>
      <c r="S376" s="254"/>
      <c r="T376" s="255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6" t="s">
        <v>301</v>
      </c>
      <c r="AU376" s="256" t="s">
        <v>88</v>
      </c>
      <c r="AV376" s="14" t="s">
        <v>88</v>
      </c>
      <c r="AW376" s="14" t="s">
        <v>38</v>
      </c>
      <c r="AX376" s="14" t="s">
        <v>79</v>
      </c>
      <c r="AY376" s="256" t="s">
        <v>292</v>
      </c>
    </row>
    <row r="377" s="15" customFormat="1">
      <c r="A377" s="15"/>
      <c r="B377" s="257"/>
      <c r="C377" s="258"/>
      <c r="D377" s="237" t="s">
        <v>301</v>
      </c>
      <c r="E377" s="259" t="s">
        <v>42</v>
      </c>
      <c r="F377" s="260" t="s">
        <v>303</v>
      </c>
      <c r="G377" s="258"/>
      <c r="H377" s="261">
        <v>112.90000000000001</v>
      </c>
      <c r="I377" s="262"/>
      <c r="J377" s="258"/>
      <c r="K377" s="258"/>
      <c r="L377" s="263"/>
      <c r="M377" s="264"/>
      <c r="N377" s="265"/>
      <c r="O377" s="265"/>
      <c r="P377" s="265"/>
      <c r="Q377" s="265"/>
      <c r="R377" s="265"/>
      <c r="S377" s="265"/>
      <c r="T377" s="266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T377" s="267" t="s">
        <v>301</v>
      </c>
      <c r="AU377" s="267" t="s">
        <v>88</v>
      </c>
      <c r="AV377" s="15" t="s">
        <v>150</v>
      </c>
      <c r="AW377" s="15" t="s">
        <v>38</v>
      </c>
      <c r="AX377" s="15" t="s">
        <v>86</v>
      </c>
      <c r="AY377" s="267" t="s">
        <v>292</v>
      </c>
    </row>
    <row r="378" s="2" customFormat="1" ht="21.75" customHeight="1">
      <c r="A378" s="41"/>
      <c r="B378" s="42"/>
      <c r="C378" s="217" t="s">
        <v>630</v>
      </c>
      <c r="D378" s="217" t="s">
        <v>294</v>
      </c>
      <c r="E378" s="218" t="s">
        <v>631</v>
      </c>
      <c r="F378" s="219" t="s">
        <v>632</v>
      </c>
      <c r="G378" s="220" t="s">
        <v>116</v>
      </c>
      <c r="H378" s="221">
        <v>2277.645</v>
      </c>
      <c r="I378" s="222"/>
      <c r="J378" s="223">
        <f>ROUND(I378*H378,2)</f>
        <v>0</v>
      </c>
      <c r="K378" s="219" t="s">
        <v>297</v>
      </c>
      <c r="L378" s="47"/>
      <c r="M378" s="224" t="s">
        <v>42</v>
      </c>
      <c r="N378" s="225" t="s">
        <v>50</v>
      </c>
      <c r="O378" s="87"/>
      <c r="P378" s="226">
        <f>O378*H378</f>
        <v>0</v>
      </c>
      <c r="Q378" s="226">
        <v>0</v>
      </c>
      <c r="R378" s="226">
        <f>Q378*H378</f>
        <v>0</v>
      </c>
      <c r="S378" s="226">
        <v>0</v>
      </c>
      <c r="T378" s="227">
        <f>S378*H378</f>
        <v>0</v>
      </c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  <c r="AR378" s="228" t="s">
        <v>150</v>
      </c>
      <c r="AT378" s="228" t="s">
        <v>294</v>
      </c>
      <c r="AU378" s="228" t="s">
        <v>88</v>
      </c>
      <c r="AY378" s="20" t="s">
        <v>292</v>
      </c>
      <c r="BE378" s="229">
        <f>IF(N378="základní",J378,0)</f>
        <v>0</v>
      </c>
      <c r="BF378" s="229">
        <f>IF(N378="snížená",J378,0)</f>
        <v>0</v>
      </c>
      <c r="BG378" s="229">
        <f>IF(N378="zákl. přenesená",J378,0)</f>
        <v>0</v>
      </c>
      <c r="BH378" s="229">
        <f>IF(N378="sníž. přenesená",J378,0)</f>
        <v>0</v>
      </c>
      <c r="BI378" s="229">
        <f>IF(N378="nulová",J378,0)</f>
        <v>0</v>
      </c>
      <c r="BJ378" s="20" t="s">
        <v>86</v>
      </c>
      <c r="BK378" s="229">
        <f>ROUND(I378*H378,2)</f>
        <v>0</v>
      </c>
      <c r="BL378" s="20" t="s">
        <v>150</v>
      </c>
      <c r="BM378" s="228" t="s">
        <v>633</v>
      </c>
    </row>
    <row r="379" s="2" customFormat="1">
      <c r="A379" s="41"/>
      <c r="B379" s="42"/>
      <c r="C379" s="43"/>
      <c r="D379" s="230" t="s">
        <v>299</v>
      </c>
      <c r="E379" s="43"/>
      <c r="F379" s="231" t="s">
        <v>634</v>
      </c>
      <c r="G379" s="43"/>
      <c r="H379" s="43"/>
      <c r="I379" s="232"/>
      <c r="J379" s="43"/>
      <c r="K379" s="43"/>
      <c r="L379" s="47"/>
      <c r="M379" s="233"/>
      <c r="N379" s="234"/>
      <c r="O379" s="87"/>
      <c r="P379" s="87"/>
      <c r="Q379" s="87"/>
      <c r="R379" s="87"/>
      <c r="S379" s="87"/>
      <c r="T379" s="88"/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T379" s="20" t="s">
        <v>299</v>
      </c>
      <c r="AU379" s="20" t="s">
        <v>88</v>
      </c>
    </row>
    <row r="380" s="14" customFormat="1">
      <c r="A380" s="14"/>
      <c r="B380" s="246"/>
      <c r="C380" s="247"/>
      <c r="D380" s="237" t="s">
        <v>301</v>
      </c>
      <c r="E380" s="248" t="s">
        <v>42</v>
      </c>
      <c r="F380" s="249" t="s">
        <v>635</v>
      </c>
      <c r="G380" s="247"/>
      <c r="H380" s="250">
        <v>2277.645</v>
      </c>
      <c r="I380" s="251"/>
      <c r="J380" s="247"/>
      <c r="K380" s="247"/>
      <c r="L380" s="252"/>
      <c r="M380" s="253"/>
      <c r="N380" s="254"/>
      <c r="O380" s="254"/>
      <c r="P380" s="254"/>
      <c r="Q380" s="254"/>
      <c r="R380" s="254"/>
      <c r="S380" s="254"/>
      <c r="T380" s="255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56" t="s">
        <v>301</v>
      </c>
      <c r="AU380" s="256" t="s">
        <v>88</v>
      </c>
      <c r="AV380" s="14" t="s">
        <v>88</v>
      </c>
      <c r="AW380" s="14" t="s">
        <v>38</v>
      </c>
      <c r="AX380" s="14" t="s">
        <v>79</v>
      </c>
      <c r="AY380" s="256" t="s">
        <v>292</v>
      </c>
    </row>
    <row r="381" s="15" customFormat="1">
      <c r="A381" s="15"/>
      <c r="B381" s="257"/>
      <c r="C381" s="258"/>
      <c r="D381" s="237" t="s">
        <v>301</v>
      </c>
      <c r="E381" s="259" t="s">
        <v>42</v>
      </c>
      <c r="F381" s="260" t="s">
        <v>303</v>
      </c>
      <c r="G381" s="258"/>
      <c r="H381" s="261">
        <v>2277.645</v>
      </c>
      <c r="I381" s="262"/>
      <c r="J381" s="258"/>
      <c r="K381" s="258"/>
      <c r="L381" s="263"/>
      <c r="M381" s="264"/>
      <c r="N381" s="265"/>
      <c r="O381" s="265"/>
      <c r="P381" s="265"/>
      <c r="Q381" s="265"/>
      <c r="R381" s="265"/>
      <c r="S381" s="265"/>
      <c r="T381" s="266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T381" s="267" t="s">
        <v>301</v>
      </c>
      <c r="AU381" s="267" t="s">
        <v>88</v>
      </c>
      <c r="AV381" s="15" t="s">
        <v>150</v>
      </c>
      <c r="AW381" s="15" t="s">
        <v>38</v>
      </c>
      <c r="AX381" s="15" t="s">
        <v>86</v>
      </c>
      <c r="AY381" s="267" t="s">
        <v>292</v>
      </c>
    </row>
    <row r="382" s="2" customFormat="1" ht="21.75" customHeight="1">
      <c r="A382" s="41"/>
      <c r="B382" s="42"/>
      <c r="C382" s="217" t="s">
        <v>636</v>
      </c>
      <c r="D382" s="217" t="s">
        <v>294</v>
      </c>
      <c r="E382" s="218" t="s">
        <v>637</v>
      </c>
      <c r="F382" s="219" t="s">
        <v>638</v>
      </c>
      <c r="G382" s="220" t="s">
        <v>116</v>
      </c>
      <c r="H382" s="221">
        <v>420.10000000000002</v>
      </c>
      <c r="I382" s="222"/>
      <c r="J382" s="223">
        <f>ROUND(I382*H382,2)</f>
        <v>0</v>
      </c>
      <c r="K382" s="219" t="s">
        <v>297</v>
      </c>
      <c r="L382" s="47"/>
      <c r="M382" s="224" t="s">
        <v>42</v>
      </c>
      <c r="N382" s="225" t="s">
        <v>50</v>
      </c>
      <c r="O382" s="87"/>
      <c r="P382" s="226">
        <f>O382*H382</f>
        <v>0</v>
      </c>
      <c r="Q382" s="226">
        <v>0</v>
      </c>
      <c r="R382" s="226">
        <f>Q382*H382</f>
        <v>0</v>
      </c>
      <c r="S382" s="226">
        <v>0</v>
      </c>
      <c r="T382" s="227">
        <f>S382*H382</f>
        <v>0</v>
      </c>
      <c r="U382" s="41"/>
      <c r="V382" s="41"/>
      <c r="W382" s="41"/>
      <c r="X382" s="41"/>
      <c r="Y382" s="41"/>
      <c r="Z382" s="41"/>
      <c r="AA382" s="41"/>
      <c r="AB382" s="41"/>
      <c r="AC382" s="41"/>
      <c r="AD382" s="41"/>
      <c r="AE382" s="41"/>
      <c r="AR382" s="228" t="s">
        <v>150</v>
      </c>
      <c r="AT382" s="228" t="s">
        <v>294</v>
      </c>
      <c r="AU382" s="228" t="s">
        <v>88</v>
      </c>
      <c r="AY382" s="20" t="s">
        <v>292</v>
      </c>
      <c r="BE382" s="229">
        <f>IF(N382="základní",J382,0)</f>
        <v>0</v>
      </c>
      <c r="BF382" s="229">
        <f>IF(N382="snížená",J382,0)</f>
        <v>0</v>
      </c>
      <c r="BG382" s="229">
        <f>IF(N382="zákl. přenesená",J382,0)</f>
        <v>0</v>
      </c>
      <c r="BH382" s="229">
        <f>IF(N382="sníž. přenesená",J382,0)</f>
        <v>0</v>
      </c>
      <c r="BI382" s="229">
        <f>IF(N382="nulová",J382,0)</f>
        <v>0</v>
      </c>
      <c r="BJ382" s="20" t="s">
        <v>86</v>
      </c>
      <c r="BK382" s="229">
        <f>ROUND(I382*H382,2)</f>
        <v>0</v>
      </c>
      <c r="BL382" s="20" t="s">
        <v>150</v>
      </c>
      <c r="BM382" s="228" t="s">
        <v>639</v>
      </c>
    </row>
    <row r="383" s="2" customFormat="1">
      <c r="A383" s="41"/>
      <c r="B383" s="42"/>
      <c r="C383" s="43"/>
      <c r="D383" s="230" t="s">
        <v>299</v>
      </c>
      <c r="E383" s="43"/>
      <c r="F383" s="231" t="s">
        <v>640</v>
      </c>
      <c r="G383" s="43"/>
      <c r="H383" s="43"/>
      <c r="I383" s="232"/>
      <c r="J383" s="43"/>
      <c r="K383" s="43"/>
      <c r="L383" s="47"/>
      <c r="M383" s="233"/>
      <c r="N383" s="234"/>
      <c r="O383" s="87"/>
      <c r="P383" s="87"/>
      <c r="Q383" s="87"/>
      <c r="R383" s="87"/>
      <c r="S383" s="87"/>
      <c r="T383" s="88"/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  <c r="AT383" s="20" t="s">
        <v>299</v>
      </c>
      <c r="AU383" s="20" t="s">
        <v>88</v>
      </c>
    </row>
    <row r="384" s="14" customFormat="1">
      <c r="A384" s="14"/>
      <c r="B384" s="246"/>
      <c r="C384" s="247"/>
      <c r="D384" s="237" t="s">
        <v>301</v>
      </c>
      <c r="E384" s="248" t="s">
        <v>42</v>
      </c>
      <c r="F384" s="249" t="s">
        <v>641</v>
      </c>
      <c r="G384" s="247"/>
      <c r="H384" s="250">
        <v>420.10000000000002</v>
      </c>
      <c r="I384" s="251"/>
      <c r="J384" s="247"/>
      <c r="K384" s="247"/>
      <c r="L384" s="252"/>
      <c r="M384" s="253"/>
      <c r="N384" s="254"/>
      <c r="O384" s="254"/>
      <c r="P384" s="254"/>
      <c r="Q384" s="254"/>
      <c r="R384" s="254"/>
      <c r="S384" s="254"/>
      <c r="T384" s="255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6" t="s">
        <v>301</v>
      </c>
      <c r="AU384" s="256" t="s">
        <v>88</v>
      </c>
      <c r="AV384" s="14" t="s">
        <v>88</v>
      </c>
      <c r="AW384" s="14" t="s">
        <v>38</v>
      </c>
      <c r="AX384" s="14" t="s">
        <v>79</v>
      </c>
      <c r="AY384" s="256" t="s">
        <v>292</v>
      </c>
    </row>
    <row r="385" s="15" customFormat="1">
      <c r="A385" s="15"/>
      <c r="B385" s="257"/>
      <c r="C385" s="258"/>
      <c r="D385" s="237" t="s">
        <v>301</v>
      </c>
      <c r="E385" s="259" t="s">
        <v>42</v>
      </c>
      <c r="F385" s="260" t="s">
        <v>303</v>
      </c>
      <c r="G385" s="258"/>
      <c r="H385" s="261">
        <v>420.10000000000002</v>
      </c>
      <c r="I385" s="262"/>
      <c r="J385" s="258"/>
      <c r="K385" s="258"/>
      <c r="L385" s="263"/>
      <c r="M385" s="264"/>
      <c r="N385" s="265"/>
      <c r="O385" s="265"/>
      <c r="P385" s="265"/>
      <c r="Q385" s="265"/>
      <c r="R385" s="265"/>
      <c r="S385" s="265"/>
      <c r="T385" s="266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T385" s="267" t="s">
        <v>301</v>
      </c>
      <c r="AU385" s="267" t="s">
        <v>88</v>
      </c>
      <c r="AV385" s="15" t="s">
        <v>150</v>
      </c>
      <c r="AW385" s="15" t="s">
        <v>38</v>
      </c>
      <c r="AX385" s="15" t="s">
        <v>86</v>
      </c>
      <c r="AY385" s="267" t="s">
        <v>292</v>
      </c>
    </row>
    <row r="386" s="2" customFormat="1" ht="24.15" customHeight="1">
      <c r="A386" s="41"/>
      <c r="B386" s="42"/>
      <c r="C386" s="217" t="s">
        <v>642</v>
      </c>
      <c r="D386" s="217" t="s">
        <v>294</v>
      </c>
      <c r="E386" s="218" t="s">
        <v>643</v>
      </c>
      <c r="F386" s="219" t="s">
        <v>644</v>
      </c>
      <c r="G386" s="220" t="s">
        <v>116</v>
      </c>
      <c r="H386" s="221">
        <v>2374</v>
      </c>
      <c r="I386" s="222"/>
      <c r="J386" s="223">
        <f>ROUND(I386*H386,2)</f>
        <v>0</v>
      </c>
      <c r="K386" s="219" t="s">
        <v>297</v>
      </c>
      <c r="L386" s="47"/>
      <c r="M386" s="224" t="s">
        <v>42</v>
      </c>
      <c r="N386" s="225" t="s">
        <v>50</v>
      </c>
      <c r="O386" s="87"/>
      <c r="P386" s="226">
        <f>O386*H386</f>
        <v>0</v>
      </c>
      <c r="Q386" s="226">
        <v>0</v>
      </c>
      <c r="R386" s="226">
        <f>Q386*H386</f>
        <v>0</v>
      </c>
      <c r="S386" s="226">
        <v>0</v>
      </c>
      <c r="T386" s="227">
        <f>S386*H386</f>
        <v>0</v>
      </c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R386" s="228" t="s">
        <v>150</v>
      </c>
      <c r="AT386" s="228" t="s">
        <v>294</v>
      </c>
      <c r="AU386" s="228" t="s">
        <v>88</v>
      </c>
      <c r="AY386" s="20" t="s">
        <v>292</v>
      </c>
      <c r="BE386" s="229">
        <f>IF(N386="základní",J386,0)</f>
        <v>0</v>
      </c>
      <c r="BF386" s="229">
        <f>IF(N386="snížená",J386,0)</f>
        <v>0</v>
      </c>
      <c r="BG386" s="229">
        <f>IF(N386="zákl. přenesená",J386,0)</f>
        <v>0</v>
      </c>
      <c r="BH386" s="229">
        <f>IF(N386="sníž. přenesená",J386,0)</f>
        <v>0</v>
      </c>
      <c r="BI386" s="229">
        <f>IF(N386="nulová",J386,0)</f>
        <v>0</v>
      </c>
      <c r="BJ386" s="20" t="s">
        <v>86</v>
      </c>
      <c r="BK386" s="229">
        <f>ROUND(I386*H386,2)</f>
        <v>0</v>
      </c>
      <c r="BL386" s="20" t="s">
        <v>150</v>
      </c>
      <c r="BM386" s="228" t="s">
        <v>645</v>
      </c>
    </row>
    <row r="387" s="2" customFormat="1">
      <c r="A387" s="41"/>
      <c r="B387" s="42"/>
      <c r="C387" s="43"/>
      <c r="D387" s="230" t="s">
        <v>299</v>
      </c>
      <c r="E387" s="43"/>
      <c r="F387" s="231" t="s">
        <v>646</v>
      </c>
      <c r="G387" s="43"/>
      <c r="H387" s="43"/>
      <c r="I387" s="232"/>
      <c r="J387" s="43"/>
      <c r="K387" s="43"/>
      <c r="L387" s="47"/>
      <c r="M387" s="233"/>
      <c r="N387" s="234"/>
      <c r="O387" s="87"/>
      <c r="P387" s="87"/>
      <c r="Q387" s="87"/>
      <c r="R387" s="87"/>
      <c r="S387" s="87"/>
      <c r="T387" s="88"/>
      <c r="U387" s="41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  <c r="AT387" s="20" t="s">
        <v>299</v>
      </c>
      <c r="AU387" s="20" t="s">
        <v>88</v>
      </c>
    </row>
    <row r="388" s="14" customFormat="1">
      <c r="A388" s="14"/>
      <c r="B388" s="246"/>
      <c r="C388" s="247"/>
      <c r="D388" s="237" t="s">
        <v>301</v>
      </c>
      <c r="E388" s="248" t="s">
        <v>42</v>
      </c>
      <c r="F388" s="249" t="s">
        <v>647</v>
      </c>
      <c r="G388" s="247"/>
      <c r="H388" s="250">
        <v>2374</v>
      </c>
      <c r="I388" s="251"/>
      <c r="J388" s="247"/>
      <c r="K388" s="247"/>
      <c r="L388" s="252"/>
      <c r="M388" s="253"/>
      <c r="N388" s="254"/>
      <c r="O388" s="254"/>
      <c r="P388" s="254"/>
      <c r="Q388" s="254"/>
      <c r="R388" s="254"/>
      <c r="S388" s="254"/>
      <c r="T388" s="255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56" t="s">
        <v>301</v>
      </c>
      <c r="AU388" s="256" t="s">
        <v>88</v>
      </c>
      <c r="AV388" s="14" t="s">
        <v>88</v>
      </c>
      <c r="AW388" s="14" t="s">
        <v>38</v>
      </c>
      <c r="AX388" s="14" t="s">
        <v>79</v>
      </c>
      <c r="AY388" s="256" t="s">
        <v>292</v>
      </c>
    </row>
    <row r="389" s="15" customFormat="1">
      <c r="A389" s="15"/>
      <c r="B389" s="257"/>
      <c r="C389" s="258"/>
      <c r="D389" s="237" t="s">
        <v>301</v>
      </c>
      <c r="E389" s="259" t="s">
        <v>42</v>
      </c>
      <c r="F389" s="260" t="s">
        <v>303</v>
      </c>
      <c r="G389" s="258"/>
      <c r="H389" s="261">
        <v>2374</v>
      </c>
      <c r="I389" s="262"/>
      <c r="J389" s="258"/>
      <c r="K389" s="258"/>
      <c r="L389" s="263"/>
      <c r="M389" s="264"/>
      <c r="N389" s="265"/>
      <c r="O389" s="265"/>
      <c r="P389" s="265"/>
      <c r="Q389" s="265"/>
      <c r="R389" s="265"/>
      <c r="S389" s="265"/>
      <c r="T389" s="266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T389" s="267" t="s">
        <v>301</v>
      </c>
      <c r="AU389" s="267" t="s">
        <v>88</v>
      </c>
      <c r="AV389" s="15" t="s">
        <v>150</v>
      </c>
      <c r="AW389" s="15" t="s">
        <v>38</v>
      </c>
      <c r="AX389" s="15" t="s">
        <v>86</v>
      </c>
      <c r="AY389" s="267" t="s">
        <v>292</v>
      </c>
    </row>
    <row r="390" s="2" customFormat="1" ht="16.5" customHeight="1">
      <c r="A390" s="41"/>
      <c r="B390" s="42"/>
      <c r="C390" s="217" t="s">
        <v>648</v>
      </c>
      <c r="D390" s="217" t="s">
        <v>294</v>
      </c>
      <c r="E390" s="218" t="s">
        <v>649</v>
      </c>
      <c r="F390" s="219" t="s">
        <v>650</v>
      </c>
      <c r="G390" s="220" t="s">
        <v>116</v>
      </c>
      <c r="H390" s="221">
        <v>2374</v>
      </c>
      <c r="I390" s="222"/>
      <c r="J390" s="223">
        <f>ROUND(I390*H390,2)</f>
        <v>0</v>
      </c>
      <c r="K390" s="219" t="s">
        <v>297</v>
      </c>
      <c r="L390" s="47"/>
      <c r="M390" s="224" t="s">
        <v>42</v>
      </c>
      <c r="N390" s="225" t="s">
        <v>50</v>
      </c>
      <c r="O390" s="87"/>
      <c r="P390" s="226">
        <f>O390*H390</f>
        <v>0</v>
      </c>
      <c r="Q390" s="226">
        <v>0</v>
      </c>
      <c r="R390" s="226">
        <f>Q390*H390</f>
        <v>0</v>
      </c>
      <c r="S390" s="226">
        <v>0</v>
      </c>
      <c r="T390" s="227">
        <f>S390*H390</f>
        <v>0</v>
      </c>
      <c r="U390" s="41"/>
      <c r="V390" s="41"/>
      <c r="W390" s="41"/>
      <c r="X390" s="41"/>
      <c r="Y390" s="41"/>
      <c r="Z390" s="41"/>
      <c r="AA390" s="41"/>
      <c r="AB390" s="41"/>
      <c r="AC390" s="41"/>
      <c r="AD390" s="41"/>
      <c r="AE390" s="41"/>
      <c r="AR390" s="228" t="s">
        <v>150</v>
      </c>
      <c r="AT390" s="228" t="s">
        <v>294</v>
      </c>
      <c r="AU390" s="228" t="s">
        <v>88</v>
      </c>
      <c r="AY390" s="20" t="s">
        <v>292</v>
      </c>
      <c r="BE390" s="229">
        <f>IF(N390="základní",J390,0)</f>
        <v>0</v>
      </c>
      <c r="BF390" s="229">
        <f>IF(N390="snížená",J390,0)</f>
        <v>0</v>
      </c>
      <c r="BG390" s="229">
        <f>IF(N390="zákl. přenesená",J390,0)</f>
        <v>0</v>
      </c>
      <c r="BH390" s="229">
        <f>IF(N390="sníž. přenesená",J390,0)</f>
        <v>0</v>
      </c>
      <c r="BI390" s="229">
        <f>IF(N390="nulová",J390,0)</f>
        <v>0</v>
      </c>
      <c r="BJ390" s="20" t="s">
        <v>86</v>
      </c>
      <c r="BK390" s="229">
        <f>ROUND(I390*H390,2)</f>
        <v>0</v>
      </c>
      <c r="BL390" s="20" t="s">
        <v>150</v>
      </c>
      <c r="BM390" s="228" t="s">
        <v>651</v>
      </c>
    </row>
    <row r="391" s="2" customFormat="1">
      <c r="A391" s="41"/>
      <c r="B391" s="42"/>
      <c r="C391" s="43"/>
      <c r="D391" s="230" t="s">
        <v>299</v>
      </c>
      <c r="E391" s="43"/>
      <c r="F391" s="231" t="s">
        <v>652</v>
      </c>
      <c r="G391" s="43"/>
      <c r="H391" s="43"/>
      <c r="I391" s="232"/>
      <c r="J391" s="43"/>
      <c r="K391" s="43"/>
      <c r="L391" s="47"/>
      <c r="M391" s="233"/>
      <c r="N391" s="234"/>
      <c r="O391" s="87"/>
      <c r="P391" s="87"/>
      <c r="Q391" s="87"/>
      <c r="R391" s="87"/>
      <c r="S391" s="87"/>
      <c r="T391" s="88"/>
      <c r="U391" s="41"/>
      <c r="V391" s="41"/>
      <c r="W391" s="41"/>
      <c r="X391" s="41"/>
      <c r="Y391" s="41"/>
      <c r="Z391" s="41"/>
      <c r="AA391" s="41"/>
      <c r="AB391" s="41"/>
      <c r="AC391" s="41"/>
      <c r="AD391" s="41"/>
      <c r="AE391" s="41"/>
      <c r="AT391" s="20" t="s">
        <v>299</v>
      </c>
      <c r="AU391" s="20" t="s">
        <v>88</v>
      </c>
    </row>
    <row r="392" s="14" customFormat="1">
      <c r="A392" s="14"/>
      <c r="B392" s="246"/>
      <c r="C392" s="247"/>
      <c r="D392" s="237" t="s">
        <v>301</v>
      </c>
      <c r="E392" s="248" t="s">
        <v>42</v>
      </c>
      <c r="F392" s="249" t="s">
        <v>647</v>
      </c>
      <c r="G392" s="247"/>
      <c r="H392" s="250">
        <v>2374</v>
      </c>
      <c r="I392" s="251"/>
      <c r="J392" s="247"/>
      <c r="K392" s="247"/>
      <c r="L392" s="252"/>
      <c r="M392" s="253"/>
      <c r="N392" s="254"/>
      <c r="O392" s="254"/>
      <c r="P392" s="254"/>
      <c r="Q392" s="254"/>
      <c r="R392" s="254"/>
      <c r="S392" s="254"/>
      <c r="T392" s="255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6" t="s">
        <v>301</v>
      </c>
      <c r="AU392" s="256" t="s">
        <v>88</v>
      </c>
      <c r="AV392" s="14" t="s">
        <v>88</v>
      </c>
      <c r="AW392" s="14" t="s">
        <v>38</v>
      </c>
      <c r="AX392" s="14" t="s">
        <v>79</v>
      </c>
      <c r="AY392" s="256" t="s">
        <v>292</v>
      </c>
    </row>
    <row r="393" s="15" customFormat="1">
      <c r="A393" s="15"/>
      <c r="B393" s="257"/>
      <c r="C393" s="258"/>
      <c r="D393" s="237" t="s">
        <v>301</v>
      </c>
      <c r="E393" s="259" t="s">
        <v>42</v>
      </c>
      <c r="F393" s="260" t="s">
        <v>303</v>
      </c>
      <c r="G393" s="258"/>
      <c r="H393" s="261">
        <v>2374</v>
      </c>
      <c r="I393" s="262"/>
      <c r="J393" s="258"/>
      <c r="K393" s="258"/>
      <c r="L393" s="263"/>
      <c r="M393" s="264"/>
      <c r="N393" s="265"/>
      <c r="O393" s="265"/>
      <c r="P393" s="265"/>
      <c r="Q393" s="265"/>
      <c r="R393" s="265"/>
      <c r="S393" s="265"/>
      <c r="T393" s="266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T393" s="267" t="s">
        <v>301</v>
      </c>
      <c r="AU393" s="267" t="s">
        <v>88</v>
      </c>
      <c r="AV393" s="15" t="s">
        <v>150</v>
      </c>
      <c r="AW393" s="15" t="s">
        <v>38</v>
      </c>
      <c r="AX393" s="15" t="s">
        <v>86</v>
      </c>
      <c r="AY393" s="267" t="s">
        <v>292</v>
      </c>
    </row>
    <row r="394" s="2" customFormat="1" ht="16.5" customHeight="1">
      <c r="A394" s="41"/>
      <c r="B394" s="42"/>
      <c r="C394" s="217" t="s">
        <v>653</v>
      </c>
      <c r="D394" s="217" t="s">
        <v>294</v>
      </c>
      <c r="E394" s="218" t="s">
        <v>654</v>
      </c>
      <c r="F394" s="219" t="s">
        <v>655</v>
      </c>
      <c r="G394" s="220" t="s">
        <v>116</v>
      </c>
      <c r="H394" s="221">
        <v>3250.6999999999998</v>
      </c>
      <c r="I394" s="222"/>
      <c r="J394" s="223">
        <f>ROUND(I394*H394,2)</f>
        <v>0</v>
      </c>
      <c r="K394" s="219" t="s">
        <v>297</v>
      </c>
      <c r="L394" s="47"/>
      <c r="M394" s="224" t="s">
        <v>42</v>
      </c>
      <c r="N394" s="225" t="s">
        <v>50</v>
      </c>
      <c r="O394" s="87"/>
      <c r="P394" s="226">
        <f>O394*H394</f>
        <v>0</v>
      </c>
      <c r="Q394" s="226">
        <v>0</v>
      </c>
      <c r="R394" s="226">
        <f>Q394*H394</f>
        <v>0</v>
      </c>
      <c r="S394" s="226">
        <v>0</v>
      </c>
      <c r="T394" s="227">
        <f>S394*H394</f>
        <v>0</v>
      </c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R394" s="228" t="s">
        <v>150</v>
      </c>
      <c r="AT394" s="228" t="s">
        <v>294</v>
      </c>
      <c r="AU394" s="228" t="s">
        <v>88</v>
      </c>
      <c r="AY394" s="20" t="s">
        <v>292</v>
      </c>
      <c r="BE394" s="229">
        <f>IF(N394="základní",J394,0)</f>
        <v>0</v>
      </c>
      <c r="BF394" s="229">
        <f>IF(N394="snížená",J394,0)</f>
        <v>0</v>
      </c>
      <c r="BG394" s="229">
        <f>IF(N394="zákl. přenesená",J394,0)</f>
        <v>0</v>
      </c>
      <c r="BH394" s="229">
        <f>IF(N394="sníž. přenesená",J394,0)</f>
        <v>0</v>
      </c>
      <c r="BI394" s="229">
        <f>IF(N394="nulová",J394,0)</f>
        <v>0</v>
      </c>
      <c r="BJ394" s="20" t="s">
        <v>86</v>
      </c>
      <c r="BK394" s="229">
        <f>ROUND(I394*H394,2)</f>
        <v>0</v>
      </c>
      <c r="BL394" s="20" t="s">
        <v>150</v>
      </c>
      <c r="BM394" s="228" t="s">
        <v>656</v>
      </c>
    </row>
    <row r="395" s="2" customFormat="1">
      <c r="A395" s="41"/>
      <c r="B395" s="42"/>
      <c r="C395" s="43"/>
      <c r="D395" s="230" t="s">
        <v>299</v>
      </c>
      <c r="E395" s="43"/>
      <c r="F395" s="231" t="s">
        <v>657</v>
      </c>
      <c r="G395" s="43"/>
      <c r="H395" s="43"/>
      <c r="I395" s="232"/>
      <c r="J395" s="43"/>
      <c r="K395" s="43"/>
      <c r="L395" s="47"/>
      <c r="M395" s="233"/>
      <c r="N395" s="234"/>
      <c r="O395" s="87"/>
      <c r="P395" s="87"/>
      <c r="Q395" s="87"/>
      <c r="R395" s="87"/>
      <c r="S395" s="87"/>
      <c r="T395" s="88"/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T395" s="20" t="s">
        <v>299</v>
      </c>
      <c r="AU395" s="20" t="s">
        <v>88</v>
      </c>
    </row>
    <row r="396" s="14" customFormat="1">
      <c r="A396" s="14"/>
      <c r="B396" s="246"/>
      <c r="C396" s="247"/>
      <c r="D396" s="237" t="s">
        <v>301</v>
      </c>
      <c r="E396" s="248" t="s">
        <v>42</v>
      </c>
      <c r="F396" s="249" t="s">
        <v>658</v>
      </c>
      <c r="G396" s="247"/>
      <c r="H396" s="250">
        <v>3250.6999999999998</v>
      </c>
      <c r="I396" s="251"/>
      <c r="J396" s="247"/>
      <c r="K396" s="247"/>
      <c r="L396" s="252"/>
      <c r="M396" s="253"/>
      <c r="N396" s="254"/>
      <c r="O396" s="254"/>
      <c r="P396" s="254"/>
      <c r="Q396" s="254"/>
      <c r="R396" s="254"/>
      <c r="S396" s="254"/>
      <c r="T396" s="255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56" t="s">
        <v>301</v>
      </c>
      <c r="AU396" s="256" t="s">
        <v>88</v>
      </c>
      <c r="AV396" s="14" t="s">
        <v>88</v>
      </c>
      <c r="AW396" s="14" t="s">
        <v>38</v>
      </c>
      <c r="AX396" s="14" t="s">
        <v>79</v>
      </c>
      <c r="AY396" s="256" t="s">
        <v>292</v>
      </c>
    </row>
    <row r="397" s="15" customFormat="1">
      <c r="A397" s="15"/>
      <c r="B397" s="257"/>
      <c r="C397" s="258"/>
      <c r="D397" s="237" t="s">
        <v>301</v>
      </c>
      <c r="E397" s="259" t="s">
        <v>42</v>
      </c>
      <c r="F397" s="260" t="s">
        <v>303</v>
      </c>
      <c r="G397" s="258"/>
      <c r="H397" s="261">
        <v>3250.6999999999998</v>
      </c>
      <c r="I397" s="262"/>
      <c r="J397" s="258"/>
      <c r="K397" s="258"/>
      <c r="L397" s="263"/>
      <c r="M397" s="264"/>
      <c r="N397" s="265"/>
      <c r="O397" s="265"/>
      <c r="P397" s="265"/>
      <c r="Q397" s="265"/>
      <c r="R397" s="265"/>
      <c r="S397" s="265"/>
      <c r="T397" s="266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T397" s="267" t="s">
        <v>301</v>
      </c>
      <c r="AU397" s="267" t="s">
        <v>88</v>
      </c>
      <c r="AV397" s="15" t="s">
        <v>150</v>
      </c>
      <c r="AW397" s="15" t="s">
        <v>38</v>
      </c>
      <c r="AX397" s="15" t="s">
        <v>86</v>
      </c>
      <c r="AY397" s="267" t="s">
        <v>292</v>
      </c>
    </row>
    <row r="398" s="2" customFormat="1" ht="24.15" customHeight="1">
      <c r="A398" s="41"/>
      <c r="B398" s="42"/>
      <c r="C398" s="217" t="s">
        <v>659</v>
      </c>
      <c r="D398" s="217" t="s">
        <v>294</v>
      </c>
      <c r="E398" s="218" t="s">
        <v>660</v>
      </c>
      <c r="F398" s="219" t="s">
        <v>661</v>
      </c>
      <c r="G398" s="220" t="s">
        <v>116</v>
      </c>
      <c r="H398" s="221">
        <v>1387</v>
      </c>
      <c r="I398" s="222"/>
      <c r="J398" s="223">
        <f>ROUND(I398*H398,2)</f>
        <v>0</v>
      </c>
      <c r="K398" s="219" t="s">
        <v>297</v>
      </c>
      <c r="L398" s="47"/>
      <c r="M398" s="224" t="s">
        <v>42</v>
      </c>
      <c r="N398" s="225" t="s">
        <v>50</v>
      </c>
      <c r="O398" s="87"/>
      <c r="P398" s="226">
        <f>O398*H398</f>
        <v>0</v>
      </c>
      <c r="Q398" s="226">
        <v>0</v>
      </c>
      <c r="R398" s="226">
        <f>Q398*H398</f>
        <v>0</v>
      </c>
      <c r="S398" s="226">
        <v>0</v>
      </c>
      <c r="T398" s="227">
        <f>S398*H398</f>
        <v>0</v>
      </c>
      <c r="U398" s="41"/>
      <c r="V398" s="41"/>
      <c r="W398" s="41"/>
      <c r="X398" s="41"/>
      <c r="Y398" s="41"/>
      <c r="Z398" s="41"/>
      <c r="AA398" s="41"/>
      <c r="AB398" s="41"/>
      <c r="AC398" s="41"/>
      <c r="AD398" s="41"/>
      <c r="AE398" s="41"/>
      <c r="AR398" s="228" t="s">
        <v>150</v>
      </c>
      <c r="AT398" s="228" t="s">
        <v>294</v>
      </c>
      <c r="AU398" s="228" t="s">
        <v>88</v>
      </c>
      <c r="AY398" s="20" t="s">
        <v>292</v>
      </c>
      <c r="BE398" s="229">
        <f>IF(N398="základní",J398,0)</f>
        <v>0</v>
      </c>
      <c r="BF398" s="229">
        <f>IF(N398="snížená",J398,0)</f>
        <v>0</v>
      </c>
      <c r="BG398" s="229">
        <f>IF(N398="zákl. přenesená",J398,0)</f>
        <v>0</v>
      </c>
      <c r="BH398" s="229">
        <f>IF(N398="sníž. přenesená",J398,0)</f>
        <v>0</v>
      </c>
      <c r="BI398" s="229">
        <f>IF(N398="nulová",J398,0)</f>
        <v>0</v>
      </c>
      <c r="BJ398" s="20" t="s">
        <v>86</v>
      </c>
      <c r="BK398" s="229">
        <f>ROUND(I398*H398,2)</f>
        <v>0</v>
      </c>
      <c r="BL398" s="20" t="s">
        <v>150</v>
      </c>
      <c r="BM398" s="228" t="s">
        <v>662</v>
      </c>
    </row>
    <row r="399" s="2" customFormat="1">
      <c r="A399" s="41"/>
      <c r="B399" s="42"/>
      <c r="C399" s="43"/>
      <c r="D399" s="230" t="s">
        <v>299</v>
      </c>
      <c r="E399" s="43"/>
      <c r="F399" s="231" t="s">
        <v>663</v>
      </c>
      <c r="G399" s="43"/>
      <c r="H399" s="43"/>
      <c r="I399" s="232"/>
      <c r="J399" s="43"/>
      <c r="K399" s="43"/>
      <c r="L399" s="47"/>
      <c r="M399" s="233"/>
      <c r="N399" s="234"/>
      <c r="O399" s="87"/>
      <c r="P399" s="87"/>
      <c r="Q399" s="87"/>
      <c r="R399" s="87"/>
      <c r="S399" s="87"/>
      <c r="T399" s="88"/>
      <c r="U399" s="41"/>
      <c r="V399" s="41"/>
      <c r="W399" s="41"/>
      <c r="X399" s="41"/>
      <c r="Y399" s="41"/>
      <c r="Z399" s="41"/>
      <c r="AA399" s="41"/>
      <c r="AB399" s="41"/>
      <c r="AC399" s="41"/>
      <c r="AD399" s="41"/>
      <c r="AE399" s="41"/>
      <c r="AT399" s="20" t="s">
        <v>299</v>
      </c>
      <c r="AU399" s="20" t="s">
        <v>88</v>
      </c>
    </row>
    <row r="400" s="13" customFormat="1">
      <c r="A400" s="13"/>
      <c r="B400" s="235"/>
      <c r="C400" s="236"/>
      <c r="D400" s="237" t="s">
        <v>301</v>
      </c>
      <c r="E400" s="238" t="s">
        <v>42</v>
      </c>
      <c r="F400" s="239" t="s">
        <v>302</v>
      </c>
      <c r="G400" s="236"/>
      <c r="H400" s="238" t="s">
        <v>42</v>
      </c>
      <c r="I400" s="240"/>
      <c r="J400" s="236"/>
      <c r="K400" s="236"/>
      <c r="L400" s="241"/>
      <c r="M400" s="242"/>
      <c r="N400" s="243"/>
      <c r="O400" s="243"/>
      <c r="P400" s="243"/>
      <c r="Q400" s="243"/>
      <c r="R400" s="243"/>
      <c r="S400" s="243"/>
      <c r="T400" s="244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5" t="s">
        <v>301</v>
      </c>
      <c r="AU400" s="245" t="s">
        <v>88</v>
      </c>
      <c r="AV400" s="13" t="s">
        <v>86</v>
      </c>
      <c r="AW400" s="13" t="s">
        <v>38</v>
      </c>
      <c r="AX400" s="13" t="s">
        <v>79</v>
      </c>
      <c r="AY400" s="245" t="s">
        <v>292</v>
      </c>
    </row>
    <row r="401" s="14" customFormat="1">
      <c r="A401" s="14"/>
      <c r="B401" s="246"/>
      <c r="C401" s="247"/>
      <c r="D401" s="237" t="s">
        <v>301</v>
      </c>
      <c r="E401" s="248" t="s">
        <v>121</v>
      </c>
      <c r="F401" s="249" t="s">
        <v>664</v>
      </c>
      <c r="G401" s="247"/>
      <c r="H401" s="250">
        <v>362.30000000000001</v>
      </c>
      <c r="I401" s="251"/>
      <c r="J401" s="247"/>
      <c r="K401" s="247"/>
      <c r="L401" s="252"/>
      <c r="M401" s="253"/>
      <c r="N401" s="254"/>
      <c r="O401" s="254"/>
      <c r="P401" s="254"/>
      <c r="Q401" s="254"/>
      <c r="R401" s="254"/>
      <c r="S401" s="254"/>
      <c r="T401" s="255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6" t="s">
        <v>301</v>
      </c>
      <c r="AU401" s="256" t="s">
        <v>88</v>
      </c>
      <c r="AV401" s="14" t="s">
        <v>88</v>
      </c>
      <c r="AW401" s="14" t="s">
        <v>38</v>
      </c>
      <c r="AX401" s="14" t="s">
        <v>79</v>
      </c>
      <c r="AY401" s="256" t="s">
        <v>292</v>
      </c>
    </row>
    <row r="402" s="14" customFormat="1">
      <c r="A402" s="14"/>
      <c r="B402" s="246"/>
      <c r="C402" s="247"/>
      <c r="D402" s="237" t="s">
        <v>301</v>
      </c>
      <c r="E402" s="248" t="s">
        <v>123</v>
      </c>
      <c r="F402" s="249" t="s">
        <v>665</v>
      </c>
      <c r="G402" s="247"/>
      <c r="H402" s="250">
        <v>1024.7000000000001</v>
      </c>
      <c r="I402" s="251"/>
      <c r="J402" s="247"/>
      <c r="K402" s="247"/>
      <c r="L402" s="252"/>
      <c r="M402" s="253"/>
      <c r="N402" s="254"/>
      <c r="O402" s="254"/>
      <c r="P402" s="254"/>
      <c r="Q402" s="254"/>
      <c r="R402" s="254"/>
      <c r="S402" s="254"/>
      <c r="T402" s="255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6" t="s">
        <v>301</v>
      </c>
      <c r="AU402" s="256" t="s">
        <v>88</v>
      </c>
      <c r="AV402" s="14" t="s">
        <v>88</v>
      </c>
      <c r="AW402" s="14" t="s">
        <v>38</v>
      </c>
      <c r="AX402" s="14" t="s">
        <v>79</v>
      </c>
      <c r="AY402" s="256" t="s">
        <v>292</v>
      </c>
    </row>
    <row r="403" s="15" customFormat="1">
      <c r="A403" s="15"/>
      <c r="B403" s="257"/>
      <c r="C403" s="258"/>
      <c r="D403" s="237" t="s">
        <v>301</v>
      </c>
      <c r="E403" s="259" t="s">
        <v>42</v>
      </c>
      <c r="F403" s="260" t="s">
        <v>303</v>
      </c>
      <c r="G403" s="258"/>
      <c r="H403" s="261">
        <v>1387</v>
      </c>
      <c r="I403" s="262"/>
      <c r="J403" s="258"/>
      <c r="K403" s="258"/>
      <c r="L403" s="263"/>
      <c r="M403" s="264"/>
      <c r="N403" s="265"/>
      <c r="O403" s="265"/>
      <c r="P403" s="265"/>
      <c r="Q403" s="265"/>
      <c r="R403" s="265"/>
      <c r="S403" s="265"/>
      <c r="T403" s="266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T403" s="267" t="s">
        <v>301</v>
      </c>
      <c r="AU403" s="267" t="s">
        <v>88</v>
      </c>
      <c r="AV403" s="15" t="s">
        <v>150</v>
      </c>
      <c r="AW403" s="15" t="s">
        <v>38</v>
      </c>
      <c r="AX403" s="15" t="s">
        <v>86</v>
      </c>
      <c r="AY403" s="267" t="s">
        <v>292</v>
      </c>
    </row>
    <row r="404" s="2" customFormat="1" ht="24.15" customHeight="1">
      <c r="A404" s="41"/>
      <c r="B404" s="42"/>
      <c r="C404" s="217" t="s">
        <v>666</v>
      </c>
      <c r="D404" s="217" t="s">
        <v>294</v>
      </c>
      <c r="E404" s="218" t="s">
        <v>667</v>
      </c>
      <c r="F404" s="219" t="s">
        <v>668</v>
      </c>
      <c r="G404" s="220" t="s">
        <v>116</v>
      </c>
      <c r="H404" s="221">
        <v>987</v>
      </c>
      <c r="I404" s="222"/>
      <c r="J404" s="223">
        <f>ROUND(I404*H404,2)</f>
        <v>0</v>
      </c>
      <c r="K404" s="219" t="s">
        <v>297</v>
      </c>
      <c r="L404" s="47"/>
      <c r="M404" s="224" t="s">
        <v>42</v>
      </c>
      <c r="N404" s="225" t="s">
        <v>50</v>
      </c>
      <c r="O404" s="87"/>
      <c r="P404" s="226">
        <f>O404*H404</f>
        <v>0</v>
      </c>
      <c r="Q404" s="226">
        <v>0</v>
      </c>
      <c r="R404" s="226">
        <f>Q404*H404</f>
        <v>0</v>
      </c>
      <c r="S404" s="226">
        <v>0</v>
      </c>
      <c r="T404" s="227">
        <f>S404*H404</f>
        <v>0</v>
      </c>
      <c r="U404" s="41"/>
      <c r="V404" s="41"/>
      <c r="W404" s="41"/>
      <c r="X404" s="41"/>
      <c r="Y404" s="41"/>
      <c r="Z404" s="41"/>
      <c r="AA404" s="41"/>
      <c r="AB404" s="41"/>
      <c r="AC404" s="41"/>
      <c r="AD404" s="41"/>
      <c r="AE404" s="41"/>
      <c r="AR404" s="228" t="s">
        <v>150</v>
      </c>
      <c r="AT404" s="228" t="s">
        <v>294</v>
      </c>
      <c r="AU404" s="228" t="s">
        <v>88</v>
      </c>
      <c r="AY404" s="20" t="s">
        <v>292</v>
      </c>
      <c r="BE404" s="229">
        <f>IF(N404="základní",J404,0)</f>
        <v>0</v>
      </c>
      <c r="BF404" s="229">
        <f>IF(N404="snížená",J404,0)</f>
        <v>0</v>
      </c>
      <c r="BG404" s="229">
        <f>IF(N404="zákl. přenesená",J404,0)</f>
        <v>0</v>
      </c>
      <c r="BH404" s="229">
        <f>IF(N404="sníž. přenesená",J404,0)</f>
        <v>0</v>
      </c>
      <c r="BI404" s="229">
        <f>IF(N404="nulová",J404,0)</f>
        <v>0</v>
      </c>
      <c r="BJ404" s="20" t="s">
        <v>86</v>
      </c>
      <c r="BK404" s="229">
        <f>ROUND(I404*H404,2)</f>
        <v>0</v>
      </c>
      <c r="BL404" s="20" t="s">
        <v>150</v>
      </c>
      <c r="BM404" s="228" t="s">
        <v>669</v>
      </c>
    </row>
    <row r="405" s="2" customFormat="1">
      <c r="A405" s="41"/>
      <c r="B405" s="42"/>
      <c r="C405" s="43"/>
      <c r="D405" s="230" t="s">
        <v>299</v>
      </c>
      <c r="E405" s="43"/>
      <c r="F405" s="231" t="s">
        <v>670</v>
      </c>
      <c r="G405" s="43"/>
      <c r="H405" s="43"/>
      <c r="I405" s="232"/>
      <c r="J405" s="43"/>
      <c r="K405" s="43"/>
      <c r="L405" s="47"/>
      <c r="M405" s="233"/>
      <c r="N405" s="234"/>
      <c r="O405" s="87"/>
      <c r="P405" s="87"/>
      <c r="Q405" s="87"/>
      <c r="R405" s="87"/>
      <c r="S405" s="87"/>
      <c r="T405" s="88"/>
      <c r="U405" s="41"/>
      <c r="V405" s="41"/>
      <c r="W405" s="41"/>
      <c r="X405" s="41"/>
      <c r="Y405" s="41"/>
      <c r="Z405" s="41"/>
      <c r="AA405" s="41"/>
      <c r="AB405" s="41"/>
      <c r="AC405" s="41"/>
      <c r="AD405" s="41"/>
      <c r="AE405" s="41"/>
      <c r="AT405" s="20" t="s">
        <v>299</v>
      </c>
      <c r="AU405" s="20" t="s">
        <v>88</v>
      </c>
    </row>
    <row r="406" s="13" customFormat="1">
      <c r="A406" s="13"/>
      <c r="B406" s="235"/>
      <c r="C406" s="236"/>
      <c r="D406" s="237" t="s">
        <v>301</v>
      </c>
      <c r="E406" s="238" t="s">
        <v>42</v>
      </c>
      <c r="F406" s="239" t="s">
        <v>302</v>
      </c>
      <c r="G406" s="236"/>
      <c r="H406" s="238" t="s">
        <v>42</v>
      </c>
      <c r="I406" s="240"/>
      <c r="J406" s="236"/>
      <c r="K406" s="236"/>
      <c r="L406" s="241"/>
      <c r="M406" s="242"/>
      <c r="N406" s="243"/>
      <c r="O406" s="243"/>
      <c r="P406" s="243"/>
      <c r="Q406" s="243"/>
      <c r="R406" s="243"/>
      <c r="S406" s="243"/>
      <c r="T406" s="244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45" t="s">
        <v>301</v>
      </c>
      <c r="AU406" s="245" t="s">
        <v>88</v>
      </c>
      <c r="AV406" s="13" t="s">
        <v>86</v>
      </c>
      <c r="AW406" s="13" t="s">
        <v>38</v>
      </c>
      <c r="AX406" s="13" t="s">
        <v>79</v>
      </c>
      <c r="AY406" s="245" t="s">
        <v>292</v>
      </c>
    </row>
    <row r="407" s="14" customFormat="1">
      <c r="A407" s="14"/>
      <c r="B407" s="246"/>
      <c r="C407" s="247"/>
      <c r="D407" s="237" t="s">
        <v>301</v>
      </c>
      <c r="E407" s="248" t="s">
        <v>114</v>
      </c>
      <c r="F407" s="249" t="s">
        <v>671</v>
      </c>
      <c r="G407" s="247"/>
      <c r="H407" s="250">
        <v>876.70000000000005</v>
      </c>
      <c r="I407" s="251"/>
      <c r="J407" s="247"/>
      <c r="K407" s="247"/>
      <c r="L407" s="252"/>
      <c r="M407" s="253"/>
      <c r="N407" s="254"/>
      <c r="O407" s="254"/>
      <c r="P407" s="254"/>
      <c r="Q407" s="254"/>
      <c r="R407" s="254"/>
      <c r="S407" s="254"/>
      <c r="T407" s="255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56" t="s">
        <v>301</v>
      </c>
      <c r="AU407" s="256" t="s">
        <v>88</v>
      </c>
      <c r="AV407" s="14" t="s">
        <v>88</v>
      </c>
      <c r="AW407" s="14" t="s">
        <v>38</v>
      </c>
      <c r="AX407" s="14" t="s">
        <v>79</v>
      </c>
      <c r="AY407" s="256" t="s">
        <v>292</v>
      </c>
    </row>
    <row r="408" s="14" customFormat="1">
      <c r="A408" s="14"/>
      <c r="B408" s="246"/>
      <c r="C408" s="247"/>
      <c r="D408" s="237" t="s">
        <v>301</v>
      </c>
      <c r="E408" s="248" t="s">
        <v>118</v>
      </c>
      <c r="F408" s="249" t="s">
        <v>672</v>
      </c>
      <c r="G408" s="247"/>
      <c r="H408" s="250">
        <v>110.3</v>
      </c>
      <c r="I408" s="251"/>
      <c r="J408" s="247"/>
      <c r="K408" s="247"/>
      <c r="L408" s="252"/>
      <c r="M408" s="253"/>
      <c r="N408" s="254"/>
      <c r="O408" s="254"/>
      <c r="P408" s="254"/>
      <c r="Q408" s="254"/>
      <c r="R408" s="254"/>
      <c r="S408" s="254"/>
      <c r="T408" s="255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56" t="s">
        <v>301</v>
      </c>
      <c r="AU408" s="256" t="s">
        <v>88</v>
      </c>
      <c r="AV408" s="14" t="s">
        <v>88</v>
      </c>
      <c r="AW408" s="14" t="s">
        <v>38</v>
      </c>
      <c r="AX408" s="14" t="s">
        <v>79</v>
      </c>
      <c r="AY408" s="256" t="s">
        <v>292</v>
      </c>
    </row>
    <row r="409" s="15" customFormat="1">
      <c r="A409" s="15"/>
      <c r="B409" s="257"/>
      <c r="C409" s="258"/>
      <c r="D409" s="237" t="s">
        <v>301</v>
      </c>
      <c r="E409" s="259" t="s">
        <v>42</v>
      </c>
      <c r="F409" s="260" t="s">
        <v>303</v>
      </c>
      <c r="G409" s="258"/>
      <c r="H409" s="261">
        <v>987</v>
      </c>
      <c r="I409" s="262"/>
      <c r="J409" s="258"/>
      <c r="K409" s="258"/>
      <c r="L409" s="263"/>
      <c r="M409" s="264"/>
      <c r="N409" s="265"/>
      <c r="O409" s="265"/>
      <c r="P409" s="265"/>
      <c r="Q409" s="265"/>
      <c r="R409" s="265"/>
      <c r="S409" s="265"/>
      <c r="T409" s="266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T409" s="267" t="s">
        <v>301</v>
      </c>
      <c r="AU409" s="267" t="s">
        <v>88</v>
      </c>
      <c r="AV409" s="15" t="s">
        <v>150</v>
      </c>
      <c r="AW409" s="15" t="s">
        <v>38</v>
      </c>
      <c r="AX409" s="15" t="s">
        <v>86</v>
      </c>
      <c r="AY409" s="267" t="s">
        <v>292</v>
      </c>
    </row>
    <row r="410" s="2" customFormat="1" ht="24.15" customHeight="1">
      <c r="A410" s="41"/>
      <c r="B410" s="42"/>
      <c r="C410" s="217" t="s">
        <v>156</v>
      </c>
      <c r="D410" s="217" t="s">
        <v>294</v>
      </c>
      <c r="E410" s="218" t="s">
        <v>673</v>
      </c>
      <c r="F410" s="219" t="s">
        <v>674</v>
      </c>
      <c r="G410" s="220" t="s">
        <v>116</v>
      </c>
      <c r="H410" s="221">
        <v>876.70000000000005</v>
      </c>
      <c r="I410" s="222"/>
      <c r="J410" s="223">
        <f>ROUND(I410*H410,2)</f>
        <v>0</v>
      </c>
      <c r="K410" s="219" t="s">
        <v>297</v>
      </c>
      <c r="L410" s="47"/>
      <c r="M410" s="224" t="s">
        <v>42</v>
      </c>
      <c r="N410" s="225" t="s">
        <v>50</v>
      </c>
      <c r="O410" s="87"/>
      <c r="P410" s="226">
        <f>O410*H410</f>
        <v>0</v>
      </c>
      <c r="Q410" s="226">
        <v>0</v>
      </c>
      <c r="R410" s="226">
        <f>Q410*H410</f>
        <v>0</v>
      </c>
      <c r="S410" s="226">
        <v>0</v>
      </c>
      <c r="T410" s="227">
        <f>S410*H410</f>
        <v>0</v>
      </c>
      <c r="U410" s="41"/>
      <c r="V410" s="41"/>
      <c r="W410" s="41"/>
      <c r="X410" s="41"/>
      <c r="Y410" s="41"/>
      <c r="Z410" s="41"/>
      <c r="AA410" s="41"/>
      <c r="AB410" s="41"/>
      <c r="AC410" s="41"/>
      <c r="AD410" s="41"/>
      <c r="AE410" s="41"/>
      <c r="AR410" s="228" t="s">
        <v>150</v>
      </c>
      <c r="AT410" s="228" t="s">
        <v>294</v>
      </c>
      <c r="AU410" s="228" t="s">
        <v>88</v>
      </c>
      <c r="AY410" s="20" t="s">
        <v>292</v>
      </c>
      <c r="BE410" s="229">
        <f>IF(N410="základní",J410,0)</f>
        <v>0</v>
      </c>
      <c r="BF410" s="229">
        <f>IF(N410="snížená",J410,0)</f>
        <v>0</v>
      </c>
      <c r="BG410" s="229">
        <f>IF(N410="zákl. přenesená",J410,0)</f>
        <v>0</v>
      </c>
      <c r="BH410" s="229">
        <f>IF(N410="sníž. přenesená",J410,0)</f>
        <v>0</v>
      </c>
      <c r="BI410" s="229">
        <f>IF(N410="nulová",J410,0)</f>
        <v>0</v>
      </c>
      <c r="BJ410" s="20" t="s">
        <v>86</v>
      </c>
      <c r="BK410" s="229">
        <f>ROUND(I410*H410,2)</f>
        <v>0</v>
      </c>
      <c r="BL410" s="20" t="s">
        <v>150</v>
      </c>
      <c r="BM410" s="228" t="s">
        <v>675</v>
      </c>
    </row>
    <row r="411" s="2" customFormat="1">
      <c r="A411" s="41"/>
      <c r="B411" s="42"/>
      <c r="C411" s="43"/>
      <c r="D411" s="230" t="s">
        <v>299</v>
      </c>
      <c r="E411" s="43"/>
      <c r="F411" s="231" t="s">
        <v>676</v>
      </c>
      <c r="G411" s="43"/>
      <c r="H411" s="43"/>
      <c r="I411" s="232"/>
      <c r="J411" s="43"/>
      <c r="K411" s="43"/>
      <c r="L411" s="47"/>
      <c r="M411" s="233"/>
      <c r="N411" s="234"/>
      <c r="O411" s="87"/>
      <c r="P411" s="87"/>
      <c r="Q411" s="87"/>
      <c r="R411" s="87"/>
      <c r="S411" s="87"/>
      <c r="T411" s="88"/>
      <c r="U411" s="41"/>
      <c r="V411" s="41"/>
      <c r="W411" s="41"/>
      <c r="X411" s="41"/>
      <c r="Y411" s="41"/>
      <c r="Z411" s="41"/>
      <c r="AA411" s="41"/>
      <c r="AB411" s="41"/>
      <c r="AC411" s="41"/>
      <c r="AD411" s="41"/>
      <c r="AE411" s="41"/>
      <c r="AT411" s="20" t="s">
        <v>299</v>
      </c>
      <c r="AU411" s="20" t="s">
        <v>88</v>
      </c>
    </row>
    <row r="412" s="14" customFormat="1">
      <c r="A412" s="14"/>
      <c r="B412" s="246"/>
      <c r="C412" s="247"/>
      <c r="D412" s="237" t="s">
        <v>301</v>
      </c>
      <c r="E412" s="248" t="s">
        <v>42</v>
      </c>
      <c r="F412" s="249" t="s">
        <v>114</v>
      </c>
      <c r="G412" s="247"/>
      <c r="H412" s="250">
        <v>876.70000000000005</v>
      </c>
      <c r="I412" s="251"/>
      <c r="J412" s="247"/>
      <c r="K412" s="247"/>
      <c r="L412" s="252"/>
      <c r="M412" s="253"/>
      <c r="N412" s="254"/>
      <c r="O412" s="254"/>
      <c r="P412" s="254"/>
      <c r="Q412" s="254"/>
      <c r="R412" s="254"/>
      <c r="S412" s="254"/>
      <c r="T412" s="255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56" t="s">
        <v>301</v>
      </c>
      <c r="AU412" s="256" t="s">
        <v>88</v>
      </c>
      <c r="AV412" s="14" t="s">
        <v>88</v>
      </c>
      <c r="AW412" s="14" t="s">
        <v>38</v>
      </c>
      <c r="AX412" s="14" t="s">
        <v>79</v>
      </c>
      <c r="AY412" s="256" t="s">
        <v>292</v>
      </c>
    </row>
    <row r="413" s="15" customFormat="1">
      <c r="A413" s="15"/>
      <c r="B413" s="257"/>
      <c r="C413" s="258"/>
      <c r="D413" s="237" t="s">
        <v>301</v>
      </c>
      <c r="E413" s="259" t="s">
        <v>42</v>
      </c>
      <c r="F413" s="260" t="s">
        <v>303</v>
      </c>
      <c r="G413" s="258"/>
      <c r="H413" s="261">
        <v>876.70000000000005</v>
      </c>
      <c r="I413" s="262"/>
      <c r="J413" s="258"/>
      <c r="K413" s="258"/>
      <c r="L413" s="263"/>
      <c r="M413" s="264"/>
      <c r="N413" s="265"/>
      <c r="O413" s="265"/>
      <c r="P413" s="265"/>
      <c r="Q413" s="265"/>
      <c r="R413" s="265"/>
      <c r="S413" s="265"/>
      <c r="T413" s="266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T413" s="267" t="s">
        <v>301</v>
      </c>
      <c r="AU413" s="267" t="s">
        <v>88</v>
      </c>
      <c r="AV413" s="15" t="s">
        <v>150</v>
      </c>
      <c r="AW413" s="15" t="s">
        <v>38</v>
      </c>
      <c r="AX413" s="15" t="s">
        <v>86</v>
      </c>
      <c r="AY413" s="267" t="s">
        <v>292</v>
      </c>
    </row>
    <row r="414" s="2" customFormat="1" ht="37.8" customHeight="1">
      <c r="A414" s="41"/>
      <c r="B414" s="42"/>
      <c r="C414" s="217" t="s">
        <v>677</v>
      </c>
      <c r="D414" s="217" t="s">
        <v>294</v>
      </c>
      <c r="E414" s="218" t="s">
        <v>678</v>
      </c>
      <c r="F414" s="219" t="s">
        <v>679</v>
      </c>
      <c r="G414" s="220" t="s">
        <v>116</v>
      </c>
      <c r="H414" s="221">
        <v>26.199999999999999</v>
      </c>
      <c r="I414" s="222"/>
      <c r="J414" s="223">
        <f>ROUND(I414*H414,2)</f>
        <v>0</v>
      </c>
      <c r="K414" s="219" t="s">
        <v>297</v>
      </c>
      <c r="L414" s="47"/>
      <c r="M414" s="224" t="s">
        <v>42</v>
      </c>
      <c r="N414" s="225" t="s">
        <v>50</v>
      </c>
      <c r="O414" s="87"/>
      <c r="P414" s="226">
        <f>O414*H414</f>
        <v>0</v>
      </c>
      <c r="Q414" s="226">
        <v>0.089219999999999994</v>
      </c>
      <c r="R414" s="226">
        <f>Q414*H414</f>
        <v>2.337564</v>
      </c>
      <c r="S414" s="226">
        <v>0</v>
      </c>
      <c r="T414" s="227">
        <f>S414*H414</f>
        <v>0</v>
      </c>
      <c r="U414" s="41"/>
      <c r="V414" s="41"/>
      <c r="W414" s="41"/>
      <c r="X414" s="41"/>
      <c r="Y414" s="41"/>
      <c r="Z414" s="41"/>
      <c r="AA414" s="41"/>
      <c r="AB414" s="41"/>
      <c r="AC414" s="41"/>
      <c r="AD414" s="41"/>
      <c r="AE414" s="41"/>
      <c r="AR414" s="228" t="s">
        <v>150</v>
      </c>
      <c r="AT414" s="228" t="s">
        <v>294</v>
      </c>
      <c r="AU414" s="228" t="s">
        <v>88</v>
      </c>
      <c r="AY414" s="20" t="s">
        <v>292</v>
      </c>
      <c r="BE414" s="229">
        <f>IF(N414="základní",J414,0)</f>
        <v>0</v>
      </c>
      <c r="BF414" s="229">
        <f>IF(N414="snížená",J414,0)</f>
        <v>0</v>
      </c>
      <c r="BG414" s="229">
        <f>IF(N414="zákl. přenesená",J414,0)</f>
        <v>0</v>
      </c>
      <c r="BH414" s="229">
        <f>IF(N414="sníž. přenesená",J414,0)</f>
        <v>0</v>
      </c>
      <c r="BI414" s="229">
        <f>IF(N414="nulová",J414,0)</f>
        <v>0</v>
      </c>
      <c r="BJ414" s="20" t="s">
        <v>86</v>
      </c>
      <c r="BK414" s="229">
        <f>ROUND(I414*H414,2)</f>
        <v>0</v>
      </c>
      <c r="BL414" s="20" t="s">
        <v>150</v>
      </c>
      <c r="BM414" s="228" t="s">
        <v>680</v>
      </c>
    </row>
    <row r="415" s="2" customFormat="1">
      <c r="A415" s="41"/>
      <c r="B415" s="42"/>
      <c r="C415" s="43"/>
      <c r="D415" s="230" t="s">
        <v>299</v>
      </c>
      <c r="E415" s="43"/>
      <c r="F415" s="231" t="s">
        <v>681</v>
      </c>
      <c r="G415" s="43"/>
      <c r="H415" s="43"/>
      <c r="I415" s="232"/>
      <c r="J415" s="43"/>
      <c r="K415" s="43"/>
      <c r="L415" s="47"/>
      <c r="M415" s="233"/>
      <c r="N415" s="234"/>
      <c r="O415" s="87"/>
      <c r="P415" s="87"/>
      <c r="Q415" s="87"/>
      <c r="R415" s="87"/>
      <c r="S415" s="87"/>
      <c r="T415" s="88"/>
      <c r="U415" s="41"/>
      <c r="V415" s="41"/>
      <c r="W415" s="41"/>
      <c r="X415" s="41"/>
      <c r="Y415" s="41"/>
      <c r="Z415" s="41"/>
      <c r="AA415" s="41"/>
      <c r="AB415" s="41"/>
      <c r="AC415" s="41"/>
      <c r="AD415" s="41"/>
      <c r="AE415" s="41"/>
      <c r="AT415" s="20" t="s">
        <v>299</v>
      </c>
      <c r="AU415" s="20" t="s">
        <v>88</v>
      </c>
    </row>
    <row r="416" s="13" customFormat="1">
      <c r="A416" s="13"/>
      <c r="B416" s="235"/>
      <c r="C416" s="236"/>
      <c r="D416" s="237" t="s">
        <v>301</v>
      </c>
      <c r="E416" s="238" t="s">
        <v>42</v>
      </c>
      <c r="F416" s="239" t="s">
        <v>302</v>
      </c>
      <c r="G416" s="236"/>
      <c r="H416" s="238" t="s">
        <v>42</v>
      </c>
      <c r="I416" s="240"/>
      <c r="J416" s="236"/>
      <c r="K416" s="236"/>
      <c r="L416" s="241"/>
      <c r="M416" s="242"/>
      <c r="N416" s="243"/>
      <c r="O416" s="243"/>
      <c r="P416" s="243"/>
      <c r="Q416" s="243"/>
      <c r="R416" s="243"/>
      <c r="S416" s="243"/>
      <c r="T416" s="244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5" t="s">
        <v>301</v>
      </c>
      <c r="AU416" s="245" t="s">
        <v>88</v>
      </c>
      <c r="AV416" s="13" t="s">
        <v>86</v>
      </c>
      <c r="AW416" s="13" t="s">
        <v>38</v>
      </c>
      <c r="AX416" s="13" t="s">
        <v>79</v>
      </c>
      <c r="AY416" s="245" t="s">
        <v>292</v>
      </c>
    </row>
    <row r="417" s="14" customFormat="1">
      <c r="A417" s="14"/>
      <c r="B417" s="246"/>
      <c r="C417" s="247"/>
      <c r="D417" s="237" t="s">
        <v>301</v>
      </c>
      <c r="E417" s="248" t="s">
        <v>138</v>
      </c>
      <c r="F417" s="249" t="s">
        <v>682</v>
      </c>
      <c r="G417" s="247"/>
      <c r="H417" s="250">
        <v>1.5</v>
      </c>
      <c r="I417" s="251"/>
      <c r="J417" s="247"/>
      <c r="K417" s="247"/>
      <c r="L417" s="252"/>
      <c r="M417" s="253"/>
      <c r="N417" s="254"/>
      <c r="O417" s="254"/>
      <c r="P417" s="254"/>
      <c r="Q417" s="254"/>
      <c r="R417" s="254"/>
      <c r="S417" s="254"/>
      <c r="T417" s="255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56" t="s">
        <v>301</v>
      </c>
      <c r="AU417" s="256" t="s">
        <v>88</v>
      </c>
      <c r="AV417" s="14" t="s">
        <v>88</v>
      </c>
      <c r="AW417" s="14" t="s">
        <v>38</v>
      </c>
      <c r="AX417" s="14" t="s">
        <v>79</v>
      </c>
      <c r="AY417" s="256" t="s">
        <v>292</v>
      </c>
    </row>
    <row r="418" s="14" customFormat="1">
      <c r="A418" s="14"/>
      <c r="B418" s="246"/>
      <c r="C418" s="247"/>
      <c r="D418" s="237" t="s">
        <v>301</v>
      </c>
      <c r="E418" s="248" t="s">
        <v>141</v>
      </c>
      <c r="F418" s="249" t="s">
        <v>683</v>
      </c>
      <c r="G418" s="247"/>
      <c r="H418" s="250">
        <v>15.699999999999999</v>
      </c>
      <c r="I418" s="251"/>
      <c r="J418" s="247"/>
      <c r="K418" s="247"/>
      <c r="L418" s="252"/>
      <c r="M418" s="253"/>
      <c r="N418" s="254"/>
      <c r="O418" s="254"/>
      <c r="P418" s="254"/>
      <c r="Q418" s="254"/>
      <c r="R418" s="254"/>
      <c r="S418" s="254"/>
      <c r="T418" s="255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56" t="s">
        <v>301</v>
      </c>
      <c r="AU418" s="256" t="s">
        <v>88</v>
      </c>
      <c r="AV418" s="14" t="s">
        <v>88</v>
      </c>
      <c r="AW418" s="14" t="s">
        <v>38</v>
      </c>
      <c r="AX418" s="14" t="s">
        <v>79</v>
      </c>
      <c r="AY418" s="256" t="s">
        <v>292</v>
      </c>
    </row>
    <row r="419" s="14" customFormat="1">
      <c r="A419" s="14"/>
      <c r="B419" s="246"/>
      <c r="C419" s="247"/>
      <c r="D419" s="237" t="s">
        <v>301</v>
      </c>
      <c r="E419" s="248" t="s">
        <v>143</v>
      </c>
      <c r="F419" s="249" t="s">
        <v>684</v>
      </c>
      <c r="G419" s="247"/>
      <c r="H419" s="250">
        <v>9</v>
      </c>
      <c r="I419" s="251"/>
      <c r="J419" s="247"/>
      <c r="K419" s="247"/>
      <c r="L419" s="252"/>
      <c r="M419" s="253"/>
      <c r="N419" s="254"/>
      <c r="O419" s="254"/>
      <c r="P419" s="254"/>
      <c r="Q419" s="254"/>
      <c r="R419" s="254"/>
      <c r="S419" s="254"/>
      <c r="T419" s="255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56" t="s">
        <v>301</v>
      </c>
      <c r="AU419" s="256" t="s">
        <v>88</v>
      </c>
      <c r="AV419" s="14" t="s">
        <v>88</v>
      </c>
      <c r="AW419" s="14" t="s">
        <v>38</v>
      </c>
      <c r="AX419" s="14" t="s">
        <v>79</v>
      </c>
      <c r="AY419" s="256" t="s">
        <v>292</v>
      </c>
    </row>
    <row r="420" s="15" customFormat="1">
      <c r="A420" s="15"/>
      <c r="B420" s="257"/>
      <c r="C420" s="258"/>
      <c r="D420" s="237" t="s">
        <v>301</v>
      </c>
      <c r="E420" s="259" t="s">
        <v>42</v>
      </c>
      <c r="F420" s="260" t="s">
        <v>303</v>
      </c>
      <c r="G420" s="258"/>
      <c r="H420" s="261">
        <v>26.199999999999999</v>
      </c>
      <c r="I420" s="262"/>
      <c r="J420" s="258"/>
      <c r="K420" s="258"/>
      <c r="L420" s="263"/>
      <c r="M420" s="264"/>
      <c r="N420" s="265"/>
      <c r="O420" s="265"/>
      <c r="P420" s="265"/>
      <c r="Q420" s="265"/>
      <c r="R420" s="265"/>
      <c r="S420" s="265"/>
      <c r="T420" s="266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T420" s="267" t="s">
        <v>301</v>
      </c>
      <c r="AU420" s="267" t="s">
        <v>88</v>
      </c>
      <c r="AV420" s="15" t="s">
        <v>150</v>
      </c>
      <c r="AW420" s="15" t="s">
        <v>38</v>
      </c>
      <c r="AX420" s="15" t="s">
        <v>86</v>
      </c>
      <c r="AY420" s="267" t="s">
        <v>292</v>
      </c>
    </row>
    <row r="421" s="2" customFormat="1" ht="16.5" customHeight="1">
      <c r="A421" s="41"/>
      <c r="B421" s="42"/>
      <c r="C421" s="269" t="s">
        <v>685</v>
      </c>
      <c r="D421" s="269" t="s">
        <v>350</v>
      </c>
      <c r="E421" s="270" t="s">
        <v>686</v>
      </c>
      <c r="F421" s="271" t="s">
        <v>687</v>
      </c>
      <c r="G421" s="272" t="s">
        <v>116</v>
      </c>
      <c r="H421" s="273">
        <v>1.5449999999999999</v>
      </c>
      <c r="I421" s="274"/>
      <c r="J421" s="275">
        <f>ROUND(I421*H421,2)</f>
        <v>0</v>
      </c>
      <c r="K421" s="271" t="s">
        <v>297</v>
      </c>
      <c r="L421" s="276"/>
      <c r="M421" s="277" t="s">
        <v>42</v>
      </c>
      <c r="N421" s="278" t="s">
        <v>50</v>
      </c>
      <c r="O421" s="87"/>
      <c r="P421" s="226">
        <f>O421*H421</f>
        <v>0</v>
      </c>
      <c r="Q421" s="226">
        <v>0.13200000000000001</v>
      </c>
      <c r="R421" s="226">
        <f>Q421*H421</f>
        <v>0.20394000000000001</v>
      </c>
      <c r="S421" s="226">
        <v>0</v>
      </c>
      <c r="T421" s="227">
        <f>S421*H421</f>
        <v>0</v>
      </c>
      <c r="U421" s="41"/>
      <c r="V421" s="41"/>
      <c r="W421" s="41"/>
      <c r="X421" s="41"/>
      <c r="Y421" s="41"/>
      <c r="Z421" s="41"/>
      <c r="AA421" s="41"/>
      <c r="AB421" s="41"/>
      <c r="AC421" s="41"/>
      <c r="AD421" s="41"/>
      <c r="AE421" s="41"/>
      <c r="AR421" s="228" t="s">
        <v>340</v>
      </c>
      <c r="AT421" s="228" t="s">
        <v>350</v>
      </c>
      <c r="AU421" s="228" t="s">
        <v>88</v>
      </c>
      <c r="AY421" s="20" t="s">
        <v>292</v>
      </c>
      <c r="BE421" s="229">
        <f>IF(N421="základní",J421,0)</f>
        <v>0</v>
      </c>
      <c r="BF421" s="229">
        <f>IF(N421="snížená",J421,0)</f>
        <v>0</v>
      </c>
      <c r="BG421" s="229">
        <f>IF(N421="zákl. přenesená",J421,0)</f>
        <v>0</v>
      </c>
      <c r="BH421" s="229">
        <f>IF(N421="sníž. přenesená",J421,0)</f>
        <v>0</v>
      </c>
      <c r="BI421" s="229">
        <f>IF(N421="nulová",J421,0)</f>
        <v>0</v>
      </c>
      <c r="BJ421" s="20" t="s">
        <v>86</v>
      </c>
      <c r="BK421" s="229">
        <f>ROUND(I421*H421,2)</f>
        <v>0</v>
      </c>
      <c r="BL421" s="20" t="s">
        <v>150</v>
      </c>
      <c r="BM421" s="228" t="s">
        <v>688</v>
      </c>
    </row>
    <row r="422" s="14" customFormat="1">
      <c r="A422" s="14"/>
      <c r="B422" s="246"/>
      <c r="C422" s="247"/>
      <c r="D422" s="237" t="s">
        <v>301</v>
      </c>
      <c r="E422" s="248" t="s">
        <v>42</v>
      </c>
      <c r="F422" s="249" t="s">
        <v>138</v>
      </c>
      <c r="G422" s="247"/>
      <c r="H422" s="250">
        <v>1.5</v>
      </c>
      <c r="I422" s="251"/>
      <c r="J422" s="247"/>
      <c r="K422" s="247"/>
      <c r="L422" s="252"/>
      <c r="M422" s="253"/>
      <c r="N422" s="254"/>
      <c r="O422" s="254"/>
      <c r="P422" s="254"/>
      <c r="Q422" s="254"/>
      <c r="R422" s="254"/>
      <c r="S422" s="254"/>
      <c r="T422" s="255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56" t="s">
        <v>301</v>
      </c>
      <c r="AU422" s="256" t="s">
        <v>88</v>
      </c>
      <c r="AV422" s="14" t="s">
        <v>88</v>
      </c>
      <c r="AW422" s="14" t="s">
        <v>38</v>
      </c>
      <c r="AX422" s="14" t="s">
        <v>79</v>
      </c>
      <c r="AY422" s="256" t="s">
        <v>292</v>
      </c>
    </row>
    <row r="423" s="15" customFormat="1">
      <c r="A423" s="15"/>
      <c r="B423" s="257"/>
      <c r="C423" s="258"/>
      <c r="D423" s="237" t="s">
        <v>301</v>
      </c>
      <c r="E423" s="259" t="s">
        <v>42</v>
      </c>
      <c r="F423" s="260" t="s">
        <v>303</v>
      </c>
      <c r="G423" s="258"/>
      <c r="H423" s="261">
        <v>1.5</v>
      </c>
      <c r="I423" s="262"/>
      <c r="J423" s="258"/>
      <c r="K423" s="258"/>
      <c r="L423" s="263"/>
      <c r="M423" s="264"/>
      <c r="N423" s="265"/>
      <c r="O423" s="265"/>
      <c r="P423" s="265"/>
      <c r="Q423" s="265"/>
      <c r="R423" s="265"/>
      <c r="S423" s="265"/>
      <c r="T423" s="266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T423" s="267" t="s">
        <v>301</v>
      </c>
      <c r="AU423" s="267" t="s">
        <v>88</v>
      </c>
      <c r="AV423" s="15" t="s">
        <v>150</v>
      </c>
      <c r="AW423" s="15" t="s">
        <v>38</v>
      </c>
      <c r="AX423" s="15" t="s">
        <v>86</v>
      </c>
      <c r="AY423" s="267" t="s">
        <v>292</v>
      </c>
    </row>
    <row r="424" s="14" customFormat="1">
      <c r="A424" s="14"/>
      <c r="B424" s="246"/>
      <c r="C424" s="247"/>
      <c r="D424" s="237" t="s">
        <v>301</v>
      </c>
      <c r="E424" s="247"/>
      <c r="F424" s="249" t="s">
        <v>689</v>
      </c>
      <c r="G424" s="247"/>
      <c r="H424" s="250">
        <v>1.5449999999999999</v>
      </c>
      <c r="I424" s="251"/>
      <c r="J424" s="247"/>
      <c r="K424" s="247"/>
      <c r="L424" s="252"/>
      <c r="M424" s="253"/>
      <c r="N424" s="254"/>
      <c r="O424" s="254"/>
      <c r="P424" s="254"/>
      <c r="Q424" s="254"/>
      <c r="R424" s="254"/>
      <c r="S424" s="254"/>
      <c r="T424" s="255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56" t="s">
        <v>301</v>
      </c>
      <c r="AU424" s="256" t="s">
        <v>88</v>
      </c>
      <c r="AV424" s="14" t="s">
        <v>88</v>
      </c>
      <c r="AW424" s="14" t="s">
        <v>4</v>
      </c>
      <c r="AX424" s="14" t="s">
        <v>86</v>
      </c>
      <c r="AY424" s="256" t="s">
        <v>292</v>
      </c>
    </row>
    <row r="425" s="2" customFormat="1" ht="16.5" customHeight="1">
      <c r="A425" s="41"/>
      <c r="B425" s="42"/>
      <c r="C425" s="269" t="s">
        <v>690</v>
      </c>
      <c r="D425" s="269" t="s">
        <v>350</v>
      </c>
      <c r="E425" s="270" t="s">
        <v>691</v>
      </c>
      <c r="F425" s="271" t="s">
        <v>692</v>
      </c>
      <c r="G425" s="272" t="s">
        <v>116</v>
      </c>
      <c r="H425" s="273">
        <v>9.2699999999999996</v>
      </c>
      <c r="I425" s="274"/>
      <c r="J425" s="275">
        <f>ROUND(I425*H425,2)</f>
        <v>0</v>
      </c>
      <c r="K425" s="271" t="s">
        <v>297</v>
      </c>
      <c r="L425" s="276"/>
      <c r="M425" s="277" t="s">
        <v>42</v>
      </c>
      <c r="N425" s="278" t="s">
        <v>50</v>
      </c>
      <c r="O425" s="87"/>
      <c r="P425" s="226">
        <f>O425*H425</f>
        <v>0</v>
      </c>
      <c r="Q425" s="226">
        <v>0.13200000000000001</v>
      </c>
      <c r="R425" s="226">
        <f>Q425*H425</f>
        <v>1.2236400000000001</v>
      </c>
      <c r="S425" s="226">
        <v>0</v>
      </c>
      <c r="T425" s="227">
        <f>S425*H425</f>
        <v>0</v>
      </c>
      <c r="U425" s="41"/>
      <c r="V425" s="41"/>
      <c r="W425" s="41"/>
      <c r="X425" s="41"/>
      <c r="Y425" s="41"/>
      <c r="Z425" s="41"/>
      <c r="AA425" s="41"/>
      <c r="AB425" s="41"/>
      <c r="AC425" s="41"/>
      <c r="AD425" s="41"/>
      <c r="AE425" s="41"/>
      <c r="AR425" s="228" t="s">
        <v>340</v>
      </c>
      <c r="AT425" s="228" t="s">
        <v>350</v>
      </c>
      <c r="AU425" s="228" t="s">
        <v>88</v>
      </c>
      <c r="AY425" s="20" t="s">
        <v>292</v>
      </c>
      <c r="BE425" s="229">
        <f>IF(N425="základní",J425,0)</f>
        <v>0</v>
      </c>
      <c r="BF425" s="229">
        <f>IF(N425="snížená",J425,0)</f>
        <v>0</v>
      </c>
      <c r="BG425" s="229">
        <f>IF(N425="zákl. přenesená",J425,0)</f>
        <v>0</v>
      </c>
      <c r="BH425" s="229">
        <f>IF(N425="sníž. přenesená",J425,0)</f>
        <v>0</v>
      </c>
      <c r="BI425" s="229">
        <f>IF(N425="nulová",J425,0)</f>
        <v>0</v>
      </c>
      <c r="BJ425" s="20" t="s">
        <v>86</v>
      </c>
      <c r="BK425" s="229">
        <f>ROUND(I425*H425,2)</f>
        <v>0</v>
      </c>
      <c r="BL425" s="20" t="s">
        <v>150</v>
      </c>
      <c r="BM425" s="228" t="s">
        <v>693</v>
      </c>
    </row>
    <row r="426" s="2" customFormat="1">
      <c r="A426" s="41"/>
      <c r="B426" s="42"/>
      <c r="C426" s="43"/>
      <c r="D426" s="237" t="s">
        <v>324</v>
      </c>
      <c r="E426" s="43"/>
      <c r="F426" s="268" t="s">
        <v>694</v>
      </c>
      <c r="G426" s="43"/>
      <c r="H426" s="43"/>
      <c r="I426" s="232"/>
      <c r="J426" s="43"/>
      <c r="K426" s="43"/>
      <c r="L426" s="47"/>
      <c r="M426" s="233"/>
      <c r="N426" s="234"/>
      <c r="O426" s="87"/>
      <c r="P426" s="87"/>
      <c r="Q426" s="87"/>
      <c r="R426" s="87"/>
      <c r="S426" s="87"/>
      <c r="T426" s="88"/>
      <c r="U426" s="41"/>
      <c r="V426" s="41"/>
      <c r="W426" s="41"/>
      <c r="X426" s="41"/>
      <c r="Y426" s="41"/>
      <c r="Z426" s="41"/>
      <c r="AA426" s="41"/>
      <c r="AB426" s="41"/>
      <c r="AC426" s="41"/>
      <c r="AD426" s="41"/>
      <c r="AE426" s="41"/>
      <c r="AT426" s="20" t="s">
        <v>324</v>
      </c>
      <c r="AU426" s="20" t="s">
        <v>88</v>
      </c>
    </row>
    <row r="427" s="14" customFormat="1">
      <c r="A427" s="14"/>
      <c r="B427" s="246"/>
      <c r="C427" s="247"/>
      <c r="D427" s="237" t="s">
        <v>301</v>
      </c>
      <c r="E427" s="248" t="s">
        <v>42</v>
      </c>
      <c r="F427" s="249" t="s">
        <v>143</v>
      </c>
      <c r="G427" s="247"/>
      <c r="H427" s="250">
        <v>9</v>
      </c>
      <c r="I427" s="251"/>
      <c r="J427" s="247"/>
      <c r="K427" s="247"/>
      <c r="L427" s="252"/>
      <c r="M427" s="253"/>
      <c r="N427" s="254"/>
      <c r="O427" s="254"/>
      <c r="P427" s="254"/>
      <c r="Q427" s="254"/>
      <c r="R427" s="254"/>
      <c r="S427" s="254"/>
      <c r="T427" s="255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56" t="s">
        <v>301</v>
      </c>
      <c r="AU427" s="256" t="s">
        <v>88</v>
      </c>
      <c r="AV427" s="14" t="s">
        <v>88</v>
      </c>
      <c r="AW427" s="14" t="s">
        <v>38</v>
      </c>
      <c r="AX427" s="14" t="s">
        <v>79</v>
      </c>
      <c r="AY427" s="256" t="s">
        <v>292</v>
      </c>
    </row>
    <row r="428" s="15" customFormat="1">
      <c r="A428" s="15"/>
      <c r="B428" s="257"/>
      <c r="C428" s="258"/>
      <c r="D428" s="237" t="s">
        <v>301</v>
      </c>
      <c r="E428" s="259" t="s">
        <v>42</v>
      </c>
      <c r="F428" s="260" t="s">
        <v>303</v>
      </c>
      <c r="G428" s="258"/>
      <c r="H428" s="261">
        <v>9</v>
      </c>
      <c r="I428" s="262"/>
      <c r="J428" s="258"/>
      <c r="K428" s="258"/>
      <c r="L428" s="263"/>
      <c r="M428" s="264"/>
      <c r="N428" s="265"/>
      <c r="O428" s="265"/>
      <c r="P428" s="265"/>
      <c r="Q428" s="265"/>
      <c r="R428" s="265"/>
      <c r="S428" s="265"/>
      <c r="T428" s="266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T428" s="267" t="s">
        <v>301</v>
      </c>
      <c r="AU428" s="267" t="s">
        <v>88</v>
      </c>
      <c r="AV428" s="15" t="s">
        <v>150</v>
      </c>
      <c r="AW428" s="15" t="s">
        <v>38</v>
      </c>
      <c r="AX428" s="15" t="s">
        <v>86</v>
      </c>
      <c r="AY428" s="267" t="s">
        <v>292</v>
      </c>
    </row>
    <row r="429" s="14" customFormat="1">
      <c r="A429" s="14"/>
      <c r="B429" s="246"/>
      <c r="C429" s="247"/>
      <c r="D429" s="237" t="s">
        <v>301</v>
      </c>
      <c r="E429" s="247"/>
      <c r="F429" s="249" t="s">
        <v>695</v>
      </c>
      <c r="G429" s="247"/>
      <c r="H429" s="250">
        <v>9.2699999999999996</v>
      </c>
      <c r="I429" s="251"/>
      <c r="J429" s="247"/>
      <c r="K429" s="247"/>
      <c r="L429" s="252"/>
      <c r="M429" s="253"/>
      <c r="N429" s="254"/>
      <c r="O429" s="254"/>
      <c r="P429" s="254"/>
      <c r="Q429" s="254"/>
      <c r="R429" s="254"/>
      <c r="S429" s="254"/>
      <c r="T429" s="255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56" t="s">
        <v>301</v>
      </c>
      <c r="AU429" s="256" t="s">
        <v>88</v>
      </c>
      <c r="AV429" s="14" t="s">
        <v>88</v>
      </c>
      <c r="AW429" s="14" t="s">
        <v>4</v>
      </c>
      <c r="AX429" s="14" t="s">
        <v>86</v>
      </c>
      <c r="AY429" s="256" t="s">
        <v>292</v>
      </c>
    </row>
    <row r="430" s="2" customFormat="1" ht="16.5" customHeight="1">
      <c r="A430" s="41"/>
      <c r="B430" s="42"/>
      <c r="C430" s="269" t="s">
        <v>696</v>
      </c>
      <c r="D430" s="269" t="s">
        <v>350</v>
      </c>
      <c r="E430" s="270" t="s">
        <v>697</v>
      </c>
      <c r="F430" s="271" t="s">
        <v>698</v>
      </c>
      <c r="G430" s="272" t="s">
        <v>116</v>
      </c>
      <c r="H430" s="273">
        <v>16.170999999999999</v>
      </c>
      <c r="I430" s="274"/>
      <c r="J430" s="275">
        <f>ROUND(I430*H430,2)</f>
        <v>0</v>
      </c>
      <c r="K430" s="271" t="s">
        <v>297</v>
      </c>
      <c r="L430" s="276"/>
      <c r="M430" s="277" t="s">
        <v>42</v>
      </c>
      <c r="N430" s="278" t="s">
        <v>50</v>
      </c>
      <c r="O430" s="87"/>
      <c r="P430" s="226">
        <f>O430*H430</f>
        <v>0</v>
      </c>
      <c r="Q430" s="226">
        <v>0.13100000000000001</v>
      </c>
      <c r="R430" s="226">
        <f>Q430*H430</f>
        <v>2.118401</v>
      </c>
      <c r="S430" s="226">
        <v>0</v>
      </c>
      <c r="T430" s="227">
        <f>S430*H430</f>
        <v>0</v>
      </c>
      <c r="U430" s="41"/>
      <c r="V430" s="41"/>
      <c r="W430" s="41"/>
      <c r="X430" s="41"/>
      <c r="Y430" s="41"/>
      <c r="Z430" s="41"/>
      <c r="AA430" s="41"/>
      <c r="AB430" s="41"/>
      <c r="AC430" s="41"/>
      <c r="AD430" s="41"/>
      <c r="AE430" s="41"/>
      <c r="AR430" s="228" t="s">
        <v>340</v>
      </c>
      <c r="AT430" s="228" t="s">
        <v>350</v>
      </c>
      <c r="AU430" s="228" t="s">
        <v>88</v>
      </c>
      <c r="AY430" s="20" t="s">
        <v>292</v>
      </c>
      <c r="BE430" s="229">
        <f>IF(N430="základní",J430,0)</f>
        <v>0</v>
      </c>
      <c r="BF430" s="229">
        <f>IF(N430="snížená",J430,0)</f>
        <v>0</v>
      </c>
      <c r="BG430" s="229">
        <f>IF(N430="zákl. přenesená",J430,0)</f>
        <v>0</v>
      </c>
      <c r="BH430" s="229">
        <f>IF(N430="sníž. přenesená",J430,0)</f>
        <v>0</v>
      </c>
      <c r="BI430" s="229">
        <f>IF(N430="nulová",J430,0)</f>
        <v>0</v>
      </c>
      <c r="BJ430" s="20" t="s">
        <v>86</v>
      </c>
      <c r="BK430" s="229">
        <f>ROUND(I430*H430,2)</f>
        <v>0</v>
      </c>
      <c r="BL430" s="20" t="s">
        <v>150</v>
      </c>
      <c r="BM430" s="228" t="s">
        <v>699</v>
      </c>
    </row>
    <row r="431" s="2" customFormat="1">
      <c r="A431" s="41"/>
      <c r="B431" s="42"/>
      <c r="C431" s="43"/>
      <c r="D431" s="237" t="s">
        <v>324</v>
      </c>
      <c r="E431" s="43"/>
      <c r="F431" s="268" t="s">
        <v>694</v>
      </c>
      <c r="G431" s="43"/>
      <c r="H431" s="43"/>
      <c r="I431" s="232"/>
      <c r="J431" s="43"/>
      <c r="K431" s="43"/>
      <c r="L431" s="47"/>
      <c r="M431" s="233"/>
      <c r="N431" s="234"/>
      <c r="O431" s="87"/>
      <c r="P431" s="87"/>
      <c r="Q431" s="87"/>
      <c r="R431" s="87"/>
      <c r="S431" s="87"/>
      <c r="T431" s="88"/>
      <c r="U431" s="41"/>
      <c r="V431" s="41"/>
      <c r="W431" s="41"/>
      <c r="X431" s="41"/>
      <c r="Y431" s="41"/>
      <c r="Z431" s="41"/>
      <c r="AA431" s="41"/>
      <c r="AB431" s="41"/>
      <c r="AC431" s="41"/>
      <c r="AD431" s="41"/>
      <c r="AE431" s="41"/>
      <c r="AT431" s="20" t="s">
        <v>324</v>
      </c>
      <c r="AU431" s="20" t="s">
        <v>88</v>
      </c>
    </row>
    <row r="432" s="14" customFormat="1">
      <c r="A432" s="14"/>
      <c r="B432" s="246"/>
      <c r="C432" s="247"/>
      <c r="D432" s="237" t="s">
        <v>301</v>
      </c>
      <c r="E432" s="248" t="s">
        <v>42</v>
      </c>
      <c r="F432" s="249" t="s">
        <v>141</v>
      </c>
      <c r="G432" s="247"/>
      <c r="H432" s="250">
        <v>15.699999999999999</v>
      </c>
      <c r="I432" s="251"/>
      <c r="J432" s="247"/>
      <c r="K432" s="247"/>
      <c r="L432" s="252"/>
      <c r="M432" s="253"/>
      <c r="N432" s="254"/>
      <c r="O432" s="254"/>
      <c r="P432" s="254"/>
      <c r="Q432" s="254"/>
      <c r="R432" s="254"/>
      <c r="S432" s="254"/>
      <c r="T432" s="255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56" t="s">
        <v>301</v>
      </c>
      <c r="AU432" s="256" t="s">
        <v>88</v>
      </c>
      <c r="AV432" s="14" t="s">
        <v>88</v>
      </c>
      <c r="AW432" s="14" t="s">
        <v>38</v>
      </c>
      <c r="AX432" s="14" t="s">
        <v>79</v>
      </c>
      <c r="AY432" s="256" t="s">
        <v>292</v>
      </c>
    </row>
    <row r="433" s="15" customFormat="1">
      <c r="A433" s="15"/>
      <c r="B433" s="257"/>
      <c r="C433" s="258"/>
      <c r="D433" s="237" t="s">
        <v>301</v>
      </c>
      <c r="E433" s="259" t="s">
        <v>42</v>
      </c>
      <c r="F433" s="260" t="s">
        <v>303</v>
      </c>
      <c r="G433" s="258"/>
      <c r="H433" s="261">
        <v>15.699999999999999</v>
      </c>
      <c r="I433" s="262"/>
      <c r="J433" s="258"/>
      <c r="K433" s="258"/>
      <c r="L433" s="263"/>
      <c r="M433" s="264"/>
      <c r="N433" s="265"/>
      <c r="O433" s="265"/>
      <c r="P433" s="265"/>
      <c r="Q433" s="265"/>
      <c r="R433" s="265"/>
      <c r="S433" s="265"/>
      <c r="T433" s="266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T433" s="267" t="s">
        <v>301</v>
      </c>
      <c r="AU433" s="267" t="s">
        <v>88</v>
      </c>
      <c r="AV433" s="15" t="s">
        <v>150</v>
      </c>
      <c r="AW433" s="15" t="s">
        <v>38</v>
      </c>
      <c r="AX433" s="15" t="s">
        <v>86</v>
      </c>
      <c r="AY433" s="267" t="s">
        <v>292</v>
      </c>
    </row>
    <row r="434" s="14" customFormat="1">
      <c r="A434" s="14"/>
      <c r="B434" s="246"/>
      <c r="C434" s="247"/>
      <c r="D434" s="237" t="s">
        <v>301</v>
      </c>
      <c r="E434" s="247"/>
      <c r="F434" s="249" t="s">
        <v>700</v>
      </c>
      <c r="G434" s="247"/>
      <c r="H434" s="250">
        <v>16.170999999999999</v>
      </c>
      <c r="I434" s="251"/>
      <c r="J434" s="247"/>
      <c r="K434" s="247"/>
      <c r="L434" s="252"/>
      <c r="M434" s="253"/>
      <c r="N434" s="254"/>
      <c r="O434" s="254"/>
      <c r="P434" s="254"/>
      <c r="Q434" s="254"/>
      <c r="R434" s="254"/>
      <c r="S434" s="254"/>
      <c r="T434" s="255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56" t="s">
        <v>301</v>
      </c>
      <c r="AU434" s="256" t="s">
        <v>88</v>
      </c>
      <c r="AV434" s="14" t="s">
        <v>88</v>
      </c>
      <c r="AW434" s="14" t="s">
        <v>4</v>
      </c>
      <c r="AX434" s="14" t="s">
        <v>86</v>
      </c>
      <c r="AY434" s="256" t="s">
        <v>292</v>
      </c>
    </row>
    <row r="435" s="2" customFormat="1" ht="44.25" customHeight="1">
      <c r="A435" s="41"/>
      <c r="B435" s="42"/>
      <c r="C435" s="217" t="s">
        <v>701</v>
      </c>
      <c r="D435" s="217" t="s">
        <v>294</v>
      </c>
      <c r="E435" s="218" t="s">
        <v>702</v>
      </c>
      <c r="F435" s="219" t="s">
        <v>703</v>
      </c>
      <c r="G435" s="220" t="s">
        <v>116</v>
      </c>
      <c r="H435" s="221">
        <v>170.69999999999999</v>
      </c>
      <c r="I435" s="222"/>
      <c r="J435" s="223">
        <f>ROUND(I435*H435,2)</f>
        <v>0</v>
      </c>
      <c r="K435" s="219" t="s">
        <v>297</v>
      </c>
      <c r="L435" s="47"/>
      <c r="M435" s="224" t="s">
        <v>42</v>
      </c>
      <c r="N435" s="225" t="s">
        <v>50</v>
      </c>
      <c r="O435" s="87"/>
      <c r="P435" s="226">
        <f>O435*H435</f>
        <v>0</v>
      </c>
      <c r="Q435" s="226">
        <v>0.11162</v>
      </c>
      <c r="R435" s="226">
        <f>Q435*H435</f>
        <v>19.053533999999999</v>
      </c>
      <c r="S435" s="226">
        <v>0</v>
      </c>
      <c r="T435" s="227">
        <f>S435*H435</f>
        <v>0</v>
      </c>
      <c r="U435" s="41"/>
      <c r="V435" s="41"/>
      <c r="W435" s="41"/>
      <c r="X435" s="41"/>
      <c r="Y435" s="41"/>
      <c r="Z435" s="41"/>
      <c r="AA435" s="41"/>
      <c r="AB435" s="41"/>
      <c r="AC435" s="41"/>
      <c r="AD435" s="41"/>
      <c r="AE435" s="41"/>
      <c r="AR435" s="228" t="s">
        <v>150</v>
      </c>
      <c r="AT435" s="228" t="s">
        <v>294</v>
      </c>
      <c r="AU435" s="228" t="s">
        <v>88</v>
      </c>
      <c r="AY435" s="20" t="s">
        <v>292</v>
      </c>
      <c r="BE435" s="229">
        <f>IF(N435="základní",J435,0)</f>
        <v>0</v>
      </c>
      <c r="BF435" s="229">
        <f>IF(N435="snížená",J435,0)</f>
        <v>0</v>
      </c>
      <c r="BG435" s="229">
        <f>IF(N435="zákl. přenesená",J435,0)</f>
        <v>0</v>
      </c>
      <c r="BH435" s="229">
        <f>IF(N435="sníž. přenesená",J435,0)</f>
        <v>0</v>
      </c>
      <c r="BI435" s="229">
        <f>IF(N435="nulová",J435,0)</f>
        <v>0</v>
      </c>
      <c r="BJ435" s="20" t="s">
        <v>86</v>
      </c>
      <c r="BK435" s="229">
        <f>ROUND(I435*H435,2)</f>
        <v>0</v>
      </c>
      <c r="BL435" s="20" t="s">
        <v>150</v>
      </c>
      <c r="BM435" s="228" t="s">
        <v>704</v>
      </c>
    </row>
    <row r="436" s="2" customFormat="1">
      <c r="A436" s="41"/>
      <c r="B436" s="42"/>
      <c r="C436" s="43"/>
      <c r="D436" s="230" t="s">
        <v>299</v>
      </c>
      <c r="E436" s="43"/>
      <c r="F436" s="231" t="s">
        <v>705</v>
      </c>
      <c r="G436" s="43"/>
      <c r="H436" s="43"/>
      <c r="I436" s="232"/>
      <c r="J436" s="43"/>
      <c r="K436" s="43"/>
      <c r="L436" s="47"/>
      <c r="M436" s="233"/>
      <c r="N436" s="234"/>
      <c r="O436" s="87"/>
      <c r="P436" s="87"/>
      <c r="Q436" s="87"/>
      <c r="R436" s="87"/>
      <c r="S436" s="87"/>
      <c r="T436" s="88"/>
      <c r="U436" s="41"/>
      <c r="V436" s="41"/>
      <c r="W436" s="41"/>
      <c r="X436" s="41"/>
      <c r="Y436" s="41"/>
      <c r="Z436" s="41"/>
      <c r="AA436" s="41"/>
      <c r="AB436" s="41"/>
      <c r="AC436" s="41"/>
      <c r="AD436" s="41"/>
      <c r="AE436" s="41"/>
      <c r="AT436" s="20" t="s">
        <v>299</v>
      </c>
      <c r="AU436" s="20" t="s">
        <v>88</v>
      </c>
    </row>
    <row r="437" s="13" customFormat="1">
      <c r="A437" s="13"/>
      <c r="B437" s="235"/>
      <c r="C437" s="236"/>
      <c r="D437" s="237" t="s">
        <v>301</v>
      </c>
      <c r="E437" s="238" t="s">
        <v>42</v>
      </c>
      <c r="F437" s="239" t="s">
        <v>302</v>
      </c>
      <c r="G437" s="236"/>
      <c r="H437" s="238" t="s">
        <v>42</v>
      </c>
      <c r="I437" s="240"/>
      <c r="J437" s="236"/>
      <c r="K437" s="236"/>
      <c r="L437" s="241"/>
      <c r="M437" s="242"/>
      <c r="N437" s="243"/>
      <c r="O437" s="243"/>
      <c r="P437" s="243"/>
      <c r="Q437" s="243"/>
      <c r="R437" s="243"/>
      <c r="S437" s="243"/>
      <c r="T437" s="244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45" t="s">
        <v>301</v>
      </c>
      <c r="AU437" s="245" t="s">
        <v>88</v>
      </c>
      <c r="AV437" s="13" t="s">
        <v>86</v>
      </c>
      <c r="AW437" s="13" t="s">
        <v>38</v>
      </c>
      <c r="AX437" s="13" t="s">
        <v>79</v>
      </c>
      <c r="AY437" s="245" t="s">
        <v>292</v>
      </c>
    </row>
    <row r="438" s="14" customFormat="1">
      <c r="A438" s="14"/>
      <c r="B438" s="246"/>
      <c r="C438" s="247"/>
      <c r="D438" s="237" t="s">
        <v>301</v>
      </c>
      <c r="E438" s="248" t="s">
        <v>125</v>
      </c>
      <c r="F438" s="249" t="s">
        <v>706</v>
      </c>
      <c r="G438" s="247"/>
      <c r="H438" s="250">
        <v>75.299999999999997</v>
      </c>
      <c r="I438" s="251"/>
      <c r="J438" s="247"/>
      <c r="K438" s="247"/>
      <c r="L438" s="252"/>
      <c r="M438" s="253"/>
      <c r="N438" s="254"/>
      <c r="O438" s="254"/>
      <c r="P438" s="254"/>
      <c r="Q438" s="254"/>
      <c r="R438" s="254"/>
      <c r="S438" s="254"/>
      <c r="T438" s="255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56" t="s">
        <v>301</v>
      </c>
      <c r="AU438" s="256" t="s">
        <v>88</v>
      </c>
      <c r="AV438" s="14" t="s">
        <v>88</v>
      </c>
      <c r="AW438" s="14" t="s">
        <v>38</v>
      </c>
      <c r="AX438" s="14" t="s">
        <v>79</v>
      </c>
      <c r="AY438" s="256" t="s">
        <v>292</v>
      </c>
    </row>
    <row r="439" s="14" customFormat="1">
      <c r="A439" s="14"/>
      <c r="B439" s="246"/>
      <c r="C439" s="247"/>
      <c r="D439" s="237" t="s">
        <v>301</v>
      </c>
      <c r="E439" s="248" t="s">
        <v>128</v>
      </c>
      <c r="F439" s="249" t="s">
        <v>707</v>
      </c>
      <c r="G439" s="247"/>
      <c r="H439" s="250">
        <v>37.600000000000001</v>
      </c>
      <c r="I439" s="251"/>
      <c r="J439" s="247"/>
      <c r="K439" s="247"/>
      <c r="L439" s="252"/>
      <c r="M439" s="253"/>
      <c r="N439" s="254"/>
      <c r="O439" s="254"/>
      <c r="P439" s="254"/>
      <c r="Q439" s="254"/>
      <c r="R439" s="254"/>
      <c r="S439" s="254"/>
      <c r="T439" s="255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56" t="s">
        <v>301</v>
      </c>
      <c r="AU439" s="256" t="s">
        <v>88</v>
      </c>
      <c r="AV439" s="14" t="s">
        <v>88</v>
      </c>
      <c r="AW439" s="14" t="s">
        <v>38</v>
      </c>
      <c r="AX439" s="14" t="s">
        <v>79</v>
      </c>
      <c r="AY439" s="256" t="s">
        <v>292</v>
      </c>
    </row>
    <row r="440" s="14" customFormat="1">
      <c r="A440" s="14"/>
      <c r="B440" s="246"/>
      <c r="C440" s="247"/>
      <c r="D440" s="237" t="s">
        <v>301</v>
      </c>
      <c r="E440" s="248" t="s">
        <v>131</v>
      </c>
      <c r="F440" s="249" t="s">
        <v>708</v>
      </c>
      <c r="G440" s="247"/>
      <c r="H440" s="250">
        <v>42.899999999999999</v>
      </c>
      <c r="I440" s="251"/>
      <c r="J440" s="247"/>
      <c r="K440" s="247"/>
      <c r="L440" s="252"/>
      <c r="M440" s="253"/>
      <c r="N440" s="254"/>
      <c r="O440" s="254"/>
      <c r="P440" s="254"/>
      <c r="Q440" s="254"/>
      <c r="R440" s="254"/>
      <c r="S440" s="254"/>
      <c r="T440" s="255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56" t="s">
        <v>301</v>
      </c>
      <c r="AU440" s="256" t="s">
        <v>88</v>
      </c>
      <c r="AV440" s="14" t="s">
        <v>88</v>
      </c>
      <c r="AW440" s="14" t="s">
        <v>38</v>
      </c>
      <c r="AX440" s="14" t="s">
        <v>79</v>
      </c>
      <c r="AY440" s="256" t="s">
        <v>292</v>
      </c>
    </row>
    <row r="441" s="14" customFormat="1">
      <c r="A441" s="14"/>
      <c r="B441" s="246"/>
      <c r="C441" s="247"/>
      <c r="D441" s="237" t="s">
        <v>301</v>
      </c>
      <c r="E441" s="248" t="s">
        <v>134</v>
      </c>
      <c r="F441" s="249" t="s">
        <v>709</v>
      </c>
      <c r="G441" s="247"/>
      <c r="H441" s="250">
        <v>14.9</v>
      </c>
      <c r="I441" s="251"/>
      <c r="J441" s="247"/>
      <c r="K441" s="247"/>
      <c r="L441" s="252"/>
      <c r="M441" s="253"/>
      <c r="N441" s="254"/>
      <c r="O441" s="254"/>
      <c r="P441" s="254"/>
      <c r="Q441" s="254"/>
      <c r="R441" s="254"/>
      <c r="S441" s="254"/>
      <c r="T441" s="255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56" t="s">
        <v>301</v>
      </c>
      <c r="AU441" s="256" t="s">
        <v>88</v>
      </c>
      <c r="AV441" s="14" t="s">
        <v>88</v>
      </c>
      <c r="AW441" s="14" t="s">
        <v>38</v>
      </c>
      <c r="AX441" s="14" t="s">
        <v>79</v>
      </c>
      <c r="AY441" s="256" t="s">
        <v>292</v>
      </c>
    </row>
    <row r="442" s="15" customFormat="1">
      <c r="A442" s="15"/>
      <c r="B442" s="257"/>
      <c r="C442" s="258"/>
      <c r="D442" s="237" t="s">
        <v>301</v>
      </c>
      <c r="E442" s="259" t="s">
        <v>42</v>
      </c>
      <c r="F442" s="260" t="s">
        <v>303</v>
      </c>
      <c r="G442" s="258"/>
      <c r="H442" s="261">
        <v>170.69999999999999</v>
      </c>
      <c r="I442" s="262"/>
      <c r="J442" s="258"/>
      <c r="K442" s="258"/>
      <c r="L442" s="263"/>
      <c r="M442" s="264"/>
      <c r="N442" s="265"/>
      <c r="O442" s="265"/>
      <c r="P442" s="265"/>
      <c r="Q442" s="265"/>
      <c r="R442" s="265"/>
      <c r="S442" s="265"/>
      <c r="T442" s="266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T442" s="267" t="s">
        <v>301</v>
      </c>
      <c r="AU442" s="267" t="s">
        <v>88</v>
      </c>
      <c r="AV442" s="15" t="s">
        <v>150</v>
      </c>
      <c r="AW442" s="15" t="s">
        <v>38</v>
      </c>
      <c r="AX442" s="15" t="s">
        <v>86</v>
      </c>
      <c r="AY442" s="267" t="s">
        <v>292</v>
      </c>
    </row>
    <row r="443" s="2" customFormat="1" ht="16.5" customHeight="1">
      <c r="A443" s="41"/>
      <c r="B443" s="42"/>
      <c r="C443" s="269" t="s">
        <v>710</v>
      </c>
      <c r="D443" s="269" t="s">
        <v>350</v>
      </c>
      <c r="E443" s="270" t="s">
        <v>711</v>
      </c>
      <c r="F443" s="271" t="s">
        <v>712</v>
      </c>
      <c r="G443" s="272" t="s">
        <v>116</v>
      </c>
      <c r="H443" s="273">
        <v>77.558999999999998</v>
      </c>
      <c r="I443" s="274"/>
      <c r="J443" s="275">
        <f>ROUND(I443*H443,2)</f>
        <v>0</v>
      </c>
      <c r="K443" s="271" t="s">
        <v>297</v>
      </c>
      <c r="L443" s="276"/>
      <c r="M443" s="277" t="s">
        <v>42</v>
      </c>
      <c r="N443" s="278" t="s">
        <v>50</v>
      </c>
      <c r="O443" s="87"/>
      <c r="P443" s="226">
        <f>O443*H443</f>
        <v>0</v>
      </c>
      <c r="Q443" s="226">
        <v>0.17599999999999999</v>
      </c>
      <c r="R443" s="226">
        <f>Q443*H443</f>
        <v>13.650383999999999</v>
      </c>
      <c r="S443" s="226">
        <v>0</v>
      </c>
      <c r="T443" s="227">
        <f>S443*H443</f>
        <v>0</v>
      </c>
      <c r="U443" s="41"/>
      <c r="V443" s="41"/>
      <c r="W443" s="41"/>
      <c r="X443" s="41"/>
      <c r="Y443" s="41"/>
      <c r="Z443" s="41"/>
      <c r="AA443" s="41"/>
      <c r="AB443" s="41"/>
      <c r="AC443" s="41"/>
      <c r="AD443" s="41"/>
      <c r="AE443" s="41"/>
      <c r="AR443" s="228" t="s">
        <v>340</v>
      </c>
      <c r="AT443" s="228" t="s">
        <v>350</v>
      </c>
      <c r="AU443" s="228" t="s">
        <v>88</v>
      </c>
      <c r="AY443" s="20" t="s">
        <v>292</v>
      </c>
      <c r="BE443" s="229">
        <f>IF(N443="základní",J443,0)</f>
        <v>0</v>
      </c>
      <c r="BF443" s="229">
        <f>IF(N443="snížená",J443,0)</f>
        <v>0</v>
      </c>
      <c r="BG443" s="229">
        <f>IF(N443="zákl. přenesená",J443,0)</f>
        <v>0</v>
      </c>
      <c r="BH443" s="229">
        <f>IF(N443="sníž. přenesená",J443,0)</f>
        <v>0</v>
      </c>
      <c r="BI443" s="229">
        <f>IF(N443="nulová",J443,0)</f>
        <v>0</v>
      </c>
      <c r="BJ443" s="20" t="s">
        <v>86</v>
      </c>
      <c r="BK443" s="229">
        <f>ROUND(I443*H443,2)</f>
        <v>0</v>
      </c>
      <c r="BL443" s="20" t="s">
        <v>150</v>
      </c>
      <c r="BM443" s="228" t="s">
        <v>713</v>
      </c>
    </row>
    <row r="444" s="14" customFormat="1">
      <c r="A444" s="14"/>
      <c r="B444" s="246"/>
      <c r="C444" s="247"/>
      <c r="D444" s="237" t="s">
        <v>301</v>
      </c>
      <c r="E444" s="248" t="s">
        <v>42</v>
      </c>
      <c r="F444" s="249" t="s">
        <v>125</v>
      </c>
      <c r="G444" s="247"/>
      <c r="H444" s="250">
        <v>75.299999999999997</v>
      </c>
      <c r="I444" s="251"/>
      <c r="J444" s="247"/>
      <c r="K444" s="247"/>
      <c r="L444" s="252"/>
      <c r="M444" s="253"/>
      <c r="N444" s="254"/>
      <c r="O444" s="254"/>
      <c r="P444" s="254"/>
      <c r="Q444" s="254"/>
      <c r="R444" s="254"/>
      <c r="S444" s="254"/>
      <c r="T444" s="255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56" t="s">
        <v>301</v>
      </c>
      <c r="AU444" s="256" t="s">
        <v>88</v>
      </c>
      <c r="AV444" s="14" t="s">
        <v>88</v>
      </c>
      <c r="AW444" s="14" t="s">
        <v>38</v>
      </c>
      <c r="AX444" s="14" t="s">
        <v>79</v>
      </c>
      <c r="AY444" s="256" t="s">
        <v>292</v>
      </c>
    </row>
    <row r="445" s="15" customFormat="1">
      <c r="A445" s="15"/>
      <c r="B445" s="257"/>
      <c r="C445" s="258"/>
      <c r="D445" s="237" t="s">
        <v>301</v>
      </c>
      <c r="E445" s="259" t="s">
        <v>42</v>
      </c>
      <c r="F445" s="260" t="s">
        <v>303</v>
      </c>
      <c r="G445" s="258"/>
      <c r="H445" s="261">
        <v>75.299999999999997</v>
      </c>
      <c r="I445" s="262"/>
      <c r="J445" s="258"/>
      <c r="K445" s="258"/>
      <c r="L445" s="263"/>
      <c r="M445" s="264"/>
      <c r="N445" s="265"/>
      <c r="O445" s="265"/>
      <c r="P445" s="265"/>
      <c r="Q445" s="265"/>
      <c r="R445" s="265"/>
      <c r="S445" s="265"/>
      <c r="T445" s="266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T445" s="267" t="s">
        <v>301</v>
      </c>
      <c r="AU445" s="267" t="s">
        <v>88</v>
      </c>
      <c r="AV445" s="15" t="s">
        <v>150</v>
      </c>
      <c r="AW445" s="15" t="s">
        <v>38</v>
      </c>
      <c r="AX445" s="15" t="s">
        <v>86</v>
      </c>
      <c r="AY445" s="267" t="s">
        <v>292</v>
      </c>
    </row>
    <row r="446" s="14" customFormat="1">
      <c r="A446" s="14"/>
      <c r="B446" s="246"/>
      <c r="C446" s="247"/>
      <c r="D446" s="237" t="s">
        <v>301</v>
      </c>
      <c r="E446" s="247"/>
      <c r="F446" s="249" t="s">
        <v>714</v>
      </c>
      <c r="G446" s="247"/>
      <c r="H446" s="250">
        <v>77.558999999999998</v>
      </c>
      <c r="I446" s="251"/>
      <c r="J446" s="247"/>
      <c r="K446" s="247"/>
      <c r="L446" s="252"/>
      <c r="M446" s="253"/>
      <c r="N446" s="254"/>
      <c r="O446" s="254"/>
      <c r="P446" s="254"/>
      <c r="Q446" s="254"/>
      <c r="R446" s="254"/>
      <c r="S446" s="254"/>
      <c r="T446" s="255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56" t="s">
        <v>301</v>
      </c>
      <c r="AU446" s="256" t="s">
        <v>88</v>
      </c>
      <c r="AV446" s="14" t="s">
        <v>88</v>
      </c>
      <c r="AW446" s="14" t="s">
        <v>4</v>
      </c>
      <c r="AX446" s="14" t="s">
        <v>86</v>
      </c>
      <c r="AY446" s="256" t="s">
        <v>292</v>
      </c>
    </row>
    <row r="447" s="2" customFormat="1" ht="16.5" customHeight="1">
      <c r="A447" s="41"/>
      <c r="B447" s="42"/>
      <c r="C447" s="269" t="s">
        <v>715</v>
      </c>
      <c r="D447" s="269" t="s">
        <v>350</v>
      </c>
      <c r="E447" s="270" t="s">
        <v>716</v>
      </c>
      <c r="F447" s="271" t="s">
        <v>717</v>
      </c>
      <c r="G447" s="272" t="s">
        <v>116</v>
      </c>
      <c r="H447" s="273">
        <v>82.915000000000006</v>
      </c>
      <c r="I447" s="274"/>
      <c r="J447" s="275">
        <f>ROUND(I447*H447,2)</f>
        <v>0</v>
      </c>
      <c r="K447" s="271" t="s">
        <v>297</v>
      </c>
      <c r="L447" s="276"/>
      <c r="M447" s="277" t="s">
        <v>42</v>
      </c>
      <c r="N447" s="278" t="s">
        <v>50</v>
      </c>
      <c r="O447" s="87"/>
      <c r="P447" s="226">
        <f>O447*H447</f>
        <v>0</v>
      </c>
      <c r="Q447" s="226">
        <v>0.17499999999999999</v>
      </c>
      <c r="R447" s="226">
        <f>Q447*H447</f>
        <v>14.510125</v>
      </c>
      <c r="S447" s="226">
        <v>0</v>
      </c>
      <c r="T447" s="227">
        <f>S447*H447</f>
        <v>0</v>
      </c>
      <c r="U447" s="41"/>
      <c r="V447" s="41"/>
      <c r="W447" s="41"/>
      <c r="X447" s="41"/>
      <c r="Y447" s="41"/>
      <c r="Z447" s="41"/>
      <c r="AA447" s="41"/>
      <c r="AB447" s="41"/>
      <c r="AC447" s="41"/>
      <c r="AD447" s="41"/>
      <c r="AE447" s="41"/>
      <c r="AR447" s="228" t="s">
        <v>340</v>
      </c>
      <c r="AT447" s="228" t="s">
        <v>350</v>
      </c>
      <c r="AU447" s="228" t="s">
        <v>88</v>
      </c>
      <c r="AY447" s="20" t="s">
        <v>292</v>
      </c>
      <c r="BE447" s="229">
        <f>IF(N447="základní",J447,0)</f>
        <v>0</v>
      </c>
      <c r="BF447" s="229">
        <f>IF(N447="snížená",J447,0)</f>
        <v>0</v>
      </c>
      <c r="BG447" s="229">
        <f>IF(N447="zákl. přenesená",J447,0)</f>
        <v>0</v>
      </c>
      <c r="BH447" s="229">
        <f>IF(N447="sníž. přenesená",J447,0)</f>
        <v>0</v>
      </c>
      <c r="BI447" s="229">
        <f>IF(N447="nulová",J447,0)</f>
        <v>0</v>
      </c>
      <c r="BJ447" s="20" t="s">
        <v>86</v>
      </c>
      <c r="BK447" s="229">
        <f>ROUND(I447*H447,2)</f>
        <v>0</v>
      </c>
      <c r="BL447" s="20" t="s">
        <v>150</v>
      </c>
      <c r="BM447" s="228" t="s">
        <v>718</v>
      </c>
    </row>
    <row r="448" s="2" customFormat="1">
      <c r="A448" s="41"/>
      <c r="B448" s="42"/>
      <c r="C448" s="43"/>
      <c r="D448" s="237" t="s">
        <v>324</v>
      </c>
      <c r="E448" s="43"/>
      <c r="F448" s="268" t="s">
        <v>694</v>
      </c>
      <c r="G448" s="43"/>
      <c r="H448" s="43"/>
      <c r="I448" s="232"/>
      <c r="J448" s="43"/>
      <c r="K448" s="43"/>
      <c r="L448" s="47"/>
      <c r="M448" s="233"/>
      <c r="N448" s="234"/>
      <c r="O448" s="87"/>
      <c r="P448" s="87"/>
      <c r="Q448" s="87"/>
      <c r="R448" s="87"/>
      <c r="S448" s="87"/>
      <c r="T448" s="88"/>
      <c r="U448" s="41"/>
      <c r="V448" s="41"/>
      <c r="W448" s="41"/>
      <c r="X448" s="41"/>
      <c r="Y448" s="41"/>
      <c r="Z448" s="41"/>
      <c r="AA448" s="41"/>
      <c r="AB448" s="41"/>
      <c r="AC448" s="41"/>
      <c r="AD448" s="41"/>
      <c r="AE448" s="41"/>
      <c r="AT448" s="20" t="s">
        <v>324</v>
      </c>
      <c r="AU448" s="20" t="s">
        <v>88</v>
      </c>
    </row>
    <row r="449" s="14" customFormat="1">
      <c r="A449" s="14"/>
      <c r="B449" s="246"/>
      <c r="C449" s="247"/>
      <c r="D449" s="237" t="s">
        <v>301</v>
      </c>
      <c r="E449" s="248" t="s">
        <v>42</v>
      </c>
      <c r="F449" s="249" t="s">
        <v>719</v>
      </c>
      <c r="G449" s="247"/>
      <c r="H449" s="250">
        <v>80.5</v>
      </c>
      <c r="I449" s="251"/>
      <c r="J449" s="247"/>
      <c r="K449" s="247"/>
      <c r="L449" s="252"/>
      <c r="M449" s="253"/>
      <c r="N449" s="254"/>
      <c r="O449" s="254"/>
      <c r="P449" s="254"/>
      <c r="Q449" s="254"/>
      <c r="R449" s="254"/>
      <c r="S449" s="254"/>
      <c r="T449" s="255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56" t="s">
        <v>301</v>
      </c>
      <c r="AU449" s="256" t="s">
        <v>88</v>
      </c>
      <c r="AV449" s="14" t="s">
        <v>88</v>
      </c>
      <c r="AW449" s="14" t="s">
        <v>38</v>
      </c>
      <c r="AX449" s="14" t="s">
        <v>79</v>
      </c>
      <c r="AY449" s="256" t="s">
        <v>292</v>
      </c>
    </row>
    <row r="450" s="15" customFormat="1">
      <c r="A450" s="15"/>
      <c r="B450" s="257"/>
      <c r="C450" s="258"/>
      <c r="D450" s="237" t="s">
        <v>301</v>
      </c>
      <c r="E450" s="259" t="s">
        <v>42</v>
      </c>
      <c r="F450" s="260" t="s">
        <v>303</v>
      </c>
      <c r="G450" s="258"/>
      <c r="H450" s="261">
        <v>80.5</v>
      </c>
      <c r="I450" s="262"/>
      <c r="J450" s="258"/>
      <c r="K450" s="258"/>
      <c r="L450" s="263"/>
      <c r="M450" s="264"/>
      <c r="N450" s="265"/>
      <c r="O450" s="265"/>
      <c r="P450" s="265"/>
      <c r="Q450" s="265"/>
      <c r="R450" s="265"/>
      <c r="S450" s="265"/>
      <c r="T450" s="266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T450" s="267" t="s">
        <v>301</v>
      </c>
      <c r="AU450" s="267" t="s">
        <v>88</v>
      </c>
      <c r="AV450" s="15" t="s">
        <v>150</v>
      </c>
      <c r="AW450" s="15" t="s">
        <v>38</v>
      </c>
      <c r="AX450" s="15" t="s">
        <v>86</v>
      </c>
      <c r="AY450" s="267" t="s">
        <v>292</v>
      </c>
    </row>
    <row r="451" s="14" customFormat="1">
      <c r="A451" s="14"/>
      <c r="B451" s="246"/>
      <c r="C451" s="247"/>
      <c r="D451" s="237" t="s">
        <v>301</v>
      </c>
      <c r="E451" s="247"/>
      <c r="F451" s="249" t="s">
        <v>720</v>
      </c>
      <c r="G451" s="247"/>
      <c r="H451" s="250">
        <v>82.915000000000006</v>
      </c>
      <c r="I451" s="251"/>
      <c r="J451" s="247"/>
      <c r="K451" s="247"/>
      <c r="L451" s="252"/>
      <c r="M451" s="253"/>
      <c r="N451" s="254"/>
      <c r="O451" s="254"/>
      <c r="P451" s="254"/>
      <c r="Q451" s="254"/>
      <c r="R451" s="254"/>
      <c r="S451" s="254"/>
      <c r="T451" s="255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56" t="s">
        <v>301</v>
      </c>
      <c r="AU451" s="256" t="s">
        <v>88</v>
      </c>
      <c r="AV451" s="14" t="s">
        <v>88</v>
      </c>
      <c r="AW451" s="14" t="s">
        <v>4</v>
      </c>
      <c r="AX451" s="14" t="s">
        <v>86</v>
      </c>
      <c r="AY451" s="256" t="s">
        <v>292</v>
      </c>
    </row>
    <row r="452" s="2" customFormat="1" ht="16.5" customHeight="1">
      <c r="A452" s="41"/>
      <c r="B452" s="42"/>
      <c r="C452" s="269" t="s">
        <v>721</v>
      </c>
      <c r="D452" s="269" t="s">
        <v>350</v>
      </c>
      <c r="E452" s="270" t="s">
        <v>722</v>
      </c>
      <c r="F452" s="271" t="s">
        <v>723</v>
      </c>
      <c r="G452" s="272" t="s">
        <v>116</v>
      </c>
      <c r="H452" s="273">
        <v>15.347</v>
      </c>
      <c r="I452" s="274"/>
      <c r="J452" s="275">
        <f>ROUND(I452*H452,2)</f>
        <v>0</v>
      </c>
      <c r="K452" s="271" t="s">
        <v>42</v>
      </c>
      <c r="L452" s="276"/>
      <c r="M452" s="277" t="s">
        <v>42</v>
      </c>
      <c r="N452" s="278" t="s">
        <v>50</v>
      </c>
      <c r="O452" s="87"/>
      <c r="P452" s="226">
        <f>O452*H452</f>
        <v>0</v>
      </c>
      <c r="Q452" s="226">
        <v>0.17599999999999999</v>
      </c>
      <c r="R452" s="226">
        <f>Q452*H452</f>
        <v>2.7010719999999999</v>
      </c>
      <c r="S452" s="226">
        <v>0</v>
      </c>
      <c r="T452" s="227">
        <f>S452*H452</f>
        <v>0</v>
      </c>
      <c r="U452" s="41"/>
      <c r="V452" s="41"/>
      <c r="W452" s="41"/>
      <c r="X452" s="41"/>
      <c r="Y452" s="41"/>
      <c r="Z452" s="41"/>
      <c r="AA452" s="41"/>
      <c r="AB452" s="41"/>
      <c r="AC452" s="41"/>
      <c r="AD452" s="41"/>
      <c r="AE452" s="41"/>
      <c r="AR452" s="228" t="s">
        <v>340</v>
      </c>
      <c r="AT452" s="228" t="s">
        <v>350</v>
      </c>
      <c r="AU452" s="228" t="s">
        <v>88</v>
      </c>
      <c r="AY452" s="20" t="s">
        <v>292</v>
      </c>
      <c r="BE452" s="229">
        <f>IF(N452="základní",J452,0)</f>
        <v>0</v>
      </c>
      <c r="BF452" s="229">
        <f>IF(N452="snížená",J452,0)</f>
        <v>0</v>
      </c>
      <c r="BG452" s="229">
        <f>IF(N452="zákl. přenesená",J452,0)</f>
        <v>0</v>
      </c>
      <c r="BH452" s="229">
        <f>IF(N452="sníž. přenesená",J452,0)</f>
        <v>0</v>
      </c>
      <c r="BI452" s="229">
        <f>IF(N452="nulová",J452,0)</f>
        <v>0</v>
      </c>
      <c r="BJ452" s="20" t="s">
        <v>86</v>
      </c>
      <c r="BK452" s="229">
        <f>ROUND(I452*H452,2)</f>
        <v>0</v>
      </c>
      <c r="BL452" s="20" t="s">
        <v>150</v>
      </c>
      <c r="BM452" s="228" t="s">
        <v>724</v>
      </c>
    </row>
    <row r="453" s="2" customFormat="1">
      <c r="A453" s="41"/>
      <c r="B453" s="42"/>
      <c r="C453" s="43"/>
      <c r="D453" s="237" t="s">
        <v>324</v>
      </c>
      <c r="E453" s="43"/>
      <c r="F453" s="268" t="s">
        <v>694</v>
      </c>
      <c r="G453" s="43"/>
      <c r="H453" s="43"/>
      <c r="I453" s="232"/>
      <c r="J453" s="43"/>
      <c r="K453" s="43"/>
      <c r="L453" s="47"/>
      <c r="M453" s="233"/>
      <c r="N453" s="234"/>
      <c r="O453" s="87"/>
      <c r="P453" s="87"/>
      <c r="Q453" s="87"/>
      <c r="R453" s="87"/>
      <c r="S453" s="87"/>
      <c r="T453" s="88"/>
      <c r="U453" s="41"/>
      <c r="V453" s="41"/>
      <c r="W453" s="41"/>
      <c r="X453" s="41"/>
      <c r="Y453" s="41"/>
      <c r="Z453" s="41"/>
      <c r="AA453" s="41"/>
      <c r="AB453" s="41"/>
      <c r="AC453" s="41"/>
      <c r="AD453" s="41"/>
      <c r="AE453" s="41"/>
      <c r="AT453" s="20" t="s">
        <v>324</v>
      </c>
      <c r="AU453" s="20" t="s">
        <v>88</v>
      </c>
    </row>
    <row r="454" s="14" customFormat="1">
      <c r="A454" s="14"/>
      <c r="B454" s="246"/>
      <c r="C454" s="247"/>
      <c r="D454" s="237" t="s">
        <v>301</v>
      </c>
      <c r="E454" s="248" t="s">
        <v>42</v>
      </c>
      <c r="F454" s="249" t="s">
        <v>134</v>
      </c>
      <c r="G454" s="247"/>
      <c r="H454" s="250">
        <v>14.9</v>
      </c>
      <c r="I454" s="251"/>
      <c r="J454" s="247"/>
      <c r="K454" s="247"/>
      <c r="L454" s="252"/>
      <c r="M454" s="253"/>
      <c r="N454" s="254"/>
      <c r="O454" s="254"/>
      <c r="P454" s="254"/>
      <c r="Q454" s="254"/>
      <c r="R454" s="254"/>
      <c r="S454" s="254"/>
      <c r="T454" s="255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56" t="s">
        <v>301</v>
      </c>
      <c r="AU454" s="256" t="s">
        <v>88</v>
      </c>
      <c r="AV454" s="14" t="s">
        <v>88</v>
      </c>
      <c r="AW454" s="14" t="s">
        <v>38</v>
      </c>
      <c r="AX454" s="14" t="s">
        <v>79</v>
      </c>
      <c r="AY454" s="256" t="s">
        <v>292</v>
      </c>
    </row>
    <row r="455" s="15" customFormat="1">
      <c r="A455" s="15"/>
      <c r="B455" s="257"/>
      <c r="C455" s="258"/>
      <c r="D455" s="237" t="s">
        <v>301</v>
      </c>
      <c r="E455" s="259" t="s">
        <v>42</v>
      </c>
      <c r="F455" s="260" t="s">
        <v>303</v>
      </c>
      <c r="G455" s="258"/>
      <c r="H455" s="261">
        <v>14.9</v>
      </c>
      <c r="I455" s="262"/>
      <c r="J455" s="258"/>
      <c r="K455" s="258"/>
      <c r="L455" s="263"/>
      <c r="M455" s="264"/>
      <c r="N455" s="265"/>
      <c r="O455" s="265"/>
      <c r="P455" s="265"/>
      <c r="Q455" s="265"/>
      <c r="R455" s="265"/>
      <c r="S455" s="265"/>
      <c r="T455" s="266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T455" s="267" t="s">
        <v>301</v>
      </c>
      <c r="AU455" s="267" t="s">
        <v>88</v>
      </c>
      <c r="AV455" s="15" t="s">
        <v>150</v>
      </c>
      <c r="AW455" s="15" t="s">
        <v>38</v>
      </c>
      <c r="AX455" s="15" t="s">
        <v>86</v>
      </c>
      <c r="AY455" s="267" t="s">
        <v>292</v>
      </c>
    </row>
    <row r="456" s="14" customFormat="1">
      <c r="A456" s="14"/>
      <c r="B456" s="246"/>
      <c r="C456" s="247"/>
      <c r="D456" s="237" t="s">
        <v>301</v>
      </c>
      <c r="E456" s="247"/>
      <c r="F456" s="249" t="s">
        <v>725</v>
      </c>
      <c r="G456" s="247"/>
      <c r="H456" s="250">
        <v>15.347</v>
      </c>
      <c r="I456" s="251"/>
      <c r="J456" s="247"/>
      <c r="K456" s="247"/>
      <c r="L456" s="252"/>
      <c r="M456" s="253"/>
      <c r="N456" s="254"/>
      <c r="O456" s="254"/>
      <c r="P456" s="254"/>
      <c r="Q456" s="254"/>
      <c r="R456" s="254"/>
      <c r="S456" s="254"/>
      <c r="T456" s="255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56" t="s">
        <v>301</v>
      </c>
      <c r="AU456" s="256" t="s">
        <v>88</v>
      </c>
      <c r="AV456" s="14" t="s">
        <v>88</v>
      </c>
      <c r="AW456" s="14" t="s">
        <v>4</v>
      </c>
      <c r="AX456" s="14" t="s">
        <v>86</v>
      </c>
      <c r="AY456" s="256" t="s">
        <v>292</v>
      </c>
    </row>
    <row r="457" s="12" customFormat="1" ht="22.8" customHeight="1">
      <c r="A457" s="12"/>
      <c r="B457" s="201"/>
      <c r="C457" s="202"/>
      <c r="D457" s="203" t="s">
        <v>78</v>
      </c>
      <c r="E457" s="215" t="s">
        <v>340</v>
      </c>
      <c r="F457" s="215" t="s">
        <v>726</v>
      </c>
      <c r="G457" s="202"/>
      <c r="H457" s="202"/>
      <c r="I457" s="205"/>
      <c r="J457" s="216">
        <f>BK457</f>
        <v>0</v>
      </c>
      <c r="K457" s="202"/>
      <c r="L457" s="207"/>
      <c r="M457" s="208"/>
      <c r="N457" s="209"/>
      <c r="O457" s="209"/>
      <c r="P457" s="210">
        <f>SUM(P458:P503)</f>
        <v>0</v>
      </c>
      <c r="Q457" s="209"/>
      <c r="R457" s="210">
        <f>SUM(R458:R503)</f>
        <v>11.602</v>
      </c>
      <c r="S457" s="209"/>
      <c r="T457" s="211">
        <f>SUM(T458:T503)</f>
        <v>0</v>
      </c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R457" s="212" t="s">
        <v>86</v>
      </c>
      <c r="AT457" s="213" t="s">
        <v>78</v>
      </c>
      <c r="AU457" s="213" t="s">
        <v>86</v>
      </c>
      <c r="AY457" s="212" t="s">
        <v>292</v>
      </c>
      <c r="BK457" s="214">
        <f>SUM(BK458:BK503)</f>
        <v>0</v>
      </c>
    </row>
    <row r="458" s="2" customFormat="1" ht="16.5" customHeight="1">
      <c r="A458" s="41"/>
      <c r="B458" s="42"/>
      <c r="C458" s="217" t="s">
        <v>727</v>
      </c>
      <c r="D458" s="217" t="s">
        <v>294</v>
      </c>
      <c r="E458" s="218" t="s">
        <v>728</v>
      </c>
      <c r="F458" s="219" t="s">
        <v>729</v>
      </c>
      <c r="G458" s="220" t="s">
        <v>181</v>
      </c>
      <c r="H458" s="221">
        <v>7</v>
      </c>
      <c r="I458" s="222"/>
      <c r="J458" s="223">
        <f>ROUND(I458*H458,2)</f>
        <v>0</v>
      </c>
      <c r="K458" s="219" t="s">
        <v>297</v>
      </c>
      <c r="L458" s="47"/>
      <c r="M458" s="224" t="s">
        <v>42</v>
      </c>
      <c r="N458" s="225" t="s">
        <v>50</v>
      </c>
      <c r="O458" s="87"/>
      <c r="P458" s="226">
        <f>O458*H458</f>
        <v>0</v>
      </c>
      <c r="Q458" s="226">
        <v>0.12422</v>
      </c>
      <c r="R458" s="226">
        <f>Q458*H458</f>
        <v>0.86953999999999998</v>
      </c>
      <c r="S458" s="226">
        <v>0</v>
      </c>
      <c r="T458" s="227">
        <f>S458*H458</f>
        <v>0</v>
      </c>
      <c r="U458" s="41"/>
      <c r="V458" s="41"/>
      <c r="W458" s="41"/>
      <c r="X458" s="41"/>
      <c r="Y458" s="41"/>
      <c r="Z458" s="41"/>
      <c r="AA458" s="41"/>
      <c r="AB458" s="41"/>
      <c r="AC458" s="41"/>
      <c r="AD458" s="41"/>
      <c r="AE458" s="41"/>
      <c r="AR458" s="228" t="s">
        <v>150</v>
      </c>
      <c r="AT458" s="228" t="s">
        <v>294</v>
      </c>
      <c r="AU458" s="228" t="s">
        <v>88</v>
      </c>
      <c r="AY458" s="20" t="s">
        <v>292</v>
      </c>
      <c r="BE458" s="229">
        <f>IF(N458="základní",J458,0)</f>
        <v>0</v>
      </c>
      <c r="BF458" s="229">
        <f>IF(N458="snížená",J458,0)</f>
        <v>0</v>
      </c>
      <c r="BG458" s="229">
        <f>IF(N458="zákl. přenesená",J458,0)</f>
        <v>0</v>
      </c>
      <c r="BH458" s="229">
        <f>IF(N458="sníž. přenesená",J458,0)</f>
        <v>0</v>
      </c>
      <c r="BI458" s="229">
        <f>IF(N458="nulová",J458,0)</f>
        <v>0</v>
      </c>
      <c r="BJ458" s="20" t="s">
        <v>86</v>
      </c>
      <c r="BK458" s="229">
        <f>ROUND(I458*H458,2)</f>
        <v>0</v>
      </c>
      <c r="BL458" s="20" t="s">
        <v>150</v>
      </c>
      <c r="BM458" s="228" t="s">
        <v>730</v>
      </c>
    </row>
    <row r="459" s="2" customFormat="1">
      <c r="A459" s="41"/>
      <c r="B459" s="42"/>
      <c r="C459" s="43"/>
      <c r="D459" s="230" t="s">
        <v>299</v>
      </c>
      <c r="E459" s="43"/>
      <c r="F459" s="231" t="s">
        <v>731</v>
      </c>
      <c r="G459" s="43"/>
      <c r="H459" s="43"/>
      <c r="I459" s="232"/>
      <c r="J459" s="43"/>
      <c r="K459" s="43"/>
      <c r="L459" s="47"/>
      <c r="M459" s="233"/>
      <c r="N459" s="234"/>
      <c r="O459" s="87"/>
      <c r="P459" s="87"/>
      <c r="Q459" s="87"/>
      <c r="R459" s="87"/>
      <c r="S459" s="87"/>
      <c r="T459" s="88"/>
      <c r="U459" s="41"/>
      <c r="V459" s="41"/>
      <c r="W459" s="41"/>
      <c r="X459" s="41"/>
      <c r="Y459" s="41"/>
      <c r="Z459" s="41"/>
      <c r="AA459" s="41"/>
      <c r="AB459" s="41"/>
      <c r="AC459" s="41"/>
      <c r="AD459" s="41"/>
      <c r="AE459" s="41"/>
      <c r="AT459" s="20" t="s">
        <v>299</v>
      </c>
      <c r="AU459" s="20" t="s">
        <v>88</v>
      </c>
    </row>
    <row r="460" s="13" customFormat="1">
      <c r="A460" s="13"/>
      <c r="B460" s="235"/>
      <c r="C460" s="236"/>
      <c r="D460" s="237" t="s">
        <v>301</v>
      </c>
      <c r="E460" s="238" t="s">
        <v>42</v>
      </c>
      <c r="F460" s="239" t="s">
        <v>393</v>
      </c>
      <c r="G460" s="236"/>
      <c r="H460" s="238" t="s">
        <v>42</v>
      </c>
      <c r="I460" s="240"/>
      <c r="J460" s="236"/>
      <c r="K460" s="236"/>
      <c r="L460" s="241"/>
      <c r="M460" s="242"/>
      <c r="N460" s="243"/>
      <c r="O460" s="243"/>
      <c r="P460" s="243"/>
      <c r="Q460" s="243"/>
      <c r="R460" s="243"/>
      <c r="S460" s="243"/>
      <c r="T460" s="244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45" t="s">
        <v>301</v>
      </c>
      <c r="AU460" s="245" t="s">
        <v>88</v>
      </c>
      <c r="AV460" s="13" t="s">
        <v>86</v>
      </c>
      <c r="AW460" s="13" t="s">
        <v>38</v>
      </c>
      <c r="AX460" s="13" t="s">
        <v>79</v>
      </c>
      <c r="AY460" s="245" t="s">
        <v>292</v>
      </c>
    </row>
    <row r="461" s="14" customFormat="1">
      <c r="A461" s="14"/>
      <c r="B461" s="246"/>
      <c r="C461" s="247"/>
      <c r="D461" s="237" t="s">
        <v>301</v>
      </c>
      <c r="E461" s="248" t="s">
        <v>179</v>
      </c>
      <c r="F461" s="249" t="s">
        <v>182</v>
      </c>
      <c r="G461" s="247"/>
      <c r="H461" s="250">
        <v>7</v>
      </c>
      <c r="I461" s="251"/>
      <c r="J461" s="247"/>
      <c r="K461" s="247"/>
      <c r="L461" s="252"/>
      <c r="M461" s="253"/>
      <c r="N461" s="254"/>
      <c r="O461" s="254"/>
      <c r="P461" s="254"/>
      <c r="Q461" s="254"/>
      <c r="R461" s="254"/>
      <c r="S461" s="254"/>
      <c r="T461" s="255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56" t="s">
        <v>301</v>
      </c>
      <c r="AU461" s="256" t="s">
        <v>88</v>
      </c>
      <c r="AV461" s="14" t="s">
        <v>88</v>
      </c>
      <c r="AW461" s="14" t="s">
        <v>38</v>
      </c>
      <c r="AX461" s="14" t="s">
        <v>79</v>
      </c>
      <c r="AY461" s="256" t="s">
        <v>292</v>
      </c>
    </row>
    <row r="462" s="15" customFormat="1">
      <c r="A462" s="15"/>
      <c r="B462" s="257"/>
      <c r="C462" s="258"/>
      <c r="D462" s="237" t="s">
        <v>301</v>
      </c>
      <c r="E462" s="259" t="s">
        <v>42</v>
      </c>
      <c r="F462" s="260" t="s">
        <v>303</v>
      </c>
      <c r="G462" s="258"/>
      <c r="H462" s="261">
        <v>7</v>
      </c>
      <c r="I462" s="262"/>
      <c r="J462" s="258"/>
      <c r="K462" s="258"/>
      <c r="L462" s="263"/>
      <c r="M462" s="264"/>
      <c r="N462" s="265"/>
      <c r="O462" s="265"/>
      <c r="P462" s="265"/>
      <c r="Q462" s="265"/>
      <c r="R462" s="265"/>
      <c r="S462" s="265"/>
      <c r="T462" s="266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T462" s="267" t="s">
        <v>301</v>
      </c>
      <c r="AU462" s="267" t="s">
        <v>88</v>
      </c>
      <c r="AV462" s="15" t="s">
        <v>150</v>
      </c>
      <c r="AW462" s="15" t="s">
        <v>38</v>
      </c>
      <c r="AX462" s="15" t="s">
        <v>86</v>
      </c>
      <c r="AY462" s="267" t="s">
        <v>292</v>
      </c>
    </row>
    <row r="463" s="2" customFormat="1" ht="16.5" customHeight="1">
      <c r="A463" s="41"/>
      <c r="B463" s="42"/>
      <c r="C463" s="269" t="s">
        <v>732</v>
      </c>
      <c r="D463" s="269" t="s">
        <v>350</v>
      </c>
      <c r="E463" s="270" t="s">
        <v>733</v>
      </c>
      <c r="F463" s="271" t="s">
        <v>734</v>
      </c>
      <c r="G463" s="272" t="s">
        <v>181</v>
      </c>
      <c r="H463" s="273">
        <v>7</v>
      </c>
      <c r="I463" s="274"/>
      <c r="J463" s="275">
        <f>ROUND(I463*H463,2)</f>
        <v>0</v>
      </c>
      <c r="K463" s="271" t="s">
        <v>297</v>
      </c>
      <c r="L463" s="276"/>
      <c r="M463" s="277" t="s">
        <v>42</v>
      </c>
      <c r="N463" s="278" t="s">
        <v>50</v>
      </c>
      <c r="O463" s="87"/>
      <c r="P463" s="226">
        <f>O463*H463</f>
        <v>0</v>
      </c>
      <c r="Q463" s="226">
        <v>0.071999999999999995</v>
      </c>
      <c r="R463" s="226">
        <f>Q463*H463</f>
        <v>0.504</v>
      </c>
      <c r="S463" s="226">
        <v>0</v>
      </c>
      <c r="T463" s="227">
        <f>S463*H463</f>
        <v>0</v>
      </c>
      <c r="U463" s="41"/>
      <c r="V463" s="41"/>
      <c r="W463" s="41"/>
      <c r="X463" s="41"/>
      <c r="Y463" s="41"/>
      <c r="Z463" s="41"/>
      <c r="AA463" s="41"/>
      <c r="AB463" s="41"/>
      <c r="AC463" s="41"/>
      <c r="AD463" s="41"/>
      <c r="AE463" s="41"/>
      <c r="AR463" s="228" t="s">
        <v>340</v>
      </c>
      <c r="AT463" s="228" t="s">
        <v>350</v>
      </c>
      <c r="AU463" s="228" t="s">
        <v>88</v>
      </c>
      <c r="AY463" s="20" t="s">
        <v>292</v>
      </c>
      <c r="BE463" s="229">
        <f>IF(N463="základní",J463,0)</f>
        <v>0</v>
      </c>
      <c r="BF463" s="229">
        <f>IF(N463="snížená",J463,0)</f>
        <v>0</v>
      </c>
      <c r="BG463" s="229">
        <f>IF(N463="zákl. přenesená",J463,0)</f>
        <v>0</v>
      </c>
      <c r="BH463" s="229">
        <f>IF(N463="sníž. přenesená",J463,0)</f>
        <v>0</v>
      </c>
      <c r="BI463" s="229">
        <f>IF(N463="nulová",J463,0)</f>
        <v>0</v>
      </c>
      <c r="BJ463" s="20" t="s">
        <v>86</v>
      </c>
      <c r="BK463" s="229">
        <f>ROUND(I463*H463,2)</f>
        <v>0</v>
      </c>
      <c r="BL463" s="20" t="s">
        <v>150</v>
      </c>
      <c r="BM463" s="228" t="s">
        <v>735</v>
      </c>
    </row>
    <row r="464" s="14" customFormat="1">
      <c r="A464" s="14"/>
      <c r="B464" s="246"/>
      <c r="C464" s="247"/>
      <c r="D464" s="237" t="s">
        <v>301</v>
      </c>
      <c r="E464" s="248" t="s">
        <v>42</v>
      </c>
      <c r="F464" s="249" t="s">
        <v>179</v>
      </c>
      <c r="G464" s="247"/>
      <c r="H464" s="250">
        <v>7</v>
      </c>
      <c r="I464" s="251"/>
      <c r="J464" s="247"/>
      <c r="K464" s="247"/>
      <c r="L464" s="252"/>
      <c r="M464" s="253"/>
      <c r="N464" s="254"/>
      <c r="O464" s="254"/>
      <c r="P464" s="254"/>
      <c r="Q464" s="254"/>
      <c r="R464" s="254"/>
      <c r="S464" s="254"/>
      <c r="T464" s="255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56" t="s">
        <v>301</v>
      </c>
      <c r="AU464" s="256" t="s">
        <v>88</v>
      </c>
      <c r="AV464" s="14" t="s">
        <v>88</v>
      </c>
      <c r="AW464" s="14" t="s">
        <v>38</v>
      </c>
      <c r="AX464" s="14" t="s">
        <v>79</v>
      </c>
      <c r="AY464" s="256" t="s">
        <v>292</v>
      </c>
    </row>
    <row r="465" s="15" customFormat="1">
      <c r="A465" s="15"/>
      <c r="B465" s="257"/>
      <c r="C465" s="258"/>
      <c r="D465" s="237" t="s">
        <v>301</v>
      </c>
      <c r="E465" s="259" t="s">
        <v>42</v>
      </c>
      <c r="F465" s="260" t="s">
        <v>303</v>
      </c>
      <c r="G465" s="258"/>
      <c r="H465" s="261">
        <v>7</v>
      </c>
      <c r="I465" s="262"/>
      <c r="J465" s="258"/>
      <c r="K465" s="258"/>
      <c r="L465" s="263"/>
      <c r="M465" s="264"/>
      <c r="N465" s="265"/>
      <c r="O465" s="265"/>
      <c r="P465" s="265"/>
      <c r="Q465" s="265"/>
      <c r="R465" s="265"/>
      <c r="S465" s="265"/>
      <c r="T465" s="266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T465" s="267" t="s">
        <v>301</v>
      </c>
      <c r="AU465" s="267" t="s">
        <v>88</v>
      </c>
      <c r="AV465" s="15" t="s">
        <v>150</v>
      </c>
      <c r="AW465" s="15" t="s">
        <v>38</v>
      </c>
      <c r="AX465" s="15" t="s">
        <v>86</v>
      </c>
      <c r="AY465" s="267" t="s">
        <v>292</v>
      </c>
    </row>
    <row r="466" s="2" customFormat="1" ht="16.5" customHeight="1">
      <c r="A466" s="41"/>
      <c r="B466" s="42"/>
      <c r="C466" s="217" t="s">
        <v>736</v>
      </c>
      <c r="D466" s="217" t="s">
        <v>294</v>
      </c>
      <c r="E466" s="218" t="s">
        <v>737</v>
      </c>
      <c r="F466" s="219" t="s">
        <v>738</v>
      </c>
      <c r="G466" s="220" t="s">
        <v>181</v>
      </c>
      <c r="H466" s="221">
        <v>7</v>
      </c>
      <c r="I466" s="222"/>
      <c r="J466" s="223">
        <f>ROUND(I466*H466,2)</f>
        <v>0</v>
      </c>
      <c r="K466" s="219" t="s">
        <v>297</v>
      </c>
      <c r="L466" s="47"/>
      <c r="M466" s="224" t="s">
        <v>42</v>
      </c>
      <c r="N466" s="225" t="s">
        <v>50</v>
      </c>
      <c r="O466" s="87"/>
      <c r="P466" s="226">
        <f>O466*H466</f>
        <v>0</v>
      </c>
      <c r="Q466" s="226">
        <v>0.02972</v>
      </c>
      <c r="R466" s="226">
        <f>Q466*H466</f>
        <v>0.20804</v>
      </c>
      <c r="S466" s="226">
        <v>0</v>
      </c>
      <c r="T466" s="227">
        <f>S466*H466</f>
        <v>0</v>
      </c>
      <c r="U466" s="41"/>
      <c r="V466" s="41"/>
      <c r="W466" s="41"/>
      <c r="X466" s="41"/>
      <c r="Y466" s="41"/>
      <c r="Z466" s="41"/>
      <c r="AA466" s="41"/>
      <c r="AB466" s="41"/>
      <c r="AC466" s="41"/>
      <c r="AD466" s="41"/>
      <c r="AE466" s="41"/>
      <c r="AR466" s="228" t="s">
        <v>150</v>
      </c>
      <c r="AT466" s="228" t="s">
        <v>294</v>
      </c>
      <c r="AU466" s="228" t="s">
        <v>88</v>
      </c>
      <c r="AY466" s="20" t="s">
        <v>292</v>
      </c>
      <c r="BE466" s="229">
        <f>IF(N466="základní",J466,0)</f>
        <v>0</v>
      </c>
      <c r="BF466" s="229">
        <f>IF(N466="snížená",J466,0)</f>
        <v>0</v>
      </c>
      <c r="BG466" s="229">
        <f>IF(N466="zákl. přenesená",J466,0)</f>
        <v>0</v>
      </c>
      <c r="BH466" s="229">
        <f>IF(N466="sníž. přenesená",J466,0)</f>
        <v>0</v>
      </c>
      <c r="BI466" s="229">
        <f>IF(N466="nulová",J466,0)</f>
        <v>0</v>
      </c>
      <c r="BJ466" s="20" t="s">
        <v>86</v>
      </c>
      <c r="BK466" s="229">
        <f>ROUND(I466*H466,2)</f>
        <v>0</v>
      </c>
      <c r="BL466" s="20" t="s">
        <v>150</v>
      </c>
      <c r="BM466" s="228" t="s">
        <v>739</v>
      </c>
    </row>
    <row r="467" s="2" customFormat="1">
      <c r="A467" s="41"/>
      <c r="B467" s="42"/>
      <c r="C467" s="43"/>
      <c r="D467" s="230" t="s">
        <v>299</v>
      </c>
      <c r="E467" s="43"/>
      <c r="F467" s="231" t="s">
        <v>740</v>
      </c>
      <c r="G467" s="43"/>
      <c r="H467" s="43"/>
      <c r="I467" s="232"/>
      <c r="J467" s="43"/>
      <c r="K467" s="43"/>
      <c r="L467" s="47"/>
      <c r="M467" s="233"/>
      <c r="N467" s="234"/>
      <c r="O467" s="87"/>
      <c r="P467" s="87"/>
      <c r="Q467" s="87"/>
      <c r="R467" s="87"/>
      <c r="S467" s="87"/>
      <c r="T467" s="88"/>
      <c r="U467" s="41"/>
      <c r="V467" s="41"/>
      <c r="W467" s="41"/>
      <c r="X467" s="41"/>
      <c r="Y467" s="41"/>
      <c r="Z467" s="41"/>
      <c r="AA467" s="41"/>
      <c r="AB467" s="41"/>
      <c r="AC467" s="41"/>
      <c r="AD467" s="41"/>
      <c r="AE467" s="41"/>
      <c r="AT467" s="20" t="s">
        <v>299</v>
      </c>
      <c r="AU467" s="20" t="s">
        <v>88</v>
      </c>
    </row>
    <row r="468" s="14" customFormat="1">
      <c r="A468" s="14"/>
      <c r="B468" s="246"/>
      <c r="C468" s="247"/>
      <c r="D468" s="237" t="s">
        <v>301</v>
      </c>
      <c r="E468" s="248" t="s">
        <v>42</v>
      </c>
      <c r="F468" s="249" t="s">
        <v>179</v>
      </c>
      <c r="G468" s="247"/>
      <c r="H468" s="250">
        <v>7</v>
      </c>
      <c r="I468" s="251"/>
      <c r="J468" s="247"/>
      <c r="K468" s="247"/>
      <c r="L468" s="252"/>
      <c r="M468" s="253"/>
      <c r="N468" s="254"/>
      <c r="O468" s="254"/>
      <c r="P468" s="254"/>
      <c r="Q468" s="254"/>
      <c r="R468" s="254"/>
      <c r="S468" s="254"/>
      <c r="T468" s="255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56" t="s">
        <v>301</v>
      </c>
      <c r="AU468" s="256" t="s">
        <v>88</v>
      </c>
      <c r="AV468" s="14" t="s">
        <v>88</v>
      </c>
      <c r="AW468" s="14" t="s">
        <v>38</v>
      </c>
      <c r="AX468" s="14" t="s">
        <v>79</v>
      </c>
      <c r="AY468" s="256" t="s">
        <v>292</v>
      </c>
    </row>
    <row r="469" s="15" customFormat="1">
      <c r="A469" s="15"/>
      <c r="B469" s="257"/>
      <c r="C469" s="258"/>
      <c r="D469" s="237" t="s">
        <v>301</v>
      </c>
      <c r="E469" s="259" t="s">
        <v>42</v>
      </c>
      <c r="F469" s="260" t="s">
        <v>303</v>
      </c>
      <c r="G469" s="258"/>
      <c r="H469" s="261">
        <v>7</v>
      </c>
      <c r="I469" s="262"/>
      <c r="J469" s="258"/>
      <c r="K469" s="258"/>
      <c r="L469" s="263"/>
      <c r="M469" s="264"/>
      <c r="N469" s="265"/>
      <c r="O469" s="265"/>
      <c r="P469" s="265"/>
      <c r="Q469" s="265"/>
      <c r="R469" s="265"/>
      <c r="S469" s="265"/>
      <c r="T469" s="266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T469" s="267" t="s">
        <v>301</v>
      </c>
      <c r="AU469" s="267" t="s">
        <v>88</v>
      </c>
      <c r="AV469" s="15" t="s">
        <v>150</v>
      </c>
      <c r="AW469" s="15" t="s">
        <v>38</v>
      </c>
      <c r="AX469" s="15" t="s">
        <v>86</v>
      </c>
      <c r="AY469" s="267" t="s">
        <v>292</v>
      </c>
    </row>
    <row r="470" s="2" customFormat="1" ht="16.5" customHeight="1">
      <c r="A470" s="41"/>
      <c r="B470" s="42"/>
      <c r="C470" s="269" t="s">
        <v>741</v>
      </c>
      <c r="D470" s="269" t="s">
        <v>350</v>
      </c>
      <c r="E470" s="270" t="s">
        <v>742</v>
      </c>
      <c r="F470" s="271" t="s">
        <v>743</v>
      </c>
      <c r="G470" s="272" t="s">
        <v>181</v>
      </c>
      <c r="H470" s="273">
        <v>7</v>
      </c>
      <c r="I470" s="274"/>
      <c r="J470" s="275">
        <f>ROUND(I470*H470,2)</f>
        <v>0</v>
      </c>
      <c r="K470" s="271" t="s">
        <v>297</v>
      </c>
      <c r="L470" s="276"/>
      <c r="M470" s="277" t="s">
        <v>42</v>
      </c>
      <c r="N470" s="278" t="s">
        <v>50</v>
      </c>
      <c r="O470" s="87"/>
      <c r="P470" s="226">
        <f>O470*H470</f>
        <v>0</v>
      </c>
      <c r="Q470" s="226">
        <v>0.111</v>
      </c>
      <c r="R470" s="226">
        <f>Q470*H470</f>
        <v>0.77700000000000002</v>
      </c>
      <c r="S470" s="226">
        <v>0</v>
      </c>
      <c r="T470" s="227">
        <f>S470*H470</f>
        <v>0</v>
      </c>
      <c r="U470" s="41"/>
      <c r="V470" s="41"/>
      <c r="W470" s="41"/>
      <c r="X470" s="41"/>
      <c r="Y470" s="41"/>
      <c r="Z470" s="41"/>
      <c r="AA470" s="41"/>
      <c r="AB470" s="41"/>
      <c r="AC470" s="41"/>
      <c r="AD470" s="41"/>
      <c r="AE470" s="41"/>
      <c r="AR470" s="228" t="s">
        <v>340</v>
      </c>
      <c r="AT470" s="228" t="s">
        <v>350</v>
      </c>
      <c r="AU470" s="228" t="s">
        <v>88</v>
      </c>
      <c r="AY470" s="20" t="s">
        <v>292</v>
      </c>
      <c r="BE470" s="229">
        <f>IF(N470="základní",J470,0)</f>
        <v>0</v>
      </c>
      <c r="BF470" s="229">
        <f>IF(N470="snížená",J470,0)</f>
        <v>0</v>
      </c>
      <c r="BG470" s="229">
        <f>IF(N470="zákl. přenesená",J470,0)</f>
        <v>0</v>
      </c>
      <c r="BH470" s="229">
        <f>IF(N470="sníž. přenesená",J470,0)</f>
        <v>0</v>
      </c>
      <c r="BI470" s="229">
        <f>IF(N470="nulová",J470,0)</f>
        <v>0</v>
      </c>
      <c r="BJ470" s="20" t="s">
        <v>86</v>
      </c>
      <c r="BK470" s="229">
        <f>ROUND(I470*H470,2)</f>
        <v>0</v>
      </c>
      <c r="BL470" s="20" t="s">
        <v>150</v>
      </c>
      <c r="BM470" s="228" t="s">
        <v>744</v>
      </c>
    </row>
    <row r="471" s="14" customFormat="1">
      <c r="A471" s="14"/>
      <c r="B471" s="246"/>
      <c r="C471" s="247"/>
      <c r="D471" s="237" t="s">
        <v>301</v>
      </c>
      <c r="E471" s="248" t="s">
        <v>42</v>
      </c>
      <c r="F471" s="249" t="s">
        <v>179</v>
      </c>
      <c r="G471" s="247"/>
      <c r="H471" s="250">
        <v>7</v>
      </c>
      <c r="I471" s="251"/>
      <c r="J471" s="247"/>
      <c r="K471" s="247"/>
      <c r="L471" s="252"/>
      <c r="M471" s="253"/>
      <c r="N471" s="254"/>
      <c r="O471" s="254"/>
      <c r="P471" s="254"/>
      <c r="Q471" s="254"/>
      <c r="R471" s="254"/>
      <c r="S471" s="254"/>
      <c r="T471" s="255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56" t="s">
        <v>301</v>
      </c>
      <c r="AU471" s="256" t="s">
        <v>88</v>
      </c>
      <c r="AV471" s="14" t="s">
        <v>88</v>
      </c>
      <c r="AW471" s="14" t="s">
        <v>38</v>
      </c>
      <c r="AX471" s="14" t="s">
        <v>79</v>
      </c>
      <c r="AY471" s="256" t="s">
        <v>292</v>
      </c>
    </row>
    <row r="472" s="15" customFormat="1">
      <c r="A472" s="15"/>
      <c r="B472" s="257"/>
      <c r="C472" s="258"/>
      <c r="D472" s="237" t="s">
        <v>301</v>
      </c>
      <c r="E472" s="259" t="s">
        <v>42</v>
      </c>
      <c r="F472" s="260" t="s">
        <v>303</v>
      </c>
      <c r="G472" s="258"/>
      <c r="H472" s="261">
        <v>7</v>
      </c>
      <c r="I472" s="262"/>
      <c r="J472" s="258"/>
      <c r="K472" s="258"/>
      <c r="L472" s="263"/>
      <c r="M472" s="264"/>
      <c r="N472" s="265"/>
      <c r="O472" s="265"/>
      <c r="P472" s="265"/>
      <c r="Q472" s="265"/>
      <c r="R472" s="265"/>
      <c r="S472" s="265"/>
      <c r="T472" s="266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T472" s="267" t="s">
        <v>301</v>
      </c>
      <c r="AU472" s="267" t="s">
        <v>88</v>
      </c>
      <c r="AV472" s="15" t="s">
        <v>150</v>
      </c>
      <c r="AW472" s="15" t="s">
        <v>38</v>
      </c>
      <c r="AX472" s="15" t="s">
        <v>86</v>
      </c>
      <c r="AY472" s="267" t="s">
        <v>292</v>
      </c>
    </row>
    <row r="473" s="2" customFormat="1" ht="16.5" customHeight="1">
      <c r="A473" s="41"/>
      <c r="B473" s="42"/>
      <c r="C473" s="217" t="s">
        <v>176</v>
      </c>
      <c r="D473" s="217" t="s">
        <v>294</v>
      </c>
      <c r="E473" s="218" t="s">
        <v>745</v>
      </c>
      <c r="F473" s="219" t="s">
        <v>746</v>
      </c>
      <c r="G473" s="220" t="s">
        <v>181</v>
      </c>
      <c r="H473" s="221">
        <v>7</v>
      </c>
      <c r="I473" s="222"/>
      <c r="J473" s="223">
        <f>ROUND(I473*H473,2)</f>
        <v>0</v>
      </c>
      <c r="K473" s="219" t="s">
        <v>297</v>
      </c>
      <c r="L473" s="47"/>
      <c r="M473" s="224" t="s">
        <v>42</v>
      </c>
      <c r="N473" s="225" t="s">
        <v>50</v>
      </c>
      <c r="O473" s="87"/>
      <c r="P473" s="226">
        <f>O473*H473</f>
        <v>0</v>
      </c>
      <c r="Q473" s="226">
        <v>0.02972</v>
      </c>
      <c r="R473" s="226">
        <f>Q473*H473</f>
        <v>0.20804</v>
      </c>
      <c r="S473" s="226">
        <v>0</v>
      </c>
      <c r="T473" s="227">
        <f>S473*H473</f>
        <v>0</v>
      </c>
      <c r="U473" s="41"/>
      <c r="V473" s="41"/>
      <c r="W473" s="41"/>
      <c r="X473" s="41"/>
      <c r="Y473" s="41"/>
      <c r="Z473" s="41"/>
      <c r="AA473" s="41"/>
      <c r="AB473" s="41"/>
      <c r="AC473" s="41"/>
      <c r="AD473" s="41"/>
      <c r="AE473" s="41"/>
      <c r="AR473" s="228" t="s">
        <v>150</v>
      </c>
      <c r="AT473" s="228" t="s">
        <v>294</v>
      </c>
      <c r="AU473" s="228" t="s">
        <v>88</v>
      </c>
      <c r="AY473" s="20" t="s">
        <v>292</v>
      </c>
      <c r="BE473" s="229">
        <f>IF(N473="základní",J473,0)</f>
        <v>0</v>
      </c>
      <c r="BF473" s="229">
        <f>IF(N473="snížená",J473,0)</f>
        <v>0</v>
      </c>
      <c r="BG473" s="229">
        <f>IF(N473="zákl. přenesená",J473,0)</f>
        <v>0</v>
      </c>
      <c r="BH473" s="229">
        <f>IF(N473="sníž. přenesená",J473,0)</f>
        <v>0</v>
      </c>
      <c r="BI473" s="229">
        <f>IF(N473="nulová",J473,0)</f>
        <v>0</v>
      </c>
      <c r="BJ473" s="20" t="s">
        <v>86</v>
      </c>
      <c r="BK473" s="229">
        <f>ROUND(I473*H473,2)</f>
        <v>0</v>
      </c>
      <c r="BL473" s="20" t="s">
        <v>150</v>
      </c>
      <c r="BM473" s="228" t="s">
        <v>747</v>
      </c>
    </row>
    <row r="474" s="2" customFormat="1">
      <c r="A474" s="41"/>
      <c r="B474" s="42"/>
      <c r="C474" s="43"/>
      <c r="D474" s="230" t="s">
        <v>299</v>
      </c>
      <c r="E474" s="43"/>
      <c r="F474" s="231" t="s">
        <v>748</v>
      </c>
      <c r="G474" s="43"/>
      <c r="H474" s="43"/>
      <c r="I474" s="232"/>
      <c r="J474" s="43"/>
      <c r="K474" s="43"/>
      <c r="L474" s="47"/>
      <c r="M474" s="233"/>
      <c r="N474" s="234"/>
      <c r="O474" s="87"/>
      <c r="P474" s="87"/>
      <c r="Q474" s="87"/>
      <c r="R474" s="87"/>
      <c r="S474" s="87"/>
      <c r="T474" s="88"/>
      <c r="U474" s="41"/>
      <c r="V474" s="41"/>
      <c r="W474" s="41"/>
      <c r="X474" s="41"/>
      <c r="Y474" s="41"/>
      <c r="Z474" s="41"/>
      <c r="AA474" s="41"/>
      <c r="AB474" s="41"/>
      <c r="AC474" s="41"/>
      <c r="AD474" s="41"/>
      <c r="AE474" s="41"/>
      <c r="AT474" s="20" t="s">
        <v>299</v>
      </c>
      <c r="AU474" s="20" t="s">
        <v>88</v>
      </c>
    </row>
    <row r="475" s="14" customFormat="1">
      <c r="A475" s="14"/>
      <c r="B475" s="246"/>
      <c r="C475" s="247"/>
      <c r="D475" s="237" t="s">
        <v>301</v>
      </c>
      <c r="E475" s="248" t="s">
        <v>42</v>
      </c>
      <c r="F475" s="249" t="s">
        <v>179</v>
      </c>
      <c r="G475" s="247"/>
      <c r="H475" s="250">
        <v>7</v>
      </c>
      <c r="I475" s="251"/>
      <c r="J475" s="247"/>
      <c r="K475" s="247"/>
      <c r="L475" s="252"/>
      <c r="M475" s="253"/>
      <c r="N475" s="254"/>
      <c r="O475" s="254"/>
      <c r="P475" s="254"/>
      <c r="Q475" s="254"/>
      <c r="R475" s="254"/>
      <c r="S475" s="254"/>
      <c r="T475" s="255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56" t="s">
        <v>301</v>
      </c>
      <c r="AU475" s="256" t="s">
        <v>88</v>
      </c>
      <c r="AV475" s="14" t="s">
        <v>88</v>
      </c>
      <c r="AW475" s="14" t="s">
        <v>38</v>
      </c>
      <c r="AX475" s="14" t="s">
        <v>79</v>
      </c>
      <c r="AY475" s="256" t="s">
        <v>292</v>
      </c>
    </row>
    <row r="476" s="15" customFormat="1">
      <c r="A476" s="15"/>
      <c r="B476" s="257"/>
      <c r="C476" s="258"/>
      <c r="D476" s="237" t="s">
        <v>301</v>
      </c>
      <c r="E476" s="259" t="s">
        <v>42</v>
      </c>
      <c r="F476" s="260" t="s">
        <v>303</v>
      </c>
      <c r="G476" s="258"/>
      <c r="H476" s="261">
        <v>7</v>
      </c>
      <c r="I476" s="262"/>
      <c r="J476" s="258"/>
      <c r="K476" s="258"/>
      <c r="L476" s="263"/>
      <c r="M476" s="264"/>
      <c r="N476" s="265"/>
      <c r="O476" s="265"/>
      <c r="P476" s="265"/>
      <c r="Q476" s="265"/>
      <c r="R476" s="265"/>
      <c r="S476" s="265"/>
      <c r="T476" s="266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T476" s="267" t="s">
        <v>301</v>
      </c>
      <c r="AU476" s="267" t="s">
        <v>88</v>
      </c>
      <c r="AV476" s="15" t="s">
        <v>150</v>
      </c>
      <c r="AW476" s="15" t="s">
        <v>38</v>
      </c>
      <c r="AX476" s="15" t="s">
        <v>86</v>
      </c>
      <c r="AY476" s="267" t="s">
        <v>292</v>
      </c>
    </row>
    <row r="477" s="2" customFormat="1" ht="16.5" customHeight="1">
      <c r="A477" s="41"/>
      <c r="B477" s="42"/>
      <c r="C477" s="269" t="s">
        <v>749</v>
      </c>
      <c r="D477" s="269" t="s">
        <v>350</v>
      </c>
      <c r="E477" s="270" t="s">
        <v>750</v>
      </c>
      <c r="F477" s="271" t="s">
        <v>751</v>
      </c>
      <c r="G477" s="272" t="s">
        <v>181</v>
      </c>
      <c r="H477" s="273">
        <v>7</v>
      </c>
      <c r="I477" s="274"/>
      <c r="J477" s="275">
        <f>ROUND(I477*H477,2)</f>
        <v>0</v>
      </c>
      <c r="K477" s="271" t="s">
        <v>297</v>
      </c>
      <c r="L477" s="276"/>
      <c r="M477" s="277" t="s">
        <v>42</v>
      </c>
      <c r="N477" s="278" t="s">
        <v>50</v>
      </c>
      <c r="O477" s="87"/>
      <c r="P477" s="226">
        <f>O477*H477</f>
        <v>0</v>
      </c>
      <c r="Q477" s="226">
        <v>0.080000000000000002</v>
      </c>
      <c r="R477" s="226">
        <f>Q477*H477</f>
        <v>0.56000000000000005</v>
      </c>
      <c r="S477" s="226">
        <v>0</v>
      </c>
      <c r="T477" s="227">
        <f>S477*H477</f>
        <v>0</v>
      </c>
      <c r="U477" s="41"/>
      <c r="V477" s="41"/>
      <c r="W477" s="41"/>
      <c r="X477" s="41"/>
      <c r="Y477" s="41"/>
      <c r="Z477" s="41"/>
      <c r="AA477" s="41"/>
      <c r="AB477" s="41"/>
      <c r="AC477" s="41"/>
      <c r="AD477" s="41"/>
      <c r="AE477" s="41"/>
      <c r="AR477" s="228" t="s">
        <v>340</v>
      </c>
      <c r="AT477" s="228" t="s">
        <v>350</v>
      </c>
      <c r="AU477" s="228" t="s">
        <v>88</v>
      </c>
      <c r="AY477" s="20" t="s">
        <v>292</v>
      </c>
      <c r="BE477" s="229">
        <f>IF(N477="základní",J477,0)</f>
        <v>0</v>
      </c>
      <c r="BF477" s="229">
        <f>IF(N477="snížená",J477,0)</f>
        <v>0</v>
      </c>
      <c r="BG477" s="229">
        <f>IF(N477="zákl. přenesená",J477,0)</f>
        <v>0</v>
      </c>
      <c r="BH477" s="229">
        <f>IF(N477="sníž. přenesená",J477,0)</f>
        <v>0</v>
      </c>
      <c r="BI477" s="229">
        <f>IF(N477="nulová",J477,0)</f>
        <v>0</v>
      </c>
      <c r="BJ477" s="20" t="s">
        <v>86</v>
      </c>
      <c r="BK477" s="229">
        <f>ROUND(I477*H477,2)</f>
        <v>0</v>
      </c>
      <c r="BL477" s="20" t="s">
        <v>150</v>
      </c>
      <c r="BM477" s="228" t="s">
        <v>752</v>
      </c>
    </row>
    <row r="478" s="14" customFormat="1">
      <c r="A478" s="14"/>
      <c r="B478" s="246"/>
      <c r="C478" s="247"/>
      <c r="D478" s="237" t="s">
        <v>301</v>
      </c>
      <c r="E478" s="248" t="s">
        <v>42</v>
      </c>
      <c r="F478" s="249" t="s">
        <v>179</v>
      </c>
      <c r="G478" s="247"/>
      <c r="H478" s="250">
        <v>7</v>
      </c>
      <c r="I478" s="251"/>
      <c r="J478" s="247"/>
      <c r="K478" s="247"/>
      <c r="L478" s="252"/>
      <c r="M478" s="253"/>
      <c r="N478" s="254"/>
      <c r="O478" s="254"/>
      <c r="P478" s="254"/>
      <c r="Q478" s="254"/>
      <c r="R478" s="254"/>
      <c r="S478" s="254"/>
      <c r="T478" s="255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56" t="s">
        <v>301</v>
      </c>
      <c r="AU478" s="256" t="s">
        <v>88</v>
      </c>
      <c r="AV478" s="14" t="s">
        <v>88</v>
      </c>
      <c r="AW478" s="14" t="s">
        <v>38</v>
      </c>
      <c r="AX478" s="14" t="s">
        <v>79</v>
      </c>
      <c r="AY478" s="256" t="s">
        <v>292</v>
      </c>
    </row>
    <row r="479" s="15" customFormat="1">
      <c r="A479" s="15"/>
      <c r="B479" s="257"/>
      <c r="C479" s="258"/>
      <c r="D479" s="237" t="s">
        <v>301</v>
      </c>
      <c r="E479" s="259" t="s">
        <v>42</v>
      </c>
      <c r="F479" s="260" t="s">
        <v>303</v>
      </c>
      <c r="G479" s="258"/>
      <c r="H479" s="261">
        <v>7</v>
      </c>
      <c r="I479" s="262"/>
      <c r="J479" s="258"/>
      <c r="K479" s="258"/>
      <c r="L479" s="263"/>
      <c r="M479" s="264"/>
      <c r="N479" s="265"/>
      <c r="O479" s="265"/>
      <c r="P479" s="265"/>
      <c r="Q479" s="265"/>
      <c r="R479" s="265"/>
      <c r="S479" s="265"/>
      <c r="T479" s="266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T479" s="267" t="s">
        <v>301</v>
      </c>
      <c r="AU479" s="267" t="s">
        <v>88</v>
      </c>
      <c r="AV479" s="15" t="s">
        <v>150</v>
      </c>
      <c r="AW479" s="15" t="s">
        <v>38</v>
      </c>
      <c r="AX479" s="15" t="s">
        <v>86</v>
      </c>
      <c r="AY479" s="267" t="s">
        <v>292</v>
      </c>
    </row>
    <row r="480" s="2" customFormat="1" ht="16.5" customHeight="1">
      <c r="A480" s="41"/>
      <c r="B480" s="42"/>
      <c r="C480" s="217" t="s">
        <v>753</v>
      </c>
      <c r="D480" s="217" t="s">
        <v>294</v>
      </c>
      <c r="E480" s="218" t="s">
        <v>754</v>
      </c>
      <c r="F480" s="219" t="s">
        <v>755</v>
      </c>
      <c r="G480" s="220" t="s">
        <v>181</v>
      </c>
      <c r="H480" s="221">
        <v>7</v>
      </c>
      <c r="I480" s="222"/>
      <c r="J480" s="223">
        <f>ROUND(I480*H480,2)</f>
        <v>0</v>
      </c>
      <c r="K480" s="219" t="s">
        <v>297</v>
      </c>
      <c r="L480" s="47"/>
      <c r="M480" s="224" t="s">
        <v>42</v>
      </c>
      <c r="N480" s="225" t="s">
        <v>50</v>
      </c>
      <c r="O480" s="87"/>
      <c r="P480" s="226">
        <f>O480*H480</f>
        <v>0</v>
      </c>
      <c r="Q480" s="226">
        <v>0.21734000000000001</v>
      </c>
      <c r="R480" s="226">
        <f>Q480*H480</f>
        <v>1.52138</v>
      </c>
      <c r="S480" s="226">
        <v>0</v>
      </c>
      <c r="T480" s="227">
        <f>S480*H480</f>
        <v>0</v>
      </c>
      <c r="U480" s="41"/>
      <c r="V480" s="41"/>
      <c r="W480" s="41"/>
      <c r="X480" s="41"/>
      <c r="Y480" s="41"/>
      <c r="Z480" s="41"/>
      <c r="AA480" s="41"/>
      <c r="AB480" s="41"/>
      <c r="AC480" s="41"/>
      <c r="AD480" s="41"/>
      <c r="AE480" s="41"/>
      <c r="AR480" s="228" t="s">
        <v>150</v>
      </c>
      <c r="AT480" s="228" t="s">
        <v>294</v>
      </c>
      <c r="AU480" s="228" t="s">
        <v>88</v>
      </c>
      <c r="AY480" s="20" t="s">
        <v>292</v>
      </c>
      <c r="BE480" s="229">
        <f>IF(N480="základní",J480,0)</f>
        <v>0</v>
      </c>
      <c r="BF480" s="229">
        <f>IF(N480="snížená",J480,0)</f>
        <v>0</v>
      </c>
      <c r="BG480" s="229">
        <f>IF(N480="zákl. přenesená",J480,0)</f>
        <v>0</v>
      </c>
      <c r="BH480" s="229">
        <f>IF(N480="sníž. přenesená",J480,0)</f>
        <v>0</v>
      </c>
      <c r="BI480" s="229">
        <f>IF(N480="nulová",J480,0)</f>
        <v>0</v>
      </c>
      <c r="BJ480" s="20" t="s">
        <v>86</v>
      </c>
      <c r="BK480" s="229">
        <f>ROUND(I480*H480,2)</f>
        <v>0</v>
      </c>
      <c r="BL480" s="20" t="s">
        <v>150</v>
      </c>
      <c r="BM480" s="228" t="s">
        <v>756</v>
      </c>
    </row>
    <row r="481" s="2" customFormat="1">
      <c r="A481" s="41"/>
      <c r="B481" s="42"/>
      <c r="C481" s="43"/>
      <c r="D481" s="230" t="s">
        <v>299</v>
      </c>
      <c r="E481" s="43"/>
      <c r="F481" s="231" t="s">
        <v>757</v>
      </c>
      <c r="G481" s="43"/>
      <c r="H481" s="43"/>
      <c r="I481" s="232"/>
      <c r="J481" s="43"/>
      <c r="K481" s="43"/>
      <c r="L481" s="47"/>
      <c r="M481" s="233"/>
      <c r="N481" s="234"/>
      <c r="O481" s="87"/>
      <c r="P481" s="87"/>
      <c r="Q481" s="87"/>
      <c r="R481" s="87"/>
      <c r="S481" s="87"/>
      <c r="T481" s="88"/>
      <c r="U481" s="41"/>
      <c r="V481" s="41"/>
      <c r="W481" s="41"/>
      <c r="X481" s="41"/>
      <c r="Y481" s="41"/>
      <c r="Z481" s="41"/>
      <c r="AA481" s="41"/>
      <c r="AB481" s="41"/>
      <c r="AC481" s="41"/>
      <c r="AD481" s="41"/>
      <c r="AE481" s="41"/>
      <c r="AT481" s="20" t="s">
        <v>299</v>
      </c>
      <c r="AU481" s="20" t="s">
        <v>88</v>
      </c>
    </row>
    <row r="482" s="13" customFormat="1">
      <c r="A482" s="13"/>
      <c r="B482" s="235"/>
      <c r="C482" s="236"/>
      <c r="D482" s="237" t="s">
        <v>301</v>
      </c>
      <c r="E482" s="238" t="s">
        <v>42</v>
      </c>
      <c r="F482" s="239" t="s">
        <v>393</v>
      </c>
      <c r="G482" s="236"/>
      <c r="H482" s="238" t="s">
        <v>42</v>
      </c>
      <c r="I482" s="240"/>
      <c r="J482" s="236"/>
      <c r="K482" s="236"/>
      <c r="L482" s="241"/>
      <c r="M482" s="242"/>
      <c r="N482" s="243"/>
      <c r="O482" s="243"/>
      <c r="P482" s="243"/>
      <c r="Q482" s="243"/>
      <c r="R482" s="243"/>
      <c r="S482" s="243"/>
      <c r="T482" s="244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45" t="s">
        <v>301</v>
      </c>
      <c r="AU482" s="245" t="s">
        <v>88</v>
      </c>
      <c r="AV482" s="13" t="s">
        <v>86</v>
      </c>
      <c r="AW482" s="13" t="s">
        <v>38</v>
      </c>
      <c r="AX482" s="13" t="s">
        <v>79</v>
      </c>
      <c r="AY482" s="245" t="s">
        <v>292</v>
      </c>
    </row>
    <row r="483" s="14" customFormat="1">
      <c r="A483" s="14"/>
      <c r="B483" s="246"/>
      <c r="C483" s="247"/>
      <c r="D483" s="237" t="s">
        <v>301</v>
      </c>
      <c r="E483" s="248" t="s">
        <v>185</v>
      </c>
      <c r="F483" s="249" t="s">
        <v>758</v>
      </c>
      <c r="G483" s="247"/>
      <c r="H483" s="250">
        <v>6</v>
      </c>
      <c r="I483" s="251"/>
      <c r="J483" s="247"/>
      <c r="K483" s="247"/>
      <c r="L483" s="252"/>
      <c r="M483" s="253"/>
      <c r="N483" s="254"/>
      <c r="O483" s="254"/>
      <c r="P483" s="254"/>
      <c r="Q483" s="254"/>
      <c r="R483" s="254"/>
      <c r="S483" s="254"/>
      <c r="T483" s="255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56" t="s">
        <v>301</v>
      </c>
      <c r="AU483" s="256" t="s">
        <v>88</v>
      </c>
      <c r="AV483" s="14" t="s">
        <v>88</v>
      </c>
      <c r="AW483" s="14" t="s">
        <v>38</v>
      </c>
      <c r="AX483" s="14" t="s">
        <v>79</v>
      </c>
      <c r="AY483" s="256" t="s">
        <v>292</v>
      </c>
    </row>
    <row r="484" s="14" customFormat="1">
      <c r="A484" s="14"/>
      <c r="B484" s="246"/>
      <c r="C484" s="247"/>
      <c r="D484" s="237" t="s">
        <v>301</v>
      </c>
      <c r="E484" s="248" t="s">
        <v>183</v>
      </c>
      <c r="F484" s="249" t="s">
        <v>759</v>
      </c>
      <c r="G484" s="247"/>
      <c r="H484" s="250">
        <v>1</v>
      </c>
      <c r="I484" s="251"/>
      <c r="J484" s="247"/>
      <c r="K484" s="247"/>
      <c r="L484" s="252"/>
      <c r="M484" s="253"/>
      <c r="N484" s="254"/>
      <c r="O484" s="254"/>
      <c r="P484" s="254"/>
      <c r="Q484" s="254"/>
      <c r="R484" s="254"/>
      <c r="S484" s="254"/>
      <c r="T484" s="255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56" t="s">
        <v>301</v>
      </c>
      <c r="AU484" s="256" t="s">
        <v>88</v>
      </c>
      <c r="AV484" s="14" t="s">
        <v>88</v>
      </c>
      <c r="AW484" s="14" t="s">
        <v>38</v>
      </c>
      <c r="AX484" s="14" t="s">
        <v>79</v>
      </c>
      <c r="AY484" s="256" t="s">
        <v>292</v>
      </c>
    </row>
    <row r="485" s="15" customFormat="1">
      <c r="A485" s="15"/>
      <c r="B485" s="257"/>
      <c r="C485" s="258"/>
      <c r="D485" s="237" t="s">
        <v>301</v>
      </c>
      <c r="E485" s="259" t="s">
        <v>42</v>
      </c>
      <c r="F485" s="260" t="s">
        <v>303</v>
      </c>
      <c r="G485" s="258"/>
      <c r="H485" s="261">
        <v>7</v>
      </c>
      <c r="I485" s="262"/>
      <c r="J485" s="258"/>
      <c r="K485" s="258"/>
      <c r="L485" s="263"/>
      <c r="M485" s="264"/>
      <c r="N485" s="265"/>
      <c r="O485" s="265"/>
      <c r="P485" s="265"/>
      <c r="Q485" s="265"/>
      <c r="R485" s="265"/>
      <c r="S485" s="265"/>
      <c r="T485" s="266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T485" s="267" t="s">
        <v>301</v>
      </c>
      <c r="AU485" s="267" t="s">
        <v>88</v>
      </c>
      <c r="AV485" s="15" t="s">
        <v>150</v>
      </c>
      <c r="AW485" s="15" t="s">
        <v>38</v>
      </c>
      <c r="AX485" s="15" t="s">
        <v>86</v>
      </c>
      <c r="AY485" s="267" t="s">
        <v>292</v>
      </c>
    </row>
    <row r="486" s="2" customFormat="1" ht="16.5" customHeight="1">
      <c r="A486" s="41"/>
      <c r="B486" s="42"/>
      <c r="C486" s="269" t="s">
        <v>760</v>
      </c>
      <c r="D486" s="269" t="s">
        <v>350</v>
      </c>
      <c r="E486" s="270" t="s">
        <v>761</v>
      </c>
      <c r="F486" s="271" t="s">
        <v>762</v>
      </c>
      <c r="G486" s="272" t="s">
        <v>181</v>
      </c>
      <c r="H486" s="273">
        <v>6</v>
      </c>
      <c r="I486" s="274"/>
      <c r="J486" s="275">
        <f>ROUND(I486*H486,2)</f>
        <v>0</v>
      </c>
      <c r="K486" s="271" t="s">
        <v>297</v>
      </c>
      <c r="L486" s="276"/>
      <c r="M486" s="277" t="s">
        <v>42</v>
      </c>
      <c r="N486" s="278" t="s">
        <v>50</v>
      </c>
      <c r="O486" s="87"/>
      <c r="P486" s="226">
        <f>O486*H486</f>
        <v>0</v>
      </c>
      <c r="Q486" s="226">
        <v>0.108</v>
      </c>
      <c r="R486" s="226">
        <f>Q486*H486</f>
        <v>0.64800000000000002</v>
      </c>
      <c r="S486" s="226">
        <v>0</v>
      </c>
      <c r="T486" s="227">
        <f>S486*H486</f>
        <v>0</v>
      </c>
      <c r="U486" s="41"/>
      <c r="V486" s="41"/>
      <c r="W486" s="41"/>
      <c r="X486" s="41"/>
      <c r="Y486" s="41"/>
      <c r="Z486" s="41"/>
      <c r="AA486" s="41"/>
      <c r="AB486" s="41"/>
      <c r="AC486" s="41"/>
      <c r="AD486" s="41"/>
      <c r="AE486" s="41"/>
      <c r="AR486" s="228" t="s">
        <v>340</v>
      </c>
      <c r="AT486" s="228" t="s">
        <v>350</v>
      </c>
      <c r="AU486" s="228" t="s">
        <v>88</v>
      </c>
      <c r="AY486" s="20" t="s">
        <v>292</v>
      </c>
      <c r="BE486" s="229">
        <f>IF(N486="základní",J486,0)</f>
        <v>0</v>
      </c>
      <c r="BF486" s="229">
        <f>IF(N486="snížená",J486,0)</f>
        <v>0</v>
      </c>
      <c r="BG486" s="229">
        <f>IF(N486="zákl. přenesená",J486,0)</f>
        <v>0</v>
      </c>
      <c r="BH486" s="229">
        <f>IF(N486="sníž. přenesená",J486,0)</f>
        <v>0</v>
      </c>
      <c r="BI486" s="229">
        <f>IF(N486="nulová",J486,0)</f>
        <v>0</v>
      </c>
      <c r="BJ486" s="20" t="s">
        <v>86</v>
      </c>
      <c r="BK486" s="229">
        <f>ROUND(I486*H486,2)</f>
        <v>0</v>
      </c>
      <c r="BL486" s="20" t="s">
        <v>150</v>
      </c>
      <c r="BM486" s="228" t="s">
        <v>763</v>
      </c>
    </row>
    <row r="487" s="2" customFormat="1">
      <c r="A487" s="41"/>
      <c r="B487" s="42"/>
      <c r="C487" s="43"/>
      <c r="D487" s="237" t="s">
        <v>324</v>
      </c>
      <c r="E487" s="43"/>
      <c r="F487" s="268" t="s">
        <v>764</v>
      </c>
      <c r="G487" s="43"/>
      <c r="H487" s="43"/>
      <c r="I487" s="232"/>
      <c r="J487" s="43"/>
      <c r="K487" s="43"/>
      <c r="L487" s="47"/>
      <c r="M487" s="233"/>
      <c r="N487" s="234"/>
      <c r="O487" s="87"/>
      <c r="P487" s="87"/>
      <c r="Q487" s="87"/>
      <c r="R487" s="87"/>
      <c r="S487" s="87"/>
      <c r="T487" s="88"/>
      <c r="U487" s="41"/>
      <c r="V487" s="41"/>
      <c r="W487" s="41"/>
      <c r="X487" s="41"/>
      <c r="Y487" s="41"/>
      <c r="Z487" s="41"/>
      <c r="AA487" s="41"/>
      <c r="AB487" s="41"/>
      <c r="AC487" s="41"/>
      <c r="AD487" s="41"/>
      <c r="AE487" s="41"/>
      <c r="AT487" s="20" t="s">
        <v>324</v>
      </c>
      <c r="AU487" s="20" t="s">
        <v>88</v>
      </c>
    </row>
    <row r="488" s="14" customFormat="1">
      <c r="A488" s="14"/>
      <c r="B488" s="246"/>
      <c r="C488" s="247"/>
      <c r="D488" s="237" t="s">
        <v>301</v>
      </c>
      <c r="E488" s="248" t="s">
        <v>42</v>
      </c>
      <c r="F488" s="249" t="s">
        <v>185</v>
      </c>
      <c r="G488" s="247"/>
      <c r="H488" s="250">
        <v>6</v>
      </c>
      <c r="I488" s="251"/>
      <c r="J488" s="247"/>
      <c r="K488" s="247"/>
      <c r="L488" s="252"/>
      <c r="M488" s="253"/>
      <c r="N488" s="254"/>
      <c r="O488" s="254"/>
      <c r="P488" s="254"/>
      <c r="Q488" s="254"/>
      <c r="R488" s="254"/>
      <c r="S488" s="254"/>
      <c r="T488" s="255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56" t="s">
        <v>301</v>
      </c>
      <c r="AU488" s="256" t="s">
        <v>88</v>
      </c>
      <c r="AV488" s="14" t="s">
        <v>88</v>
      </c>
      <c r="AW488" s="14" t="s">
        <v>38</v>
      </c>
      <c r="AX488" s="14" t="s">
        <v>79</v>
      </c>
      <c r="AY488" s="256" t="s">
        <v>292</v>
      </c>
    </row>
    <row r="489" s="15" customFormat="1">
      <c r="A489" s="15"/>
      <c r="B489" s="257"/>
      <c r="C489" s="258"/>
      <c r="D489" s="237" t="s">
        <v>301</v>
      </c>
      <c r="E489" s="259" t="s">
        <v>42</v>
      </c>
      <c r="F489" s="260" t="s">
        <v>303</v>
      </c>
      <c r="G489" s="258"/>
      <c r="H489" s="261">
        <v>6</v>
      </c>
      <c r="I489" s="262"/>
      <c r="J489" s="258"/>
      <c r="K489" s="258"/>
      <c r="L489" s="263"/>
      <c r="M489" s="264"/>
      <c r="N489" s="265"/>
      <c r="O489" s="265"/>
      <c r="P489" s="265"/>
      <c r="Q489" s="265"/>
      <c r="R489" s="265"/>
      <c r="S489" s="265"/>
      <c r="T489" s="266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T489" s="267" t="s">
        <v>301</v>
      </c>
      <c r="AU489" s="267" t="s">
        <v>88</v>
      </c>
      <c r="AV489" s="15" t="s">
        <v>150</v>
      </c>
      <c r="AW489" s="15" t="s">
        <v>38</v>
      </c>
      <c r="AX489" s="15" t="s">
        <v>86</v>
      </c>
      <c r="AY489" s="267" t="s">
        <v>292</v>
      </c>
    </row>
    <row r="490" s="2" customFormat="1" ht="21.75" customHeight="1">
      <c r="A490" s="41"/>
      <c r="B490" s="42"/>
      <c r="C490" s="269" t="s">
        <v>765</v>
      </c>
      <c r="D490" s="269" t="s">
        <v>350</v>
      </c>
      <c r="E490" s="270" t="s">
        <v>766</v>
      </c>
      <c r="F490" s="271" t="s">
        <v>767</v>
      </c>
      <c r="G490" s="272" t="s">
        <v>181</v>
      </c>
      <c r="H490" s="273">
        <v>1</v>
      </c>
      <c r="I490" s="274"/>
      <c r="J490" s="275">
        <f>ROUND(I490*H490,2)</f>
        <v>0</v>
      </c>
      <c r="K490" s="271" t="s">
        <v>42</v>
      </c>
      <c r="L490" s="276"/>
      <c r="M490" s="277" t="s">
        <v>42</v>
      </c>
      <c r="N490" s="278" t="s">
        <v>50</v>
      </c>
      <c r="O490" s="87"/>
      <c r="P490" s="226">
        <f>O490*H490</f>
        <v>0</v>
      </c>
      <c r="Q490" s="226">
        <v>0.084000000000000005</v>
      </c>
      <c r="R490" s="226">
        <f>Q490*H490</f>
        <v>0.084000000000000005</v>
      </c>
      <c r="S490" s="226">
        <v>0</v>
      </c>
      <c r="T490" s="227">
        <f>S490*H490</f>
        <v>0</v>
      </c>
      <c r="U490" s="41"/>
      <c r="V490" s="41"/>
      <c r="W490" s="41"/>
      <c r="X490" s="41"/>
      <c r="Y490" s="41"/>
      <c r="Z490" s="41"/>
      <c r="AA490" s="41"/>
      <c r="AB490" s="41"/>
      <c r="AC490" s="41"/>
      <c r="AD490" s="41"/>
      <c r="AE490" s="41"/>
      <c r="AR490" s="228" t="s">
        <v>340</v>
      </c>
      <c r="AT490" s="228" t="s">
        <v>350</v>
      </c>
      <c r="AU490" s="228" t="s">
        <v>88</v>
      </c>
      <c r="AY490" s="20" t="s">
        <v>292</v>
      </c>
      <c r="BE490" s="229">
        <f>IF(N490="základní",J490,0)</f>
        <v>0</v>
      </c>
      <c r="BF490" s="229">
        <f>IF(N490="snížená",J490,0)</f>
        <v>0</v>
      </c>
      <c r="BG490" s="229">
        <f>IF(N490="zákl. přenesená",J490,0)</f>
        <v>0</v>
      </c>
      <c r="BH490" s="229">
        <f>IF(N490="sníž. přenesená",J490,0)</f>
        <v>0</v>
      </c>
      <c r="BI490" s="229">
        <f>IF(N490="nulová",J490,0)</f>
        <v>0</v>
      </c>
      <c r="BJ490" s="20" t="s">
        <v>86</v>
      </c>
      <c r="BK490" s="229">
        <f>ROUND(I490*H490,2)</f>
        <v>0</v>
      </c>
      <c r="BL490" s="20" t="s">
        <v>150</v>
      </c>
      <c r="BM490" s="228" t="s">
        <v>768</v>
      </c>
    </row>
    <row r="491" s="2" customFormat="1">
      <c r="A491" s="41"/>
      <c r="B491" s="42"/>
      <c r="C491" s="43"/>
      <c r="D491" s="237" t="s">
        <v>324</v>
      </c>
      <c r="E491" s="43"/>
      <c r="F491" s="268" t="s">
        <v>769</v>
      </c>
      <c r="G491" s="43"/>
      <c r="H491" s="43"/>
      <c r="I491" s="232"/>
      <c r="J491" s="43"/>
      <c r="K491" s="43"/>
      <c r="L491" s="47"/>
      <c r="M491" s="233"/>
      <c r="N491" s="234"/>
      <c r="O491" s="87"/>
      <c r="P491" s="87"/>
      <c r="Q491" s="87"/>
      <c r="R491" s="87"/>
      <c r="S491" s="87"/>
      <c r="T491" s="88"/>
      <c r="U491" s="41"/>
      <c r="V491" s="41"/>
      <c r="W491" s="41"/>
      <c r="X491" s="41"/>
      <c r="Y491" s="41"/>
      <c r="Z491" s="41"/>
      <c r="AA491" s="41"/>
      <c r="AB491" s="41"/>
      <c r="AC491" s="41"/>
      <c r="AD491" s="41"/>
      <c r="AE491" s="41"/>
      <c r="AT491" s="20" t="s">
        <v>324</v>
      </c>
      <c r="AU491" s="20" t="s">
        <v>88</v>
      </c>
    </row>
    <row r="492" s="14" customFormat="1">
      <c r="A492" s="14"/>
      <c r="B492" s="246"/>
      <c r="C492" s="247"/>
      <c r="D492" s="237" t="s">
        <v>301</v>
      </c>
      <c r="E492" s="248" t="s">
        <v>42</v>
      </c>
      <c r="F492" s="249" t="s">
        <v>183</v>
      </c>
      <c r="G492" s="247"/>
      <c r="H492" s="250">
        <v>1</v>
      </c>
      <c r="I492" s="251"/>
      <c r="J492" s="247"/>
      <c r="K492" s="247"/>
      <c r="L492" s="252"/>
      <c r="M492" s="253"/>
      <c r="N492" s="254"/>
      <c r="O492" s="254"/>
      <c r="P492" s="254"/>
      <c r="Q492" s="254"/>
      <c r="R492" s="254"/>
      <c r="S492" s="254"/>
      <c r="T492" s="255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56" t="s">
        <v>301</v>
      </c>
      <c r="AU492" s="256" t="s">
        <v>88</v>
      </c>
      <c r="AV492" s="14" t="s">
        <v>88</v>
      </c>
      <c r="AW492" s="14" t="s">
        <v>38</v>
      </c>
      <c r="AX492" s="14" t="s">
        <v>79</v>
      </c>
      <c r="AY492" s="256" t="s">
        <v>292</v>
      </c>
    </row>
    <row r="493" s="15" customFormat="1">
      <c r="A493" s="15"/>
      <c r="B493" s="257"/>
      <c r="C493" s="258"/>
      <c r="D493" s="237" t="s">
        <v>301</v>
      </c>
      <c r="E493" s="259" t="s">
        <v>42</v>
      </c>
      <c r="F493" s="260" t="s">
        <v>303</v>
      </c>
      <c r="G493" s="258"/>
      <c r="H493" s="261">
        <v>1</v>
      </c>
      <c r="I493" s="262"/>
      <c r="J493" s="258"/>
      <c r="K493" s="258"/>
      <c r="L493" s="263"/>
      <c r="M493" s="264"/>
      <c r="N493" s="265"/>
      <c r="O493" s="265"/>
      <c r="P493" s="265"/>
      <c r="Q493" s="265"/>
      <c r="R493" s="265"/>
      <c r="S493" s="265"/>
      <c r="T493" s="266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T493" s="267" t="s">
        <v>301</v>
      </c>
      <c r="AU493" s="267" t="s">
        <v>88</v>
      </c>
      <c r="AV493" s="15" t="s">
        <v>150</v>
      </c>
      <c r="AW493" s="15" t="s">
        <v>38</v>
      </c>
      <c r="AX493" s="15" t="s">
        <v>86</v>
      </c>
      <c r="AY493" s="267" t="s">
        <v>292</v>
      </c>
    </row>
    <row r="494" s="2" customFormat="1" ht="16.5" customHeight="1">
      <c r="A494" s="41"/>
      <c r="B494" s="42"/>
      <c r="C494" s="269" t="s">
        <v>770</v>
      </c>
      <c r="D494" s="269" t="s">
        <v>350</v>
      </c>
      <c r="E494" s="270" t="s">
        <v>771</v>
      </c>
      <c r="F494" s="271" t="s">
        <v>772</v>
      </c>
      <c r="G494" s="272" t="s">
        <v>181</v>
      </c>
      <c r="H494" s="273">
        <v>7</v>
      </c>
      <c r="I494" s="274"/>
      <c r="J494" s="275">
        <f>ROUND(I494*H494,2)</f>
        <v>0</v>
      </c>
      <c r="K494" s="271" t="s">
        <v>297</v>
      </c>
      <c r="L494" s="276"/>
      <c r="M494" s="277" t="s">
        <v>42</v>
      </c>
      <c r="N494" s="278" t="s">
        <v>50</v>
      </c>
      <c r="O494" s="87"/>
      <c r="P494" s="226">
        <f>O494*H494</f>
        <v>0</v>
      </c>
      <c r="Q494" s="226">
        <v>0.0060000000000000001</v>
      </c>
      <c r="R494" s="226">
        <f>Q494*H494</f>
        <v>0.042000000000000003</v>
      </c>
      <c r="S494" s="226">
        <v>0</v>
      </c>
      <c r="T494" s="227">
        <f>S494*H494</f>
        <v>0</v>
      </c>
      <c r="U494" s="41"/>
      <c r="V494" s="41"/>
      <c r="W494" s="41"/>
      <c r="X494" s="41"/>
      <c r="Y494" s="41"/>
      <c r="Z494" s="41"/>
      <c r="AA494" s="41"/>
      <c r="AB494" s="41"/>
      <c r="AC494" s="41"/>
      <c r="AD494" s="41"/>
      <c r="AE494" s="41"/>
      <c r="AR494" s="228" t="s">
        <v>340</v>
      </c>
      <c r="AT494" s="228" t="s">
        <v>350</v>
      </c>
      <c r="AU494" s="228" t="s">
        <v>88</v>
      </c>
      <c r="AY494" s="20" t="s">
        <v>292</v>
      </c>
      <c r="BE494" s="229">
        <f>IF(N494="základní",J494,0)</f>
        <v>0</v>
      </c>
      <c r="BF494" s="229">
        <f>IF(N494="snížená",J494,0)</f>
        <v>0</v>
      </c>
      <c r="BG494" s="229">
        <f>IF(N494="zákl. přenesená",J494,0)</f>
        <v>0</v>
      </c>
      <c r="BH494" s="229">
        <f>IF(N494="sníž. přenesená",J494,0)</f>
        <v>0</v>
      </c>
      <c r="BI494" s="229">
        <f>IF(N494="nulová",J494,0)</f>
        <v>0</v>
      </c>
      <c r="BJ494" s="20" t="s">
        <v>86</v>
      </c>
      <c r="BK494" s="229">
        <f>ROUND(I494*H494,2)</f>
        <v>0</v>
      </c>
      <c r="BL494" s="20" t="s">
        <v>150</v>
      </c>
      <c r="BM494" s="228" t="s">
        <v>773</v>
      </c>
    </row>
    <row r="495" s="14" customFormat="1">
      <c r="A495" s="14"/>
      <c r="B495" s="246"/>
      <c r="C495" s="247"/>
      <c r="D495" s="237" t="s">
        <v>301</v>
      </c>
      <c r="E495" s="248" t="s">
        <v>42</v>
      </c>
      <c r="F495" s="249" t="s">
        <v>618</v>
      </c>
      <c r="G495" s="247"/>
      <c r="H495" s="250">
        <v>7</v>
      </c>
      <c r="I495" s="251"/>
      <c r="J495" s="247"/>
      <c r="K495" s="247"/>
      <c r="L495" s="252"/>
      <c r="M495" s="253"/>
      <c r="N495" s="254"/>
      <c r="O495" s="254"/>
      <c r="P495" s="254"/>
      <c r="Q495" s="254"/>
      <c r="R495" s="254"/>
      <c r="S495" s="254"/>
      <c r="T495" s="255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56" t="s">
        <v>301</v>
      </c>
      <c r="AU495" s="256" t="s">
        <v>88</v>
      </c>
      <c r="AV495" s="14" t="s">
        <v>88</v>
      </c>
      <c r="AW495" s="14" t="s">
        <v>38</v>
      </c>
      <c r="AX495" s="14" t="s">
        <v>79</v>
      </c>
      <c r="AY495" s="256" t="s">
        <v>292</v>
      </c>
    </row>
    <row r="496" s="15" customFormat="1">
      <c r="A496" s="15"/>
      <c r="B496" s="257"/>
      <c r="C496" s="258"/>
      <c r="D496" s="237" t="s">
        <v>301</v>
      </c>
      <c r="E496" s="259" t="s">
        <v>42</v>
      </c>
      <c r="F496" s="260" t="s">
        <v>303</v>
      </c>
      <c r="G496" s="258"/>
      <c r="H496" s="261">
        <v>7</v>
      </c>
      <c r="I496" s="262"/>
      <c r="J496" s="258"/>
      <c r="K496" s="258"/>
      <c r="L496" s="263"/>
      <c r="M496" s="264"/>
      <c r="N496" s="265"/>
      <c r="O496" s="265"/>
      <c r="P496" s="265"/>
      <c r="Q496" s="265"/>
      <c r="R496" s="265"/>
      <c r="S496" s="265"/>
      <c r="T496" s="266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T496" s="267" t="s">
        <v>301</v>
      </c>
      <c r="AU496" s="267" t="s">
        <v>88</v>
      </c>
      <c r="AV496" s="15" t="s">
        <v>150</v>
      </c>
      <c r="AW496" s="15" t="s">
        <v>38</v>
      </c>
      <c r="AX496" s="15" t="s">
        <v>86</v>
      </c>
      <c r="AY496" s="267" t="s">
        <v>292</v>
      </c>
    </row>
    <row r="497" s="2" customFormat="1" ht="24.15" customHeight="1">
      <c r="A497" s="41"/>
      <c r="B497" s="42"/>
      <c r="C497" s="217" t="s">
        <v>249</v>
      </c>
      <c r="D497" s="217" t="s">
        <v>294</v>
      </c>
      <c r="E497" s="218" t="s">
        <v>774</v>
      </c>
      <c r="F497" s="219" t="s">
        <v>775</v>
      </c>
      <c r="G497" s="220" t="s">
        <v>181</v>
      </c>
      <c r="H497" s="221">
        <v>3</v>
      </c>
      <c r="I497" s="222"/>
      <c r="J497" s="223">
        <f>ROUND(I497*H497,2)</f>
        <v>0</v>
      </c>
      <c r="K497" s="219" t="s">
        <v>42</v>
      </c>
      <c r="L497" s="47"/>
      <c r="M497" s="224" t="s">
        <v>42</v>
      </c>
      <c r="N497" s="225" t="s">
        <v>50</v>
      </c>
      <c r="O497" s="87"/>
      <c r="P497" s="226">
        <f>O497*H497</f>
        <v>0</v>
      </c>
      <c r="Q497" s="226">
        <v>0.10000000000000001</v>
      </c>
      <c r="R497" s="226">
        <f>Q497*H497</f>
        <v>0.30000000000000004</v>
      </c>
      <c r="S497" s="226">
        <v>0</v>
      </c>
      <c r="T497" s="227">
        <f>S497*H497</f>
        <v>0</v>
      </c>
      <c r="U497" s="41"/>
      <c r="V497" s="41"/>
      <c r="W497" s="41"/>
      <c r="X497" s="41"/>
      <c r="Y497" s="41"/>
      <c r="Z497" s="41"/>
      <c r="AA497" s="41"/>
      <c r="AB497" s="41"/>
      <c r="AC497" s="41"/>
      <c r="AD497" s="41"/>
      <c r="AE497" s="41"/>
      <c r="AR497" s="228" t="s">
        <v>150</v>
      </c>
      <c r="AT497" s="228" t="s">
        <v>294</v>
      </c>
      <c r="AU497" s="228" t="s">
        <v>88</v>
      </c>
      <c r="AY497" s="20" t="s">
        <v>292</v>
      </c>
      <c r="BE497" s="229">
        <f>IF(N497="základní",J497,0)</f>
        <v>0</v>
      </c>
      <c r="BF497" s="229">
        <f>IF(N497="snížená",J497,0)</f>
        <v>0</v>
      </c>
      <c r="BG497" s="229">
        <f>IF(N497="zákl. přenesená",J497,0)</f>
        <v>0</v>
      </c>
      <c r="BH497" s="229">
        <f>IF(N497="sníž. přenesená",J497,0)</f>
        <v>0</v>
      </c>
      <c r="BI497" s="229">
        <f>IF(N497="nulová",J497,0)</f>
        <v>0</v>
      </c>
      <c r="BJ497" s="20" t="s">
        <v>86</v>
      </c>
      <c r="BK497" s="229">
        <f>ROUND(I497*H497,2)</f>
        <v>0</v>
      </c>
      <c r="BL497" s="20" t="s">
        <v>150</v>
      </c>
      <c r="BM497" s="228" t="s">
        <v>776</v>
      </c>
    </row>
    <row r="498" s="13" customFormat="1">
      <c r="A498" s="13"/>
      <c r="B498" s="235"/>
      <c r="C498" s="236"/>
      <c r="D498" s="237" t="s">
        <v>301</v>
      </c>
      <c r="E498" s="238" t="s">
        <v>42</v>
      </c>
      <c r="F498" s="239" t="s">
        <v>393</v>
      </c>
      <c r="G498" s="236"/>
      <c r="H498" s="238" t="s">
        <v>42</v>
      </c>
      <c r="I498" s="240"/>
      <c r="J498" s="236"/>
      <c r="K498" s="236"/>
      <c r="L498" s="241"/>
      <c r="M498" s="242"/>
      <c r="N498" s="243"/>
      <c r="O498" s="243"/>
      <c r="P498" s="243"/>
      <c r="Q498" s="243"/>
      <c r="R498" s="243"/>
      <c r="S498" s="243"/>
      <c r="T498" s="244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45" t="s">
        <v>301</v>
      </c>
      <c r="AU498" s="245" t="s">
        <v>88</v>
      </c>
      <c r="AV498" s="13" t="s">
        <v>86</v>
      </c>
      <c r="AW498" s="13" t="s">
        <v>38</v>
      </c>
      <c r="AX498" s="13" t="s">
        <v>79</v>
      </c>
      <c r="AY498" s="245" t="s">
        <v>292</v>
      </c>
    </row>
    <row r="499" s="14" customFormat="1">
      <c r="A499" s="14"/>
      <c r="B499" s="246"/>
      <c r="C499" s="247"/>
      <c r="D499" s="237" t="s">
        <v>301</v>
      </c>
      <c r="E499" s="248" t="s">
        <v>186</v>
      </c>
      <c r="F499" s="249" t="s">
        <v>188</v>
      </c>
      <c r="G499" s="247"/>
      <c r="H499" s="250">
        <v>3</v>
      </c>
      <c r="I499" s="251"/>
      <c r="J499" s="247"/>
      <c r="K499" s="247"/>
      <c r="L499" s="252"/>
      <c r="M499" s="253"/>
      <c r="N499" s="254"/>
      <c r="O499" s="254"/>
      <c r="P499" s="254"/>
      <c r="Q499" s="254"/>
      <c r="R499" s="254"/>
      <c r="S499" s="254"/>
      <c r="T499" s="255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56" t="s">
        <v>301</v>
      </c>
      <c r="AU499" s="256" t="s">
        <v>88</v>
      </c>
      <c r="AV499" s="14" t="s">
        <v>88</v>
      </c>
      <c r="AW499" s="14" t="s">
        <v>38</v>
      </c>
      <c r="AX499" s="14" t="s">
        <v>79</v>
      </c>
      <c r="AY499" s="256" t="s">
        <v>292</v>
      </c>
    </row>
    <row r="500" s="15" customFormat="1">
      <c r="A500" s="15"/>
      <c r="B500" s="257"/>
      <c r="C500" s="258"/>
      <c r="D500" s="237" t="s">
        <v>301</v>
      </c>
      <c r="E500" s="259" t="s">
        <v>42</v>
      </c>
      <c r="F500" s="260" t="s">
        <v>303</v>
      </c>
      <c r="G500" s="258"/>
      <c r="H500" s="261">
        <v>3</v>
      </c>
      <c r="I500" s="262"/>
      <c r="J500" s="258"/>
      <c r="K500" s="258"/>
      <c r="L500" s="263"/>
      <c r="M500" s="264"/>
      <c r="N500" s="265"/>
      <c r="O500" s="265"/>
      <c r="P500" s="265"/>
      <c r="Q500" s="265"/>
      <c r="R500" s="265"/>
      <c r="S500" s="265"/>
      <c r="T500" s="266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T500" s="267" t="s">
        <v>301</v>
      </c>
      <c r="AU500" s="267" t="s">
        <v>88</v>
      </c>
      <c r="AV500" s="15" t="s">
        <v>150</v>
      </c>
      <c r="AW500" s="15" t="s">
        <v>38</v>
      </c>
      <c r="AX500" s="15" t="s">
        <v>86</v>
      </c>
      <c r="AY500" s="267" t="s">
        <v>292</v>
      </c>
    </row>
    <row r="501" s="2" customFormat="1" ht="24.15" customHeight="1">
      <c r="A501" s="41"/>
      <c r="B501" s="42"/>
      <c r="C501" s="269" t="s">
        <v>777</v>
      </c>
      <c r="D501" s="269" t="s">
        <v>350</v>
      </c>
      <c r="E501" s="270" t="s">
        <v>778</v>
      </c>
      <c r="F501" s="271" t="s">
        <v>779</v>
      </c>
      <c r="G501" s="272" t="s">
        <v>181</v>
      </c>
      <c r="H501" s="273">
        <v>3</v>
      </c>
      <c r="I501" s="274"/>
      <c r="J501" s="275">
        <f>ROUND(I501*H501,2)</f>
        <v>0</v>
      </c>
      <c r="K501" s="271" t="s">
        <v>42</v>
      </c>
      <c r="L501" s="276"/>
      <c r="M501" s="277" t="s">
        <v>42</v>
      </c>
      <c r="N501" s="278" t="s">
        <v>50</v>
      </c>
      <c r="O501" s="87"/>
      <c r="P501" s="226">
        <f>O501*H501</f>
        <v>0</v>
      </c>
      <c r="Q501" s="226">
        <v>1.96</v>
      </c>
      <c r="R501" s="226">
        <f>Q501*H501</f>
        <v>5.8799999999999999</v>
      </c>
      <c r="S501" s="226">
        <v>0</v>
      </c>
      <c r="T501" s="227">
        <f>S501*H501</f>
        <v>0</v>
      </c>
      <c r="U501" s="41"/>
      <c r="V501" s="41"/>
      <c r="W501" s="41"/>
      <c r="X501" s="41"/>
      <c r="Y501" s="41"/>
      <c r="Z501" s="41"/>
      <c r="AA501" s="41"/>
      <c r="AB501" s="41"/>
      <c r="AC501" s="41"/>
      <c r="AD501" s="41"/>
      <c r="AE501" s="41"/>
      <c r="AR501" s="228" t="s">
        <v>340</v>
      </c>
      <c r="AT501" s="228" t="s">
        <v>350</v>
      </c>
      <c r="AU501" s="228" t="s">
        <v>88</v>
      </c>
      <c r="AY501" s="20" t="s">
        <v>292</v>
      </c>
      <c r="BE501" s="229">
        <f>IF(N501="základní",J501,0)</f>
        <v>0</v>
      </c>
      <c r="BF501" s="229">
        <f>IF(N501="snížená",J501,0)</f>
        <v>0</v>
      </c>
      <c r="BG501" s="229">
        <f>IF(N501="zákl. přenesená",J501,0)</f>
        <v>0</v>
      </c>
      <c r="BH501" s="229">
        <f>IF(N501="sníž. přenesená",J501,0)</f>
        <v>0</v>
      </c>
      <c r="BI501" s="229">
        <f>IF(N501="nulová",J501,0)</f>
        <v>0</v>
      </c>
      <c r="BJ501" s="20" t="s">
        <v>86</v>
      </c>
      <c r="BK501" s="229">
        <f>ROUND(I501*H501,2)</f>
        <v>0</v>
      </c>
      <c r="BL501" s="20" t="s">
        <v>150</v>
      </c>
      <c r="BM501" s="228" t="s">
        <v>780</v>
      </c>
    </row>
    <row r="502" s="14" customFormat="1">
      <c r="A502" s="14"/>
      <c r="B502" s="246"/>
      <c r="C502" s="247"/>
      <c r="D502" s="237" t="s">
        <v>301</v>
      </c>
      <c r="E502" s="248" t="s">
        <v>42</v>
      </c>
      <c r="F502" s="249" t="s">
        <v>186</v>
      </c>
      <c r="G502" s="247"/>
      <c r="H502" s="250">
        <v>3</v>
      </c>
      <c r="I502" s="251"/>
      <c r="J502" s="247"/>
      <c r="K502" s="247"/>
      <c r="L502" s="252"/>
      <c r="M502" s="253"/>
      <c r="N502" s="254"/>
      <c r="O502" s="254"/>
      <c r="P502" s="254"/>
      <c r="Q502" s="254"/>
      <c r="R502" s="254"/>
      <c r="S502" s="254"/>
      <c r="T502" s="255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56" t="s">
        <v>301</v>
      </c>
      <c r="AU502" s="256" t="s">
        <v>88</v>
      </c>
      <c r="AV502" s="14" t="s">
        <v>88</v>
      </c>
      <c r="AW502" s="14" t="s">
        <v>38</v>
      </c>
      <c r="AX502" s="14" t="s">
        <v>79</v>
      </c>
      <c r="AY502" s="256" t="s">
        <v>292</v>
      </c>
    </row>
    <row r="503" s="15" customFormat="1">
      <c r="A503" s="15"/>
      <c r="B503" s="257"/>
      <c r="C503" s="258"/>
      <c r="D503" s="237" t="s">
        <v>301</v>
      </c>
      <c r="E503" s="259" t="s">
        <v>42</v>
      </c>
      <c r="F503" s="260" t="s">
        <v>303</v>
      </c>
      <c r="G503" s="258"/>
      <c r="H503" s="261">
        <v>3</v>
      </c>
      <c r="I503" s="262"/>
      <c r="J503" s="258"/>
      <c r="K503" s="258"/>
      <c r="L503" s="263"/>
      <c r="M503" s="264"/>
      <c r="N503" s="265"/>
      <c r="O503" s="265"/>
      <c r="P503" s="265"/>
      <c r="Q503" s="265"/>
      <c r="R503" s="265"/>
      <c r="S503" s="265"/>
      <c r="T503" s="266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T503" s="267" t="s">
        <v>301</v>
      </c>
      <c r="AU503" s="267" t="s">
        <v>88</v>
      </c>
      <c r="AV503" s="15" t="s">
        <v>150</v>
      </c>
      <c r="AW503" s="15" t="s">
        <v>38</v>
      </c>
      <c r="AX503" s="15" t="s">
        <v>86</v>
      </c>
      <c r="AY503" s="267" t="s">
        <v>292</v>
      </c>
    </row>
    <row r="504" s="12" customFormat="1" ht="22.8" customHeight="1">
      <c r="A504" s="12"/>
      <c r="B504" s="201"/>
      <c r="C504" s="202"/>
      <c r="D504" s="203" t="s">
        <v>78</v>
      </c>
      <c r="E504" s="215" t="s">
        <v>144</v>
      </c>
      <c r="F504" s="215" t="s">
        <v>781</v>
      </c>
      <c r="G504" s="202"/>
      <c r="H504" s="202"/>
      <c r="I504" s="205"/>
      <c r="J504" s="216">
        <f>BK504</f>
        <v>0</v>
      </c>
      <c r="K504" s="202"/>
      <c r="L504" s="207"/>
      <c r="M504" s="208"/>
      <c r="N504" s="209"/>
      <c r="O504" s="209"/>
      <c r="P504" s="210">
        <f>P505+SUM(P506:P659)+P677</f>
        <v>0</v>
      </c>
      <c r="Q504" s="209"/>
      <c r="R504" s="210">
        <f>R505+SUM(R506:R659)+R677</f>
        <v>751.50640379999993</v>
      </c>
      <c r="S504" s="209"/>
      <c r="T504" s="211">
        <f>T505+SUM(T506:T659)+T677</f>
        <v>884.12239999999997</v>
      </c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R504" s="212" t="s">
        <v>86</v>
      </c>
      <c r="AT504" s="213" t="s">
        <v>78</v>
      </c>
      <c r="AU504" s="213" t="s">
        <v>86</v>
      </c>
      <c r="AY504" s="212" t="s">
        <v>292</v>
      </c>
      <c r="BK504" s="214">
        <f>BK505+SUM(BK506:BK659)+BK677</f>
        <v>0</v>
      </c>
    </row>
    <row r="505" s="2" customFormat="1" ht="24.15" customHeight="1">
      <c r="A505" s="41"/>
      <c r="B505" s="42"/>
      <c r="C505" s="217" t="s">
        <v>782</v>
      </c>
      <c r="D505" s="217" t="s">
        <v>294</v>
      </c>
      <c r="E505" s="218" t="s">
        <v>783</v>
      </c>
      <c r="F505" s="219" t="s">
        <v>784</v>
      </c>
      <c r="G505" s="220" t="s">
        <v>147</v>
      </c>
      <c r="H505" s="221">
        <v>16</v>
      </c>
      <c r="I505" s="222"/>
      <c r="J505" s="223">
        <f>ROUND(I505*H505,2)</f>
        <v>0</v>
      </c>
      <c r="K505" s="219" t="s">
        <v>297</v>
      </c>
      <c r="L505" s="47"/>
      <c r="M505" s="224" t="s">
        <v>42</v>
      </c>
      <c r="N505" s="225" t="s">
        <v>50</v>
      </c>
      <c r="O505" s="87"/>
      <c r="P505" s="226">
        <f>O505*H505</f>
        <v>0</v>
      </c>
      <c r="Q505" s="226">
        <v>0.028649999999999998</v>
      </c>
      <c r="R505" s="226">
        <f>Q505*H505</f>
        <v>0.45839999999999997</v>
      </c>
      <c r="S505" s="226">
        <v>0</v>
      </c>
      <c r="T505" s="227">
        <f>S505*H505</f>
        <v>0</v>
      </c>
      <c r="U505" s="41"/>
      <c r="V505" s="41"/>
      <c r="W505" s="41"/>
      <c r="X505" s="41"/>
      <c r="Y505" s="41"/>
      <c r="Z505" s="41"/>
      <c r="AA505" s="41"/>
      <c r="AB505" s="41"/>
      <c r="AC505" s="41"/>
      <c r="AD505" s="41"/>
      <c r="AE505" s="41"/>
      <c r="AR505" s="228" t="s">
        <v>150</v>
      </c>
      <c r="AT505" s="228" t="s">
        <v>294</v>
      </c>
      <c r="AU505" s="228" t="s">
        <v>88</v>
      </c>
      <c r="AY505" s="20" t="s">
        <v>292</v>
      </c>
      <c r="BE505" s="229">
        <f>IF(N505="základní",J505,0)</f>
        <v>0</v>
      </c>
      <c r="BF505" s="229">
        <f>IF(N505="snížená",J505,0)</f>
        <v>0</v>
      </c>
      <c r="BG505" s="229">
        <f>IF(N505="zákl. přenesená",J505,0)</f>
        <v>0</v>
      </c>
      <c r="BH505" s="229">
        <f>IF(N505="sníž. přenesená",J505,0)</f>
        <v>0</v>
      </c>
      <c r="BI505" s="229">
        <f>IF(N505="nulová",J505,0)</f>
        <v>0</v>
      </c>
      <c r="BJ505" s="20" t="s">
        <v>86</v>
      </c>
      <c r="BK505" s="229">
        <f>ROUND(I505*H505,2)</f>
        <v>0</v>
      </c>
      <c r="BL505" s="20" t="s">
        <v>150</v>
      </c>
      <c r="BM505" s="228" t="s">
        <v>785</v>
      </c>
    </row>
    <row r="506" s="2" customFormat="1">
      <c r="A506" s="41"/>
      <c r="B506" s="42"/>
      <c r="C506" s="43"/>
      <c r="D506" s="230" t="s">
        <v>299</v>
      </c>
      <c r="E506" s="43"/>
      <c r="F506" s="231" t="s">
        <v>786</v>
      </c>
      <c r="G506" s="43"/>
      <c r="H506" s="43"/>
      <c r="I506" s="232"/>
      <c r="J506" s="43"/>
      <c r="K506" s="43"/>
      <c r="L506" s="47"/>
      <c r="M506" s="233"/>
      <c r="N506" s="234"/>
      <c r="O506" s="87"/>
      <c r="P506" s="87"/>
      <c r="Q506" s="87"/>
      <c r="R506" s="87"/>
      <c r="S506" s="87"/>
      <c r="T506" s="88"/>
      <c r="U506" s="41"/>
      <c r="V506" s="41"/>
      <c r="W506" s="41"/>
      <c r="X506" s="41"/>
      <c r="Y506" s="41"/>
      <c r="Z506" s="41"/>
      <c r="AA506" s="41"/>
      <c r="AB506" s="41"/>
      <c r="AC506" s="41"/>
      <c r="AD506" s="41"/>
      <c r="AE506" s="41"/>
      <c r="AT506" s="20" t="s">
        <v>299</v>
      </c>
      <c r="AU506" s="20" t="s">
        <v>88</v>
      </c>
    </row>
    <row r="507" s="13" customFormat="1">
      <c r="A507" s="13"/>
      <c r="B507" s="235"/>
      <c r="C507" s="236"/>
      <c r="D507" s="237" t="s">
        <v>301</v>
      </c>
      <c r="E507" s="238" t="s">
        <v>42</v>
      </c>
      <c r="F507" s="239" t="s">
        <v>787</v>
      </c>
      <c r="G507" s="236"/>
      <c r="H507" s="238" t="s">
        <v>42</v>
      </c>
      <c r="I507" s="240"/>
      <c r="J507" s="236"/>
      <c r="K507" s="236"/>
      <c r="L507" s="241"/>
      <c r="M507" s="242"/>
      <c r="N507" s="243"/>
      <c r="O507" s="243"/>
      <c r="P507" s="243"/>
      <c r="Q507" s="243"/>
      <c r="R507" s="243"/>
      <c r="S507" s="243"/>
      <c r="T507" s="244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45" t="s">
        <v>301</v>
      </c>
      <c r="AU507" s="245" t="s">
        <v>88</v>
      </c>
      <c r="AV507" s="13" t="s">
        <v>86</v>
      </c>
      <c r="AW507" s="13" t="s">
        <v>38</v>
      </c>
      <c r="AX507" s="13" t="s">
        <v>79</v>
      </c>
      <c r="AY507" s="245" t="s">
        <v>292</v>
      </c>
    </row>
    <row r="508" s="14" customFormat="1">
      <c r="A508" s="14"/>
      <c r="B508" s="246"/>
      <c r="C508" s="247"/>
      <c r="D508" s="237" t="s">
        <v>301</v>
      </c>
      <c r="E508" s="248" t="s">
        <v>42</v>
      </c>
      <c r="F508" s="249" t="s">
        <v>788</v>
      </c>
      <c r="G508" s="247"/>
      <c r="H508" s="250">
        <v>16</v>
      </c>
      <c r="I508" s="251"/>
      <c r="J508" s="247"/>
      <c r="K508" s="247"/>
      <c r="L508" s="252"/>
      <c r="M508" s="253"/>
      <c r="N508" s="254"/>
      <c r="O508" s="254"/>
      <c r="P508" s="254"/>
      <c r="Q508" s="254"/>
      <c r="R508" s="254"/>
      <c r="S508" s="254"/>
      <c r="T508" s="255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56" t="s">
        <v>301</v>
      </c>
      <c r="AU508" s="256" t="s">
        <v>88</v>
      </c>
      <c r="AV508" s="14" t="s">
        <v>88</v>
      </c>
      <c r="AW508" s="14" t="s">
        <v>38</v>
      </c>
      <c r="AX508" s="14" t="s">
        <v>79</v>
      </c>
      <c r="AY508" s="256" t="s">
        <v>292</v>
      </c>
    </row>
    <row r="509" s="15" customFormat="1">
      <c r="A509" s="15"/>
      <c r="B509" s="257"/>
      <c r="C509" s="258"/>
      <c r="D509" s="237" t="s">
        <v>301</v>
      </c>
      <c r="E509" s="259" t="s">
        <v>42</v>
      </c>
      <c r="F509" s="260" t="s">
        <v>303</v>
      </c>
      <c r="G509" s="258"/>
      <c r="H509" s="261">
        <v>16</v>
      </c>
      <c r="I509" s="262"/>
      <c r="J509" s="258"/>
      <c r="K509" s="258"/>
      <c r="L509" s="263"/>
      <c r="M509" s="264"/>
      <c r="N509" s="265"/>
      <c r="O509" s="265"/>
      <c r="P509" s="265"/>
      <c r="Q509" s="265"/>
      <c r="R509" s="265"/>
      <c r="S509" s="265"/>
      <c r="T509" s="266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T509" s="267" t="s">
        <v>301</v>
      </c>
      <c r="AU509" s="267" t="s">
        <v>88</v>
      </c>
      <c r="AV509" s="15" t="s">
        <v>150</v>
      </c>
      <c r="AW509" s="15" t="s">
        <v>38</v>
      </c>
      <c r="AX509" s="15" t="s">
        <v>86</v>
      </c>
      <c r="AY509" s="267" t="s">
        <v>292</v>
      </c>
    </row>
    <row r="510" s="2" customFormat="1" ht="16.5" customHeight="1">
      <c r="A510" s="41"/>
      <c r="B510" s="42"/>
      <c r="C510" s="217" t="s">
        <v>789</v>
      </c>
      <c r="D510" s="217" t="s">
        <v>294</v>
      </c>
      <c r="E510" s="218" t="s">
        <v>790</v>
      </c>
      <c r="F510" s="219" t="s">
        <v>791</v>
      </c>
      <c r="G510" s="220" t="s">
        <v>181</v>
      </c>
      <c r="H510" s="221">
        <v>17</v>
      </c>
      <c r="I510" s="222"/>
      <c r="J510" s="223">
        <f>ROUND(I510*H510,2)</f>
        <v>0</v>
      </c>
      <c r="K510" s="219" t="s">
        <v>297</v>
      </c>
      <c r="L510" s="47"/>
      <c r="M510" s="224" t="s">
        <v>42</v>
      </c>
      <c r="N510" s="225" t="s">
        <v>50</v>
      </c>
      <c r="O510" s="87"/>
      <c r="P510" s="226">
        <f>O510*H510</f>
        <v>0</v>
      </c>
      <c r="Q510" s="226">
        <v>0.00069999999999999999</v>
      </c>
      <c r="R510" s="226">
        <f>Q510*H510</f>
        <v>0.011899999999999999</v>
      </c>
      <c r="S510" s="226">
        <v>0</v>
      </c>
      <c r="T510" s="227">
        <f>S510*H510</f>
        <v>0</v>
      </c>
      <c r="U510" s="41"/>
      <c r="V510" s="41"/>
      <c r="W510" s="41"/>
      <c r="X510" s="41"/>
      <c r="Y510" s="41"/>
      <c r="Z510" s="41"/>
      <c r="AA510" s="41"/>
      <c r="AB510" s="41"/>
      <c r="AC510" s="41"/>
      <c r="AD510" s="41"/>
      <c r="AE510" s="41"/>
      <c r="AR510" s="228" t="s">
        <v>150</v>
      </c>
      <c r="AT510" s="228" t="s">
        <v>294</v>
      </c>
      <c r="AU510" s="228" t="s">
        <v>88</v>
      </c>
      <c r="AY510" s="20" t="s">
        <v>292</v>
      </c>
      <c r="BE510" s="229">
        <f>IF(N510="základní",J510,0)</f>
        <v>0</v>
      </c>
      <c r="BF510" s="229">
        <f>IF(N510="snížená",J510,0)</f>
        <v>0</v>
      </c>
      <c r="BG510" s="229">
        <f>IF(N510="zákl. přenesená",J510,0)</f>
        <v>0</v>
      </c>
      <c r="BH510" s="229">
        <f>IF(N510="sníž. přenesená",J510,0)</f>
        <v>0</v>
      </c>
      <c r="BI510" s="229">
        <f>IF(N510="nulová",J510,0)</f>
        <v>0</v>
      </c>
      <c r="BJ510" s="20" t="s">
        <v>86</v>
      </c>
      <c r="BK510" s="229">
        <f>ROUND(I510*H510,2)</f>
        <v>0</v>
      </c>
      <c r="BL510" s="20" t="s">
        <v>150</v>
      </c>
      <c r="BM510" s="228" t="s">
        <v>792</v>
      </c>
    </row>
    <row r="511" s="2" customFormat="1">
      <c r="A511" s="41"/>
      <c r="B511" s="42"/>
      <c r="C511" s="43"/>
      <c r="D511" s="230" t="s">
        <v>299</v>
      </c>
      <c r="E511" s="43"/>
      <c r="F511" s="231" t="s">
        <v>793</v>
      </c>
      <c r="G511" s="43"/>
      <c r="H511" s="43"/>
      <c r="I511" s="232"/>
      <c r="J511" s="43"/>
      <c r="K511" s="43"/>
      <c r="L511" s="47"/>
      <c r="M511" s="233"/>
      <c r="N511" s="234"/>
      <c r="O511" s="87"/>
      <c r="P511" s="87"/>
      <c r="Q511" s="87"/>
      <c r="R511" s="87"/>
      <c r="S511" s="87"/>
      <c r="T511" s="88"/>
      <c r="U511" s="41"/>
      <c r="V511" s="41"/>
      <c r="W511" s="41"/>
      <c r="X511" s="41"/>
      <c r="Y511" s="41"/>
      <c r="Z511" s="41"/>
      <c r="AA511" s="41"/>
      <c r="AB511" s="41"/>
      <c r="AC511" s="41"/>
      <c r="AD511" s="41"/>
      <c r="AE511" s="41"/>
      <c r="AT511" s="20" t="s">
        <v>299</v>
      </c>
      <c r="AU511" s="20" t="s">
        <v>88</v>
      </c>
    </row>
    <row r="512" s="13" customFormat="1">
      <c r="A512" s="13"/>
      <c r="B512" s="235"/>
      <c r="C512" s="236"/>
      <c r="D512" s="237" t="s">
        <v>301</v>
      </c>
      <c r="E512" s="238" t="s">
        <v>42</v>
      </c>
      <c r="F512" s="239" t="s">
        <v>393</v>
      </c>
      <c r="G512" s="236"/>
      <c r="H512" s="238" t="s">
        <v>42</v>
      </c>
      <c r="I512" s="240"/>
      <c r="J512" s="236"/>
      <c r="K512" s="236"/>
      <c r="L512" s="241"/>
      <c r="M512" s="242"/>
      <c r="N512" s="243"/>
      <c r="O512" s="243"/>
      <c r="P512" s="243"/>
      <c r="Q512" s="243"/>
      <c r="R512" s="243"/>
      <c r="S512" s="243"/>
      <c r="T512" s="244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45" t="s">
        <v>301</v>
      </c>
      <c r="AU512" s="245" t="s">
        <v>88</v>
      </c>
      <c r="AV512" s="13" t="s">
        <v>86</v>
      </c>
      <c r="AW512" s="13" t="s">
        <v>38</v>
      </c>
      <c r="AX512" s="13" t="s">
        <v>79</v>
      </c>
      <c r="AY512" s="245" t="s">
        <v>292</v>
      </c>
    </row>
    <row r="513" s="14" customFormat="1">
      <c r="A513" s="14"/>
      <c r="B513" s="246"/>
      <c r="C513" s="247"/>
      <c r="D513" s="237" t="s">
        <v>301</v>
      </c>
      <c r="E513" s="248" t="s">
        <v>207</v>
      </c>
      <c r="F513" s="249" t="s">
        <v>209</v>
      </c>
      <c r="G513" s="247"/>
      <c r="H513" s="250">
        <v>17</v>
      </c>
      <c r="I513" s="251"/>
      <c r="J513" s="247"/>
      <c r="K513" s="247"/>
      <c r="L513" s="252"/>
      <c r="M513" s="253"/>
      <c r="N513" s="254"/>
      <c r="O513" s="254"/>
      <c r="P513" s="254"/>
      <c r="Q513" s="254"/>
      <c r="R513" s="254"/>
      <c r="S513" s="254"/>
      <c r="T513" s="255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56" t="s">
        <v>301</v>
      </c>
      <c r="AU513" s="256" t="s">
        <v>88</v>
      </c>
      <c r="AV513" s="14" t="s">
        <v>88</v>
      </c>
      <c r="AW513" s="14" t="s">
        <v>38</v>
      </c>
      <c r="AX513" s="14" t="s">
        <v>79</v>
      </c>
      <c r="AY513" s="256" t="s">
        <v>292</v>
      </c>
    </row>
    <row r="514" s="15" customFormat="1">
      <c r="A514" s="15"/>
      <c r="B514" s="257"/>
      <c r="C514" s="258"/>
      <c r="D514" s="237" t="s">
        <v>301</v>
      </c>
      <c r="E514" s="259" t="s">
        <v>42</v>
      </c>
      <c r="F514" s="260" t="s">
        <v>303</v>
      </c>
      <c r="G514" s="258"/>
      <c r="H514" s="261">
        <v>17</v>
      </c>
      <c r="I514" s="262"/>
      <c r="J514" s="258"/>
      <c r="K514" s="258"/>
      <c r="L514" s="263"/>
      <c r="M514" s="264"/>
      <c r="N514" s="265"/>
      <c r="O514" s="265"/>
      <c r="P514" s="265"/>
      <c r="Q514" s="265"/>
      <c r="R514" s="265"/>
      <c r="S514" s="265"/>
      <c r="T514" s="266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T514" s="267" t="s">
        <v>301</v>
      </c>
      <c r="AU514" s="267" t="s">
        <v>88</v>
      </c>
      <c r="AV514" s="15" t="s">
        <v>150</v>
      </c>
      <c r="AW514" s="15" t="s">
        <v>38</v>
      </c>
      <c r="AX514" s="15" t="s">
        <v>86</v>
      </c>
      <c r="AY514" s="267" t="s">
        <v>292</v>
      </c>
    </row>
    <row r="515" s="2" customFormat="1" ht="16.5" customHeight="1">
      <c r="A515" s="41"/>
      <c r="B515" s="42"/>
      <c r="C515" s="269" t="s">
        <v>794</v>
      </c>
      <c r="D515" s="269" t="s">
        <v>350</v>
      </c>
      <c r="E515" s="270" t="s">
        <v>795</v>
      </c>
      <c r="F515" s="271" t="s">
        <v>796</v>
      </c>
      <c r="G515" s="272" t="s">
        <v>181</v>
      </c>
      <c r="H515" s="273">
        <v>1</v>
      </c>
      <c r="I515" s="274"/>
      <c r="J515" s="275">
        <f>ROUND(I515*H515,2)</f>
        <v>0</v>
      </c>
      <c r="K515" s="271" t="s">
        <v>297</v>
      </c>
      <c r="L515" s="276"/>
      <c r="M515" s="277" t="s">
        <v>42</v>
      </c>
      <c r="N515" s="278" t="s">
        <v>50</v>
      </c>
      <c r="O515" s="87"/>
      <c r="P515" s="226">
        <f>O515*H515</f>
        <v>0</v>
      </c>
      <c r="Q515" s="226">
        <v>0.0025000000000000001</v>
      </c>
      <c r="R515" s="226">
        <f>Q515*H515</f>
        <v>0.0025000000000000001</v>
      </c>
      <c r="S515" s="226">
        <v>0</v>
      </c>
      <c r="T515" s="227">
        <f>S515*H515</f>
        <v>0</v>
      </c>
      <c r="U515" s="41"/>
      <c r="V515" s="41"/>
      <c r="W515" s="41"/>
      <c r="X515" s="41"/>
      <c r="Y515" s="41"/>
      <c r="Z515" s="41"/>
      <c r="AA515" s="41"/>
      <c r="AB515" s="41"/>
      <c r="AC515" s="41"/>
      <c r="AD515" s="41"/>
      <c r="AE515" s="41"/>
      <c r="AR515" s="228" t="s">
        <v>340</v>
      </c>
      <c r="AT515" s="228" t="s">
        <v>350</v>
      </c>
      <c r="AU515" s="228" t="s">
        <v>88</v>
      </c>
      <c r="AY515" s="20" t="s">
        <v>292</v>
      </c>
      <c r="BE515" s="229">
        <f>IF(N515="základní",J515,0)</f>
        <v>0</v>
      </c>
      <c r="BF515" s="229">
        <f>IF(N515="snížená",J515,0)</f>
        <v>0</v>
      </c>
      <c r="BG515" s="229">
        <f>IF(N515="zákl. přenesená",J515,0)</f>
        <v>0</v>
      </c>
      <c r="BH515" s="229">
        <f>IF(N515="sníž. přenesená",J515,0)</f>
        <v>0</v>
      </c>
      <c r="BI515" s="229">
        <f>IF(N515="nulová",J515,0)</f>
        <v>0</v>
      </c>
      <c r="BJ515" s="20" t="s">
        <v>86</v>
      </c>
      <c r="BK515" s="229">
        <f>ROUND(I515*H515,2)</f>
        <v>0</v>
      </c>
      <c r="BL515" s="20" t="s">
        <v>150</v>
      </c>
      <c r="BM515" s="228" t="s">
        <v>797</v>
      </c>
    </row>
    <row r="516" s="13" customFormat="1">
      <c r="A516" s="13"/>
      <c r="B516" s="235"/>
      <c r="C516" s="236"/>
      <c r="D516" s="237" t="s">
        <v>301</v>
      </c>
      <c r="E516" s="238" t="s">
        <v>42</v>
      </c>
      <c r="F516" s="239" t="s">
        <v>393</v>
      </c>
      <c r="G516" s="236"/>
      <c r="H516" s="238" t="s">
        <v>42</v>
      </c>
      <c r="I516" s="240"/>
      <c r="J516" s="236"/>
      <c r="K516" s="236"/>
      <c r="L516" s="241"/>
      <c r="M516" s="242"/>
      <c r="N516" s="243"/>
      <c r="O516" s="243"/>
      <c r="P516" s="243"/>
      <c r="Q516" s="243"/>
      <c r="R516" s="243"/>
      <c r="S516" s="243"/>
      <c r="T516" s="244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45" t="s">
        <v>301</v>
      </c>
      <c r="AU516" s="245" t="s">
        <v>88</v>
      </c>
      <c r="AV516" s="13" t="s">
        <v>86</v>
      </c>
      <c r="AW516" s="13" t="s">
        <v>38</v>
      </c>
      <c r="AX516" s="13" t="s">
        <v>79</v>
      </c>
      <c r="AY516" s="245" t="s">
        <v>292</v>
      </c>
    </row>
    <row r="517" s="14" customFormat="1">
      <c r="A517" s="14"/>
      <c r="B517" s="246"/>
      <c r="C517" s="247"/>
      <c r="D517" s="237" t="s">
        <v>301</v>
      </c>
      <c r="E517" s="248" t="s">
        <v>42</v>
      </c>
      <c r="F517" s="249" t="s">
        <v>86</v>
      </c>
      <c r="G517" s="247"/>
      <c r="H517" s="250">
        <v>1</v>
      </c>
      <c r="I517" s="251"/>
      <c r="J517" s="247"/>
      <c r="K517" s="247"/>
      <c r="L517" s="252"/>
      <c r="M517" s="253"/>
      <c r="N517" s="254"/>
      <c r="O517" s="254"/>
      <c r="P517" s="254"/>
      <c r="Q517" s="254"/>
      <c r="R517" s="254"/>
      <c r="S517" s="254"/>
      <c r="T517" s="255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56" t="s">
        <v>301</v>
      </c>
      <c r="AU517" s="256" t="s">
        <v>88</v>
      </c>
      <c r="AV517" s="14" t="s">
        <v>88</v>
      </c>
      <c r="AW517" s="14" t="s">
        <v>38</v>
      </c>
      <c r="AX517" s="14" t="s">
        <v>79</v>
      </c>
      <c r="AY517" s="256" t="s">
        <v>292</v>
      </c>
    </row>
    <row r="518" s="15" customFormat="1">
      <c r="A518" s="15"/>
      <c r="B518" s="257"/>
      <c r="C518" s="258"/>
      <c r="D518" s="237" t="s">
        <v>301</v>
      </c>
      <c r="E518" s="259" t="s">
        <v>42</v>
      </c>
      <c r="F518" s="260" t="s">
        <v>303</v>
      </c>
      <c r="G518" s="258"/>
      <c r="H518" s="261">
        <v>1</v>
      </c>
      <c r="I518" s="262"/>
      <c r="J518" s="258"/>
      <c r="K518" s="258"/>
      <c r="L518" s="263"/>
      <c r="M518" s="264"/>
      <c r="N518" s="265"/>
      <c r="O518" s="265"/>
      <c r="P518" s="265"/>
      <c r="Q518" s="265"/>
      <c r="R518" s="265"/>
      <c r="S518" s="265"/>
      <c r="T518" s="266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T518" s="267" t="s">
        <v>301</v>
      </c>
      <c r="AU518" s="267" t="s">
        <v>88</v>
      </c>
      <c r="AV518" s="15" t="s">
        <v>150</v>
      </c>
      <c r="AW518" s="15" t="s">
        <v>38</v>
      </c>
      <c r="AX518" s="15" t="s">
        <v>86</v>
      </c>
      <c r="AY518" s="267" t="s">
        <v>292</v>
      </c>
    </row>
    <row r="519" s="2" customFormat="1" ht="16.5" customHeight="1">
      <c r="A519" s="41"/>
      <c r="B519" s="42"/>
      <c r="C519" s="269" t="s">
        <v>798</v>
      </c>
      <c r="D519" s="269" t="s">
        <v>350</v>
      </c>
      <c r="E519" s="270" t="s">
        <v>799</v>
      </c>
      <c r="F519" s="271" t="s">
        <v>800</v>
      </c>
      <c r="G519" s="272" t="s">
        <v>181</v>
      </c>
      <c r="H519" s="273">
        <v>8</v>
      </c>
      <c r="I519" s="274"/>
      <c r="J519" s="275">
        <f>ROUND(I519*H519,2)</f>
        <v>0</v>
      </c>
      <c r="K519" s="271" t="s">
        <v>297</v>
      </c>
      <c r="L519" s="276"/>
      <c r="M519" s="277" t="s">
        <v>42</v>
      </c>
      <c r="N519" s="278" t="s">
        <v>50</v>
      </c>
      <c r="O519" s="87"/>
      <c r="P519" s="226">
        <f>O519*H519</f>
        <v>0</v>
      </c>
      <c r="Q519" s="226">
        <v>0.0077000000000000002</v>
      </c>
      <c r="R519" s="226">
        <f>Q519*H519</f>
        <v>0.061600000000000002</v>
      </c>
      <c r="S519" s="226">
        <v>0</v>
      </c>
      <c r="T519" s="227">
        <f>S519*H519</f>
        <v>0</v>
      </c>
      <c r="U519" s="41"/>
      <c r="V519" s="41"/>
      <c r="W519" s="41"/>
      <c r="X519" s="41"/>
      <c r="Y519" s="41"/>
      <c r="Z519" s="41"/>
      <c r="AA519" s="41"/>
      <c r="AB519" s="41"/>
      <c r="AC519" s="41"/>
      <c r="AD519" s="41"/>
      <c r="AE519" s="41"/>
      <c r="AR519" s="228" t="s">
        <v>340</v>
      </c>
      <c r="AT519" s="228" t="s">
        <v>350</v>
      </c>
      <c r="AU519" s="228" t="s">
        <v>88</v>
      </c>
      <c r="AY519" s="20" t="s">
        <v>292</v>
      </c>
      <c r="BE519" s="229">
        <f>IF(N519="základní",J519,0)</f>
        <v>0</v>
      </c>
      <c r="BF519" s="229">
        <f>IF(N519="snížená",J519,0)</f>
        <v>0</v>
      </c>
      <c r="BG519" s="229">
        <f>IF(N519="zákl. přenesená",J519,0)</f>
        <v>0</v>
      </c>
      <c r="BH519" s="229">
        <f>IF(N519="sníž. přenesená",J519,0)</f>
        <v>0</v>
      </c>
      <c r="BI519" s="229">
        <f>IF(N519="nulová",J519,0)</f>
        <v>0</v>
      </c>
      <c r="BJ519" s="20" t="s">
        <v>86</v>
      </c>
      <c r="BK519" s="229">
        <f>ROUND(I519*H519,2)</f>
        <v>0</v>
      </c>
      <c r="BL519" s="20" t="s">
        <v>150</v>
      </c>
      <c r="BM519" s="228" t="s">
        <v>801</v>
      </c>
    </row>
    <row r="520" s="13" customFormat="1">
      <c r="A520" s="13"/>
      <c r="B520" s="235"/>
      <c r="C520" s="236"/>
      <c r="D520" s="237" t="s">
        <v>301</v>
      </c>
      <c r="E520" s="238" t="s">
        <v>42</v>
      </c>
      <c r="F520" s="239" t="s">
        <v>393</v>
      </c>
      <c r="G520" s="236"/>
      <c r="H520" s="238" t="s">
        <v>42</v>
      </c>
      <c r="I520" s="240"/>
      <c r="J520" s="236"/>
      <c r="K520" s="236"/>
      <c r="L520" s="241"/>
      <c r="M520" s="242"/>
      <c r="N520" s="243"/>
      <c r="O520" s="243"/>
      <c r="P520" s="243"/>
      <c r="Q520" s="243"/>
      <c r="R520" s="243"/>
      <c r="S520" s="243"/>
      <c r="T520" s="244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45" t="s">
        <v>301</v>
      </c>
      <c r="AU520" s="245" t="s">
        <v>88</v>
      </c>
      <c r="AV520" s="13" t="s">
        <v>86</v>
      </c>
      <c r="AW520" s="13" t="s">
        <v>38</v>
      </c>
      <c r="AX520" s="13" t="s">
        <v>79</v>
      </c>
      <c r="AY520" s="245" t="s">
        <v>292</v>
      </c>
    </row>
    <row r="521" s="14" customFormat="1">
      <c r="A521" s="14"/>
      <c r="B521" s="246"/>
      <c r="C521" s="247"/>
      <c r="D521" s="237" t="s">
        <v>301</v>
      </c>
      <c r="E521" s="248" t="s">
        <v>42</v>
      </c>
      <c r="F521" s="249" t="s">
        <v>340</v>
      </c>
      <c r="G521" s="247"/>
      <c r="H521" s="250">
        <v>8</v>
      </c>
      <c r="I521" s="251"/>
      <c r="J521" s="247"/>
      <c r="K521" s="247"/>
      <c r="L521" s="252"/>
      <c r="M521" s="253"/>
      <c r="N521" s="254"/>
      <c r="O521" s="254"/>
      <c r="P521" s="254"/>
      <c r="Q521" s="254"/>
      <c r="R521" s="254"/>
      <c r="S521" s="254"/>
      <c r="T521" s="255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56" t="s">
        <v>301</v>
      </c>
      <c r="AU521" s="256" t="s">
        <v>88</v>
      </c>
      <c r="AV521" s="14" t="s">
        <v>88</v>
      </c>
      <c r="AW521" s="14" t="s">
        <v>38</v>
      </c>
      <c r="AX521" s="14" t="s">
        <v>79</v>
      </c>
      <c r="AY521" s="256" t="s">
        <v>292</v>
      </c>
    </row>
    <row r="522" s="15" customFormat="1">
      <c r="A522" s="15"/>
      <c r="B522" s="257"/>
      <c r="C522" s="258"/>
      <c r="D522" s="237" t="s">
        <v>301</v>
      </c>
      <c r="E522" s="259" t="s">
        <v>42</v>
      </c>
      <c r="F522" s="260" t="s">
        <v>303</v>
      </c>
      <c r="G522" s="258"/>
      <c r="H522" s="261">
        <v>8</v>
      </c>
      <c r="I522" s="262"/>
      <c r="J522" s="258"/>
      <c r="K522" s="258"/>
      <c r="L522" s="263"/>
      <c r="M522" s="264"/>
      <c r="N522" s="265"/>
      <c r="O522" s="265"/>
      <c r="P522" s="265"/>
      <c r="Q522" s="265"/>
      <c r="R522" s="265"/>
      <c r="S522" s="265"/>
      <c r="T522" s="266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T522" s="267" t="s">
        <v>301</v>
      </c>
      <c r="AU522" s="267" t="s">
        <v>88</v>
      </c>
      <c r="AV522" s="15" t="s">
        <v>150</v>
      </c>
      <c r="AW522" s="15" t="s">
        <v>38</v>
      </c>
      <c r="AX522" s="15" t="s">
        <v>86</v>
      </c>
      <c r="AY522" s="267" t="s">
        <v>292</v>
      </c>
    </row>
    <row r="523" s="2" customFormat="1" ht="16.5" customHeight="1">
      <c r="A523" s="41"/>
      <c r="B523" s="42"/>
      <c r="C523" s="269" t="s">
        <v>802</v>
      </c>
      <c r="D523" s="269" t="s">
        <v>350</v>
      </c>
      <c r="E523" s="270" t="s">
        <v>803</v>
      </c>
      <c r="F523" s="271" t="s">
        <v>804</v>
      </c>
      <c r="G523" s="272" t="s">
        <v>181</v>
      </c>
      <c r="H523" s="273">
        <v>6</v>
      </c>
      <c r="I523" s="274"/>
      <c r="J523" s="275">
        <f>ROUND(I523*H523,2)</f>
        <v>0</v>
      </c>
      <c r="K523" s="271" t="s">
        <v>297</v>
      </c>
      <c r="L523" s="276"/>
      <c r="M523" s="277" t="s">
        <v>42</v>
      </c>
      <c r="N523" s="278" t="s">
        <v>50</v>
      </c>
      <c r="O523" s="87"/>
      <c r="P523" s="226">
        <f>O523*H523</f>
        <v>0</v>
      </c>
      <c r="Q523" s="226">
        <v>0.0053</v>
      </c>
      <c r="R523" s="226">
        <f>Q523*H523</f>
        <v>0.031800000000000002</v>
      </c>
      <c r="S523" s="226">
        <v>0</v>
      </c>
      <c r="T523" s="227">
        <f>S523*H523</f>
        <v>0</v>
      </c>
      <c r="U523" s="41"/>
      <c r="V523" s="41"/>
      <c r="W523" s="41"/>
      <c r="X523" s="41"/>
      <c r="Y523" s="41"/>
      <c r="Z523" s="41"/>
      <c r="AA523" s="41"/>
      <c r="AB523" s="41"/>
      <c r="AC523" s="41"/>
      <c r="AD523" s="41"/>
      <c r="AE523" s="41"/>
      <c r="AR523" s="228" t="s">
        <v>340</v>
      </c>
      <c r="AT523" s="228" t="s">
        <v>350</v>
      </c>
      <c r="AU523" s="228" t="s">
        <v>88</v>
      </c>
      <c r="AY523" s="20" t="s">
        <v>292</v>
      </c>
      <c r="BE523" s="229">
        <f>IF(N523="základní",J523,0)</f>
        <v>0</v>
      </c>
      <c r="BF523" s="229">
        <f>IF(N523="snížená",J523,0)</f>
        <v>0</v>
      </c>
      <c r="BG523" s="229">
        <f>IF(N523="zákl. přenesená",J523,0)</f>
        <v>0</v>
      </c>
      <c r="BH523" s="229">
        <f>IF(N523="sníž. přenesená",J523,0)</f>
        <v>0</v>
      </c>
      <c r="BI523" s="229">
        <f>IF(N523="nulová",J523,0)</f>
        <v>0</v>
      </c>
      <c r="BJ523" s="20" t="s">
        <v>86</v>
      </c>
      <c r="BK523" s="229">
        <f>ROUND(I523*H523,2)</f>
        <v>0</v>
      </c>
      <c r="BL523" s="20" t="s">
        <v>150</v>
      </c>
      <c r="BM523" s="228" t="s">
        <v>805</v>
      </c>
    </row>
    <row r="524" s="13" customFormat="1">
      <c r="A524" s="13"/>
      <c r="B524" s="235"/>
      <c r="C524" s="236"/>
      <c r="D524" s="237" t="s">
        <v>301</v>
      </c>
      <c r="E524" s="238" t="s">
        <v>42</v>
      </c>
      <c r="F524" s="239" t="s">
        <v>393</v>
      </c>
      <c r="G524" s="236"/>
      <c r="H524" s="238" t="s">
        <v>42</v>
      </c>
      <c r="I524" s="240"/>
      <c r="J524" s="236"/>
      <c r="K524" s="236"/>
      <c r="L524" s="241"/>
      <c r="M524" s="242"/>
      <c r="N524" s="243"/>
      <c r="O524" s="243"/>
      <c r="P524" s="243"/>
      <c r="Q524" s="243"/>
      <c r="R524" s="243"/>
      <c r="S524" s="243"/>
      <c r="T524" s="244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45" t="s">
        <v>301</v>
      </c>
      <c r="AU524" s="245" t="s">
        <v>88</v>
      </c>
      <c r="AV524" s="13" t="s">
        <v>86</v>
      </c>
      <c r="AW524" s="13" t="s">
        <v>38</v>
      </c>
      <c r="AX524" s="13" t="s">
        <v>79</v>
      </c>
      <c r="AY524" s="245" t="s">
        <v>292</v>
      </c>
    </row>
    <row r="525" s="14" customFormat="1">
      <c r="A525" s="14"/>
      <c r="B525" s="246"/>
      <c r="C525" s="247"/>
      <c r="D525" s="237" t="s">
        <v>301</v>
      </c>
      <c r="E525" s="248" t="s">
        <v>42</v>
      </c>
      <c r="F525" s="249" t="s">
        <v>178</v>
      </c>
      <c r="G525" s="247"/>
      <c r="H525" s="250">
        <v>6</v>
      </c>
      <c r="I525" s="251"/>
      <c r="J525" s="247"/>
      <c r="K525" s="247"/>
      <c r="L525" s="252"/>
      <c r="M525" s="253"/>
      <c r="N525" s="254"/>
      <c r="O525" s="254"/>
      <c r="P525" s="254"/>
      <c r="Q525" s="254"/>
      <c r="R525" s="254"/>
      <c r="S525" s="254"/>
      <c r="T525" s="255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56" t="s">
        <v>301</v>
      </c>
      <c r="AU525" s="256" t="s">
        <v>88</v>
      </c>
      <c r="AV525" s="14" t="s">
        <v>88</v>
      </c>
      <c r="AW525" s="14" t="s">
        <v>38</v>
      </c>
      <c r="AX525" s="14" t="s">
        <v>79</v>
      </c>
      <c r="AY525" s="256" t="s">
        <v>292</v>
      </c>
    </row>
    <row r="526" s="15" customFormat="1">
      <c r="A526" s="15"/>
      <c r="B526" s="257"/>
      <c r="C526" s="258"/>
      <c r="D526" s="237" t="s">
        <v>301</v>
      </c>
      <c r="E526" s="259" t="s">
        <v>42</v>
      </c>
      <c r="F526" s="260" t="s">
        <v>303</v>
      </c>
      <c r="G526" s="258"/>
      <c r="H526" s="261">
        <v>6</v>
      </c>
      <c r="I526" s="262"/>
      <c r="J526" s="258"/>
      <c r="K526" s="258"/>
      <c r="L526" s="263"/>
      <c r="M526" s="264"/>
      <c r="N526" s="265"/>
      <c r="O526" s="265"/>
      <c r="P526" s="265"/>
      <c r="Q526" s="265"/>
      <c r="R526" s="265"/>
      <c r="S526" s="265"/>
      <c r="T526" s="266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T526" s="267" t="s">
        <v>301</v>
      </c>
      <c r="AU526" s="267" t="s">
        <v>88</v>
      </c>
      <c r="AV526" s="15" t="s">
        <v>150</v>
      </c>
      <c r="AW526" s="15" t="s">
        <v>38</v>
      </c>
      <c r="AX526" s="15" t="s">
        <v>86</v>
      </c>
      <c r="AY526" s="267" t="s">
        <v>292</v>
      </c>
    </row>
    <row r="527" s="2" customFormat="1" ht="16.5" customHeight="1">
      <c r="A527" s="41"/>
      <c r="B527" s="42"/>
      <c r="C527" s="269" t="s">
        <v>806</v>
      </c>
      <c r="D527" s="269" t="s">
        <v>350</v>
      </c>
      <c r="E527" s="270" t="s">
        <v>807</v>
      </c>
      <c r="F527" s="271" t="s">
        <v>808</v>
      </c>
      <c r="G527" s="272" t="s">
        <v>181</v>
      </c>
      <c r="H527" s="273">
        <v>2</v>
      </c>
      <c r="I527" s="274"/>
      <c r="J527" s="275">
        <f>ROUND(I527*H527,2)</f>
        <v>0</v>
      </c>
      <c r="K527" s="271" t="s">
        <v>297</v>
      </c>
      <c r="L527" s="276"/>
      <c r="M527" s="277" t="s">
        <v>42</v>
      </c>
      <c r="N527" s="278" t="s">
        <v>50</v>
      </c>
      <c r="O527" s="87"/>
      <c r="P527" s="226">
        <f>O527*H527</f>
        <v>0</v>
      </c>
      <c r="Q527" s="226">
        <v>0.0012999999999999999</v>
      </c>
      <c r="R527" s="226">
        <f>Q527*H527</f>
        <v>0.0025999999999999999</v>
      </c>
      <c r="S527" s="226">
        <v>0</v>
      </c>
      <c r="T527" s="227">
        <f>S527*H527</f>
        <v>0</v>
      </c>
      <c r="U527" s="41"/>
      <c r="V527" s="41"/>
      <c r="W527" s="41"/>
      <c r="X527" s="41"/>
      <c r="Y527" s="41"/>
      <c r="Z527" s="41"/>
      <c r="AA527" s="41"/>
      <c r="AB527" s="41"/>
      <c r="AC527" s="41"/>
      <c r="AD527" s="41"/>
      <c r="AE527" s="41"/>
      <c r="AR527" s="228" t="s">
        <v>340</v>
      </c>
      <c r="AT527" s="228" t="s">
        <v>350</v>
      </c>
      <c r="AU527" s="228" t="s">
        <v>88</v>
      </c>
      <c r="AY527" s="20" t="s">
        <v>292</v>
      </c>
      <c r="BE527" s="229">
        <f>IF(N527="základní",J527,0)</f>
        <v>0</v>
      </c>
      <c r="BF527" s="229">
        <f>IF(N527="snížená",J527,0)</f>
        <v>0</v>
      </c>
      <c r="BG527" s="229">
        <f>IF(N527="zákl. přenesená",J527,0)</f>
        <v>0</v>
      </c>
      <c r="BH527" s="229">
        <f>IF(N527="sníž. přenesená",J527,0)</f>
        <v>0</v>
      </c>
      <c r="BI527" s="229">
        <f>IF(N527="nulová",J527,0)</f>
        <v>0</v>
      </c>
      <c r="BJ527" s="20" t="s">
        <v>86</v>
      </c>
      <c r="BK527" s="229">
        <f>ROUND(I527*H527,2)</f>
        <v>0</v>
      </c>
      <c r="BL527" s="20" t="s">
        <v>150</v>
      </c>
      <c r="BM527" s="228" t="s">
        <v>809</v>
      </c>
    </row>
    <row r="528" s="13" customFormat="1">
      <c r="A528" s="13"/>
      <c r="B528" s="235"/>
      <c r="C528" s="236"/>
      <c r="D528" s="237" t="s">
        <v>301</v>
      </c>
      <c r="E528" s="238" t="s">
        <v>42</v>
      </c>
      <c r="F528" s="239" t="s">
        <v>393</v>
      </c>
      <c r="G528" s="236"/>
      <c r="H528" s="238" t="s">
        <v>42</v>
      </c>
      <c r="I528" s="240"/>
      <c r="J528" s="236"/>
      <c r="K528" s="236"/>
      <c r="L528" s="241"/>
      <c r="M528" s="242"/>
      <c r="N528" s="243"/>
      <c r="O528" s="243"/>
      <c r="P528" s="243"/>
      <c r="Q528" s="243"/>
      <c r="R528" s="243"/>
      <c r="S528" s="243"/>
      <c r="T528" s="244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45" t="s">
        <v>301</v>
      </c>
      <c r="AU528" s="245" t="s">
        <v>88</v>
      </c>
      <c r="AV528" s="13" t="s">
        <v>86</v>
      </c>
      <c r="AW528" s="13" t="s">
        <v>38</v>
      </c>
      <c r="AX528" s="13" t="s">
        <v>79</v>
      </c>
      <c r="AY528" s="245" t="s">
        <v>292</v>
      </c>
    </row>
    <row r="529" s="14" customFormat="1">
      <c r="A529" s="14"/>
      <c r="B529" s="246"/>
      <c r="C529" s="247"/>
      <c r="D529" s="237" t="s">
        <v>301</v>
      </c>
      <c r="E529" s="248" t="s">
        <v>42</v>
      </c>
      <c r="F529" s="249" t="s">
        <v>88</v>
      </c>
      <c r="G529" s="247"/>
      <c r="H529" s="250">
        <v>2</v>
      </c>
      <c r="I529" s="251"/>
      <c r="J529" s="247"/>
      <c r="K529" s="247"/>
      <c r="L529" s="252"/>
      <c r="M529" s="253"/>
      <c r="N529" s="254"/>
      <c r="O529" s="254"/>
      <c r="P529" s="254"/>
      <c r="Q529" s="254"/>
      <c r="R529" s="254"/>
      <c r="S529" s="254"/>
      <c r="T529" s="255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56" t="s">
        <v>301</v>
      </c>
      <c r="AU529" s="256" t="s">
        <v>88</v>
      </c>
      <c r="AV529" s="14" t="s">
        <v>88</v>
      </c>
      <c r="AW529" s="14" t="s">
        <v>38</v>
      </c>
      <c r="AX529" s="14" t="s">
        <v>79</v>
      </c>
      <c r="AY529" s="256" t="s">
        <v>292</v>
      </c>
    </row>
    <row r="530" s="15" customFormat="1">
      <c r="A530" s="15"/>
      <c r="B530" s="257"/>
      <c r="C530" s="258"/>
      <c r="D530" s="237" t="s">
        <v>301</v>
      </c>
      <c r="E530" s="259" t="s">
        <v>42</v>
      </c>
      <c r="F530" s="260" t="s">
        <v>303</v>
      </c>
      <c r="G530" s="258"/>
      <c r="H530" s="261">
        <v>2</v>
      </c>
      <c r="I530" s="262"/>
      <c r="J530" s="258"/>
      <c r="K530" s="258"/>
      <c r="L530" s="263"/>
      <c r="M530" s="264"/>
      <c r="N530" s="265"/>
      <c r="O530" s="265"/>
      <c r="P530" s="265"/>
      <c r="Q530" s="265"/>
      <c r="R530" s="265"/>
      <c r="S530" s="265"/>
      <c r="T530" s="266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T530" s="267" t="s">
        <v>301</v>
      </c>
      <c r="AU530" s="267" t="s">
        <v>88</v>
      </c>
      <c r="AV530" s="15" t="s">
        <v>150</v>
      </c>
      <c r="AW530" s="15" t="s">
        <v>38</v>
      </c>
      <c r="AX530" s="15" t="s">
        <v>86</v>
      </c>
      <c r="AY530" s="267" t="s">
        <v>292</v>
      </c>
    </row>
    <row r="531" s="2" customFormat="1" ht="16.5" customHeight="1">
      <c r="A531" s="41"/>
      <c r="B531" s="42"/>
      <c r="C531" s="217" t="s">
        <v>810</v>
      </c>
      <c r="D531" s="217" t="s">
        <v>294</v>
      </c>
      <c r="E531" s="218" t="s">
        <v>811</v>
      </c>
      <c r="F531" s="219" t="s">
        <v>812</v>
      </c>
      <c r="G531" s="220" t="s">
        <v>181</v>
      </c>
      <c r="H531" s="221">
        <v>14</v>
      </c>
      <c r="I531" s="222"/>
      <c r="J531" s="223">
        <f>ROUND(I531*H531,2)</f>
        <v>0</v>
      </c>
      <c r="K531" s="219" t="s">
        <v>297</v>
      </c>
      <c r="L531" s="47"/>
      <c r="M531" s="224" t="s">
        <v>42</v>
      </c>
      <c r="N531" s="225" t="s">
        <v>50</v>
      </c>
      <c r="O531" s="87"/>
      <c r="P531" s="226">
        <f>O531*H531</f>
        <v>0</v>
      </c>
      <c r="Q531" s="226">
        <v>0.10940999999999999</v>
      </c>
      <c r="R531" s="226">
        <f>Q531*H531</f>
        <v>1.5317399999999999</v>
      </c>
      <c r="S531" s="226">
        <v>0</v>
      </c>
      <c r="T531" s="227">
        <f>S531*H531</f>
        <v>0</v>
      </c>
      <c r="U531" s="41"/>
      <c r="V531" s="41"/>
      <c r="W531" s="41"/>
      <c r="X531" s="41"/>
      <c r="Y531" s="41"/>
      <c r="Z531" s="41"/>
      <c r="AA531" s="41"/>
      <c r="AB531" s="41"/>
      <c r="AC531" s="41"/>
      <c r="AD531" s="41"/>
      <c r="AE531" s="41"/>
      <c r="AR531" s="228" t="s">
        <v>150</v>
      </c>
      <c r="AT531" s="228" t="s">
        <v>294</v>
      </c>
      <c r="AU531" s="228" t="s">
        <v>88</v>
      </c>
      <c r="AY531" s="20" t="s">
        <v>292</v>
      </c>
      <c r="BE531" s="229">
        <f>IF(N531="základní",J531,0)</f>
        <v>0</v>
      </c>
      <c r="BF531" s="229">
        <f>IF(N531="snížená",J531,0)</f>
        <v>0</v>
      </c>
      <c r="BG531" s="229">
        <f>IF(N531="zákl. přenesená",J531,0)</f>
        <v>0</v>
      </c>
      <c r="BH531" s="229">
        <f>IF(N531="sníž. přenesená",J531,0)</f>
        <v>0</v>
      </c>
      <c r="BI531" s="229">
        <f>IF(N531="nulová",J531,0)</f>
        <v>0</v>
      </c>
      <c r="BJ531" s="20" t="s">
        <v>86</v>
      </c>
      <c r="BK531" s="229">
        <f>ROUND(I531*H531,2)</f>
        <v>0</v>
      </c>
      <c r="BL531" s="20" t="s">
        <v>150</v>
      </c>
      <c r="BM531" s="228" t="s">
        <v>813</v>
      </c>
    </row>
    <row r="532" s="2" customFormat="1">
      <c r="A532" s="41"/>
      <c r="B532" s="42"/>
      <c r="C532" s="43"/>
      <c r="D532" s="230" t="s">
        <v>299</v>
      </c>
      <c r="E532" s="43"/>
      <c r="F532" s="231" t="s">
        <v>814</v>
      </c>
      <c r="G532" s="43"/>
      <c r="H532" s="43"/>
      <c r="I532" s="232"/>
      <c r="J532" s="43"/>
      <c r="K532" s="43"/>
      <c r="L532" s="47"/>
      <c r="M532" s="233"/>
      <c r="N532" s="234"/>
      <c r="O532" s="87"/>
      <c r="P532" s="87"/>
      <c r="Q532" s="87"/>
      <c r="R532" s="87"/>
      <c r="S532" s="87"/>
      <c r="T532" s="88"/>
      <c r="U532" s="41"/>
      <c r="V532" s="41"/>
      <c r="W532" s="41"/>
      <c r="X532" s="41"/>
      <c r="Y532" s="41"/>
      <c r="Z532" s="41"/>
      <c r="AA532" s="41"/>
      <c r="AB532" s="41"/>
      <c r="AC532" s="41"/>
      <c r="AD532" s="41"/>
      <c r="AE532" s="41"/>
      <c r="AT532" s="20" t="s">
        <v>299</v>
      </c>
      <c r="AU532" s="20" t="s">
        <v>88</v>
      </c>
    </row>
    <row r="533" s="13" customFormat="1">
      <c r="A533" s="13"/>
      <c r="B533" s="235"/>
      <c r="C533" s="236"/>
      <c r="D533" s="237" t="s">
        <v>301</v>
      </c>
      <c r="E533" s="238" t="s">
        <v>42</v>
      </c>
      <c r="F533" s="239" t="s">
        <v>393</v>
      </c>
      <c r="G533" s="236"/>
      <c r="H533" s="238" t="s">
        <v>42</v>
      </c>
      <c r="I533" s="240"/>
      <c r="J533" s="236"/>
      <c r="K533" s="236"/>
      <c r="L533" s="241"/>
      <c r="M533" s="242"/>
      <c r="N533" s="243"/>
      <c r="O533" s="243"/>
      <c r="P533" s="243"/>
      <c r="Q533" s="243"/>
      <c r="R533" s="243"/>
      <c r="S533" s="243"/>
      <c r="T533" s="244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45" t="s">
        <v>301</v>
      </c>
      <c r="AU533" s="245" t="s">
        <v>88</v>
      </c>
      <c r="AV533" s="13" t="s">
        <v>86</v>
      </c>
      <c r="AW533" s="13" t="s">
        <v>38</v>
      </c>
      <c r="AX533" s="13" t="s">
        <v>79</v>
      </c>
      <c r="AY533" s="245" t="s">
        <v>292</v>
      </c>
    </row>
    <row r="534" s="14" customFormat="1">
      <c r="A534" s="14"/>
      <c r="B534" s="246"/>
      <c r="C534" s="247"/>
      <c r="D534" s="237" t="s">
        <v>301</v>
      </c>
      <c r="E534" s="248" t="s">
        <v>204</v>
      </c>
      <c r="F534" s="249" t="s">
        <v>206</v>
      </c>
      <c r="G534" s="247"/>
      <c r="H534" s="250">
        <v>14</v>
      </c>
      <c r="I534" s="251"/>
      <c r="J534" s="247"/>
      <c r="K534" s="247"/>
      <c r="L534" s="252"/>
      <c r="M534" s="253"/>
      <c r="N534" s="254"/>
      <c r="O534" s="254"/>
      <c r="P534" s="254"/>
      <c r="Q534" s="254"/>
      <c r="R534" s="254"/>
      <c r="S534" s="254"/>
      <c r="T534" s="255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56" t="s">
        <v>301</v>
      </c>
      <c r="AU534" s="256" t="s">
        <v>88</v>
      </c>
      <c r="AV534" s="14" t="s">
        <v>88</v>
      </c>
      <c r="AW534" s="14" t="s">
        <v>38</v>
      </c>
      <c r="AX534" s="14" t="s">
        <v>79</v>
      </c>
      <c r="AY534" s="256" t="s">
        <v>292</v>
      </c>
    </row>
    <row r="535" s="15" customFormat="1">
      <c r="A535" s="15"/>
      <c r="B535" s="257"/>
      <c r="C535" s="258"/>
      <c r="D535" s="237" t="s">
        <v>301</v>
      </c>
      <c r="E535" s="259" t="s">
        <v>42</v>
      </c>
      <c r="F535" s="260" t="s">
        <v>303</v>
      </c>
      <c r="G535" s="258"/>
      <c r="H535" s="261">
        <v>14</v>
      </c>
      <c r="I535" s="262"/>
      <c r="J535" s="258"/>
      <c r="K535" s="258"/>
      <c r="L535" s="263"/>
      <c r="M535" s="264"/>
      <c r="N535" s="265"/>
      <c r="O535" s="265"/>
      <c r="P535" s="265"/>
      <c r="Q535" s="265"/>
      <c r="R535" s="265"/>
      <c r="S535" s="265"/>
      <c r="T535" s="266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T535" s="267" t="s">
        <v>301</v>
      </c>
      <c r="AU535" s="267" t="s">
        <v>88</v>
      </c>
      <c r="AV535" s="15" t="s">
        <v>150</v>
      </c>
      <c r="AW535" s="15" t="s">
        <v>38</v>
      </c>
      <c r="AX535" s="15" t="s">
        <v>86</v>
      </c>
      <c r="AY535" s="267" t="s">
        <v>292</v>
      </c>
    </row>
    <row r="536" s="2" customFormat="1" ht="16.5" customHeight="1">
      <c r="A536" s="41"/>
      <c r="B536" s="42"/>
      <c r="C536" s="269" t="s">
        <v>815</v>
      </c>
      <c r="D536" s="269" t="s">
        <v>350</v>
      </c>
      <c r="E536" s="270" t="s">
        <v>816</v>
      </c>
      <c r="F536" s="271" t="s">
        <v>817</v>
      </c>
      <c r="G536" s="272" t="s">
        <v>181</v>
      </c>
      <c r="H536" s="273">
        <v>14</v>
      </c>
      <c r="I536" s="274"/>
      <c r="J536" s="275">
        <f>ROUND(I536*H536,2)</f>
        <v>0</v>
      </c>
      <c r="K536" s="271" t="s">
        <v>297</v>
      </c>
      <c r="L536" s="276"/>
      <c r="M536" s="277" t="s">
        <v>42</v>
      </c>
      <c r="N536" s="278" t="s">
        <v>50</v>
      </c>
      <c r="O536" s="87"/>
      <c r="P536" s="226">
        <f>O536*H536</f>
        <v>0</v>
      </c>
      <c r="Q536" s="226">
        <v>0.0064999999999999997</v>
      </c>
      <c r="R536" s="226">
        <f>Q536*H536</f>
        <v>0.090999999999999998</v>
      </c>
      <c r="S536" s="226">
        <v>0</v>
      </c>
      <c r="T536" s="227">
        <f>S536*H536</f>
        <v>0</v>
      </c>
      <c r="U536" s="41"/>
      <c r="V536" s="41"/>
      <c r="W536" s="41"/>
      <c r="X536" s="41"/>
      <c r="Y536" s="41"/>
      <c r="Z536" s="41"/>
      <c r="AA536" s="41"/>
      <c r="AB536" s="41"/>
      <c r="AC536" s="41"/>
      <c r="AD536" s="41"/>
      <c r="AE536" s="41"/>
      <c r="AR536" s="228" t="s">
        <v>340</v>
      </c>
      <c r="AT536" s="228" t="s">
        <v>350</v>
      </c>
      <c r="AU536" s="228" t="s">
        <v>88</v>
      </c>
      <c r="AY536" s="20" t="s">
        <v>292</v>
      </c>
      <c r="BE536" s="229">
        <f>IF(N536="základní",J536,0)</f>
        <v>0</v>
      </c>
      <c r="BF536" s="229">
        <f>IF(N536="snížená",J536,0)</f>
        <v>0</v>
      </c>
      <c r="BG536" s="229">
        <f>IF(N536="zákl. přenesená",J536,0)</f>
        <v>0</v>
      </c>
      <c r="BH536" s="229">
        <f>IF(N536="sníž. přenesená",J536,0)</f>
        <v>0</v>
      </c>
      <c r="BI536" s="229">
        <f>IF(N536="nulová",J536,0)</f>
        <v>0</v>
      </c>
      <c r="BJ536" s="20" t="s">
        <v>86</v>
      </c>
      <c r="BK536" s="229">
        <f>ROUND(I536*H536,2)</f>
        <v>0</v>
      </c>
      <c r="BL536" s="20" t="s">
        <v>150</v>
      </c>
      <c r="BM536" s="228" t="s">
        <v>818</v>
      </c>
    </row>
    <row r="537" s="14" customFormat="1">
      <c r="A537" s="14"/>
      <c r="B537" s="246"/>
      <c r="C537" s="247"/>
      <c r="D537" s="237" t="s">
        <v>301</v>
      </c>
      <c r="E537" s="248" t="s">
        <v>42</v>
      </c>
      <c r="F537" s="249" t="s">
        <v>204</v>
      </c>
      <c r="G537" s="247"/>
      <c r="H537" s="250">
        <v>14</v>
      </c>
      <c r="I537" s="251"/>
      <c r="J537" s="247"/>
      <c r="K537" s="247"/>
      <c r="L537" s="252"/>
      <c r="M537" s="253"/>
      <c r="N537" s="254"/>
      <c r="O537" s="254"/>
      <c r="P537" s="254"/>
      <c r="Q537" s="254"/>
      <c r="R537" s="254"/>
      <c r="S537" s="254"/>
      <c r="T537" s="255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56" t="s">
        <v>301</v>
      </c>
      <c r="AU537" s="256" t="s">
        <v>88</v>
      </c>
      <c r="AV537" s="14" t="s">
        <v>88</v>
      </c>
      <c r="AW537" s="14" t="s">
        <v>38</v>
      </c>
      <c r="AX537" s="14" t="s">
        <v>79</v>
      </c>
      <c r="AY537" s="256" t="s">
        <v>292</v>
      </c>
    </row>
    <row r="538" s="15" customFormat="1">
      <c r="A538" s="15"/>
      <c r="B538" s="257"/>
      <c r="C538" s="258"/>
      <c r="D538" s="237" t="s">
        <v>301</v>
      </c>
      <c r="E538" s="259" t="s">
        <v>42</v>
      </c>
      <c r="F538" s="260" t="s">
        <v>303</v>
      </c>
      <c r="G538" s="258"/>
      <c r="H538" s="261">
        <v>14</v>
      </c>
      <c r="I538" s="262"/>
      <c r="J538" s="258"/>
      <c r="K538" s="258"/>
      <c r="L538" s="263"/>
      <c r="M538" s="264"/>
      <c r="N538" s="265"/>
      <c r="O538" s="265"/>
      <c r="P538" s="265"/>
      <c r="Q538" s="265"/>
      <c r="R538" s="265"/>
      <c r="S538" s="265"/>
      <c r="T538" s="266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T538" s="267" t="s">
        <v>301</v>
      </c>
      <c r="AU538" s="267" t="s">
        <v>88</v>
      </c>
      <c r="AV538" s="15" t="s">
        <v>150</v>
      </c>
      <c r="AW538" s="15" t="s">
        <v>38</v>
      </c>
      <c r="AX538" s="15" t="s">
        <v>86</v>
      </c>
      <c r="AY538" s="267" t="s">
        <v>292</v>
      </c>
    </row>
    <row r="539" s="2" customFormat="1" ht="16.5" customHeight="1">
      <c r="A539" s="41"/>
      <c r="B539" s="42"/>
      <c r="C539" s="269" t="s">
        <v>819</v>
      </c>
      <c r="D539" s="269" t="s">
        <v>350</v>
      </c>
      <c r="E539" s="270" t="s">
        <v>820</v>
      </c>
      <c r="F539" s="271" t="s">
        <v>821</v>
      </c>
      <c r="G539" s="272" t="s">
        <v>181</v>
      </c>
      <c r="H539" s="273">
        <v>34</v>
      </c>
      <c r="I539" s="274"/>
      <c r="J539" s="275">
        <f>ROUND(I539*H539,2)</f>
        <v>0</v>
      </c>
      <c r="K539" s="271" t="s">
        <v>297</v>
      </c>
      <c r="L539" s="276"/>
      <c r="M539" s="277" t="s">
        <v>42</v>
      </c>
      <c r="N539" s="278" t="s">
        <v>50</v>
      </c>
      <c r="O539" s="87"/>
      <c r="P539" s="226">
        <f>O539*H539</f>
        <v>0</v>
      </c>
      <c r="Q539" s="226">
        <v>0.00040000000000000002</v>
      </c>
      <c r="R539" s="226">
        <f>Q539*H539</f>
        <v>0.013600000000000001</v>
      </c>
      <c r="S539" s="226">
        <v>0</v>
      </c>
      <c r="T539" s="227">
        <f>S539*H539</f>
        <v>0</v>
      </c>
      <c r="U539" s="41"/>
      <c r="V539" s="41"/>
      <c r="W539" s="41"/>
      <c r="X539" s="41"/>
      <c r="Y539" s="41"/>
      <c r="Z539" s="41"/>
      <c r="AA539" s="41"/>
      <c r="AB539" s="41"/>
      <c r="AC539" s="41"/>
      <c r="AD539" s="41"/>
      <c r="AE539" s="41"/>
      <c r="AR539" s="228" t="s">
        <v>340</v>
      </c>
      <c r="AT539" s="228" t="s">
        <v>350</v>
      </c>
      <c r="AU539" s="228" t="s">
        <v>88</v>
      </c>
      <c r="AY539" s="20" t="s">
        <v>292</v>
      </c>
      <c r="BE539" s="229">
        <f>IF(N539="základní",J539,0)</f>
        <v>0</v>
      </c>
      <c r="BF539" s="229">
        <f>IF(N539="snížená",J539,0)</f>
        <v>0</v>
      </c>
      <c r="BG539" s="229">
        <f>IF(N539="zákl. přenesená",J539,0)</f>
        <v>0</v>
      </c>
      <c r="BH539" s="229">
        <f>IF(N539="sníž. přenesená",J539,0)</f>
        <v>0</v>
      </c>
      <c r="BI539" s="229">
        <f>IF(N539="nulová",J539,0)</f>
        <v>0</v>
      </c>
      <c r="BJ539" s="20" t="s">
        <v>86</v>
      </c>
      <c r="BK539" s="229">
        <f>ROUND(I539*H539,2)</f>
        <v>0</v>
      </c>
      <c r="BL539" s="20" t="s">
        <v>150</v>
      </c>
      <c r="BM539" s="228" t="s">
        <v>822</v>
      </c>
    </row>
    <row r="540" s="14" customFormat="1">
      <c r="A540" s="14"/>
      <c r="B540" s="246"/>
      <c r="C540" s="247"/>
      <c r="D540" s="237" t="s">
        <v>301</v>
      </c>
      <c r="E540" s="248" t="s">
        <v>42</v>
      </c>
      <c r="F540" s="249" t="s">
        <v>823</v>
      </c>
      <c r="G540" s="247"/>
      <c r="H540" s="250">
        <v>34</v>
      </c>
      <c r="I540" s="251"/>
      <c r="J540" s="247"/>
      <c r="K540" s="247"/>
      <c r="L540" s="252"/>
      <c r="M540" s="253"/>
      <c r="N540" s="254"/>
      <c r="O540" s="254"/>
      <c r="P540" s="254"/>
      <c r="Q540" s="254"/>
      <c r="R540" s="254"/>
      <c r="S540" s="254"/>
      <c r="T540" s="255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56" t="s">
        <v>301</v>
      </c>
      <c r="AU540" s="256" t="s">
        <v>88</v>
      </c>
      <c r="AV540" s="14" t="s">
        <v>88</v>
      </c>
      <c r="AW540" s="14" t="s">
        <v>38</v>
      </c>
      <c r="AX540" s="14" t="s">
        <v>79</v>
      </c>
      <c r="AY540" s="256" t="s">
        <v>292</v>
      </c>
    </row>
    <row r="541" s="15" customFormat="1">
      <c r="A541" s="15"/>
      <c r="B541" s="257"/>
      <c r="C541" s="258"/>
      <c r="D541" s="237" t="s">
        <v>301</v>
      </c>
      <c r="E541" s="259" t="s">
        <v>42</v>
      </c>
      <c r="F541" s="260" t="s">
        <v>303</v>
      </c>
      <c r="G541" s="258"/>
      <c r="H541" s="261">
        <v>34</v>
      </c>
      <c r="I541" s="262"/>
      <c r="J541" s="258"/>
      <c r="K541" s="258"/>
      <c r="L541" s="263"/>
      <c r="M541" s="264"/>
      <c r="N541" s="265"/>
      <c r="O541" s="265"/>
      <c r="P541" s="265"/>
      <c r="Q541" s="265"/>
      <c r="R541" s="265"/>
      <c r="S541" s="265"/>
      <c r="T541" s="266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T541" s="267" t="s">
        <v>301</v>
      </c>
      <c r="AU541" s="267" t="s">
        <v>88</v>
      </c>
      <c r="AV541" s="15" t="s">
        <v>150</v>
      </c>
      <c r="AW541" s="15" t="s">
        <v>38</v>
      </c>
      <c r="AX541" s="15" t="s">
        <v>86</v>
      </c>
      <c r="AY541" s="267" t="s">
        <v>292</v>
      </c>
    </row>
    <row r="542" s="2" customFormat="1" ht="16.5" customHeight="1">
      <c r="A542" s="41"/>
      <c r="B542" s="42"/>
      <c r="C542" s="217" t="s">
        <v>824</v>
      </c>
      <c r="D542" s="217" t="s">
        <v>294</v>
      </c>
      <c r="E542" s="218" t="s">
        <v>825</v>
      </c>
      <c r="F542" s="219" t="s">
        <v>826</v>
      </c>
      <c r="G542" s="220" t="s">
        <v>147</v>
      </c>
      <c r="H542" s="221">
        <v>716.89999999999998</v>
      </c>
      <c r="I542" s="222"/>
      <c r="J542" s="223">
        <f>ROUND(I542*H542,2)</f>
        <v>0</v>
      </c>
      <c r="K542" s="219" t="s">
        <v>297</v>
      </c>
      <c r="L542" s="47"/>
      <c r="M542" s="224" t="s">
        <v>42</v>
      </c>
      <c r="N542" s="225" t="s">
        <v>50</v>
      </c>
      <c r="O542" s="87"/>
      <c r="P542" s="226">
        <f>O542*H542</f>
        <v>0</v>
      </c>
      <c r="Q542" s="226">
        <v>0.00020000000000000001</v>
      </c>
      <c r="R542" s="226">
        <f>Q542*H542</f>
        <v>0.14338000000000001</v>
      </c>
      <c r="S542" s="226">
        <v>0</v>
      </c>
      <c r="T542" s="227">
        <f>S542*H542</f>
        <v>0</v>
      </c>
      <c r="U542" s="41"/>
      <c r="V542" s="41"/>
      <c r="W542" s="41"/>
      <c r="X542" s="41"/>
      <c r="Y542" s="41"/>
      <c r="Z542" s="41"/>
      <c r="AA542" s="41"/>
      <c r="AB542" s="41"/>
      <c r="AC542" s="41"/>
      <c r="AD542" s="41"/>
      <c r="AE542" s="41"/>
      <c r="AR542" s="228" t="s">
        <v>150</v>
      </c>
      <c r="AT542" s="228" t="s">
        <v>294</v>
      </c>
      <c r="AU542" s="228" t="s">
        <v>88</v>
      </c>
      <c r="AY542" s="20" t="s">
        <v>292</v>
      </c>
      <c r="BE542" s="229">
        <f>IF(N542="základní",J542,0)</f>
        <v>0</v>
      </c>
      <c r="BF542" s="229">
        <f>IF(N542="snížená",J542,0)</f>
        <v>0</v>
      </c>
      <c r="BG542" s="229">
        <f>IF(N542="zákl. přenesená",J542,0)</f>
        <v>0</v>
      </c>
      <c r="BH542" s="229">
        <f>IF(N542="sníž. přenesená",J542,0)</f>
        <v>0</v>
      </c>
      <c r="BI542" s="229">
        <f>IF(N542="nulová",J542,0)</f>
        <v>0</v>
      </c>
      <c r="BJ542" s="20" t="s">
        <v>86</v>
      </c>
      <c r="BK542" s="229">
        <f>ROUND(I542*H542,2)</f>
        <v>0</v>
      </c>
      <c r="BL542" s="20" t="s">
        <v>150</v>
      </c>
      <c r="BM542" s="228" t="s">
        <v>827</v>
      </c>
    </row>
    <row r="543" s="2" customFormat="1">
      <c r="A543" s="41"/>
      <c r="B543" s="42"/>
      <c r="C543" s="43"/>
      <c r="D543" s="230" t="s">
        <v>299</v>
      </c>
      <c r="E543" s="43"/>
      <c r="F543" s="231" t="s">
        <v>828</v>
      </c>
      <c r="G543" s="43"/>
      <c r="H543" s="43"/>
      <c r="I543" s="232"/>
      <c r="J543" s="43"/>
      <c r="K543" s="43"/>
      <c r="L543" s="47"/>
      <c r="M543" s="233"/>
      <c r="N543" s="234"/>
      <c r="O543" s="87"/>
      <c r="P543" s="87"/>
      <c r="Q543" s="87"/>
      <c r="R543" s="87"/>
      <c r="S543" s="87"/>
      <c r="T543" s="88"/>
      <c r="U543" s="41"/>
      <c r="V543" s="41"/>
      <c r="W543" s="41"/>
      <c r="X543" s="41"/>
      <c r="Y543" s="41"/>
      <c r="Z543" s="41"/>
      <c r="AA543" s="41"/>
      <c r="AB543" s="41"/>
      <c r="AC543" s="41"/>
      <c r="AD543" s="41"/>
      <c r="AE543" s="41"/>
      <c r="AT543" s="20" t="s">
        <v>299</v>
      </c>
      <c r="AU543" s="20" t="s">
        <v>88</v>
      </c>
    </row>
    <row r="544" s="13" customFormat="1">
      <c r="A544" s="13"/>
      <c r="B544" s="235"/>
      <c r="C544" s="236"/>
      <c r="D544" s="237" t="s">
        <v>301</v>
      </c>
      <c r="E544" s="238" t="s">
        <v>42</v>
      </c>
      <c r="F544" s="239" t="s">
        <v>601</v>
      </c>
      <c r="G544" s="236"/>
      <c r="H544" s="238" t="s">
        <v>42</v>
      </c>
      <c r="I544" s="240"/>
      <c r="J544" s="236"/>
      <c r="K544" s="236"/>
      <c r="L544" s="241"/>
      <c r="M544" s="242"/>
      <c r="N544" s="243"/>
      <c r="O544" s="243"/>
      <c r="P544" s="243"/>
      <c r="Q544" s="243"/>
      <c r="R544" s="243"/>
      <c r="S544" s="243"/>
      <c r="T544" s="244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45" t="s">
        <v>301</v>
      </c>
      <c r="AU544" s="245" t="s">
        <v>88</v>
      </c>
      <c r="AV544" s="13" t="s">
        <v>86</v>
      </c>
      <c r="AW544" s="13" t="s">
        <v>38</v>
      </c>
      <c r="AX544" s="13" t="s">
        <v>79</v>
      </c>
      <c r="AY544" s="245" t="s">
        <v>292</v>
      </c>
    </row>
    <row r="545" s="14" customFormat="1">
      <c r="A545" s="14"/>
      <c r="B545" s="246"/>
      <c r="C545" s="247"/>
      <c r="D545" s="237" t="s">
        <v>301</v>
      </c>
      <c r="E545" s="248" t="s">
        <v>199</v>
      </c>
      <c r="F545" s="249" t="s">
        <v>829</v>
      </c>
      <c r="G545" s="247"/>
      <c r="H545" s="250">
        <v>716.89999999999998</v>
      </c>
      <c r="I545" s="251"/>
      <c r="J545" s="247"/>
      <c r="K545" s="247"/>
      <c r="L545" s="252"/>
      <c r="M545" s="253"/>
      <c r="N545" s="254"/>
      <c r="O545" s="254"/>
      <c r="P545" s="254"/>
      <c r="Q545" s="254"/>
      <c r="R545" s="254"/>
      <c r="S545" s="254"/>
      <c r="T545" s="255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56" t="s">
        <v>301</v>
      </c>
      <c r="AU545" s="256" t="s">
        <v>88</v>
      </c>
      <c r="AV545" s="14" t="s">
        <v>88</v>
      </c>
      <c r="AW545" s="14" t="s">
        <v>38</v>
      </c>
      <c r="AX545" s="14" t="s">
        <v>79</v>
      </c>
      <c r="AY545" s="256" t="s">
        <v>292</v>
      </c>
    </row>
    <row r="546" s="15" customFormat="1">
      <c r="A546" s="15"/>
      <c r="B546" s="257"/>
      <c r="C546" s="258"/>
      <c r="D546" s="237" t="s">
        <v>301</v>
      </c>
      <c r="E546" s="259" t="s">
        <v>42</v>
      </c>
      <c r="F546" s="260" t="s">
        <v>303</v>
      </c>
      <c r="G546" s="258"/>
      <c r="H546" s="261">
        <v>716.89999999999998</v>
      </c>
      <c r="I546" s="262"/>
      <c r="J546" s="258"/>
      <c r="K546" s="258"/>
      <c r="L546" s="263"/>
      <c r="M546" s="264"/>
      <c r="N546" s="265"/>
      <c r="O546" s="265"/>
      <c r="P546" s="265"/>
      <c r="Q546" s="265"/>
      <c r="R546" s="265"/>
      <c r="S546" s="265"/>
      <c r="T546" s="266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T546" s="267" t="s">
        <v>301</v>
      </c>
      <c r="AU546" s="267" t="s">
        <v>88</v>
      </c>
      <c r="AV546" s="15" t="s">
        <v>150</v>
      </c>
      <c r="AW546" s="15" t="s">
        <v>38</v>
      </c>
      <c r="AX546" s="15" t="s">
        <v>86</v>
      </c>
      <c r="AY546" s="267" t="s">
        <v>292</v>
      </c>
    </row>
    <row r="547" s="2" customFormat="1" ht="21.75" customHeight="1">
      <c r="A547" s="41"/>
      <c r="B547" s="42"/>
      <c r="C547" s="217" t="s">
        <v>830</v>
      </c>
      <c r="D547" s="217" t="s">
        <v>294</v>
      </c>
      <c r="E547" s="218" t="s">
        <v>831</v>
      </c>
      <c r="F547" s="219" t="s">
        <v>832</v>
      </c>
      <c r="G547" s="220" t="s">
        <v>147</v>
      </c>
      <c r="H547" s="221">
        <v>34.399999999999999</v>
      </c>
      <c r="I547" s="222"/>
      <c r="J547" s="223">
        <f>ROUND(I547*H547,2)</f>
        <v>0</v>
      </c>
      <c r="K547" s="219" t="s">
        <v>297</v>
      </c>
      <c r="L547" s="47"/>
      <c r="M547" s="224" t="s">
        <v>42</v>
      </c>
      <c r="N547" s="225" t="s">
        <v>50</v>
      </c>
      <c r="O547" s="87"/>
      <c r="P547" s="226">
        <f>O547*H547</f>
        <v>0</v>
      </c>
      <c r="Q547" s="226">
        <v>6.9999999999999994E-05</v>
      </c>
      <c r="R547" s="226">
        <f>Q547*H547</f>
        <v>0.0024079999999999996</v>
      </c>
      <c r="S547" s="226">
        <v>0</v>
      </c>
      <c r="T547" s="227">
        <f>S547*H547</f>
        <v>0</v>
      </c>
      <c r="U547" s="41"/>
      <c r="V547" s="41"/>
      <c r="W547" s="41"/>
      <c r="X547" s="41"/>
      <c r="Y547" s="41"/>
      <c r="Z547" s="41"/>
      <c r="AA547" s="41"/>
      <c r="AB547" s="41"/>
      <c r="AC547" s="41"/>
      <c r="AD547" s="41"/>
      <c r="AE547" s="41"/>
      <c r="AR547" s="228" t="s">
        <v>150</v>
      </c>
      <c r="AT547" s="228" t="s">
        <v>294</v>
      </c>
      <c r="AU547" s="228" t="s">
        <v>88</v>
      </c>
      <c r="AY547" s="20" t="s">
        <v>292</v>
      </c>
      <c r="BE547" s="229">
        <f>IF(N547="základní",J547,0)</f>
        <v>0</v>
      </c>
      <c r="BF547" s="229">
        <f>IF(N547="snížená",J547,0)</f>
        <v>0</v>
      </c>
      <c r="BG547" s="229">
        <f>IF(N547="zákl. přenesená",J547,0)</f>
        <v>0</v>
      </c>
      <c r="BH547" s="229">
        <f>IF(N547="sníž. přenesená",J547,0)</f>
        <v>0</v>
      </c>
      <c r="BI547" s="229">
        <f>IF(N547="nulová",J547,0)</f>
        <v>0</v>
      </c>
      <c r="BJ547" s="20" t="s">
        <v>86</v>
      </c>
      <c r="BK547" s="229">
        <f>ROUND(I547*H547,2)</f>
        <v>0</v>
      </c>
      <c r="BL547" s="20" t="s">
        <v>150</v>
      </c>
      <c r="BM547" s="228" t="s">
        <v>833</v>
      </c>
    </row>
    <row r="548" s="2" customFormat="1">
      <c r="A548" s="41"/>
      <c r="B548" s="42"/>
      <c r="C548" s="43"/>
      <c r="D548" s="230" t="s">
        <v>299</v>
      </c>
      <c r="E548" s="43"/>
      <c r="F548" s="231" t="s">
        <v>834</v>
      </c>
      <c r="G548" s="43"/>
      <c r="H548" s="43"/>
      <c r="I548" s="232"/>
      <c r="J548" s="43"/>
      <c r="K548" s="43"/>
      <c r="L548" s="47"/>
      <c r="M548" s="233"/>
      <c r="N548" s="234"/>
      <c r="O548" s="87"/>
      <c r="P548" s="87"/>
      <c r="Q548" s="87"/>
      <c r="R548" s="87"/>
      <c r="S548" s="87"/>
      <c r="T548" s="88"/>
      <c r="U548" s="41"/>
      <c r="V548" s="41"/>
      <c r="W548" s="41"/>
      <c r="X548" s="41"/>
      <c r="Y548" s="41"/>
      <c r="Z548" s="41"/>
      <c r="AA548" s="41"/>
      <c r="AB548" s="41"/>
      <c r="AC548" s="41"/>
      <c r="AD548" s="41"/>
      <c r="AE548" s="41"/>
      <c r="AT548" s="20" t="s">
        <v>299</v>
      </c>
      <c r="AU548" s="20" t="s">
        <v>88</v>
      </c>
    </row>
    <row r="549" s="13" customFormat="1">
      <c r="A549" s="13"/>
      <c r="B549" s="235"/>
      <c r="C549" s="236"/>
      <c r="D549" s="237" t="s">
        <v>301</v>
      </c>
      <c r="E549" s="238" t="s">
        <v>42</v>
      </c>
      <c r="F549" s="239" t="s">
        <v>601</v>
      </c>
      <c r="G549" s="236"/>
      <c r="H549" s="238" t="s">
        <v>42</v>
      </c>
      <c r="I549" s="240"/>
      <c r="J549" s="236"/>
      <c r="K549" s="236"/>
      <c r="L549" s="241"/>
      <c r="M549" s="242"/>
      <c r="N549" s="243"/>
      <c r="O549" s="243"/>
      <c r="P549" s="243"/>
      <c r="Q549" s="243"/>
      <c r="R549" s="243"/>
      <c r="S549" s="243"/>
      <c r="T549" s="244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45" t="s">
        <v>301</v>
      </c>
      <c r="AU549" s="245" t="s">
        <v>88</v>
      </c>
      <c r="AV549" s="13" t="s">
        <v>86</v>
      </c>
      <c r="AW549" s="13" t="s">
        <v>38</v>
      </c>
      <c r="AX549" s="13" t="s">
        <v>79</v>
      </c>
      <c r="AY549" s="245" t="s">
        <v>292</v>
      </c>
    </row>
    <row r="550" s="14" customFormat="1">
      <c r="A550" s="14"/>
      <c r="B550" s="246"/>
      <c r="C550" s="247"/>
      <c r="D550" s="237" t="s">
        <v>301</v>
      </c>
      <c r="E550" s="248" t="s">
        <v>202</v>
      </c>
      <c r="F550" s="249" t="s">
        <v>835</v>
      </c>
      <c r="G550" s="247"/>
      <c r="H550" s="250">
        <v>34.399999999999999</v>
      </c>
      <c r="I550" s="251"/>
      <c r="J550" s="247"/>
      <c r="K550" s="247"/>
      <c r="L550" s="252"/>
      <c r="M550" s="253"/>
      <c r="N550" s="254"/>
      <c r="O550" s="254"/>
      <c r="P550" s="254"/>
      <c r="Q550" s="254"/>
      <c r="R550" s="254"/>
      <c r="S550" s="254"/>
      <c r="T550" s="255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56" t="s">
        <v>301</v>
      </c>
      <c r="AU550" s="256" t="s">
        <v>88</v>
      </c>
      <c r="AV550" s="14" t="s">
        <v>88</v>
      </c>
      <c r="AW550" s="14" t="s">
        <v>38</v>
      </c>
      <c r="AX550" s="14" t="s">
        <v>79</v>
      </c>
      <c r="AY550" s="256" t="s">
        <v>292</v>
      </c>
    </row>
    <row r="551" s="15" customFormat="1">
      <c r="A551" s="15"/>
      <c r="B551" s="257"/>
      <c r="C551" s="258"/>
      <c r="D551" s="237" t="s">
        <v>301</v>
      </c>
      <c r="E551" s="259" t="s">
        <v>42</v>
      </c>
      <c r="F551" s="260" t="s">
        <v>303</v>
      </c>
      <c r="G551" s="258"/>
      <c r="H551" s="261">
        <v>34.399999999999999</v>
      </c>
      <c r="I551" s="262"/>
      <c r="J551" s="258"/>
      <c r="K551" s="258"/>
      <c r="L551" s="263"/>
      <c r="M551" s="264"/>
      <c r="N551" s="265"/>
      <c r="O551" s="265"/>
      <c r="P551" s="265"/>
      <c r="Q551" s="265"/>
      <c r="R551" s="265"/>
      <c r="S551" s="265"/>
      <c r="T551" s="266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T551" s="267" t="s">
        <v>301</v>
      </c>
      <c r="AU551" s="267" t="s">
        <v>88</v>
      </c>
      <c r="AV551" s="15" t="s">
        <v>150</v>
      </c>
      <c r="AW551" s="15" t="s">
        <v>38</v>
      </c>
      <c r="AX551" s="15" t="s">
        <v>86</v>
      </c>
      <c r="AY551" s="267" t="s">
        <v>292</v>
      </c>
    </row>
    <row r="552" s="2" customFormat="1" ht="21.75" customHeight="1">
      <c r="A552" s="41"/>
      <c r="B552" s="42"/>
      <c r="C552" s="217" t="s">
        <v>836</v>
      </c>
      <c r="D552" s="217" t="s">
        <v>294</v>
      </c>
      <c r="E552" s="218" t="s">
        <v>837</v>
      </c>
      <c r="F552" s="219" t="s">
        <v>838</v>
      </c>
      <c r="G552" s="220" t="s">
        <v>116</v>
      </c>
      <c r="H552" s="221">
        <v>11.08</v>
      </c>
      <c r="I552" s="222"/>
      <c r="J552" s="223">
        <f>ROUND(I552*H552,2)</f>
        <v>0</v>
      </c>
      <c r="K552" s="219" t="s">
        <v>297</v>
      </c>
      <c r="L552" s="47"/>
      <c r="M552" s="224" t="s">
        <v>42</v>
      </c>
      <c r="N552" s="225" t="s">
        <v>50</v>
      </c>
      <c r="O552" s="87"/>
      <c r="P552" s="226">
        <f>O552*H552</f>
        <v>0</v>
      </c>
      <c r="Q552" s="226">
        <v>0.0016000000000000001</v>
      </c>
      <c r="R552" s="226">
        <f>Q552*H552</f>
        <v>0.017728000000000001</v>
      </c>
      <c r="S552" s="226">
        <v>0</v>
      </c>
      <c r="T552" s="227">
        <f>S552*H552</f>
        <v>0</v>
      </c>
      <c r="U552" s="41"/>
      <c r="V552" s="41"/>
      <c r="W552" s="41"/>
      <c r="X552" s="41"/>
      <c r="Y552" s="41"/>
      <c r="Z552" s="41"/>
      <c r="AA552" s="41"/>
      <c r="AB552" s="41"/>
      <c r="AC552" s="41"/>
      <c r="AD552" s="41"/>
      <c r="AE552" s="41"/>
      <c r="AR552" s="228" t="s">
        <v>150</v>
      </c>
      <c r="AT552" s="228" t="s">
        <v>294</v>
      </c>
      <c r="AU552" s="228" t="s">
        <v>88</v>
      </c>
      <c r="AY552" s="20" t="s">
        <v>292</v>
      </c>
      <c r="BE552" s="229">
        <f>IF(N552="základní",J552,0)</f>
        <v>0</v>
      </c>
      <c r="BF552" s="229">
        <f>IF(N552="snížená",J552,0)</f>
        <v>0</v>
      </c>
      <c r="BG552" s="229">
        <f>IF(N552="zákl. přenesená",J552,0)</f>
        <v>0</v>
      </c>
      <c r="BH552" s="229">
        <f>IF(N552="sníž. přenesená",J552,0)</f>
        <v>0</v>
      </c>
      <c r="BI552" s="229">
        <f>IF(N552="nulová",J552,0)</f>
        <v>0</v>
      </c>
      <c r="BJ552" s="20" t="s">
        <v>86</v>
      </c>
      <c r="BK552" s="229">
        <f>ROUND(I552*H552,2)</f>
        <v>0</v>
      </c>
      <c r="BL552" s="20" t="s">
        <v>150</v>
      </c>
      <c r="BM552" s="228" t="s">
        <v>839</v>
      </c>
    </row>
    <row r="553" s="2" customFormat="1">
      <c r="A553" s="41"/>
      <c r="B553" s="42"/>
      <c r="C553" s="43"/>
      <c r="D553" s="230" t="s">
        <v>299</v>
      </c>
      <c r="E553" s="43"/>
      <c r="F553" s="231" t="s">
        <v>840</v>
      </c>
      <c r="G553" s="43"/>
      <c r="H553" s="43"/>
      <c r="I553" s="232"/>
      <c r="J553" s="43"/>
      <c r="K553" s="43"/>
      <c r="L553" s="47"/>
      <c r="M553" s="233"/>
      <c r="N553" s="234"/>
      <c r="O553" s="87"/>
      <c r="P553" s="87"/>
      <c r="Q553" s="87"/>
      <c r="R553" s="87"/>
      <c r="S553" s="87"/>
      <c r="T553" s="88"/>
      <c r="U553" s="41"/>
      <c r="V553" s="41"/>
      <c r="W553" s="41"/>
      <c r="X553" s="41"/>
      <c r="Y553" s="41"/>
      <c r="Z553" s="41"/>
      <c r="AA553" s="41"/>
      <c r="AB553" s="41"/>
      <c r="AC553" s="41"/>
      <c r="AD553" s="41"/>
      <c r="AE553" s="41"/>
      <c r="AT553" s="20" t="s">
        <v>299</v>
      </c>
      <c r="AU553" s="20" t="s">
        <v>88</v>
      </c>
    </row>
    <row r="554" s="13" customFormat="1">
      <c r="A554" s="13"/>
      <c r="B554" s="235"/>
      <c r="C554" s="236"/>
      <c r="D554" s="237" t="s">
        <v>301</v>
      </c>
      <c r="E554" s="238" t="s">
        <v>42</v>
      </c>
      <c r="F554" s="239" t="s">
        <v>302</v>
      </c>
      <c r="G554" s="236"/>
      <c r="H554" s="238" t="s">
        <v>42</v>
      </c>
      <c r="I554" s="240"/>
      <c r="J554" s="236"/>
      <c r="K554" s="236"/>
      <c r="L554" s="241"/>
      <c r="M554" s="242"/>
      <c r="N554" s="243"/>
      <c r="O554" s="243"/>
      <c r="P554" s="243"/>
      <c r="Q554" s="243"/>
      <c r="R554" s="243"/>
      <c r="S554" s="243"/>
      <c r="T554" s="244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45" t="s">
        <v>301</v>
      </c>
      <c r="AU554" s="245" t="s">
        <v>88</v>
      </c>
      <c r="AV554" s="13" t="s">
        <v>86</v>
      </c>
      <c r="AW554" s="13" t="s">
        <v>38</v>
      </c>
      <c r="AX554" s="13" t="s">
        <v>79</v>
      </c>
      <c r="AY554" s="245" t="s">
        <v>292</v>
      </c>
    </row>
    <row r="555" s="14" customFormat="1">
      <c r="A555" s="14"/>
      <c r="B555" s="246"/>
      <c r="C555" s="247"/>
      <c r="D555" s="237" t="s">
        <v>301</v>
      </c>
      <c r="E555" s="248" t="s">
        <v>42</v>
      </c>
      <c r="F555" s="249" t="s">
        <v>841</v>
      </c>
      <c r="G555" s="247"/>
      <c r="H555" s="250">
        <v>11.08</v>
      </c>
      <c r="I555" s="251"/>
      <c r="J555" s="247"/>
      <c r="K555" s="247"/>
      <c r="L555" s="252"/>
      <c r="M555" s="253"/>
      <c r="N555" s="254"/>
      <c r="O555" s="254"/>
      <c r="P555" s="254"/>
      <c r="Q555" s="254"/>
      <c r="R555" s="254"/>
      <c r="S555" s="254"/>
      <c r="T555" s="255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56" t="s">
        <v>301</v>
      </c>
      <c r="AU555" s="256" t="s">
        <v>88</v>
      </c>
      <c r="AV555" s="14" t="s">
        <v>88</v>
      </c>
      <c r="AW555" s="14" t="s">
        <v>38</v>
      </c>
      <c r="AX555" s="14" t="s">
        <v>79</v>
      </c>
      <c r="AY555" s="256" t="s">
        <v>292</v>
      </c>
    </row>
    <row r="556" s="15" customFormat="1">
      <c r="A556" s="15"/>
      <c r="B556" s="257"/>
      <c r="C556" s="258"/>
      <c r="D556" s="237" t="s">
        <v>301</v>
      </c>
      <c r="E556" s="259" t="s">
        <v>42</v>
      </c>
      <c r="F556" s="260" t="s">
        <v>303</v>
      </c>
      <c r="G556" s="258"/>
      <c r="H556" s="261">
        <v>11.08</v>
      </c>
      <c r="I556" s="262"/>
      <c r="J556" s="258"/>
      <c r="K556" s="258"/>
      <c r="L556" s="263"/>
      <c r="M556" s="264"/>
      <c r="N556" s="265"/>
      <c r="O556" s="265"/>
      <c r="P556" s="265"/>
      <c r="Q556" s="265"/>
      <c r="R556" s="265"/>
      <c r="S556" s="265"/>
      <c r="T556" s="266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T556" s="267" t="s">
        <v>301</v>
      </c>
      <c r="AU556" s="267" t="s">
        <v>88</v>
      </c>
      <c r="AV556" s="15" t="s">
        <v>150</v>
      </c>
      <c r="AW556" s="15" t="s">
        <v>38</v>
      </c>
      <c r="AX556" s="15" t="s">
        <v>86</v>
      </c>
      <c r="AY556" s="267" t="s">
        <v>292</v>
      </c>
    </row>
    <row r="557" s="2" customFormat="1" ht="24.15" customHeight="1">
      <c r="A557" s="41"/>
      <c r="B557" s="42"/>
      <c r="C557" s="217" t="s">
        <v>842</v>
      </c>
      <c r="D557" s="217" t="s">
        <v>294</v>
      </c>
      <c r="E557" s="218" t="s">
        <v>843</v>
      </c>
      <c r="F557" s="219" t="s">
        <v>844</v>
      </c>
      <c r="G557" s="220" t="s">
        <v>147</v>
      </c>
      <c r="H557" s="221">
        <v>751.29999999999995</v>
      </c>
      <c r="I557" s="222"/>
      <c r="J557" s="223">
        <f>ROUND(I557*H557,2)</f>
        <v>0</v>
      </c>
      <c r="K557" s="219" t="s">
        <v>297</v>
      </c>
      <c r="L557" s="47"/>
      <c r="M557" s="224" t="s">
        <v>42</v>
      </c>
      <c r="N557" s="225" t="s">
        <v>50</v>
      </c>
      <c r="O557" s="87"/>
      <c r="P557" s="226">
        <f>O557*H557</f>
        <v>0</v>
      </c>
      <c r="Q557" s="226">
        <v>0</v>
      </c>
      <c r="R557" s="226">
        <f>Q557*H557</f>
        <v>0</v>
      </c>
      <c r="S557" s="226">
        <v>0</v>
      </c>
      <c r="T557" s="227">
        <f>S557*H557</f>
        <v>0</v>
      </c>
      <c r="U557" s="41"/>
      <c r="V557" s="41"/>
      <c r="W557" s="41"/>
      <c r="X557" s="41"/>
      <c r="Y557" s="41"/>
      <c r="Z557" s="41"/>
      <c r="AA557" s="41"/>
      <c r="AB557" s="41"/>
      <c r="AC557" s="41"/>
      <c r="AD557" s="41"/>
      <c r="AE557" s="41"/>
      <c r="AR557" s="228" t="s">
        <v>150</v>
      </c>
      <c r="AT557" s="228" t="s">
        <v>294</v>
      </c>
      <c r="AU557" s="228" t="s">
        <v>88</v>
      </c>
      <c r="AY557" s="20" t="s">
        <v>292</v>
      </c>
      <c r="BE557" s="229">
        <f>IF(N557="základní",J557,0)</f>
        <v>0</v>
      </c>
      <c r="BF557" s="229">
        <f>IF(N557="snížená",J557,0)</f>
        <v>0</v>
      </c>
      <c r="BG557" s="229">
        <f>IF(N557="zákl. přenesená",J557,0)</f>
        <v>0</v>
      </c>
      <c r="BH557" s="229">
        <f>IF(N557="sníž. přenesená",J557,0)</f>
        <v>0</v>
      </c>
      <c r="BI557" s="229">
        <f>IF(N557="nulová",J557,0)</f>
        <v>0</v>
      </c>
      <c r="BJ557" s="20" t="s">
        <v>86</v>
      </c>
      <c r="BK557" s="229">
        <f>ROUND(I557*H557,2)</f>
        <v>0</v>
      </c>
      <c r="BL557" s="20" t="s">
        <v>150</v>
      </c>
      <c r="BM557" s="228" t="s">
        <v>845</v>
      </c>
    </row>
    <row r="558" s="2" customFormat="1">
      <c r="A558" s="41"/>
      <c r="B558" s="42"/>
      <c r="C558" s="43"/>
      <c r="D558" s="230" t="s">
        <v>299</v>
      </c>
      <c r="E558" s="43"/>
      <c r="F558" s="231" t="s">
        <v>846</v>
      </c>
      <c r="G558" s="43"/>
      <c r="H558" s="43"/>
      <c r="I558" s="232"/>
      <c r="J558" s="43"/>
      <c r="K558" s="43"/>
      <c r="L558" s="47"/>
      <c r="M558" s="233"/>
      <c r="N558" s="234"/>
      <c r="O558" s="87"/>
      <c r="P558" s="87"/>
      <c r="Q558" s="87"/>
      <c r="R558" s="87"/>
      <c r="S558" s="87"/>
      <c r="T558" s="88"/>
      <c r="U558" s="41"/>
      <c r="V558" s="41"/>
      <c r="W558" s="41"/>
      <c r="X558" s="41"/>
      <c r="Y558" s="41"/>
      <c r="Z558" s="41"/>
      <c r="AA558" s="41"/>
      <c r="AB558" s="41"/>
      <c r="AC558" s="41"/>
      <c r="AD558" s="41"/>
      <c r="AE558" s="41"/>
      <c r="AT558" s="20" t="s">
        <v>299</v>
      </c>
      <c r="AU558" s="20" t="s">
        <v>88</v>
      </c>
    </row>
    <row r="559" s="14" customFormat="1">
      <c r="A559" s="14"/>
      <c r="B559" s="246"/>
      <c r="C559" s="247"/>
      <c r="D559" s="237" t="s">
        <v>301</v>
      </c>
      <c r="E559" s="248" t="s">
        <v>42</v>
      </c>
      <c r="F559" s="249" t="s">
        <v>847</v>
      </c>
      <c r="G559" s="247"/>
      <c r="H559" s="250">
        <v>751.29999999999995</v>
      </c>
      <c r="I559" s="251"/>
      <c r="J559" s="247"/>
      <c r="K559" s="247"/>
      <c r="L559" s="252"/>
      <c r="M559" s="253"/>
      <c r="N559" s="254"/>
      <c r="O559" s="254"/>
      <c r="P559" s="254"/>
      <c r="Q559" s="254"/>
      <c r="R559" s="254"/>
      <c r="S559" s="254"/>
      <c r="T559" s="255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56" t="s">
        <v>301</v>
      </c>
      <c r="AU559" s="256" t="s">
        <v>88</v>
      </c>
      <c r="AV559" s="14" t="s">
        <v>88</v>
      </c>
      <c r="AW559" s="14" t="s">
        <v>38</v>
      </c>
      <c r="AX559" s="14" t="s">
        <v>79</v>
      </c>
      <c r="AY559" s="256" t="s">
        <v>292</v>
      </c>
    </row>
    <row r="560" s="15" customFormat="1">
      <c r="A560" s="15"/>
      <c r="B560" s="257"/>
      <c r="C560" s="258"/>
      <c r="D560" s="237" t="s">
        <v>301</v>
      </c>
      <c r="E560" s="259" t="s">
        <v>42</v>
      </c>
      <c r="F560" s="260" t="s">
        <v>303</v>
      </c>
      <c r="G560" s="258"/>
      <c r="H560" s="261">
        <v>751.29999999999995</v>
      </c>
      <c r="I560" s="262"/>
      <c r="J560" s="258"/>
      <c r="K560" s="258"/>
      <c r="L560" s="263"/>
      <c r="M560" s="264"/>
      <c r="N560" s="265"/>
      <c r="O560" s="265"/>
      <c r="P560" s="265"/>
      <c r="Q560" s="265"/>
      <c r="R560" s="265"/>
      <c r="S560" s="265"/>
      <c r="T560" s="266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T560" s="267" t="s">
        <v>301</v>
      </c>
      <c r="AU560" s="267" t="s">
        <v>88</v>
      </c>
      <c r="AV560" s="15" t="s">
        <v>150</v>
      </c>
      <c r="AW560" s="15" t="s">
        <v>38</v>
      </c>
      <c r="AX560" s="15" t="s">
        <v>86</v>
      </c>
      <c r="AY560" s="267" t="s">
        <v>292</v>
      </c>
    </row>
    <row r="561" s="2" customFormat="1" ht="24.15" customHeight="1">
      <c r="A561" s="41"/>
      <c r="B561" s="42"/>
      <c r="C561" s="217" t="s">
        <v>848</v>
      </c>
      <c r="D561" s="217" t="s">
        <v>294</v>
      </c>
      <c r="E561" s="218" t="s">
        <v>849</v>
      </c>
      <c r="F561" s="219" t="s">
        <v>850</v>
      </c>
      <c r="G561" s="220" t="s">
        <v>147</v>
      </c>
      <c r="H561" s="221">
        <v>1410.5</v>
      </c>
      <c r="I561" s="222"/>
      <c r="J561" s="223">
        <f>ROUND(I561*H561,2)</f>
        <v>0</v>
      </c>
      <c r="K561" s="219" t="s">
        <v>297</v>
      </c>
      <c r="L561" s="47"/>
      <c r="M561" s="224" t="s">
        <v>42</v>
      </c>
      <c r="N561" s="225" t="s">
        <v>50</v>
      </c>
      <c r="O561" s="87"/>
      <c r="P561" s="226">
        <f>O561*H561</f>
        <v>0</v>
      </c>
      <c r="Q561" s="226">
        <v>0.15540000000000001</v>
      </c>
      <c r="R561" s="226">
        <f>Q561*H561</f>
        <v>219.19170000000003</v>
      </c>
      <c r="S561" s="226">
        <v>0</v>
      </c>
      <c r="T561" s="227">
        <f>S561*H561</f>
        <v>0</v>
      </c>
      <c r="U561" s="41"/>
      <c r="V561" s="41"/>
      <c r="W561" s="41"/>
      <c r="X561" s="41"/>
      <c r="Y561" s="41"/>
      <c r="Z561" s="41"/>
      <c r="AA561" s="41"/>
      <c r="AB561" s="41"/>
      <c r="AC561" s="41"/>
      <c r="AD561" s="41"/>
      <c r="AE561" s="41"/>
      <c r="AR561" s="228" t="s">
        <v>150</v>
      </c>
      <c r="AT561" s="228" t="s">
        <v>294</v>
      </c>
      <c r="AU561" s="228" t="s">
        <v>88</v>
      </c>
      <c r="AY561" s="20" t="s">
        <v>292</v>
      </c>
      <c r="BE561" s="229">
        <f>IF(N561="základní",J561,0)</f>
        <v>0</v>
      </c>
      <c r="BF561" s="229">
        <f>IF(N561="snížená",J561,0)</f>
        <v>0</v>
      </c>
      <c r="BG561" s="229">
        <f>IF(N561="zákl. přenesená",J561,0)</f>
        <v>0</v>
      </c>
      <c r="BH561" s="229">
        <f>IF(N561="sníž. přenesená",J561,0)</f>
        <v>0</v>
      </c>
      <c r="BI561" s="229">
        <f>IF(N561="nulová",J561,0)</f>
        <v>0</v>
      </c>
      <c r="BJ561" s="20" t="s">
        <v>86</v>
      </c>
      <c r="BK561" s="229">
        <f>ROUND(I561*H561,2)</f>
        <v>0</v>
      </c>
      <c r="BL561" s="20" t="s">
        <v>150</v>
      </c>
      <c r="BM561" s="228" t="s">
        <v>851</v>
      </c>
    </row>
    <row r="562" s="2" customFormat="1">
      <c r="A562" s="41"/>
      <c r="B562" s="42"/>
      <c r="C562" s="43"/>
      <c r="D562" s="230" t="s">
        <v>299</v>
      </c>
      <c r="E562" s="43"/>
      <c r="F562" s="231" t="s">
        <v>852</v>
      </c>
      <c r="G562" s="43"/>
      <c r="H562" s="43"/>
      <c r="I562" s="232"/>
      <c r="J562" s="43"/>
      <c r="K562" s="43"/>
      <c r="L562" s="47"/>
      <c r="M562" s="233"/>
      <c r="N562" s="234"/>
      <c r="O562" s="87"/>
      <c r="P562" s="87"/>
      <c r="Q562" s="87"/>
      <c r="R562" s="87"/>
      <c r="S562" s="87"/>
      <c r="T562" s="88"/>
      <c r="U562" s="41"/>
      <c r="V562" s="41"/>
      <c r="W562" s="41"/>
      <c r="X562" s="41"/>
      <c r="Y562" s="41"/>
      <c r="Z562" s="41"/>
      <c r="AA562" s="41"/>
      <c r="AB562" s="41"/>
      <c r="AC562" s="41"/>
      <c r="AD562" s="41"/>
      <c r="AE562" s="41"/>
      <c r="AT562" s="20" t="s">
        <v>299</v>
      </c>
      <c r="AU562" s="20" t="s">
        <v>88</v>
      </c>
    </row>
    <row r="563" s="13" customFormat="1">
      <c r="A563" s="13"/>
      <c r="B563" s="235"/>
      <c r="C563" s="236"/>
      <c r="D563" s="237" t="s">
        <v>301</v>
      </c>
      <c r="E563" s="238" t="s">
        <v>42</v>
      </c>
      <c r="F563" s="239" t="s">
        <v>601</v>
      </c>
      <c r="G563" s="236"/>
      <c r="H563" s="238" t="s">
        <v>42</v>
      </c>
      <c r="I563" s="240"/>
      <c r="J563" s="236"/>
      <c r="K563" s="236"/>
      <c r="L563" s="241"/>
      <c r="M563" s="242"/>
      <c r="N563" s="243"/>
      <c r="O563" s="243"/>
      <c r="P563" s="243"/>
      <c r="Q563" s="243"/>
      <c r="R563" s="243"/>
      <c r="S563" s="243"/>
      <c r="T563" s="244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45" t="s">
        <v>301</v>
      </c>
      <c r="AU563" s="245" t="s">
        <v>88</v>
      </c>
      <c r="AV563" s="13" t="s">
        <v>86</v>
      </c>
      <c r="AW563" s="13" t="s">
        <v>38</v>
      </c>
      <c r="AX563" s="13" t="s">
        <v>79</v>
      </c>
      <c r="AY563" s="245" t="s">
        <v>292</v>
      </c>
    </row>
    <row r="564" s="14" customFormat="1">
      <c r="A564" s="14"/>
      <c r="B564" s="246"/>
      <c r="C564" s="247"/>
      <c r="D564" s="237" t="s">
        <v>301</v>
      </c>
      <c r="E564" s="248" t="s">
        <v>151</v>
      </c>
      <c r="F564" s="249" t="s">
        <v>853</v>
      </c>
      <c r="G564" s="247"/>
      <c r="H564" s="250">
        <v>1146.2000000000001</v>
      </c>
      <c r="I564" s="251"/>
      <c r="J564" s="247"/>
      <c r="K564" s="247"/>
      <c r="L564" s="252"/>
      <c r="M564" s="253"/>
      <c r="N564" s="254"/>
      <c r="O564" s="254"/>
      <c r="P564" s="254"/>
      <c r="Q564" s="254"/>
      <c r="R564" s="254"/>
      <c r="S564" s="254"/>
      <c r="T564" s="255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56" t="s">
        <v>301</v>
      </c>
      <c r="AU564" s="256" t="s">
        <v>88</v>
      </c>
      <c r="AV564" s="14" t="s">
        <v>88</v>
      </c>
      <c r="AW564" s="14" t="s">
        <v>38</v>
      </c>
      <c r="AX564" s="14" t="s">
        <v>79</v>
      </c>
      <c r="AY564" s="256" t="s">
        <v>292</v>
      </c>
    </row>
    <row r="565" s="14" customFormat="1">
      <c r="A565" s="14"/>
      <c r="B565" s="246"/>
      <c r="C565" s="247"/>
      <c r="D565" s="237" t="s">
        <v>301</v>
      </c>
      <c r="E565" s="248" t="s">
        <v>153</v>
      </c>
      <c r="F565" s="249" t="s">
        <v>854</v>
      </c>
      <c r="G565" s="247"/>
      <c r="H565" s="250">
        <v>40</v>
      </c>
      <c r="I565" s="251"/>
      <c r="J565" s="247"/>
      <c r="K565" s="247"/>
      <c r="L565" s="252"/>
      <c r="M565" s="253"/>
      <c r="N565" s="254"/>
      <c r="O565" s="254"/>
      <c r="P565" s="254"/>
      <c r="Q565" s="254"/>
      <c r="R565" s="254"/>
      <c r="S565" s="254"/>
      <c r="T565" s="255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56" t="s">
        <v>301</v>
      </c>
      <c r="AU565" s="256" t="s">
        <v>88</v>
      </c>
      <c r="AV565" s="14" t="s">
        <v>88</v>
      </c>
      <c r="AW565" s="14" t="s">
        <v>38</v>
      </c>
      <c r="AX565" s="14" t="s">
        <v>79</v>
      </c>
      <c r="AY565" s="256" t="s">
        <v>292</v>
      </c>
    </row>
    <row r="566" s="14" customFormat="1">
      <c r="A566" s="14"/>
      <c r="B566" s="246"/>
      <c r="C566" s="247"/>
      <c r="D566" s="237" t="s">
        <v>301</v>
      </c>
      <c r="E566" s="248" t="s">
        <v>155</v>
      </c>
      <c r="F566" s="249" t="s">
        <v>855</v>
      </c>
      <c r="G566" s="247"/>
      <c r="H566" s="250">
        <v>66</v>
      </c>
      <c r="I566" s="251"/>
      <c r="J566" s="247"/>
      <c r="K566" s="247"/>
      <c r="L566" s="252"/>
      <c r="M566" s="253"/>
      <c r="N566" s="254"/>
      <c r="O566" s="254"/>
      <c r="P566" s="254"/>
      <c r="Q566" s="254"/>
      <c r="R566" s="254"/>
      <c r="S566" s="254"/>
      <c r="T566" s="255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56" t="s">
        <v>301</v>
      </c>
      <c r="AU566" s="256" t="s">
        <v>88</v>
      </c>
      <c r="AV566" s="14" t="s">
        <v>88</v>
      </c>
      <c r="AW566" s="14" t="s">
        <v>38</v>
      </c>
      <c r="AX566" s="14" t="s">
        <v>79</v>
      </c>
      <c r="AY566" s="256" t="s">
        <v>292</v>
      </c>
    </row>
    <row r="567" s="14" customFormat="1">
      <c r="A567" s="14"/>
      <c r="B567" s="246"/>
      <c r="C567" s="247"/>
      <c r="D567" s="237" t="s">
        <v>301</v>
      </c>
      <c r="E567" s="248" t="s">
        <v>157</v>
      </c>
      <c r="F567" s="249" t="s">
        <v>856</v>
      </c>
      <c r="G567" s="247"/>
      <c r="H567" s="250">
        <v>158.30000000000001</v>
      </c>
      <c r="I567" s="251"/>
      <c r="J567" s="247"/>
      <c r="K567" s="247"/>
      <c r="L567" s="252"/>
      <c r="M567" s="253"/>
      <c r="N567" s="254"/>
      <c r="O567" s="254"/>
      <c r="P567" s="254"/>
      <c r="Q567" s="254"/>
      <c r="R567" s="254"/>
      <c r="S567" s="254"/>
      <c r="T567" s="255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56" t="s">
        <v>301</v>
      </c>
      <c r="AU567" s="256" t="s">
        <v>88</v>
      </c>
      <c r="AV567" s="14" t="s">
        <v>88</v>
      </c>
      <c r="AW567" s="14" t="s">
        <v>38</v>
      </c>
      <c r="AX567" s="14" t="s">
        <v>79</v>
      </c>
      <c r="AY567" s="256" t="s">
        <v>292</v>
      </c>
    </row>
    <row r="568" s="15" customFormat="1">
      <c r="A568" s="15"/>
      <c r="B568" s="257"/>
      <c r="C568" s="258"/>
      <c r="D568" s="237" t="s">
        <v>301</v>
      </c>
      <c r="E568" s="259" t="s">
        <v>42</v>
      </c>
      <c r="F568" s="260" t="s">
        <v>303</v>
      </c>
      <c r="G568" s="258"/>
      <c r="H568" s="261">
        <v>1410.5</v>
      </c>
      <c r="I568" s="262"/>
      <c r="J568" s="258"/>
      <c r="K568" s="258"/>
      <c r="L568" s="263"/>
      <c r="M568" s="264"/>
      <c r="N568" s="265"/>
      <c r="O568" s="265"/>
      <c r="P568" s="265"/>
      <c r="Q568" s="265"/>
      <c r="R568" s="265"/>
      <c r="S568" s="265"/>
      <c r="T568" s="266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T568" s="267" t="s">
        <v>301</v>
      </c>
      <c r="AU568" s="267" t="s">
        <v>88</v>
      </c>
      <c r="AV568" s="15" t="s">
        <v>150</v>
      </c>
      <c r="AW568" s="15" t="s">
        <v>38</v>
      </c>
      <c r="AX568" s="15" t="s">
        <v>86</v>
      </c>
      <c r="AY568" s="267" t="s">
        <v>292</v>
      </c>
    </row>
    <row r="569" s="2" customFormat="1" ht="16.5" customHeight="1">
      <c r="A569" s="41"/>
      <c r="B569" s="42"/>
      <c r="C569" s="269" t="s">
        <v>857</v>
      </c>
      <c r="D569" s="269" t="s">
        <v>350</v>
      </c>
      <c r="E569" s="270" t="s">
        <v>858</v>
      </c>
      <c r="F569" s="271" t="s">
        <v>859</v>
      </c>
      <c r="G569" s="272" t="s">
        <v>147</v>
      </c>
      <c r="H569" s="273">
        <v>66</v>
      </c>
      <c r="I569" s="274"/>
      <c r="J569" s="275">
        <f>ROUND(I569*H569,2)</f>
        <v>0</v>
      </c>
      <c r="K569" s="271" t="s">
        <v>297</v>
      </c>
      <c r="L569" s="276"/>
      <c r="M569" s="277" t="s">
        <v>42</v>
      </c>
      <c r="N569" s="278" t="s">
        <v>50</v>
      </c>
      <c r="O569" s="87"/>
      <c r="P569" s="226">
        <f>O569*H569</f>
        <v>0</v>
      </c>
      <c r="Q569" s="226">
        <v>0.065670000000000006</v>
      </c>
      <c r="R569" s="226">
        <f>Q569*H569</f>
        <v>4.3342200000000002</v>
      </c>
      <c r="S569" s="226">
        <v>0</v>
      </c>
      <c r="T569" s="227">
        <f>S569*H569</f>
        <v>0</v>
      </c>
      <c r="U569" s="41"/>
      <c r="V569" s="41"/>
      <c r="W569" s="41"/>
      <c r="X569" s="41"/>
      <c r="Y569" s="41"/>
      <c r="Z569" s="41"/>
      <c r="AA569" s="41"/>
      <c r="AB569" s="41"/>
      <c r="AC569" s="41"/>
      <c r="AD569" s="41"/>
      <c r="AE569" s="41"/>
      <c r="AR569" s="228" t="s">
        <v>340</v>
      </c>
      <c r="AT569" s="228" t="s">
        <v>350</v>
      </c>
      <c r="AU569" s="228" t="s">
        <v>88</v>
      </c>
      <c r="AY569" s="20" t="s">
        <v>292</v>
      </c>
      <c r="BE569" s="229">
        <f>IF(N569="základní",J569,0)</f>
        <v>0</v>
      </c>
      <c r="BF569" s="229">
        <f>IF(N569="snížená",J569,0)</f>
        <v>0</v>
      </c>
      <c r="BG569" s="229">
        <f>IF(N569="zákl. přenesená",J569,0)</f>
        <v>0</v>
      </c>
      <c r="BH569" s="229">
        <f>IF(N569="sníž. přenesená",J569,0)</f>
        <v>0</v>
      </c>
      <c r="BI569" s="229">
        <f>IF(N569="nulová",J569,0)</f>
        <v>0</v>
      </c>
      <c r="BJ569" s="20" t="s">
        <v>86</v>
      </c>
      <c r="BK569" s="229">
        <f>ROUND(I569*H569,2)</f>
        <v>0</v>
      </c>
      <c r="BL569" s="20" t="s">
        <v>150</v>
      </c>
      <c r="BM569" s="228" t="s">
        <v>860</v>
      </c>
    </row>
    <row r="570" s="14" customFormat="1">
      <c r="A570" s="14"/>
      <c r="B570" s="246"/>
      <c r="C570" s="247"/>
      <c r="D570" s="237" t="s">
        <v>301</v>
      </c>
      <c r="E570" s="248" t="s">
        <v>42</v>
      </c>
      <c r="F570" s="249" t="s">
        <v>155</v>
      </c>
      <c r="G570" s="247"/>
      <c r="H570" s="250">
        <v>66</v>
      </c>
      <c r="I570" s="251"/>
      <c r="J570" s="247"/>
      <c r="K570" s="247"/>
      <c r="L570" s="252"/>
      <c r="M570" s="253"/>
      <c r="N570" s="254"/>
      <c r="O570" s="254"/>
      <c r="P570" s="254"/>
      <c r="Q570" s="254"/>
      <c r="R570" s="254"/>
      <c r="S570" s="254"/>
      <c r="T570" s="255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56" t="s">
        <v>301</v>
      </c>
      <c r="AU570" s="256" t="s">
        <v>88</v>
      </c>
      <c r="AV570" s="14" t="s">
        <v>88</v>
      </c>
      <c r="AW570" s="14" t="s">
        <v>38</v>
      </c>
      <c r="AX570" s="14" t="s">
        <v>79</v>
      </c>
      <c r="AY570" s="256" t="s">
        <v>292</v>
      </c>
    </row>
    <row r="571" s="15" customFormat="1">
      <c r="A571" s="15"/>
      <c r="B571" s="257"/>
      <c r="C571" s="258"/>
      <c r="D571" s="237" t="s">
        <v>301</v>
      </c>
      <c r="E571" s="259" t="s">
        <v>42</v>
      </c>
      <c r="F571" s="260" t="s">
        <v>303</v>
      </c>
      <c r="G571" s="258"/>
      <c r="H571" s="261">
        <v>66</v>
      </c>
      <c r="I571" s="262"/>
      <c r="J571" s="258"/>
      <c r="K571" s="258"/>
      <c r="L571" s="263"/>
      <c r="M571" s="264"/>
      <c r="N571" s="265"/>
      <c r="O571" s="265"/>
      <c r="P571" s="265"/>
      <c r="Q571" s="265"/>
      <c r="R571" s="265"/>
      <c r="S571" s="265"/>
      <c r="T571" s="266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T571" s="267" t="s">
        <v>301</v>
      </c>
      <c r="AU571" s="267" t="s">
        <v>88</v>
      </c>
      <c r="AV571" s="15" t="s">
        <v>150</v>
      </c>
      <c r="AW571" s="15" t="s">
        <v>38</v>
      </c>
      <c r="AX571" s="15" t="s">
        <v>86</v>
      </c>
      <c r="AY571" s="267" t="s">
        <v>292</v>
      </c>
    </row>
    <row r="572" s="2" customFormat="1" ht="16.5" customHeight="1">
      <c r="A572" s="41"/>
      <c r="B572" s="42"/>
      <c r="C572" s="269" t="s">
        <v>861</v>
      </c>
      <c r="D572" s="269" t="s">
        <v>350</v>
      </c>
      <c r="E572" s="270" t="s">
        <v>862</v>
      </c>
      <c r="F572" s="271" t="s">
        <v>863</v>
      </c>
      <c r="G572" s="272" t="s">
        <v>147</v>
      </c>
      <c r="H572" s="273">
        <v>161.46600000000001</v>
      </c>
      <c r="I572" s="274"/>
      <c r="J572" s="275">
        <f>ROUND(I572*H572,2)</f>
        <v>0</v>
      </c>
      <c r="K572" s="271" t="s">
        <v>297</v>
      </c>
      <c r="L572" s="276"/>
      <c r="M572" s="277" t="s">
        <v>42</v>
      </c>
      <c r="N572" s="278" t="s">
        <v>50</v>
      </c>
      <c r="O572" s="87"/>
      <c r="P572" s="226">
        <f>O572*H572</f>
        <v>0</v>
      </c>
      <c r="Q572" s="226">
        <v>0.048300000000000003</v>
      </c>
      <c r="R572" s="226">
        <f>Q572*H572</f>
        <v>7.7988078000000005</v>
      </c>
      <c r="S572" s="226">
        <v>0</v>
      </c>
      <c r="T572" s="227">
        <f>S572*H572</f>
        <v>0</v>
      </c>
      <c r="U572" s="41"/>
      <c r="V572" s="41"/>
      <c r="W572" s="41"/>
      <c r="X572" s="41"/>
      <c r="Y572" s="41"/>
      <c r="Z572" s="41"/>
      <c r="AA572" s="41"/>
      <c r="AB572" s="41"/>
      <c r="AC572" s="41"/>
      <c r="AD572" s="41"/>
      <c r="AE572" s="41"/>
      <c r="AR572" s="228" t="s">
        <v>340</v>
      </c>
      <c r="AT572" s="228" t="s">
        <v>350</v>
      </c>
      <c r="AU572" s="228" t="s">
        <v>88</v>
      </c>
      <c r="AY572" s="20" t="s">
        <v>292</v>
      </c>
      <c r="BE572" s="229">
        <f>IF(N572="základní",J572,0)</f>
        <v>0</v>
      </c>
      <c r="BF572" s="229">
        <f>IF(N572="snížená",J572,0)</f>
        <v>0</v>
      </c>
      <c r="BG572" s="229">
        <f>IF(N572="zákl. přenesená",J572,0)</f>
        <v>0</v>
      </c>
      <c r="BH572" s="229">
        <f>IF(N572="sníž. přenesená",J572,0)</f>
        <v>0</v>
      </c>
      <c r="BI572" s="229">
        <f>IF(N572="nulová",J572,0)</f>
        <v>0</v>
      </c>
      <c r="BJ572" s="20" t="s">
        <v>86</v>
      </c>
      <c r="BK572" s="229">
        <f>ROUND(I572*H572,2)</f>
        <v>0</v>
      </c>
      <c r="BL572" s="20" t="s">
        <v>150</v>
      </c>
      <c r="BM572" s="228" t="s">
        <v>864</v>
      </c>
    </row>
    <row r="573" s="14" customFormat="1">
      <c r="A573" s="14"/>
      <c r="B573" s="246"/>
      <c r="C573" s="247"/>
      <c r="D573" s="237" t="s">
        <v>301</v>
      </c>
      <c r="E573" s="248" t="s">
        <v>42</v>
      </c>
      <c r="F573" s="249" t="s">
        <v>157</v>
      </c>
      <c r="G573" s="247"/>
      <c r="H573" s="250">
        <v>158.30000000000001</v>
      </c>
      <c r="I573" s="251"/>
      <c r="J573" s="247"/>
      <c r="K573" s="247"/>
      <c r="L573" s="252"/>
      <c r="M573" s="253"/>
      <c r="N573" s="254"/>
      <c r="O573" s="254"/>
      <c r="P573" s="254"/>
      <c r="Q573" s="254"/>
      <c r="R573" s="254"/>
      <c r="S573" s="254"/>
      <c r="T573" s="255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56" t="s">
        <v>301</v>
      </c>
      <c r="AU573" s="256" t="s">
        <v>88</v>
      </c>
      <c r="AV573" s="14" t="s">
        <v>88</v>
      </c>
      <c r="AW573" s="14" t="s">
        <v>38</v>
      </c>
      <c r="AX573" s="14" t="s">
        <v>79</v>
      </c>
      <c r="AY573" s="256" t="s">
        <v>292</v>
      </c>
    </row>
    <row r="574" s="15" customFormat="1">
      <c r="A574" s="15"/>
      <c r="B574" s="257"/>
      <c r="C574" s="258"/>
      <c r="D574" s="237" t="s">
        <v>301</v>
      </c>
      <c r="E574" s="259" t="s">
        <v>42</v>
      </c>
      <c r="F574" s="260" t="s">
        <v>303</v>
      </c>
      <c r="G574" s="258"/>
      <c r="H574" s="261">
        <v>158.30000000000001</v>
      </c>
      <c r="I574" s="262"/>
      <c r="J574" s="258"/>
      <c r="K574" s="258"/>
      <c r="L574" s="263"/>
      <c r="M574" s="264"/>
      <c r="N574" s="265"/>
      <c r="O574" s="265"/>
      <c r="P574" s="265"/>
      <c r="Q574" s="265"/>
      <c r="R574" s="265"/>
      <c r="S574" s="265"/>
      <c r="T574" s="266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T574" s="267" t="s">
        <v>301</v>
      </c>
      <c r="AU574" s="267" t="s">
        <v>88</v>
      </c>
      <c r="AV574" s="15" t="s">
        <v>150</v>
      </c>
      <c r="AW574" s="15" t="s">
        <v>38</v>
      </c>
      <c r="AX574" s="15" t="s">
        <v>86</v>
      </c>
      <c r="AY574" s="267" t="s">
        <v>292</v>
      </c>
    </row>
    <row r="575" s="14" customFormat="1">
      <c r="A575" s="14"/>
      <c r="B575" s="246"/>
      <c r="C575" s="247"/>
      <c r="D575" s="237" t="s">
        <v>301</v>
      </c>
      <c r="E575" s="247"/>
      <c r="F575" s="249" t="s">
        <v>865</v>
      </c>
      <c r="G575" s="247"/>
      <c r="H575" s="250">
        <v>161.46600000000001</v>
      </c>
      <c r="I575" s="251"/>
      <c r="J575" s="247"/>
      <c r="K575" s="247"/>
      <c r="L575" s="252"/>
      <c r="M575" s="253"/>
      <c r="N575" s="254"/>
      <c r="O575" s="254"/>
      <c r="P575" s="254"/>
      <c r="Q575" s="254"/>
      <c r="R575" s="254"/>
      <c r="S575" s="254"/>
      <c r="T575" s="255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56" t="s">
        <v>301</v>
      </c>
      <c r="AU575" s="256" t="s">
        <v>88</v>
      </c>
      <c r="AV575" s="14" t="s">
        <v>88</v>
      </c>
      <c r="AW575" s="14" t="s">
        <v>4</v>
      </c>
      <c r="AX575" s="14" t="s">
        <v>86</v>
      </c>
      <c r="AY575" s="256" t="s">
        <v>292</v>
      </c>
    </row>
    <row r="576" s="2" customFormat="1" ht="16.5" customHeight="1">
      <c r="A576" s="41"/>
      <c r="B576" s="42"/>
      <c r="C576" s="269" t="s">
        <v>866</v>
      </c>
      <c r="D576" s="269" t="s">
        <v>350</v>
      </c>
      <c r="E576" s="270" t="s">
        <v>867</v>
      </c>
      <c r="F576" s="271" t="s">
        <v>868</v>
      </c>
      <c r="G576" s="272" t="s">
        <v>147</v>
      </c>
      <c r="H576" s="273">
        <v>40</v>
      </c>
      <c r="I576" s="274"/>
      <c r="J576" s="275">
        <f>ROUND(I576*H576,2)</f>
        <v>0</v>
      </c>
      <c r="K576" s="271" t="s">
        <v>297</v>
      </c>
      <c r="L576" s="276"/>
      <c r="M576" s="277" t="s">
        <v>42</v>
      </c>
      <c r="N576" s="278" t="s">
        <v>50</v>
      </c>
      <c r="O576" s="87"/>
      <c r="P576" s="226">
        <f>O576*H576</f>
        <v>0</v>
      </c>
      <c r="Q576" s="226">
        <v>0.048399999999999999</v>
      </c>
      <c r="R576" s="226">
        <f>Q576*H576</f>
        <v>1.9359999999999999</v>
      </c>
      <c r="S576" s="226">
        <v>0</v>
      </c>
      <c r="T576" s="227">
        <f>S576*H576</f>
        <v>0</v>
      </c>
      <c r="U576" s="41"/>
      <c r="V576" s="41"/>
      <c r="W576" s="41"/>
      <c r="X576" s="41"/>
      <c r="Y576" s="41"/>
      <c r="Z576" s="41"/>
      <c r="AA576" s="41"/>
      <c r="AB576" s="41"/>
      <c r="AC576" s="41"/>
      <c r="AD576" s="41"/>
      <c r="AE576" s="41"/>
      <c r="AR576" s="228" t="s">
        <v>340</v>
      </c>
      <c r="AT576" s="228" t="s">
        <v>350</v>
      </c>
      <c r="AU576" s="228" t="s">
        <v>88</v>
      </c>
      <c r="AY576" s="20" t="s">
        <v>292</v>
      </c>
      <c r="BE576" s="229">
        <f>IF(N576="základní",J576,0)</f>
        <v>0</v>
      </c>
      <c r="BF576" s="229">
        <f>IF(N576="snížená",J576,0)</f>
        <v>0</v>
      </c>
      <c r="BG576" s="229">
        <f>IF(N576="zákl. přenesená",J576,0)</f>
        <v>0</v>
      </c>
      <c r="BH576" s="229">
        <f>IF(N576="sníž. přenesená",J576,0)</f>
        <v>0</v>
      </c>
      <c r="BI576" s="229">
        <f>IF(N576="nulová",J576,0)</f>
        <v>0</v>
      </c>
      <c r="BJ576" s="20" t="s">
        <v>86</v>
      </c>
      <c r="BK576" s="229">
        <f>ROUND(I576*H576,2)</f>
        <v>0</v>
      </c>
      <c r="BL576" s="20" t="s">
        <v>150</v>
      </c>
      <c r="BM576" s="228" t="s">
        <v>869</v>
      </c>
    </row>
    <row r="577" s="14" customFormat="1">
      <c r="A577" s="14"/>
      <c r="B577" s="246"/>
      <c r="C577" s="247"/>
      <c r="D577" s="237" t="s">
        <v>301</v>
      </c>
      <c r="E577" s="248" t="s">
        <v>42</v>
      </c>
      <c r="F577" s="249" t="s">
        <v>153</v>
      </c>
      <c r="G577" s="247"/>
      <c r="H577" s="250">
        <v>40</v>
      </c>
      <c r="I577" s="251"/>
      <c r="J577" s="247"/>
      <c r="K577" s="247"/>
      <c r="L577" s="252"/>
      <c r="M577" s="253"/>
      <c r="N577" s="254"/>
      <c r="O577" s="254"/>
      <c r="P577" s="254"/>
      <c r="Q577" s="254"/>
      <c r="R577" s="254"/>
      <c r="S577" s="254"/>
      <c r="T577" s="255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56" t="s">
        <v>301</v>
      </c>
      <c r="AU577" s="256" t="s">
        <v>88</v>
      </c>
      <c r="AV577" s="14" t="s">
        <v>88</v>
      </c>
      <c r="AW577" s="14" t="s">
        <v>38</v>
      </c>
      <c r="AX577" s="14" t="s">
        <v>79</v>
      </c>
      <c r="AY577" s="256" t="s">
        <v>292</v>
      </c>
    </row>
    <row r="578" s="15" customFormat="1">
      <c r="A578" s="15"/>
      <c r="B578" s="257"/>
      <c r="C578" s="258"/>
      <c r="D578" s="237" t="s">
        <v>301</v>
      </c>
      <c r="E578" s="259" t="s">
        <v>42</v>
      </c>
      <c r="F578" s="260" t="s">
        <v>303</v>
      </c>
      <c r="G578" s="258"/>
      <c r="H578" s="261">
        <v>40</v>
      </c>
      <c r="I578" s="262"/>
      <c r="J578" s="258"/>
      <c r="K578" s="258"/>
      <c r="L578" s="263"/>
      <c r="M578" s="264"/>
      <c r="N578" s="265"/>
      <c r="O578" s="265"/>
      <c r="P578" s="265"/>
      <c r="Q578" s="265"/>
      <c r="R578" s="265"/>
      <c r="S578" s="265"/>
      <c r="T578" s="266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T578" s="267" t="s">
        <v>301</v>
      </c>
      <c r="AU578" s="267" t="s">
        <v>88</v>
      </c>
      <c r="AV578" s="15" t="s">
        <v>150</v>
      </c>
      <c r="AW578" s="15" t="s">
        <v>38</v>
      </c>
      <c r="AX578" s="15" t="s">
        <v>86</v>
      </c>
      <c r="AY578" s="267" t="s">
        <v>292</v>
      </c>
    </row>
    <row r="579" s="2" customFormat="1" ht="16.5" customHeight="1">
      <c r="A579" s="41"/>
      <c r="B579" s="42"/>
      <c r="C579" s="269" t="s">
        <v>870</v>
      </c>
      <c r="D579" s="269" t="s">
        <v>350</v>
      </c>
      <c r="E579" s="270" t="s">
        <v>871</v>
      </c>
      <c r="F579" s="271" t="s">
        <v>872</v>
      </c>
      <c r="G579" s="272" t="s">
        <v>147</v>
      </c>
      <c r="H579" s="273">
        <v>1157.662</v>
      </c>
      <c r="I579" s="274"/>
      <c r="J579" s="275">
        <f>ROUND(I579*H579,2)</f>
        <v>0</v>
      </c>
      <c r="K579" s="271" t="s">
        <v>297</v>
      </c>
      <c r="L579" s="276"/>
      <c r="M579" s="277" t="s">
        <v>42</v>
      </c>
      <c r="N579" s="278" t="s">
        <v>50</v>
      </c>
      <c r="O579" s="87"/>
      <c r="P579" s="226">
        <f>O579*H579</f>
        <v>0</v>
      </c>
      <c r="Q579" s="226">
        <v>0.080000000000000002</v>
      </c>
      <c r="R579" s="226">
        <f>Q579*H579</f>
        <v>92.612960000000001</v>
      </c>
      <c r="S579" s="226">
        <v>0</v>
      </c>
      <c r="T579" s="227">
        <f>S579*H579</f>
        <v>0</v>
      </c>
      <c r="U579" s="41"/>
      <c r="V579" s="41"/>
      <c r="W579" s="41"/>
      <c r="X579" s="41"/>
      <c r="Y579" s="41"/>
      <c r="Z579" s="41"/>
      <c r="AA579" s="41"/>
      <c r="AB579" s="41"/>
      <c r="AC579" s="41"/>
      <c r="AD579" s="41"/>
      <c r="AE579" s="41"/>
      <c r="AR579" s="228" t="s">
        <v>340</v>
      </c>
      <c r="AT579" s="228" t="s">
        <v>350</v>
      </c>
      <c r="AU579" s="228" t="s">
        <v>88</v>
      </c>
      <c r="AY579" s="20" t="s">
        <v>292</v>
      </c>
      <c r="BE579" s="229">
        <f>IF(N579="základní",J579,0)</f>
        <v>0</v>
      </c>
      <c r="BF579" s="229">
        <f>IF(N579="snížená",J579,0)</f>
        <v>0</v>
      </c>
      <c r="BG579" s="229">
        <f>IF(N579="zákl. přenesená",J579,0)</f>
        <v>0</v>
      </c>
      <c r="BH579" s="229">
        <f>IF(N579="sníž. přenesená",J579,0)</f>
        <v>0</v>
      </c>
      <c r="BI579" s="229">
        <f>IF(N579="nulová",J579,0)</f>
        <v>0</v>
      </c>
      <c r="BJ579" s="20" t="s">
        <v>86</v>
      </c>
      <c r="BK579" s="229">
        <f>ROUND(I579*H579,2)</f>
        <v>0</v>
      </c>
      <c r="BL579" s="20" t="s">
        <v>150</v>
      </c>
      <c r="BM579" s="228" t="s">
        <v>873</v>
      </c>
    </row>
    <row r="580" s="14" customFormat="1">
      <c r="A580" s="14"/>
      <c r="B580" s="246"/>
      <c r="C580" s="247"/>
      <c r="D580" s="237" t="s">
        <v>301</v>
      </c>
      <c r="E580" s="248" t="s">
        <v>42</v>
      </c>
      <c r="F580" s="249" t="s">
        <v>151</v>
      </c>
      <c r="G580" s="247"/>
      <c r="H580" s="250">
        <v>1146.2000000000001</v>
      </c>
      <c r="I580" s="251"/>
      <c r="J580" s="247"/>
      <c r="K580" s="247"/>
      <c r="L580" s="252"/>
      <c r="M580" s="253"/>
      <c r="N580" s="254"/>
      <c r="O580" s="254"/>
      <c r="P580" s="254"/>
      <c r="Q580" s="254"/>
      <c r="R580" s="254"/>
      <c r="S580" s="254"/>
      <c r="T580" s="255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56" t="s">
        <v>301</v>
      </c>
      <c r="AU580" s="256" t="s">
        <v>88</v>
      </c>
      <c r="AV580" s="14" t="s">
        <v>88</v>
      </c>
      <c r="AW580" s="14" t="s">
        <v>38</v>
      </c>
      <c r="AX580" s="14" t="s">
        <v>79</v>
      </c>
      <c r="AY580" s="256" t="s">
        <v>292</v>
      </c>
    </row>
    <row r="581" s="15" customFormat="1">
      <c r="A581" s="15"/>
      <c r="B581" s="257"/>
      <c r="C581" s="258"/>
      <c r="D581" s="237" t="s">
        <v>301</v>
      </c>
      <c r="E581" s="259" t="s">
        <v>42</v>
      </c>
      <c r="F581" s="260" t="s">
        <v>303</v>
      </c>
      <c r="G581" s="258"/>
      <c r="H581" s="261">
        <v>1146.2000000000001</v>
      </c>
      <c r="I581" s="262"/>
      <c r="J581" s="258"/>
      <c r="K581" s="258"/>
      <c r="L581" s="263"/>
      <c r="M581" s="264"/>
      <c r="N581" s="265"/>
      <c r="O581" s="265"/>
      <c r="P581" s="265"/>
      <c r="Q581" s="265"/>
      <c r="R581" s="265"/>
      <c r="S581" s="265"/>
      <c r="T581" s="266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T581" s="267" t="s">
        <v>301</v>
      </c>
      <c r="AU581" s="267" t="s">
        <v>88</v>
      </c>
      <c r="AV581" s="15" t="s">
        <v>150</v>
      </c>
      <c r="AW581" s="15" t="s">
        <v>38</v>
      </c>
      <c r="AX581" s="15" t="s">
        <v>86</v>
      </c>
      <c r="AY581" s="267" t="s">
        <v>292</v>
      </c>
    </row>
    <row r="582" s="14" customFormat="1">
      <c r="A582" s="14"/>
      <c r="B582" s="246"/>
      <c r="C582" s="247"/>
      <c r="D582" s="237" t="s">
        <v>301</v>
      </c>
      <c r="E582" s="247"/>
      <c r="F582" s="249" t="s">
        <v>874</v>
      </c>
      <c r="G582" s="247"/>
      <c r="H582" s="250">
        <v>1157.662</v>
      </c>
      <c r="I582" s="251"/>
      <c r="J582" s="247"/>
      <c r="K582" s="247"/>
      <c r="L582" s="252"/>
      <c r="M582" s="253"/>
      <c r="N582" s="254"/>
      <c r="O582" s="254"/>
      <c r="P582" s="254"/>
      <c r="Q582" s="254"/>
      <c r="R582" s="254"/>
      <c r="S582" s="254"/>
      <c r="T582" s="255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56" t="s">
        <v>301</v>
      </c>
      <c r="AU582" s="256" t="s">
        <v>88</v>
      </c>
      <c r="AV582" s="14" t="s">
        <v>88</v>
      </c>
      <c r="AW582" s="14" t="s">
        <v>4</v>
      </c>
      <c r="AX582" s="14" t="s">
        <v>86</v>
      </c>
      <c r="AY582" s="256" t="s">
        <v>292</v>
      </c>
    </row>
    <row r="583" s="2" customFormat="1" ht="24.15" customHeight="1">
      <c r="A583" s="41"/>
      <c r="B583" s="42"/>
      <c r="C583" s="217" t="s">
        <v>875</v>
      </c>
      <c r="D583" s="217" t="s">
        <v>294</v>
      </c>
      <c r="E583" s="218" t="s">
        <v>876</v>
      </c>
      <c r="F583" s="219" t="s">
        <v>877</v>
      </c>
      <c r="G583" s="220" t="s">
        <v>147</v>
      </c>
      <c r="H583" s="221">
        <v>1274.7000000000001</v>
      </c>
      <c r="I583" s="222"/>
      <c r="J583" s="223">
        <f>ROUND(I583*H583,2)</f>
        <v>0</v>
      </c>
      <c r="K583" s="219" t="s">
        <v>297</v>
      </c>
      <c r="L583" s="47"/>
      <c r="M583" s="224" t="s">
        <v>42</v>
      </c>
      <c r="N583" s="225" t="s">
        <v>50</v>
      </c>
      <c r="O583" s="87"/>
      <c r="P583" s="226">
        <f>O583*H583</f>
        <v>0</v>
      </c>
      <c r="Q583" s="226">
        <v>0.1295</v>
      </c>
      <c r="R583" s="226">
        <f>Q583*H583</f>
        <v>165.07365000000002</v>
      </c>
      <c r="S583" s="226">
        <v>0</v>
      </c>
      <c r="T583" s="227">
        <f>S583*H583</f>
        <v>0</v>
      </c>
      <c r="U583" s="41"/>
      <c r="V583" s="41"/>
      <c r="W583" s="41"/>
      <c r="X583" s="41"/>
      <c r="Y583" s="41"/>
      <c r="Z583" s="41"/>
      <c r="AA583" s="41"/>
      <c r="AB583" s="41"/>
      <c r="AC583" s="41"/>
      <c r="AD583" s="41"/>
      <c r="AE583" s="41"/>
      <c r="AR583" s="228" t="s">
        <v>150</v>
      </c>
      <c r="AT583" s="228" t="s">
        <v>294</v>
      </c>
      <c r="AU583" s="228" t="s">
        <v>88</v>
      </c>
      <c r="AY583" s="20" t="s">
        <v>292</v>
      </c>
      <c r="BE583" s="229">
        <f>IF(N583="základní",J583,0)</f>
        <v>0</v>
      </c>
      <c r="BF583" s="229">
        <f>IF(N583="snížená",J583,0)</f>
        <v>0</v>
      </c>
      <c r="BG583" s="229">
        <f>IF(N583="zákl. přenesená",J583,0)</f>
        <v>0</v>
      </c>
      <c r="BH583" s="229">
        <f>IF(N583="sníž. přenesená",J583,0)</f>
        <v>0</v>
      </c>
      <c r="BI583" s="229">
        <f>IF(N583="nulová",J583,0)</f>
        <v>0</v>
      </c>
      <c r="BJ583" s="20" t="s">
        <v>86</v>
      </c>
      <c r="BK583" s="229">
        <f>ROUND(I583*H583,2)</f>
        <v>0</v>
      </c>
      <c r="BL583" s="20" t="s">
        <v>150</v>
      </c>
      <c r="BM583" s="228" t="s">
        <v>878</v>
      </c>
    </row>
    <row r="584" s="2" customFormat="1">
      <c r="A584" s="41"/>
      <c r="B584" s="42"/>
      <c r="C584" s="43"/>
      <c r="D584" s="230" t="s">
        <v>299</v>
      </c>
      <c r="E584" s="43"/>
      <c r="F584" s="231" t="s">
        <v>879</v>
      </c>
      <c r="G584" s="43"/>
      <c r="H584" s="43"/>
      <c r="I584" s="232"/>
      <c r="J584" s="43"/>
      <c r="K584" s="43"/>
      <c r="L584" s="47"/>
      <c r="M584" s="233"/>
      <c r="N584" s="234"/>
      <c r="O584" s="87"/>
      <c r="P584" s="87"/>
      <c r="Q584" s="87"/>
      <c r="R584" s="87"/>
      <c r="S584" s="87"/>
      <c r="T584" s="88"/>
      <c r="U584" s="41"/>
      <c r="V584" s="41"/>
      <c r="W584" s="41"/>
      <c r="X584" s="41"/>
      <c r="Y584" s="41"/>
      <c r="Z584" s="41"/>
      <c r="AA584" s="41"/>
      <c r="AB584" s="41"/>
      <c r="AC584" s="41"/>
      <c r="AD584" s="41"/>
      <c r="AE584" s="41"/>
      <c r="AT584" s="20" t="s">
        <v>299</v>
      </c>
      <c r="AU584" s="20" t="s">
        <v>88</v>
      </c>
    </row>
    <row r="585" s="14" customFormat="1">
      <c r="A585" s="14"/>
      <c r="B585" s="246"/>
      <c r="C585" s="247"/>
      <c r="D585" s="237" t="s">
        <v>301</v>
      </c>
      <c r="E585" s="248" t="s">
        <v>159</v>
      </c>
      <c r="F585" s="249" t="s">
        <v>880</v>
      </c>
      <c r="G585" s="247"/>
      <c r="H585" s="250">
        <v>1274.7000000000001</v>
      </c>
      <c r="I585" s="251"/>
      <c r="J585" s="247"/>
      <c r="K585" s="247"/>
      <c r="L585" s="252"/>
      <c r="M585" s="253"/>
      <c r="N585" s="254"/>
      <c r="O585" s="254"/>
      <c r="P585" s="254"/>
      <c r="Q585" s="254"/>
      <c r="R585" s="254"/>
      <c r="S585" s="254"/>
      <c r="T585" s="255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56" t="s">
        <v>301</v>
      </c>
      <c r="AU585" s="256" t="s">
        <v>88</v>
      </c>
      <c r="AV585" s="14" t="s">
        <v>88</v>
      </c>
      <c r="AW585" s="14" t="s">
        <v>38</v>
      </c>
      <c r="AX585" s="14" t="s">
        <v>79</v>
      </c>
      <c r="AY585" s="256" t="s">
        <v>292</v>
      </c>
    </row>
    <row r="586" s="15" customFormat="1">
      <c r="A586" s="15"/>
      <c r="B586" s="257"/>
      <c r="C586" s="258"/>
      <c r="D586" s="237" t="s">
        <v>301</v>
      </c>
      <c r="E586" s="259" t="s">
        <v>42</v>
      </c>
      <c r="F586" s="260" t="s">
        <v>303</v>
      </c>
      <c r="G586" s="258"/>
      <c r="H586" s="261">
        <v>1274.7000000000001</v>
      </c>
      <c r="I586" s="262"/>
      <c r="J586" s="258"/>
      <c r="K586" s="258"/>
      <c r="L586" s="263"/>
      <c r="M586" s="264"/>
      <c r="N586" s="265"/>
      <c r="O586" s="265"/>
      <c r="P586" s="265"/>
      <c r="Q586" s="265"/>
      <c r="R586" s="265"/>
      <c r="S586" s="265"/>
      <c r="T586" s="266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T586" s="267" t="s">
        <v>301</v>
      </c>
      <c r="AU586" s="267" t="s">
        <v>88</v>
      </c>
      <c r="AV586" s="15" t="s">
        <v>150</v>
      </c>
      <c r="AW586" s="15" t="s">
        <v>38</v>
      </c>
      <c r="AX586" s="15" t="s">
        <v>86</v>
      </c>
      <c r="AY586" s="267" t="s">
        <v>292</v>
      </c>
    </row>
    <row r="587" s="2" customFormat="1" ht="16.5" customHeight="1">
      <c r="A587" s="41"/>
      <c r="B587" s="42"/>
      <c r="C587" s="269" t="s">
        <v>881</v>
      </c>
      <c r="D587" s="269" t="s">
        <v>350</v>
      </c>
      <c r="E587" s="270" t="s">
        <v>882</v>
      </c>
      <c r="F587" s="271" t="s">
        <v>883</v>
      </c>
      <c r="G587" s="272" t="s">
        <v>147</v>
      </c>
      <c r="H587" s="273">
        <v>1338.435</v>
      </c>
      <c r="I587" s="274"/>
      <c r="J587" s="275">
        <f>ROUND(I587*H587,2)</f>
        <v>0</v>
      </c>
      <c r="K587" s="271" t="s">
        <v>297</v>
      </c>
      <c r="L587" s="276"/>
      <c r="M587" s="277" t="s">
        <v>42</v>
      </c>
      <c r="N587" s="278" t="s">
        <v>50</v>
      </c>
      <c r="O587" s="87"/>
      <c r="P587" s="226">
        <f>O587*H587</f>
        <v>0</v>
      </c>
      <c r="Q587" s="226">
        <v>0.044999999999999998</v>
      </c>
      <c r="R587" s="226">
        <f>Q587*H587</f>
        <v>60.229574999999997</v>
      </c>
      <c r="S587" s="226">
        <v>0</v>
      </c>
      <c r="T587" s="227">
        <f>S587*H587</f>
        <v>0</v>
      </c>
      <c r="U587" s="41"/>
      <c r="V587" s="41"/>
      <c r="W587" s="41"/>
      <c r="X587" s="41"/>
      <c r="Y587" s="41"/>
      <c r="Z587" s="41"/>
      <c r="AA587" s="41"/>
      <c r="AB587" s="41"/>
      <c r="AC587" s="41"/>
      <c r="AD587" s="41"/>
      <c r="AE587" s="41"/>
      <c r="AR587" s="228" t="s">
        <v>340</v>
      </c>
      <c r="AT587" s="228" t="s">
        <v>350</v>
      </c>
      <c r="AU587" s="228" t="s">
        <v>88</v>
      </c>
      <c r="AY587" s="20" t="s">
        <v>292</v>
      </c>
      <c r="BE587" s="229">
        <f>IF(N587="základní",J587,0)</f>
        <v>0</v>
      </c>
      <c r="BF587" s="229">
        <f>IF(N587="snížená",J587,0)</f>
        <v>0</v>
      </c>
      <c r="BG587" s="229">
        <f>IF(N587="zákl. přenesená",J587,0)</f>
        <v>0</v>
      </c>
      <c r="BH587" s="229">
        <f>IF(N587="sníž. přenesená",J587,0)</f>
        <v>0</v>
      </c>
      <c r="BI587" s="229">
        <f>IF(N587="nulová",J587,0)</f>
        <v>0</v>
      </c>
      <c r="BJ587" s="20" t="s">
        <v>86</v>
      </c>
      <c r="BK587" s="229">
        <f>ROUND(I587*H587,2)</f>
        <v>0</v>
      </c>
      <c r="BL587" s="20" t="s">
        <v>150</v>
      </c>
      <c r="BM587" s="228" t="s">
        <v>884</v>
      </c>
    </row>
    <row r="588" s="14" customFormat="1">
      <c r="A588" s="14"/>
      <c r="B588" s="246"/>
      <c r="C588" s="247"/>
      <c r="D588" s="237" t="s">
        <v>301</v>
      </c>
      <c r="E588" s="248" t="s">
        <v>42</v>
      </c>
      <c r="F588" s="249" t="s">
        <v>159</v>
      </c>
      <c r="G588" s="247"/>
      <c r="H588" s="250">
        <v>1274.7000000000001</v>
      </c>
      <c r="I588" s="251"/>
      <c r="J588" s="247"/>
      <c r="K588" s="247"/>
      <c r="L588" s="252"/>
      <c r="M588" s="253"/>
      <c r="N588" s="254"/>
      <c r="O588" s="254"/>
      <c r="P588" s="254"/>
      <c r="Q588" s="254"/>
      <c r="R588" s="254"/>
      <c r="S588" s="254"/>
      <c r="T588" s="255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56" t="s">
        <v>301</v>
      </c>
      <c r="AU588" s="256" t="s">
        <v>88</v>
      </c>
      <c r="AV588" s="14" t="s">
        <v>88</v>
      </c>
      <c r="AW588" s="14" t="s">
        <v>38</v>
      </c>
      <c r="AX588" s="14" t="s">
        <v>79</v>
      </c>
      <c r="AY588" s="256" t="s">
        <v>292</v>
      </c>
    </row>
    <row r="589" s="15" customFormat="1">
      <c r="A589" s="15"/>
      <c r="B589" s="257"/>
      <c r="C589" s="258"/>
      <c r="D589" s="237" t="s">
        <v>301</v>
      </c>
      <c r="E589" s="259" t="s">
        <v>42</v>
      </c>
      <c r="F589" s="260" t="s">
        <v>303</v>
      </c>
      <c r="G589" s="258"/>
      <c r="H589" s="261">
        <v>1274.7000000000001</v>
      </c>
      <c r="I589" s="262"/>
      <c r="J589" s="258"/>
      <c r="K589" s="258"/>
      <c r="L589" s="263"/>
      <c r="M589" s="264"/>
      <c r="N589" s="265"/>
      <c r="O589" s="265"/>
      <c r="P589" s="265"/>
      <c r="Q589" s="265"/>
      <c r="R589" s="265"/>
      <c r="S589" s="265"/>
      <c r="T589" s="266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  <c r="AT589" s="267" t="s">
        <v>301</v>
      </c>
      <c r="AU589" s="267" t="s">
        <v>88</v>
      </c>
      <c r="AV589" s="15" t="s">
        <v>150</v>
      </c>
      <c r="AW589" s="15" t="s">
        <v>38</v>
      </c>
      <c r="AX589" s="15" t="s">
        <v>86</v>
      </c>
      <c r="AY589" s="267" t="s">
        <v>292</v>
      </c>
    </row>
    <row r="590" s="14" customFormat="1">
      <c r="A590" s="14"/>
      <c r="B590" s="246"/>
      <c r="C590" s="247"/>
      <c r="D590" s="237" t="s">
        <v>301</v>
      </c>
      <c r="E590" s="247"/>
      <c r="F590" s="249" t="s">
        <v>885</v>
      </c>
      <c r="G590" s="247"/>
      <c r="H590" s="250">
        <v>1338.435</v>
      </c>
      <c r="I590" s="251"/>
      <c r="J590" s="247"/>
      <c r="K590" s="247"/>
      <c r="L590" s="252"/>
      <c r="M590" s="253"/>
      <c r="N590" s="254"/>
      <c r="O590" s="254"/>
      <c r="P590" s="254"/>
      <c r="Q590" s="254"/>
      <c r="R590" s="254"/>
      <c r="S590" s="254"/>
      <c r="T590" s="255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56" t="s">
        <v>301</v>
      </c>
      <c r="AU590" s="256" t="s">
        <v>88</v>
      </c>
      <c r="AV590" s="14" t="s">
        <v>88</v>
      </c>
      <c r="AW590" s="14" t="s">
        <v>4</v>
      </c>
      <c r="AX590" s="14" t="s">
        <v>86</v>
      </c>
      <c r="AY590" s="256" t="s">
        <v>292</v>
      </c>
    </row>
    <row r="591" s="2" customFormat="1" ht="24.15" customHeight="1">
      <c r="A591" s="41"/>
      <c r="B591" s="42"/>
      <c r="C591" s="217" t="s">
        <v>886</v>
      </c>
      <c r="D591" s="217" t="s">
        <v>294</v>
      </c>
      <c r="E591" s="218" t="s">
        <v>887</v>
      </c>
      <c r="F591" s="219" t="s">
        <v>888</v>
      </c>
      <c r="G591" s="220" t="s">
        <v>147</v>
      </c>
      <c r="H591" s="221">
        <v>28</v>
      </c>
      <c r="I591" s="222"/>
      <c r="J591" s="223">
        <f>ROUND(I591*H591,2)</f>
        <v>0</v>
      </c>
      <c r="K591" s="219" t="s">
        <v>297</v>
      </c>
      <c r="L591" s="47"/>
      <c r="M591" s="224" t="s">
        <v>42</v>
      </c>
      <c r="N591" s="225" t="s">
        <v>50</v>
      </c>
      <c r="O591" s="87"/>
      <c r="P591" s="226">
        <f>O591*H591</f>
        <v>0</v>
      </c>
      <c r="Q591" s="226">
        <v>0.34612999999999999</v>
      </c>
      <c r="R591" s="226">
        <f>Q591*H591</f>
        <v>9.6916399999999996</v>
      </c>
      <c r="S591" s="226">
        <v>0</v>
      </c>
      <c r="T591" s="227">
        <f>S591*H591</f>
        <v>0</v>
      </c>
      <c r="U591" s="41"/>
      <c r="V591" s="41"/>
      <c r="W591" s="41"/>
      <c r="X591" s="41"/>
      <c r="Y591" s="41"/>
      <c r="Z591" s="41"/>
      <c r="AA591" s="41"/>
      <c r="AB591" s="41"/>
      <c r="AC591" s="41"/>
      <c r="AD591" s="41"/>
      <c r="AE591" s="41"/>
      <c r="AR591" s="228" t="s">
        <v>150</v>
      </c>
      <c r="AT591" s="228" t="s">
        <v>294</v>
      </c>
      <c r="AU591" s="228" t="s">
        <v>88</v>
      </c>
      <c r="AY591" s="20" t="s">
        <v>292</v>
      </c>
      <c r="BE591" s="229">
        <f>IF(N591="základní",J591,0)</f>
        <v>0</v>
      </c>
      <c r="BF591" s="229">
        <f>IF(N591="snížená",J591,0)</f>
        <v>0</v>
      </c>
      <c r="BG591" s="229">
        <f>IF(N591="zákl. přenesená",J591,0)</f>
        <v>0</v>
      </c>
      <c r="BH591" s="229">
        <f>IF(N591="sníž. přenesená",J591,0)</f>
        <v>0</v>
      </c>
      <c r="BI591" s="229">
        <f>IF(N591="nulová",J591,0)</f>
        <v>0</v>
      </c>
      <c r="BJ591" s="20" t="s">
        <v>86</v>
      </c>
      <c r="BK591" s="229">
        <f>ROUND(I591*H591,2)</f>
        <v>0</v>
      </c>
      <c r="BL591" s="20" t="s">
        <v>150</v>
      </c>
      <c r="BM591" s="228" t="s">
        <v>889</v>
      </c>
    </row>
    <row r="592" s="2" customFormat="1">
      <c r="A592" s="41"/>
      <c r="B592" s="42"/>
      <c r="C592" s="43"/>
      <c r="D592" s="230" t="s">
        <v>299</v>
      </c>
      <c r="E592" s="43"/>
      <c r="F592" s="231" t="s">
        <v>890</v>
      </c>
      <c r="G592" s="43"/>
      <c r="H592" s="43"/>
      <c r="I592" s="232"/>
      <c r="J592" s="43"/>
      <c r="K592" s="43"/>
      <c r="L592" s="47"/>
      <c r="M592" s="233"/>
      <c r="N592" s="234"/>
      <c r="O592" s="87"/>
      <c r="P592" s="87"/>
      <c r="Q592" s="87"/>
      <c r="R592" s="87"/>
      <c r="S592" s="87"/>
      <c r="T592" s="88"/>
      <c r="U592" s="41"/>
      <c r="V592" s="41"/>
      <c r="W592" s="41"/>
      <c r="X592" s="41"/>
      <c r="Y592" s="41"/>
      <c r="Z592" s="41"/>
      <c r="AA592" s="41"/>
      <c r="AB592" s="41"/>
      <c r="AC592" s="41"/>
      <c r="AD592" s="41"/>
      <c r="AE592" s="41"/>
      <c r="AT592" s="20" t="s">
        <v>299</v>
      </c>
      <c r="AU592" s="20" t="s">
        <v>88</v>
      </c>
    </row>
    <row r="593" s="13" customFormat="1">
      <c r="A593" s="13"/>
      <c r="B593" s="235"/>
      <c r="C593" s="236"/>
      <c r="D593" s="237" t="s">
        <v>301</v>
      </c>
      <c r="E593" s="238" t="s">
        <v>42</v>
      </c>
      <c r="F593" s="239" t="s">
        <v>601</v>
      </c>
      <c r="G593" s="236"/>
      <c r="H593" s="238" t="s">
        <v>42</v>
      </c>
      <c r="I593" s="240"/>
      <c r="J593" s="236"/>
      <c r="K593" s="236"/>
      <c r="L593" s="241"/>
      <c r="M593" s="242"/>
      <c r="N593" s="243"/>
      <c r="O593" s="243"/>
      <c r="P593" s="243"/>
      <c r="Q593" s="243"/>
      <c r="R593" s="243"/>
      <c r="S593" s="243"/>
      <c r="T593" s="244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45" t="s">
        <v>301</v>
      </c>
      <c r="AU593" s="245" t="s">
        <v>88</v>
      </c>
      <c r="AV593" s="13" t="s">
        <v>86</v>
      </c>
      <c r="AW593" s="13" t="s">
        <v>38</v>
      </c>
      <c r="AX593" s="13" t="s">
        <v>79</v>
      </c>
      <c r="AY593" s="245" t="s">
        <v>292</v>
      </c>
    </row>
    <row r="594" s="14" customFormat="1">
      <c r="A594" s="14"/>
      <c r="B594" s="246"/>
      <c r="C594" s="247"/>
      <c r="D594" s="237" t="s">
        <v>301</v>
      </c>
      <c r="E594" s="248" t="s">
        <v>145</v>
      </c>
      <c r="F594" s="249" t="s">
        <v>891</v>
      </c>
      <c r="G594" s="247"/>
      <c r="H594" s="250">
        <v>24</v>
      </c>
      <c r="I594" s="251"/>
      <c r="J594" s="247"/>
      <c r="K594" s="247"/>
      <c r="L594" s="252"/>
      <c r="M594" s="253"/>
      <c r="N594" s="254"/>
      <c r="O594" s="254"/>
      <c r="P594" s="254"/>
      <c r="Q594" s="254"/>
      <c r="R594" s="254"/>
      <c r="S594" s="254"/>
      <c r="T594" s="255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56" t="s">
        <v>301</v>
      </c>
      <c r="AU594" s="256" t="s">
        <v>88</v>
      </c>
      <c r="AV594" s="14" t="s">
        <v>88</v>
      </c>
      <c r="AW594" s="14" t="s">
        <v>38</v>
      </c>
      <c r="AX594" s="14" t="s">
        <v>79</v>
      </c>
      <c r="AY594" s="256" t="s">
        <v>292</v>
      </c>
    </row>
    <row r="595" s="14" customFormat="1">
      <c r="A595" s="14"/>
      <c r="B595" s="246"/>
      <c r="C595" s="247"/>
      <c r="D595" s="237" t="s">
        <v>301</v>
      </c>
      <c r="E595" s="248" t="s">
        <v>149</v>
      </c>
      <c r="F595" s="249" t="s">
        <v>150</v>
      </c>
      <c r="G595" s="247"/>
      <c r="H595" s="250">
        <v>4</v>
      </c>
      <c r="I595" s="251"/>
      <c r="J595" s="247"/>
      <c r="K595" s="247"/>
      <c r="L595" s="252"/>
      <c r="M595" s="253"/>
      <c r="N595" s="254"/>
      <c r="O595" s="254"/>
      <c r="P595" s="254"/>
      <c r="Q595" s="254"/>
      <c r="R595" s="254"/>
      <c r="S595" s="254"/>
      <c r="T595" s="255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56" t="s">
        <v>301</v>
      </c>
      <c r="AU595" s="256" t="s">
        <v>88</v>
      </c>
      <c r="AV595" s="14" t="s">
        <v>88</v>
      </c>
      <c r="AW595" s="14" t="s">
        <v>38</v>
      </c>
      <c r="AX595" s="14" t="s">
        <v>79</v>
      </c>
      <c r="AY595" s="256" t="s">
        <v>292</v>
      </c>
    </row>
    <row r="596" s="15" customFormat="1">
      <c r="A596" s="15"/>
      <c r="B596" s="257"/>
      <c r="C596" s="258"/>
      <c r="D596" s="237" t="s">
        <v>301</v>
      </c>
      <c r="E596" s="259" t="s">
        <v>42</v>
      </c>
      <c r="F596" s="260" t="s">
        <v>303</v>
      </c>
      <c r="G596" s="258"/>
      <c r="H596" s="261">
        <v>28</v>
      </c>
      <c r="I596" s="262"/>
      <c r="J596" s="258"/>
      <c r="K596" s="258"/>
      <c r="L596" s="263"/>
      <c r="M596" s="264"/>
      <c r="N596" s="265"/>
      <c r="O596" s="265"/>
      <c r="P596" s="265"/>
      <c r="Q596" s="265"/>
      <c r="R596" s="265"/>
      <c r="S596" s="265"/>
      <c r="T596" s="266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T596" s="267" t="s">
        <v>301</v>
      </c>
      <c r="AU596" s="267" t="s">
        <v>88</v>
      </c>
      <c r="AV596" s="15" t="s">
        <v>150</v>
      </c>
      <c r="AW596" s="15" t="s">
        <v>38</v>
      </c>
      <c r="AX596" s="15" t="s">
        <v>86</v>
      </c>
      <c r="AY596" s="267" t="s">
        <v>292</v>
      </c>
    </row>
    <row r="597" s="2" customFormat="1" ht="16.5" customHeight="1">
      <c r="A597" s="41"/>
      <c r="B597" s="42"/>
      <c r="C597" s="269" t="s">
        <v>892</v>
      </c>
      <c r="D597" s="269" t="s">
        <v>350</v>
      </c>
      <c r="E597" s="270" t="s">
        <v>893</v>
      </c>
      <c r="F597" s="271" t="s">
        <v>894</v>
      </c>
      <c r="G597" s="272" t="s">
        <v>147</v>
      </c>
      <c r="H597" s="273">
        <v>24</v>
      </c>
      <c r="I597" s="274"/>
      <c r="J597" s="275">
        <f>ROUND(I597*H597,2)</f>
        <v>0</v>
      </c>
      <c r="K597" s="271" t="s">
        <v>297</v>
      </c>
      <c r="L597" s="276"/>
      <c r="M597" s="277" t="s">
        <v>42</v>
      </c>
      <c r="N597" s="278" t="s">
        <v>50</v>
      </c>
      <c r="O597" s="87"/>
      <c r="P597" s="226">
        <f>O597*H597</f>
        <v>0</v>
      </c>
      <c r="Q597" s="226">
        <v>0.22500000000000001</v>
      </c>
      <c r="R597" s="226">
        <f>Q597*H597</f>
        <v>5.4000000000000004</v>
      </c>
      <c r="S597" s="226">
        <v>0</v>
      </c>
      <c r="T597" s="227">
        <f>S597*H597</f>
        <v>0</v>
      </c>
      <c r="U597" s="41"/>
      <c r="V597" s="41"/>
      <c r="W597" s="41"/>
      <c r="X597" s="41"/>
      <c r="Y597" s="41"/>
      <c r="Z597" s="41"/>
      <c r="AA597" s="41"/>
      <c r="AB597" s="41"/>
      <c r="AC597" s="41"/>
      <c r="AD597" s="41"/>
      <c r="AE597" s="41"/>
      <c r="AR597" s="228" t="s">
        <v>340</v>
      </c>
      <c r="AT597" s="228" t="s">
        <v>350</v>
      </c>
      <c r="AU597" s="228" t="s">
        <v>88</v>
      </c>
      <c r="AY597" s="20" t="s">
        <v>292</v>
      </c>
      <c r="BE597" s="229">
        <f>IF(N597="základní",J597,0)</f>
        <v>0</v>
      </c>
      <c r="BF597" s="229">
        <f>IF(N597="snížená",J597,0)</f>
        <v>0</v>
      </c>
      <c r="BG597" s="229">
        <f>IF(N597="zákl. přenesená",J597,0)</f>
        <v>0</v>
      </c>
      <c r="BH597" s="229">
        <f>IF(N597="sníž. přenesená",J597,0)</f>
        <v>0</v>
      </c>
      <c r="BI597" s="229">
        <f>IF(N597="nulová",J597,0)</f>
        <v>0</v>
      </c>
      <c r="BJ597" s="20" t="s">
        <v>86</v>
      </c>
      <c r="BK597" s="229">
        <f>ROUND(I597*H597,2)</f>
        <v>0</v>
      </c>
      <c r="BL597" s="20" t="s">
        <v>150</v>
      </c>
      <c r="BM597" s="228" t="s">
        <v>895</v>
      </c>
    </row>
    <row r="598" s="14" customFormat="1">
      <c r="A598" s="14"/>
      <c r="B598" s="246"/>
      <c r="C598" s="247"/>
      <c r="D598" s="237" t="s">
        <v>301</v>
      </c>
      <c r="E598" s="248" t="s">
        <v>42</v>
      </c>
      <c r="F598" s="249" t="s">
        <v>145</v>
      </c>
      <c r="G598" s="247"/>
      <c r="H598" s="250">
        <v>24</v>
      </c>
      <c r="I598" s="251"/>
      <c r="J598" s="247"/>
      <c r="K598" s="247"/>
      <c r="L598" s="252"/>
      <c r="M598" s="253"/>
      <c r="N598" s="254"/>
      <c r="O598" s="254"/>
      <c r="P598" s="254"/>
      <c r="Q598" s="254"/>
      <c r="R598" s="254"/>
      <c r="S598" s="254"/>
      <c r="T598" s="255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56" t="s">
        <v>301</v>
      </c>
      <c r="AU598" s="256" t="s">
        <v>88</v>
      </c>
      <c r="AV598" s="14" t="s">
        <v>88</v>
      </c>
      <c r="AW598" s="14" t="s">
        <v>38</v>
      </c>
      <c r="AX598" s="14" t="s">
        <v>79</v>
      </c>
      <c r="AY598" s="256" t="s">
        <v>292</v>
      </c>
    </row>
    <row r="599" s="15" customFormat="1">
      <c r="A599" s="15"/>
      <c r="B599" s="257"/>
      <c r="C599" s="258"/>
      <c r="D599" s="237" t="s">
        <v>301</v>
      </c>
      <c r="E599" s="259" t="s">
        <v>42</v>
      </c>
      <c r="F599" s="260" t="s">
        <v>303</v>
      </c>
      <c r="G599" s="258"/>
      <c r="H599" s="261">
        <v>24</v>
      </c>
      <c r="I599" s="262"/>
      <c r="J599" s="258"/>
      <c r="K599" s="258"/>
      <c r="L599" s="263"/>
      <c r="M599" s="264"/>
      <c r="N599" s="265"/>
      <c r="O599" s="265"/>
      <c r="P599" s="265"/>
      <c r="Q599" s="265"/>
      <c r="R599" s="265"/>
      <c r="S599" s="265"/>
      <c r="T599" s="266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T599" s="267" t="s">
        <v>301</v>
      </c>
      <c r="AU599" s="267" t="s">
        <v>88</v>
      </c>
      <c r="AV599" s="15" t="s">
        <v>150</v>
      </c>
      <c r="AW599" s="15" t="s">
        <v>38</v>
      </c>
      <c r="AX599" s="15" t="s">
        <v>86</v>
      </c>
      <c r="AY599" s="267" t="s">
        <v>292</v>
      </c>
    </row>
    <row r="600" s="2" customFormat="1" ht="16.5" customHeight="1">
      <c r="A600" s="41"/>
      <c r="B600" s="42"/>
      <c r="C600" s="269" t="s">
        <v>896</v>
      </c>
      <c r="D600" s="269" t="s">
        <v>350</v>
      </c>
      <c r="E600" s="270" t="s">
        <v>897</v>
      </c>
      <c r="F600" s="271" t="s">
        <v>898</v>
      </c>
      <c r="G600" s="272" t="s">
        <v>147</v>
      </c>
      <c r="H600" s="273">
        <v>4</v>
      </c>
      <c r="I600" s="274"/>
      <c r="J600" s="275">
        <f>ROUND(I600*H600,2)</f>
        <v>0</v>
      </c>
      <c r="K600" s="271" t="s">
        <v>297</v>
      </c>
      <c r="L600" s="276"/>
      <c r="M600" s="277" t="s">
        <v>42</v>
      </c>
      <c r="N600" s="278" t="s">
        <v>50</v>
      </c>
      <c r="O600" s="87"/>
      <c r="P600" s="226">
        <f>O600*H600</f>
        <v>0</v>
      </c>
      <c r="Q600" s="226">
        <v>0.14999999999999999</v>
      </c>
      <c r="R600" s="226">
        <f>Q600*H600</f>
        <v>0.59999999999999998</v>
      </c>
      <c r="S600" s="226">
        <v>0</v>
      </c>
      <c r="T600" s="227">
        <f>S600*H600</f>
        <v>0</v>
      </c>
      <c r="U600" s="41"/>
      <c r="V600" s="41"/>
      <c r="W600" s="41"/>
      <c r="X600" s="41"/>
      <c r="Y600" s="41"/>
      <c r="Z600" s="41"/>
      <c r="AA600" s="41"/>
      <c r="AB600" s="41"/>
      <c r="AC600" s="41"/>
      <c r="AD600" s="41"/>
      <c r="AE600" s="41"/>
      <c r="AR600" s="228" t="s">
        <v>340</v>
      </c>
      <c r="AT600" s="228" t="s">
        <v>350</v>
      </c>
      <c r="AU600" s="228" t="s">
        <v>88</v>
      </c>
      <c r="AY600" s="20" t="s">
        <v>292</v>
      </c>
      <c r="BE600" s="229">
        <f>IF(N600="základní",J600,0)</f>
        <v>0</v>
      </c>
      <c r="BF600" s="229">
        <f>IF(N600="snížená",J600,0)</f>
        <v>0</v>
      </c>
      <c r="BG600" s="229">
        <f>IF(N600="zákl. přenesená",J600,0)</f>
        <v>0</v>
      </c>
      <c r="BH600" s="229">
        <f>IF(N600="sníž. přenesená",J600,0)</f>
        <v>0</v>
      </c>
      <c r="BI600" s="229">
        <f>IF(N600="nulová",J600,0)</f>
        <v>0</v>
      </c>
      <c r="BJ600" s="20" t="s">
        <v>86</v>
      </c>
      <c r="BK600" s="229">
        <f>ROUND(I600*H600,2)</f>
        <v>0</v>
      </c>
      <c r="BL600" s="20" t="s">
        <v>150</v>
      </c>
      <c r="BM600" s="228" t="s">
        <v>899</v>
      </c>
    </row>
    <row r="601" s="14" customFormat="1">
      <c r="A601" s="14"/>
      <c r="B601" s="246"/>
      <c r="C601" s="247"/>
      <c r="D601" s="237" t="s">
        <v>301</v>
      </c>
      <c r="E601" s="248" t="s">
        <v>42</v>
      </c>
      <c r="F601" s="249" t="s">
        <v>149</v>
      </c>
      <c r="G601" s="247"/>
      <c r="H601" s="250">
        <v>4</v>
      </c>
      <c r="I601" s="251"/>
      <c r="J601" s="247"/>
      <c r="K601" s="247"/>
      <c r="L601" s="252"/>
      <c r="M601" s="253"/>
      <c r="N601" s="254"/>
      <c r="O601" s="254"/>
      <c r="P601" s="254"/>
      <c r="Q601" s="254"/>
      <c r="R601" s="254"/>
      <c r="S601" s="254"/>
      <c r="T601" s="255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56" t="s">
        <v>301</v>
      </c>
      <c r="AU601" s="256" t="s">
        <v>88</v>
      </c>
      <c r="AV601" s="14" t="s">
        <v>88</v>
      </c>
      <c r="AW601" s="14" t="s">
        <v>38</v>
      </c>
      <c r="AX601" s="14" t="s">
        <v>79</v>
      </c>
      <c r="AY601" s="256" t="s">
        <v>292</v>
      </c>
    </row>
    <row r="602" s="15" customFormat="1">
      <c r="A602" s="15"/>
      <c r="B602" s="257"/>
      <c r="C602" s="258"/>
      <c r="D602" s="237" t="s">
        <v>301</v>
      </c>
      <c r="E602" s="259" t="s">
        <v>42</v>
      </c>
      <c r="F602" s="260" t="s">
        <v>303</v>
      </c>
      <c r="G602" s="258"/>
      <c r="H602" s="261">
        <v>4</v>
      </c>
      <c r="I602" s="262"/>
      <c r="J602" s="258"/>
      <c r="K602" s="258"/>
      <c r="L602" s="263"/>
      <c r="M602" s="264"/>
      <c r="N602" s="265"/>
      <c r="O602" s="265"/>
      <c r="P602" s="265"/>
      <c r="Q602" s="265"/>
      <c r="R602" s="265"/>
      <c r="S602" s="265"/>
      <c r="T602" s="266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T602" s="267" t="s">
        <v>301</v>
      </c>
      <c r="AU602" s="267" t="s">
        <v>88</v>
      </c>
      <c r="AV602" s="15" t="s">
        <v>150</v>
      </c>
      <c r="AW602" s="15" t="s">
        <v>38</v>
      </c>
      <c r="AX602" s="15" t="s">
        <v>86</v>
      </c>
      <c r="AY602" s="267" t="s">
        <v>292</v>
      </c>
    </row>
    <row r="603" s="2" customFormat="1" ht="24.15" customHeight="1">
      <c r="A603" s="41"/>
      <c r="B603" s="42"/>
      <c r="C603" s="217" t="s">
        <v>900</v>
      </c>
      <c r="D603" s="217" t="s">
        <v>294</v>
      </c>
      <c r="E603" s="218" t="s">
        <v>901</v>
      </c>
      <c r="F603" s="219" t="s">
        <v>902</v>
      </c>
      <c r="G603" s="220" t="s">
        <v>181</v>
      </c>
      <c r="H603" s="221">
        <v>1</v>
      </c>
      <c r="I603" s="222"/>
      <c r="J603" s="223">
        <f>ROUND(I603*H603,2)</f>
        <v>0</v>
      </c>
      <c r="K603" s="219" t="s">
        <v>297</v>
      </c>
      <c r="L603" s="47"/>
      <c r="M603" s="224" t="s">
        <v>42</v>
      </c>
      <c r="N603" s="225" t="s">
        <v>50</v>
      </c>
      <c r="O603" s="87"/>
      <c r="P603" s="226">
        <f>O603*H603</f>
        <v>0</v>
      </c>
      <c r="Q603" s="226">
        <v>15.30899</v>
      </c>
      <c r="R603" s="226">
        <f>Q603*H603</f>
        <v>15.30899</v>
      </c>
      <c r="S603" s="226">
        <v>0</v>
      </c>
      <c r="T603" s="227">
        <f>S603*H603</f>
        <v>0</v>
      </c>
      <c r="U603" s="41"/>
      <c r="V603" s="41"/>
      <c r="W603" s="41"/>
      <c r="X603" s="41"/>
      <c r="Y603" s="41"/>
      <c r="Z603" s="41"/>
      <c r="AA603" s="41"/>
      <c r="AB603" s="41"/>
      <c r="AC603" s="41"/>
      <c r="AD603" s="41"/>
      <c r="AE603" s="41"/>
      <c r="AR603" s="228" t="s">
        <v>150</v>
      </c>
      <c r="AT603" s="228" t="s">
        <v>294</v>
      </c>
      <c r="AU603" s="228" t="s">
        <v>88</v>
      </c>
      <c r="AY603" s="20" t="s">
        <v>292</v>
      </c>
      <c r="BE603" s="229">
        <f>IF(N603="základní",J603,0)</f>
        <v>0</v>
      </c>
      <c r="BF603" s="229">
        <f>IF(N603="snížená",J603,0)</f>
        <v>0</v>
      </c>
      <c r="BG603" s="229">
        <f>IF(N603="zákl. přenesená",J603,0)</f>
        <v>0</v>
      </c>
      <c r="BH603" s="229">
        <f>IF(N603="sníž. přenesená",J603,0)</f>
        <v>0</v>
      </c>
      <c r="BI603" s="229">
        <f>IF(N603="nulová",J603,0)</f>
        <v>0</v>
      </c>
      <c r="BJ603" s="20" t="s">
        <v>86</v>
      </c>
      <c r="BK603" s="229">
        <f>ROUND(I603*H603,2)</f>
        <v>0</v>
      </c>
      <c r="BL603" s="20" t="s">
        <v>150</v>
      </c>
      <c r="BM603" s="228" t="s">
        <v>903</v>
      </c>
    </row>
    <row r="604" s="2" customFormat="1">
      <c r="A604" s="41"/>
      <c r="B604" s="42"/>
      <c r="C604" s="43"/>
      <c r="D604" s="230" t="s">
        <v>299</v>
      </c>
      <c r="E604" s="43"/>
      <c r="F604" s="231" t="s">
        <v>904</v>
      </c>
      <c r="G604" s="43"/>
      <c r="H604" s="43"/>
      <c r="I604" s="232"/>
      <c r="J604" s="43"/>
      <c r="K604" s="43"/>
      <c r="L604" s="47"/>
      <c r="M604" s="233"/>
      <c r="N604" s="234"/>
      <c r="O604" s="87"/>
      <c r="P604" s="87"/>
      <c r="Q604" s="87"/>
      <c r="R604" s="87"/>
      <c r="S604" s="87"/>
      <c r="T604" s="88"/>
      <c r="U604" s="41"/>
      <c r="V604" s="41"/>
      <c r="W604" s="41"/>
      <c r="X604" s="41"/>
      <c r="Y604" s="41"/>
      <c r="Z604" s="41"/>
      <c r="AA604" s="41"/>
      <c r="AB604" s="41"/>
      <c r="AC604" s="41"/>
      <c r="AD604" s="41"/>
      <c r="AE604" s="41"/>
      <c r="AT604" s="20" t="s">
        <v>299</v>
      </c>
      <c r="AU604" s="20" t="s">
        <v>88</v>
      </c>
    </row>
    <row r="605" s="13" customFormat="1">
      <c r="A605" s="13"/>
      <c r="B605" s="235"/>
      <c r="C605" s="236"/>
      <c r="D605" s="237" t="s">
        <v>301</v>
      </c>
      <c r="E605" s="238" t="s">
        <v>42</v>
      </c>
      <c r="F605" s="239" t="s">
        <v>393</v>
      </c>
      <c r="G605" s="236"/>
      <c r="H605" s="238" t="s">
        <v>42</v>
      </c>
      <c r="I605" s="240"/>
      <c r="J605" s="236"/>
      <c r="K605" s="236"/>
      <c r="L605" s="241"/>
      <c r="M605" s="242"/>
      <c r="N605" s="243"/>
      <c r="O605" s="243"/>
      <c r="P605" s="243"/>
      <c r="Q605" s="243"/>
      <c r="R605" s="243"/>
      <c r="S605" s="243"/>
      <c r="T605" s="244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45" t="s">
        <v>301</v>
      </c>
      <c r="AU605" s="245" t="s">
        <v>88</v>
      </c>
      <c r="AV605" s="13" t="s">
        <v>86</v>
      </c>
      <c r="AW605" s="13" t="s">
        <v>38</v>
      </c>
      <c r="AX605" s="13" t="s">
        <v>79</v>
      </c>
      <c r="AY605" s="245" t="s">
        <v>292</v>
      </c>
    </row>
    <row r="606" s="14" customFormat="1">
      <c r="A606" s="14"/>
      <c r="B606" s="246"/>
      <c r="C606" s="247"/>
      <c r="D606" s="237" t="s">
        <v>301</v>
      </c>
      <c r="E606" s="248" t="s">
        <v>42</v>
      </c>
      <c r="F606" s="249" t="s">
        <v>86</v>
      </c>
      <c r="G606" s="247"/>
      <c r="H606" s="250">
        <v>1</v>
      </c>
      <c r="I606" s="251"/>
      <c r="J606" s="247"/>
      <c r="K606" s="247"/>
      <c r="L606" s="252"/>
      <c r="M606" s="253"/>
      <c r="N606" s="254"/>
      <c r="O606" s="254"/>
      <c r="P606" s="254"/>
      <c r="Q606" s="254"/>
      <c r="R606" s="254"/>
      <c r="S606" s="254"/>
      <c r="T606" s="255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56" t="s">
        <v>301</v>
      </c>
      <c r="AU606" s="256" t="s">
        <v>88</v>
      </c>
      <c r="AV606" s="14" t="s">
        <v>88</v>
      </c>
      <c r="AW606" s="14" t="s">
        <v>38</v>
      </c>
      <c r="AX606" s="14" t="s">
        <v>79</v>
      </c>
      <c r="AY606" s="256" t="s">
        <v>292</v>
      </c>
    </row>
    <row r="607" s="15" customFormat="1">
      <c r="A607" s="15"/>
      <c r="B607" s="257"/>
      <c r="C607" s="258"/>
      <c r="D607" s="237" t="s">
        <v>301</v>
      </c>
      <c r="E607" s="259" t="s">
        <v>42</v>
      </c>
      <c r="F607" s="260" t="s">
        <v>303</v>
      </c>
      <c r="G607" s="258"/>
      <c r="H607" s="261">
        <v>1</v>
      </c>
      <c r="I607" s="262"/>
      <c r="J607" s="258"/>
      <c r="K607" s="258"/>
      <c r="L607" s="263"/>
      <c r="M607" s="264"/>
      <c r="N607" s="265"/>
      <c r="O607" s="265"/>
      <c r="P607" s="265"/>
      <c r="Q607" s="265"/>
      <c r="R607" s="265"/>
      <c r="S607" s="265"/>
      <c r="T607" s="266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T607" s="267" t="s">
        <v>301</v>
      </c>
      <c r="AU607" s="267" t="s">
        <v>88</v>
      </c>
      <c r="AV607" s="15" t="s">
        <v>150</v>
      </c>
      <c r="AW607" s="15" t="s">
        <v>38</v>
      </c>
      <c r="AX607" s="15" t="s">
        <v>86</v>
      </c>
      <c r="AY607" s="267" t="s">
        <v>292</v>
      </c>
    </row>
    <row r="608" s="2" customFormat="1" ht="33" customHeight="1">
      <c r="A608" s="41"/>
      <c r="B608" s="42"/>
      <c r="C608" s="217" t="s">
        <v>905</v>
      </c>
      <c r="D608" s="217" t="s">
        <v>294</v>
      </c>
      <c r="E608" s="218" t="s">
        <v>906</v>
      </c>
      <c r="F608" s="219" t="s">
        <v>907</v>
      </c>
      <c r="G608" s="220" t="s">
        <v>147</v>
      </c>
      <c r="H608" s="221">
        <v>1429.5</v>
      </c>
      <c r="I608" s="222"/>
      <c r="J608" s="223">
        <f>ROUND(I608*H608,2)</f>
        <v>0</v>
      </c>
      <c r="K608" s="219" t="s">
        <v>297</v>
      </c>
      <c r="L608" s="47"/>
      <c r="M608" s="224" t="s">
        <v>42</v>
      </c>
      <c r="N608" s="225" t="s">
        <v>50</v>
      </c>
      <c r="O608" s="87"/>
      <c r="P608" s="226">
        <f>O608*H608</f>
        <v>0</v>
      </c>
      <c r="Q608" s="226">
        <v>0.00059999999999999995</v>
      </c>
      <c r="R608" s="226">
        <f>Q608*H608</f>
        <v>0.85769999999999991</v>
      </c>
      <c r="S608" s="226">
        <v>0</v>
      </c>
      <c r="T608" s="227">
        <f>S608*H608</f>
        <v>0</v>
      </c>
      <c r="U608" s="41"/>
      <c r="V608" s="41"/>
      <c r="W608" s="41"/>
      <c r="X608" s="41"/>
      <c r="Y608" s="41"/>
      <c r="Z608" s="41"/>
      <c r="AA608" s="41"/>
      <c r="AB608" s="41"/>
      <c r="AC608" s="41"/>
      <c r="AD608" s="41"/>
      <c r="AE608" s="41"/>
      <c r="AR608" s="228" t="s">
        <v>150</v>
      </c>
      <c r="AT608" s="228" t="s">
        <v>294</v>
      </c>
      <c r="AU608" s="228" t="s">
        <v>88</v>
      </c>
      <c r="AY608" s="20" t="s">
        <v>292</v>
      </c>
      <c r="BE608" s="229">
        <f>IF(N608="základní",J608,0)</f>
        <v>0</v>
      </c>
      <c r="BF608" s="229">
        <f>IF(N608="snížená",J608,0)</f>
        <v>0</v>
      </c>
      <c r="BG608" s="229">
        <f>IF(N608="zákl. přenesená",J608,0)</f>
        <v>0</v>
      </c>
      <c r="BH608" s="229">
        <f>IF(N608="sníž. přenesená",J608,0)</f>
        <v>0</v>
      </c>
      <c r="BI608" s="229">
        <f>IF(N608="nulová",J608,0)</f>
        <v>0</v>
      </c>
      <c r="BJ608" s="20" t="s">
        <v>86</v>
      </c>
      <c r="BK608" s="229">
        <f>ROUND(I608*H608,2)</f>
        <v>0</v>
      </c>
      <c r="BL608" s="20" t="s">
        <v>150</v>
      </c>
      <c r="BM608" s="228" t="s">
        <v>908</v>
      </c>
    </row>
    <row r="609" s="2" customFormat="1">
      <c r="A609" s="41"/>
      <c r="B609" s="42"/>
      <c r="C609" s="43"/>
      <c r="D609" s="230" t="s">
        <v>299</v>
      </c>
      <c r="E609" s="43"/>
      <c r="F609" s="231" t="s">
        <v>909</v>
      </c>
      <c r="G609" s="43"/>
      <c r="H609" s="43"/>
      <c r="I609" s="232"/>
      <c r="J609" s="43"/>
      <c r="K609" s="43"/>
      <c r="L609" s="47"/>
      <c r="M609" s="233"/>
      <c r="N609" s="234"/>
      <c r="O609" s="87"/>
      <c r="P609" s="87"/>
      <c r="Q609" s="87"/>
      <c r="R609" s="87"/>
      <c r="S609" s="87"/>
      <c r="T609" s="88"/>
      <c r="U609" s="41"/>
      <c r="V609" s="41"/>
      <c r="W609" s="41"/>
      <c r="X609" s="41"/>
      <c r="Y609" s="41"/>
      <c r="Z609" s="41"/>
      <c r="AA609" s="41"/>
      <c r="AB609" s="41"/>
      <c r="AC609" s="41"/>
      <c r="AD609" s="41"/>
      <c r="AE609" s="41"/>
      <c r="AT609" s="20" t="s">
        <v>299</v>
      </c>
      <c r="AU609" s="20" t="s">
        <v>88</v>
      </c>
    </row>
    <row r="610" s="14" customFormat="1">
      <c r="A610" s="14"/>
      <c r="B610" s="246"/>
      <c r="C610" s="247"/>
      <c r="D610" s="237" t="s">
        <v>301</v>
      </c>
      <c r="E610" s="248" t="s">
        <v>42</v>
      </c>
      <c r="F610" s="249" t="s">
        <v>224</v>
      </c>
      <c r="G610" s="247"/>
      <c r="H610" s="250">
        <v>1429.5</v>
      </c>
      <c r="I610" s="251"/>
      <c r="J610" s="247"/>
      <c r="K610" s="247"/>
      <c r="L610" s="252"/>
      <c r="M610" s="253"/>
      <c r="N610" s="254"/>
      <c r="O610" s="254"/>
      <c r="P610" s="254"/>
      <c r="Q610" s="254"/>
      <c r="R610" s="254"/>
      <c r="S610" s="254"/>
      <c r="T610" s="255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56" t="s">
        <v>301</v>
      </c>
      <c r="AU610" s="256" t="s">
        <v>88</v>
      </c>
      <c r="AV610" s="14" t="s">
        <v>88</v>
      </c>
      <c r="AW610" s="14" t="s">
        <v>38</v>
      </c>
      <c r="AX610" s="14" t="s">
        <v>79</v>
      </c>
      <c r="AY610" s="256" t="s">
        <v>292</v>
      </c>
    </row>
    <row r="611" s="15" customFormat="1">
      <c r="A611" s="15"/>
      <c r="B611" s="257"/>
      <c r="C611" s="258"/>
      <c r="D611" s="237" t="s">
        <v>301</v>
      </c>
      <c r="E611" s="259" t="s">
        <v>42</v>
      </c>
      <c r="F611" s="260" t="s">
        <v>303</v>
      </c>
      <c r="G611" s="258"/>
      <c r="H611" s="261">
        <v>1429.5</v>
      </c>
      <c r="I611" s="262"/>
      <c r="J611" s="258"/>
      <c r="K611" s="258"/>
      <c r="L611" s="263"/>
      <c r="M611" s="264"/>
      <c r="N611" s="265"/>
      <c r="O611" s="265"/>
      <c r="P611" s="265"/>
      <c r="Q611" s="265"/>
      <c r="R611" s="265"/>
      <c r="S611" s="265"/>
      <c r="T611" s="266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T611" s="267" t="s">
        <v>301</v>
      </c>
      <c r="AU611" s="267" t="s">
        <v>88</v>
      </c>
      <c r="AV611" s="15" t="s">
        <v>150</v>
      </c>
      <c r="AW611" s="15" t="s">
        <v>38</v>
      </c>
      <c r="AX611" s="15" t="s">
        <v>86</v>
      </c>
      <c r="AY611" s="267" t="s">
        <v>292</v>
      </c>
    </row>
    <row r="612" s="2" customFormat="1" ht="33" customHeight="1">
      <c r="A612" s="41"/>
      <c r="B612" s="42"/>
      <c r="C612" s="217" t="s">
        <v>910</v>
      </c>
      <c r="D612" s="217" t="s">
        <v>294</v>
      </c>
      <c r="E612" s="218" t="s">
        <v>911</v>
      </c>
      <c r="F612" s="219" t="s">
        <v>912</v>
      </c>
      <c r="G612" s="220" t="s">
        <v>147</v>
      </c>
      <c r="H612" s="221">
        <v>79</v>
      </c>
      <c r="I612" s="222"/>
      <c r="J612" s="223">
        <f>ROUND(I612*H612,2)</f>
        <v>0</v>
      </c>
      <c r="K612" s="219" t="s">
        <v>297</v>
      </c>
      <c r="L612" s="47"/>
      <c r="M612" s="224" t="s">
        <v>42</v>
      </c>
      <c r="N612" s="225" t="s">
        <v>50</v>
      </c>
      <c r="O612" s="87"/>
      <c r="P612" s="226">
        <f>O612*H612</f>
        <v>0</v>
      </c>
      <c r="Q612" s="226">
        <v>0.14760999999999999</v>
      </c>
      <c r="R612" s="226">
        <f>Q612*H612</f>
        <v>11.66119</v>
      </c>
      <c r="S612" s="226">
        <v>0</v>
      </c>
      <c r="T612" s="227">
        <f>S612*H612</f>
        <v>0</v>
      </c>
      <c r="U612" s="41"/>
      <c r="V612" s="41"/>
      <c r="W612" s="41"/>
      <c r="X612" s="41"/>
      <c r="Y612" s="41"/>
      <c r="Z612" s="41"/>
      <c r="AA612" s="41"/>
      <c r="AB612" s="41"/>
      <c r="AC612" s="41"/>
      <c r="AD612" s="41"/>
      <c r="AE612" s="41"/>
      <c r="AR612" s="228" t="s">
        <v>150</v>
      </c>
      <c r="AT612" s="228" t="s">
        <v>294</v>
      </c>
      <c r="AU612" s="228" t="s">
        <v>88</v>
      </c>
      <c r="AY612" s="20" t="s">
        <v>292</v>
      </c>
      <c r="BE612" s="229">
        <f>IF(N612="základní",J612,0)</f>
        <v>0</v>
      </c>
      <c r="BF612" s="229">
        <f>IF(N612="snížená",J612,0)</f>
        <v>0</v>
      </c>
      <c r="BG612" s="229">
        <f>IF(N612="zákl. přenesená",J612,0)</f>
        <v>0</v>
      </c>
      <c r="BH612" s="229">
        <f>IF(N612="sníž. přenesená",J612,0)</f>
        <v>0</v>
      </c>
      <c r="BI612" s="229">
        <f>IF(N612="nulová",J612,0)</f>
        <v>0</v>
      </c>
      <c r="BJ612" s="20" t="s">
        <v>86</v>
      </c>
      <c r="BK612" s="229">
        <f>ROUND(I612*H612,2)</f>
        <v>0</v>
      </c>
      <c r="BL612" s="20" t="s">
        <v>150</v>
      </c>
      <c r="BM612" s="228" t="s">
        <v>913</v>
      </c>
    </row>
    <row r="613" s="2" customFormat="1">
      <c r="A613" s="41"/>
      <c r="B613" s="42"/>
      <c r="C613" s="43"/>
      <c r="D613" s="230" t="s">
        <v>299</v>
      </c>
      <c r="E613" s="43"/>
      <c r="F613" s="231" t="s">
        <v>914</v>
      </c>
      <c r="G613" s="43"/>
      <c r="H613" s="43"/>
      <c r="I613" s="232"/>
      <c r="J613" s="43"/>
      <c r="K613" s="43"/>
      <c r="L613" s="47"/>
      <c r="M613" s="233"/>
      <c r="N613" s="234"/>
      <c r="O613" s="87"/>
      <c r="P613" s="87"/>
      <c r="Q613" s="87"/>
      <c r="R613" s="87"/>
      <c r="S613" s="87"/>
      <c r="T613" s="88"/>
      <c r="U613" s="41"/>
      <c r="V613" s="41"/>
      <c r="W613" s="41"/>
      <c r="X613" s="41"/>
      <c r="Y613" s="41"/>
      <c r="Z613" s="41"/>
      <c r="AA613" s="41"/>
      <c r="AB613" s="41"/>
      <c r="AC613" s="41"/>
      <c r="AD613" s="41"/>
      <c r="AE613" s="41"/>
      <c r="AT613" s="20" t="s">
        <v>299</v>
      </c>
      <c r="AU613" s="20" t="s">
        <v>88</v>
      </c>
    </row>
    <row r="614" s="13" customFormat="1">
      <c r="A614" s="13"/>
      <c r="B614" s="235"/>
      <c r="C614" s="236"/>
      <c r="D614" s="237" t="s">
        <v>301</v>
      </c>
      <c r="E614" s="238" t="s">
        <v>42</v>
      </c>
      <c r="F614" s="239" t="s">
        <v>601</v>
      </c>
      <c r="G614" s="236"/>
      <c r="H614" s="238" t="s">
        <v>42</v>
      </c>
      <c r="I614" s="240"/>
      <c r="J614" s="236"/>
      <c r="K614" s="236"/>
      <c r="L614" s="241"/>
      <c r="M614" s="242"/>
      <c r="N614" s="243"/>
      <c r="O614" s="243"/>
      <c r="P614" s="243"/>
      <c r="Q614" s="243"/>
      <c r="R614" s="243"/>
      <c r="S614" s="243"/>
      <c r="T614" s="244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45" t="s">
        <v>301</v>
      </c>
      <c r="AU614" s="245" t="s">
        <v>88</v>
      </c>
      <c r="AV614" s="13" t="s">
        <v>86</v>
      </c>
      <c r="AW614" s="13" t="s">
        <v>38</v>
      </c>
      <c r="AX614" s="13" t="s">
        <v>79</v>
      </c>
      <c r="AY614" s="245" t="s">
        <v>292</v>
      </c>
    </row>
    <row r="615" s="14" customFormat="1">
      <c r="A615" s="14"/>
      <c r="B615" s="246"/>
      <c r="C615" s="247"/>
      <c r="D615" s="237" t="s">
        <v>301</v>
      </c>
      <c r="E615" s="248" t="s">
        <v>175</v>
      </c>
      <c r="F615" s="249" t="s">
        <v>915</v>
      </c>
      <c r="G615" s="247"/>
      <c r="H615" s="250">
        <v>79</v>
      </c>
      <c r="I615" s="251"/>
      <c r="J615" s="247"/>
      <c r="K615" s="247"/>
      <c r="L615" s="252"/>
      <c r="M615" s="253"/>
      <c r="N615" s="254"/>
      <c r="O615" s="254"/>
      <c r="P615" s="254"/>
      <c r="Q615" s="254"/>
      <c r="R615" s="254"/>
      <c r="S615" s="254"/>
      <c r="T615" s="255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56" t="s">
        <v>301</v>
      </c>
      <c r="AU615" s="256" t="s">
        <v>88</v>
      </c>
      <c r="AV615" s="14" t="s">
        <v>88</v>
      </c>
      <c r="AW615" s="14" t="s">
        <v>38</v>
      </c>
      <c r="AX615" s="14" t="s">
        <v>79</v>
      </c>
      <c r="AY615" s="256" t="s">
        <v>292</v>
      </c>
    </row>
    <row r="616" s="15" customFormat="1">
      <c r="A616" s="15"/>
      <c r="B616" s="257"/>
      <c r="C616" s="258"/>
      <c r="D616" s="237" t="s">
        <v>301</v>
      </c>
      <c r="E616" s="259" t="s">
        <v>42</v>
      </c>
      <c r="F616" s="260" t="s">
        <v>303</v>
      </c>
      <c r="G616" s="258"/>
      <c r="H616" s="261">
        <v>79</v>
      </c>
      <c r="I616" s="262"/>
      <c r="J616" s="258"/>
      <c r="K616" s="258"/>
      <c r="L616" s="263"/>
      <c r="M616" s="264"/>
      <c r="N616" s="265"/>
      <c r="O616" s="265"/>
      <c r="P616" s="265"/>
      <c r="Q616" s="265"/>
      <c r="R616" s="265"/>
      <c r="S616" s="265"/>
      <c r="T616" s="266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T616" s="267" t="s">
        <v>301</v>
      </c>
      <c r="AU616" s="267" t="s">
        <v>88</v>
      </c>
      <c r="AV616" s="15" t="s">
        <v>150</v>
      </c>
      <c r="AW616" s="15" t="s">
        <v>38</v>
      </c>
      <c r="AX616" s="15" t="s">
        <v>86</v>
      </c>
      <c r="AY616" s="267" t="s">
        <v>292</v>
      </c>
    </row>
    <row r="617" s="2" customFormat="1" ht="16.5" customHeight="1">
      <c r="A617" s="41"/>
      <c r="B617" s="42"/>
      <c r="C617" s="269" t="s">
        <v>916</v>
      </c>
      <c r="D617" s="269" t="s">
        <v>350</v>
      </c>
      <c r="E617" s="270" t="s">
        <v>917</v>
      </c>
      <c r="F617" s="271" t="s">
        <v>918</v>
      </c>
      <c r="G617" s="272" t="s">
        <v>147</v>
      </c>
      <c r="H617" s="273">
        <v>79</v>
      </c>
      <c r="I617" s="274"/>
      <c r="J617" s="275">
        <f>ROUND(I617*H617,2)</f>
        <v>0</v>
      </c>
      <c r="K617" s="271" t="s">
        <v>297</v>
      </c>
      <c r="L617" s="276"/>
      <c r="M617" s="277" t="s">
        <v>42</v>
      </c>
      <c r="N617" s="278" t="s">
        <v>50</v>
      </c>
      <c r="O617" s="87"/>
      <c r="P617" s="226">
        <f>O617*H617</f>
        <v>0</v>
      </c>
      <c r="Q617" s="226">
        <v>0.13400000000000001</v>
      </c>
      <c r="R617" s="226">
        <f>Q617*H617</f>
        <v>10.586</v>
      </c>
      <c r="S617" s="226">
        <v>0</v>
      </c>
      <c r="T617" s="227">
        <f>S617*H617</f>
        <v>0</v>
      </c>
      <c r="U617" s="41"/>
      <c r="V617" s="41"/>
      <c r="W617" s="41"/>
      <c r="X617" s="41"/>
      <c r="Y617" s="41"/>
      <c r="Z617" s="41"/>
      <c r="AA617" s="41"/>
      <c r="AB617" s="41"/>
      <c r="AC617" s="41"/>
      <c r="AD617" s="41"/>
      <c r="AE617" s="41"/>
      <c r="AR617" s="228" t="s">
        <v>340</v>
      </c>
      <c r="AT617" s="228" t="s">
        <v>350</v>
      </c>
      <c r="AU617" s="228" t="s">
        <v>88</v>
      </c>
      <c r="AY617" s="20" t="s">
        <v>292</v>
      </c>
      <c r="BE617" s="229">
        <f>IF(N617="základní",J617,0)</f>
        <v>0</v>
      </c>
      <c r="BF617" s="229">
        <f>IF(N617="snížená",J617,0)</f>
        <v>0</v>
      </c>
      <c r="BG617" s="229">
        <f>IF(N617="zákl. přenesená",J617,0)</f>
        <v>0</v>
      </c>
      <c r="BH617" s="229">
        <f>IF(N617="sníž. přenesená",J617,0)</f>
        <v>0</v>
      </c>
      <c r="BI617" s="229">
        <f>IF(N617="nulová",J617,0)</f>
        <v>0</v>
      </c>
      <c r="BJ617" s="20" t="s">
        <v>86</v>
      </c>
      <c r="BK617" s="229">
        <f>ROUND(I617*H617,2)</f>
        <v>0</v>
      </c>
      <c r="BL617" s="20" t="s">
        <v>150</v>
      </c>
      <c r="BM617" s="228" t="s">
        <v>919</v>
      </c>
    </row>
    <row r="618" s="14" customFormat="1">
      <c r="A618" s="14"/>
      <c r="B618" s="246"/>
      <c r="C618" s="247"/>
      <c r="D618" s="237" t="s">
        <v>301</v>
      </c>
      <c r="E618" s="248" t="s">
        <v>42</v>
      </c>
      <c r="F618" s="249" t="s">
        <v>175</v>
      </c>
      <c r="G618" s="247"/>
      <c r="H618" s="250">
        <v>79</v>
      </c>
      <c r="I618" s="251"/>
      <c r="J618" s="247"/>
      <c r="K618" s="247"/>
      <c r="L618" s="252"/>
      <c r="M618" s="253"/>
      <c r="N618" s="254"/>
      <c r="O618" s="254"/>
      <c r="P618" s="254"/>
      <c r="Q618" s="254"/>
      <c r="R618" s="254"/>
      <c r="S618" s="254"/>
      <c r="T618" s="255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56" t="s">
        <v>301</v>
      </c>
      <c r="AU618" s="256" t="s">
        <v>88</v>
      </c>
      <c r="AV618" s="14" t="s">
        <v>88</v>
      </c>
      <c r="AW618" s="14" t="s">
        <v>38</v>
      </c>
      <c r="AX618" s="14" t="s">
        <v>79</v>
      </c>
      <c r="AY618" s="256" t="s">
        <v>292</v>
      </c>
    </row>
    <row r="619" s="15" customFormat="1">
      <c r="A619" s="15"/>
      <c r="B619" s="257"/>
      <c r="C619" s="258"/>
      <c r="D619" s="237" t="s">
        <v>301</v>
      </c>
      <c r="E619" s="259" t="s">
        <v>42</v>
      </c>
      <c r="F619" s="260" t="s">
        <v>303</v>
      </c>
      <c r="G619" s="258"/>
      <c r="H619" s="261">
        <v>79</v>
      </c>
      <c r="I619" s="262"/>
      <c r="J619" s="258"/>
      <c r="K619" s="258"/>
      <c r="L619" s="263"/>
      <c r="M619" s="264"/>
      <c r="N619" s="265"/>
      <c r="O619" s="265"/>
      <c r="P619" s="265"/>
      <c r="Q619" s="265"/>
      <c r="R619" s="265"/>
      <c r="S619" s="265"/>
      <c r="T619" s="266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T619" s="267" t="s">
        <v>301</v>
      </c>
      <c r="AU619" s="267" t="s">
        <v>88</v>
      </c>
      <c r="AV619" s="15" t="s">
        <v>150</v>
      </c>
      <c r="AW619" s="15" t="s">
        <v>38</v>
      </c>
      <c r="AX619" s="15" t="s">
        <v>86</v>
      </c>
      <c r="AY619" s="267" t="s">
        <v>292</v>
      </c>
    </row>
    <row r="620" s="2" customFormat="1" ht="24.15" customHeight="1">
      <c r="A620" s="41"/>
      <c r="B620" s="42"/>
      <c r="C620" s="217" t="s">
        <v>920</v>
      </c>
      <c r="D620" s="217" t="s">
        <v>294</v>
      </c>
      <c r="E620" s="218" t="s">
        <v>921</v>
      </c>
      <c r="F620" s="219" t="s">
        <v>922</v>
      </c>
      <c r="G620" s="220" t="s">
        <v>116</v>
      </c>
      <c r="H620" s="221">
        <v>136</v>
      </c>
      <c r="I620" s="222"/>
      <c r="J620" s="223">
        <f>ROUND(I620*H620,2)</f>
        <v>0</v>
      </c>
      <c r="K620" s="219" t="s">
        <v>297</v>
      </c>
      <c r="L620" s="47"/>
      <c r="M620" s="224" t="s">
        <v>42</v>
      </c>
      <c r="N620" s="225" t="s">
        <v>50</v>
      </c>
      <c r="O620" s="87"/>
      <c r="P620" s="226">
        <f>O620*H620</f>
        <v>0</v>
      </c>
      <c r="Q620" s="226">
        <v>0.28028999999999998</v>
      </c>
      <c r="R620" s="226">
        <f>Q620*H620</f>
        <v>38.119439999999997</v>
      </c>
      <c r="S620" s="226">
        <v>0</v>
      </c>
      <c r="T620" s="227">
        <f>S620*H620</f>
        <v>0</v>
      </c>
      <c r="U620" s="41"/>
      <c r="V620" s="41"/>
      <c r="W620" s="41"/>
      <c r="X620" s="41"/>
      <c r="Y620" s="41"/>
      <c r="Z620" s="41"/>
      <c r="AA620" s="41"/>
      <c r="AB620" s="41"/>
      <c r="AC620" s="41"/>
      <c r="AD620" s="41"/>
      <c r="AE620" s="41"/>
      <c r="AR620" s="228" t="s">
        <v>150</v>
      </c>
      <c r="AT620" s="228" t="s">
        <v>294</v>
      </c>
      <c r="AU620" s="228" t="s">
        <v>88</v>
      </c>
      <c r="AY620" s="20" t="s">
        <v>292</v>
      </c>
      <c r="BE620" s="229">
        <f>IF(N620="základní",J620,0)</f>
        <v>0</v>
      </c>
      <c r="BF620" s="229">
        <f>IF(N620="snížená",J620,0)</f>
        <v>0</v>
      </c>
      <c r="BG620" s="229">
        <f>IF(N620="zákl. přenesená",J620,0)</f>
        <v>0</v>
      </c>
      <c r="BH620" s="229">
        <f>IF(N620="sníž. přenesená",J620,0)</f>
        <v>0</v>
      </c>
      <c r="BI620" s="229">
        <f>IF(N620="nulová",J620,0)</f>
        <v>0</v>
      </c>
      <c r="BJ620" s="20" t="s">
        <v>86</v>
      </c>
      <c r="BK620" s="229">
        <f>ROUND(I620*H620,2)</f>
        <v>0</v>
      </c>
      <c r="BL620" s="20" t="s">
        <v>150</v>
      </c>
      <c r="BM620" s="228" t="s">
        <v>923</v>
      </c>
    </row>
    <row r="621" s="2" customFormat="1">
      <c r="A621" s="41"/>
      <c r="B621" s="42"/>
      <c r="C621" s="43"/>
      <c r="D621" s="230" t="s">
        <v>299</v>
      </c>
      <c r="E621" s="43"/>
      <c r="F621" s="231" t="s">
        <v>924</v>
      </c>
      <c r="G621" s="43"/>
      <c r="H621" s="43"/>
      <c r="I621" s="232"/>
      <c r="J621" s="43"/>
      <c r="K621" s="43"/>
      <c r="L621" s="47"/>
      <c r="M621" s="233"/>
      <c r="N621" s="234"/>
      <c r="O621" s="87"/>
      <c r="P621" s="87"/>
      <c r="Q621" s="87"/>
      <c r="R621" s="87"/>
      <c r="S621" s="87"/>
      <c r="T621" s="88"/>
      <c r="U621" s="41"/>
      <c r="V621" s="41"/>
      <c r="W621" s="41"/>
      <c r="X621" s="41"/>
      <c r="Y621" s="41"/>
      <c r="Z621" s="41"/>
      <c r="AA621" s="41"/>
      <c r="AB621" s="41"/>
      <c r="AC621" s="41"/>
      <c r="AD621" s="41"/>
      <c r="AE621" s="41"/>
      <c r="AT621" s="20" t="s">
        <v>299</v>
      </c>
      <c r="AU621" s="20" t="s">
        <v>88</v>
      </c>
    </row>
    <row r="622" s="13" customFormat="1">
      <c r="A622" s="13"/>
      <c r="B622" s="235"/>
      <c r="C622" s="236"/>
      <c r="D622" s="237" t="s">
        <v>301</v>
      </c>
      <c r="E622" s="238" t="s">
        <v>42</v>
      </c>
      <c r="F622" s="239" t="s">
        <v>302</v>
      </c>
      <c r="G622" s="236"/>
      <c r="H622" s="238" t="s">
        <v>42</v>
      </c>
      <c r="I622" s="240"/>
      <c r="J622" s="236"/>
      <c r="K622" s="236"/>
      <c r="L622" s="241"/>
      <c r="M622" s="242"/>
      <c r="N622" s="243"/>
      <c r="O622" s="243"/>
      <c r="P622" s="243"/>
      <c r="Q622" s="243"/>
      <c r="R622" s="243"/>
      <c r="S622" s="243"/>
      <c r="T622" s="244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45" t="s">
        <v>301</v>
      </c>
      <c r="AU622" s="245" t="s">
        <v>88</v>
      </c>
      <c r="AV622" s="13" t="s">
        <v>86</v>
      </c>
      <c r="AW622" s="13" t="s">
        <v>38</v>
      </c>
      <c r="AX622" s="13" t="s">
        <v>79</v>
      </c>
      <c r="AY622" s="245" t="s">
        <v>292</v>
      </c>
    </row>
    <row r="623" s="14" customFormat="1">
      <c r="A623" s="14"/>
      <c r="B623" s="246"/>
      <c r="C623" s="247"/>
      <c r="D623" s="237" t="s">
        <v>301</v>
      </c>
      <c r="E623" s="248" t="s">
        <v>925</v>
      </c>
      <c r="F623" s="249" t="s">
        <v>926</v>
      </c>
      <c r="G623" s="247"/>
      <c r="H623" s="250">
        <v>136</v>
      </c>
      <c r="I623" s="251"/>
      <c r="J623" s="247"/>
      <c r="K623" s="247"/>
      <c r="L623" s="252"/>
      <c r="M623" s="253"/>
      <c r="N623" s="254"/>
      <c r="O623" s="254"/>
      <c r="P623" s="254"/>
      <c r="Q623" s="254"/>
      <c r="R623" s="254"/>
      <c r="S623" s="254"/>
      <c r="T623" s="255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56" t="s">
        <v>301</v>
      </c>
      <c r="AU623" s="256" t="s">
        <v>88</v>
      </c>
      <c r="AV623" s="14" t="s">
        <v>88</v>
      </c>
      <c r="AW623" s="14" t="s">
        <v>38</v>
      </c>
      <c r="AX623" s="14" t="s">
        <v>79</v>
      </c>
      <c r="AY623" s="256" t="s">
        <v>292</v>
      </c>
    </row>
    <row r="624" s="15" customFormat="1">
      <c r="A624" s="15"/>
      <c r="B624" s="257"/>
      <c r="C624" s="258"/>
      <c r="D624" s="237" t="s">
        <v>301</v>
      </c>
      <c r="E624" s="259" t="s">
        <v>42</v>
      </c>
      <c r="F624" s="260" t="s">
        <v>303</v>
      </c>
      <c r="G624" s="258"/>
      <c r="H624" s="261">
        <v>136</v>
      </c>
      <c r="I624" s="262"/>
      <c r="J624" s="258"/>
      <c r="K624" s="258"/>
      <c r="L624" s="263"/>
      <c r="M624" s="264"/>
      <c r="N624" s="265"/>
      <c r="O624" s="265"/>
      <c r="P624" s="265"/>
      <c r="Q624" s="265"/>
      <c r="R624" s="265"/>
      <c r="S624" s="265"/>
      <c r="T624" s="266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  <c r="AE624" s="15"/>
      <c r="AT624" s="267" t="s">
        <v>301</v>
      </c>
      <c r="AU624" s="267" t="s">
        <v>88</v>
      </c>
      <c r="AV624" s="15" t="s">
        <v>150</v>
      </c>
      <c r="AW624" s="15" t="s">
        <v>38</v>
      </c>
      <c r="AX624" s="15" t="s">
        <v>86</v>
      </c>
      <c r="AY624" s="267" t="s">
        <v>292</v>
      </c>
    </row>
    <row r="625" s="2" customFormat="1" ht="16.5" customHeight="1">
      <c r="A625" s="41"/>
      <c r="B625" s="42"/>
      <c r="C625" s="269" t="s">
        <v>927</v>
      </c>
      <c r="D625" s="269" t="s">
        <v>350</v>
      </c>
      <c r="E625" s="270" t="s">
        <v>928</v>
      </c>
      <c r="F625" s="271" t="s">
        <v>929</v>
      </c>
      <c r="G625" s="272" t="s">
        <v>181</v>
      </c>
      <c r="H625" s="273">
        <v>716</v>
      </c>
      <c r="I625" s="274"/>
      <c r="J625" s="275">
        <f>ROUND(I625*H625,2)</f>
        <v>0</v>
      </c>
      <c r="K625" s="271" t="s">
        <v>42</v>
      </c>
      <c r="L625" s="276"/>
      <c r="M625" s="277" t="s">
        <v>42</v>
      </c>
      <c r="N625" s="278" t="s">
        <v>50</v>
      </c>
      <c r="O625" s="87"/>
      <c r="P625" s="226">
        <f>O625*H625</f>
        <v>0</v>
      </c>
      <c r="Q625" s="226">
        <v>0.043999999999999997</v>
      </c>
      <c r="R625" s="226">
        <f>Q625*H625</f>
        <v>31.503999999999998</v>
      </c>
      <c r="S625" s="226">
        <v>0</v>
      </c>
      <c r="T625" s="227">
        <f>S625*H625</f>
        <v>0</v>
      </c>
      <c r="U625" s="41"/>
      <c r="V625" s="41"/>
      <c r="W625" s="41"/>
      <c r="X625" s="41"/>
      <c r="Y625" s="41"/>
      <c r="Z625" s="41"/>
      <c r="AA625" s="41"/>
      <c r="AB625" s="41"/>
      <c r="AC625" s="41"/>
      <c r="AD625" s="41"/>
      <c r="AE625" s="41"/>
      <c r="AR625" s="228" t="s">
        <v>340</v>
      </c>
      <c r="AT625" s="228" t="s">
        <v>350</v>
      </c>
      <c r="AU625" s="228" t="s">
        <v>88</v>
      </c>
      <c r="AY625" s="20" t="s">
        <v>292</v>
      </c>
      <c r="BE625" s="229">
        <f>IF(N625="základní",J625,0)</f>
        <v>0</v>
      </c>
      <c r="BF625" s="229">
        <f>IF(N625="snížená",J625,0)</f>
        <v>0</v>
      </c>
      <c r="BG625" s="229">
        <f>IF(N625="zákl. přenesená",J625,0)</f>
        <v>0</v>
      </c>
      <c r="BH625" s="229">
        <f>IF(N625="sníž. přenesená",J625,0)</f>
        <v>0</v>
      </c>
      <c r="BI625" s="229">
        <f>IF(N625="nulová",J625,0)</f>
        <v>0</v>
      </c>
      <c r="BJ625" s="20" t="s">
        <v>86</v>
      </c>
      <c r="BK625" s="229">
        <f>ROUND(I625*H625,2)</f>
        <v>0</v>
      </c>
      <c r="BL625" s="20" t="s">
        <v>150</v>
      </c>
      <c r="BM625" s="228" t="s">
        <v>930</v>
      </c>
    </row>
    <row r="626" s="14" customFormat="1">
      <c r="A626" s="14"/>
      <c r="B626" s="246"/>
      <c r="C626" s="247"/>
      <c r="D626" s="237" t="s">
        <v>301</v>
      </c>
      <c r="E626" s="248" t="s">
        <v>42</v>
      </c>
      <c r="F626" s="249" t="s">
        <v>931</v>
      </c>
      <c r="G626" s="247"/>
      <c r="H626" s="250">
        <v>716</v>
      </c>
      <c r="I626" s="251"/>
      <c r="J626" s="247"/>
      <c r="K626" s="247"/>
      <c r="L626" s="252"/>
      <c r="M626" s="253"/>
      <c r="N626" s="254"/>
      <c r="O626" s="254"/>
      <c r="P626" s="254"/>
      <c r="Q626" s="254"/>
      <c r="R626" s="254"/>
      <c r="S626" s="254"/>
      <c r="T626" s="255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56" t="s">
        <v>301</v>
      </c>
      <c r="AU626" s="256" t="s">
        <v>88</v>
      </c>
      <c r="AV626" s="14" t="s">
        <v>88</v>
      </c>
      <c r="AW626" s="14" t="s">
        <v>38</v>
      </c>
      <c r="AX626" s="14" t="s">
        <v>79</v>
      </c>
      <c r="AY626" s="256" t="s">
        <v>292</v>
      </c>
    </row>
    <row r="627" s="15" customFormat="1">
      <c r="A627" s="15"/>
      <c r="B627" s="257"/>
      <c r="C627" s="258"/>
      <c r="D627" s="237" t="s">
        <v>301</v>
      </c>
      <c r="E627" s="259" t="s">
        <v>42</v>
      </c>
      <c r="F627" s="260" t="s">
        <v>303</v>
      </c>
      <c r="G627" s="258"/>
      <c r="H627" s="261">
        <v>716</v>
      </c>
      <c r="I627" s="262"/>
      <c r="J627" s="258"/>
      <c r="K627" s="258"/>
      <c r="L627" s="263"/>
      <c r="M627" s="264"/>
      <c r="N627" s="265"/>
      <c r="O627" s="265"/>
      <c r="P627" s="265"/>
      <c r="Q627" s="265"/>
      <c r="R627" s="265"/>
      <c r="S627" s="265"/>
      <c r="T627" s="266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T627" s="267" t="s">
        <v>301</v>
      </c>
      <c r="AU627" s="267" t="s">
        <v>88</v>
      </c>
      <c r="AV627" s="15" t="s">
        <v>150</v>
      </c>
      <c r="AW627" s="15" t="s">
        <v>38</v>
      </c>
      <c r="AX627" s="15" t="s">
        <v>86</v>
      </c>
      <c r="AY627" s="267" t="s">
        <v>292</v>
      </c>
    </row>
    <row r="628" s="2" customFormat="1" ht="24.15" customHeight="1">
      <c r="A628" s="41"/>
      <c r="B628" s="42"/>
      <c r="C628" s="217" t="s">
        <v>932</v>
      </c>
      <c r="D628" s="217" t="s">
        <v>294</v>
      </c>
      <c r="E628" s="218" t="s">
        <v>933</v>
      </c>
      <c r="F628" s="219" t="s">
        <v>934</v>
      </c>
      <c r="G628" s="220" t="s">
        <v>147</v>
      </c>
      <c r="H628" s="221">
        <v>178.5</v>
      </c>
      <c r="I628" s="222"/>
      <c r="J628" s="223">
        <f>ROUND(I628*H628,2)</f>
        <v>0</v>
      </c>
      <c r="K628" s="219" t="s">
        <v>297</v>
      </c>
      <c r="L628" s="47"/>
      <c r="M628" s="224" t="s">
        <v>42</v>
      </c>
      <c r="N628" s="225" t="s">
        <v>50</v>
      </c>
      <c r="O628" s="87"/>
      <c r="P628" s="226">
        <f>O628*H628</f>
        <v>0</v>
      </c>
      <c r="Q628" s="226">
        <v>0.16370999999999999</v>
      </c>
      <c r="R628" s="226">
        <f>Q628*H628</f>
        <v>29.222234999999998</v>
      </c>
      <c r="S628" s="226">
        <v>0</v>
      </c>
      <c r="T628" s="227">
        <f>S628*H628</f>
        <v>0</v>
      </c>
      <c r="U628" s="41"/>
      <c r="V628" s="41"/>
      <c r="W628" s="41"/>
      <c r="X628" s="41"/>
      <c r="Y628" s="41"/>
      <c r="Z628" s="41"/>
      <c r="AA628" s="41"/>
      <c r="AB628" s="41"/>
      <c r="AC628" s="41"/>
      <c r="AD628" s="41"/>
      <c r="AE628" s="41"/>
      <c r="AR628" s="228" t="s">
        <v>150</v>
      </c>
      <c r="AT628" s="228" t="s">
        <v>294</v>
      </c>
      <c r="AU628" s="228" t="s">
        <v>88</v>
      </c>
      <c r="AY628" s="20" t="s">
        <v>292</v>
      </c>
      <c r="BE628" s="229">
        <f>IF(N628="základní",J628,0)</f>
        <v>0</v>
      </c>
      <c r="BF628" s="229">
        <f>IF(N628="snížená",J628,0)</f>
        <v>0</v>
      </c>
      <c r="BG628" s="229">
        <f>IF(N628="zákl. přenesená",J628,0)</f>
        <v>0</v>
      </c>
      <c r="BH628" s="229">
        <f>IF(N628="sníž. přenesená",J628,0)</f>
        <v>0</v>
      </c>
      <c r="BI628" s="229">
        <f>IF(N628="nulová",J628,0)</f>
        <v>0</v>
      </c>
      <c r="BJ628" s="20" t="s">
        <v>86</v>
      </c>
      <c r="BK628" s="229">
        <f>ROUND(I628*H628,2)</f>
        <v>0</v>
      </c>
      <c r="BL628" s="20" t="s">
        <v>150</v>
      </c>
      <c r="BM628" s="228" t="s">
        <v>935</v>
      </c>
    </row>
    <row r="629" s="2" customFormat="1">
      <c r="A629" s="41"/>
      <c r="B629" s="42"/>
      <c r="C629" s="43"/>
      <c r="D629" s="230" t="s">
        <v>299</v>
      </c>
      <c r="E629" s="43"/>
      <c r="F629" s="231" t="s">
        <v>936</v>
      </c>
      <c r="G629" s="43"/>
      <c r="H629" s="43"/>
      <c r="I629" s="232"/>
      <c r="J629" s="43"/>
      <c r="K629" s="43"/>
      <c r="L629" s="47"/>
      <c r="M629" s="233"/>
      <c r="N629" s="234"/>
      <c r="O629" s="87"/>
      <c r="P629" s="87"/>
      <c r="Q629" s="87"/>
      <c r="R629" s="87"/>
      <c r="S629" s="87"/>
      <c r="T629" s="88"/>
      <c r="U629" s="41"/>
      <c r="V629" s="41"/>
      <c r="W629" s="41"/>
      <c r="X629" s="41"/>
      <c r="Y629" s="41"/>
      <c r="Z629" s="41"/>
      <c r="AA629" s="41"/>
      <c r="AB629" s="41"/>
      <c r="AC629" s="41"/>
      <c r="AD629" s="41"/>
      <c r="AE629" s="41"/>
      <c r="AT629" s="20" t="s">
        <v>299</v>
      </c>
      <c r="AU629" s="20" t="s">
        <v>88</v>
      </c>
    </row>
    <row r="630" s="13" customFormat="1">
      <c r="A630" s="13"/>
      <c r="B630" s="235"/>
      <c r="C630" s="236"/>
      <c r="D630" s="237" t="s">
        <v>301</v>
      </c>
      <c r="E630" s="238" t="s">
        <v>42</v>
      </c>
      <c r="F630" s="239" t="s">
        <v>601</v>
      </c>
      <c r="G630" s="236"/>
      <c r="H630" s="238" t="s">
        <v>42</v>
      </c>
      <c r="I630" s="240"/>
      <c r="J630" s="236"/>
      <c r="K630" s="236"/>
      <c r="L630" s="241"/>
      <c r="M630" s="242"/>
      <c r="N630" s="243"/>
      <c r="O630" s="243"/>
      <c r="P630" s="243"/>
      <c r="Q630" s="243"/>
      <c r="R630" s="243"/>
      <c r="S630" s="243"/>
      <c r="T630" s="244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45" t="s">
        <v>301</v>
      </c>
      <c r="AU630" s="245" t="s">
        <v>88</v>
      </c>
      <c r="AV630" s="13" t="s">
        <v>86</v>
      </c>
      <c r="AW630" s="13" t="s">
        <v>38</v>
      </c>
      <c r="AX630" s="13" t="s">
        <v>79</v>
      </c>
      <c r="AY630" s="245" t="s">
        <v>292</v>
      </c>
    </row>
    <row r="631" s="14" customFormat="1">
      <c r="A631" s="14"/>
      <c r="B631" s="246"/>
      <c r="C631" s="247"/>
      <c r="D631" s="237" t="s">
        <v>301</v>
      </c>
      <c r="E631" s="248" t="s">
        <v>172</v>
      </c>
      <c r="F631" s="249" t="s">
        <v>937</v>
      </c>
      <c r="G631" s="247"/>
      <c r="H631" s="250">
        <v>172.5</v>
      </c>
      <c r="I631" s="251"/>
      <c r="J631" s="247"/>
      <c r="K631" s="247"/>
      <c r="L631" s="252"/>
      <c r="M631" s="253"/>
      <c r="N631" s="254"/>
      <c r="O631" s="254"/>
      <c r="P631" s="254"/>
      <c r="Q631" s="254"/>
      <c r="R631" s="254"/>
      <c r="S631" s="254"/>
      <c r="T631" s="255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56" t="s">
        <v>301</v>
      </c>
      <c r="AU631" s="256" t="s">
        <v>88</v>
      </c>
      <c r="AV631" s="14" t="s">
        <v>88</v>
      </c>
      <c r="AW631" s="14" t="s">
        <v>38</v>
      </c>
      <c r="AX631" s="14" t="s">
        <v>79</v>
      </c>
      <c r="AY631" s="256" t="s">
        <v>292</v>
      </c>
    </row>
    <row r="632" s="14" customFormat="1">
      <c r="A632" s="14"/>
      <c r="B632" s="246"/>
      <c r="C632" s="247"/>
      <c r="D632" s="237" t="s">
        <v>301</v>
      </c>
      <c r="E632" s="248" t="s">
        <v>177</v>
      </c>
      <c r="F632" s="249" t="s">
        <v>938</v>
      </c>
      <c r="G632" s="247"/>
      <c r="H632" s="250">
        <v>6</v>
      </c>
      <c r="I632" s="251"/>
      <c r="J632" s="247"/>
      <c r="K632" s="247"/>
      <c r="L632" s="252"/>
      <c r="M632" s="253"/>
      <c r="N632" s="254"/>
      <c r="O632" s="254"/>
      <c r="P632" s="254"/>
      <c r="Q632" s="254"/>
      <c r="R632" s="254"/>
      <c r="S632" s="254"/>
      <c r="T632" s="255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56" t="s">
        <v>301</v>
      </c>
      <c r="AU632" s="256" t="s">
        <v>88</v>
      </c>
      <c r="AV632" s="14" t="s">
        <v>88</v>
      </c>
      <c r="AW632" s="14" t="s">
        <v>38</v>
      </c>
      <c r="AX632" s="14" t="s">
        <v>79</v>
      </c>
      <c r="AY632" s="256" t="s">
        <v>292</v>
      </c>
    </row>
    <row r="633" s="15" customFormat="1">
      <c r="A633" s="15"/>
      <c r="B633" s="257"/>
      <c r="C633" s="258"/>
      <c r="D633" s="237" t="s">
        <v>301</v>
      </c>
      <c r="E633" s="259" t="s">
        <v>42</v>
      </c>
      <c r="F633" s="260" t="s">
        <v>303</v>
      </c>
      <c r="G633" s="258"/>
      <c r="H633" s="261">
        <v>178.5</v>
      </c>
      <c r="I633" s="262"/>
      <c r="J633" s="258"/>
      <c r="K633" s="258"/>
      <c r="L633" s="263"/>
      <c r="M633" s="264"/>
      <c r="N633" s="265"/>
      <c r="O633" s="265"/>
      <c r="P633" s="265"/>
      <c r="Q633" s="265"/>
      <c r="R633" s="265"/>
      <c r="S633" s="265"/>
      <c r="T633" s="266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T633" s="267" t="s">
        <v>301</v>
      </c>
      <c r="AU633" s="267" t="s">
        <v>88</v>
      </c>
      <c r="AV633" s="15" t="s">
        <v>150</v>
      </c>
      <c r="AW633" s="15" t="s">
        <v>38</v>
      </c>
      <c r="AX633" s="15" t="s">
        <v>86</v>
      </c>
      <c r="AY633" s="267" t="s">
        <v>292</v>
      </c>
    </row>
    <row r="634" s="2" customFormat="1" ht="16.5" customHeight="1">
      <c r="A634" s="41"/>
      <c r="B634" s="42"/>
      <c r="C634" s="269" t="s">
        <v>939</v>
      </c>
      <c r="D634" s="269" t="s">
        <v>350</v>
      </c>
      <c r="E634" s="270" t="s">
        <v>940</v>
      </c>
      <c r="F634" s="271" t="s">
        <v>941</v>
      </c>
      <c r="G634" s="272" t="s">
        <v>181</v>
      </c>
      <c r="H634" s="273">
        <v>345</v>
      </c>
      <c r="I634" s="274"/>
      <c r="J634" s="275">
        <f>ROUND(I634*H634,2)</f>
        <v>0</v>
      </c>
      <c r="K634" s="271" t="s">
        <v>42</v>
      </c>
      <c r="L634" s="276"/>
      <c r="M634" s="277" t="s">
        <v>42</v>
      </c>
      <c r="N634" s="278" t="s">
        <v>50</v>
      </c>
      <c r="O634" s="87"/>
      <c r="P634" s="226">
        <f>O634*H634</f>
        <v>0</v>
      </c>
      <c r="Q634" s="226">
        <v>0.084000000000000005</v>
      </c>
      <c r="R634" s="226">
        <f>Q634*H634</f>
        <v>28.98</v>
      </c>
      <c r="S634" s="226">
        <v>0</v>
      </c>
      <c r="T634" s="227">
        <f>S634*H634</f>
        <v>0</v>
      </c>
      <c r="U634" s="41"/>
      <c r="V634" s="41"/>
      <c r="W634" s="41"/>
      <c r="X634" s="41"/>
      <c r="Y634" s="41"/>
      <c r="Z634" s="41"/>
      <c r="AA634" s="41"/>
      <c r="AB634" s="41"/>
      <c r="AC634" s="41"/>
      <c r="AD634" s="41"/>
      <c r="AE634" s="41"/>
      <c r="AR634" s="228" t="s">
        <v>340</v>
      </c>
      <c r="AT634" s="228" t="s">
        <v>350</v>
      </c>
      <c r="AU634" s="228" t="s">
        <v>88</v>
      </c>
      <c r="AY634" s="20" t="s">
        <v>292</v>
      </c>
      <c r="BE634" s="229">
        <f>IF(N634="základní",J634,0)</f>
        <v>0</v>
      </c>
      <c r="BF634" s="229">
        <f>IF(N634="snížená",J634,0)</f>
        <v>0</v>
      </c>
      <c r="BG634" s="229">
        <f>IF(N634="zákl. přenesená",J634,0)</f>
        <v>0</v>
      </c>
      <c r="BH634" s="229">
        <f>IF(N634="sníž. přenesená",J634,0)</f>
        <v>0</v>
      </c>
      <c r="BI634" s="229">
        <f>IF(N634="nulová",J634,0)</f>
        <v>0</v>
      </c>
      <c r="BJ634" s="20" t="s">
        <v>86</v>
      </c>
      <c r="BK634" s="229">
        <f>ROUND(I634*H634,2)</f>
        <v>0</v>
      </c>
      <c r="BL634" s="20" t="s">
        <v>150</v>
      </c>
      <c r="BM634" s="228" t="s">
        <v>942</v>
      </c>
    </row>
    <row r="635" s="14" customFormat="1">
      <c r="A635" s="14"/>
      <c r="B635" s="246"/>
      <c r="C635" s="247"/>
      <c r="D635" s="237" t="s">
        <v>301</v>
      </c>
      <c r="E635" s="248" t="s">
        <v>42</v>
      </c>
      <c r="F635" s="249" t="s">
        <v>943</v>
      </c>
      <c r="G635" s="247"/>
      <c r="H635" s="250">
        <v>345</v>
      </c>
      <c r="I635" s="251"/>
      <c r="J635" s="247"/>
      <c r="K635" s="247"/>
      <c r="L635" s="252"/>
      <c r="M635" s="253"/>
      <c r="N635" s="254"/>
      <c r="O635" s="254"/>
      <c r="P635" s="254"/>
      <c r="Q635" s="254"/>
      <c r="R635" s="254"/>
      <c r="S635" s="254"/>
      <c r="T635" s="255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56" t="s">
        <v>301</v>
      </c>
      <c r="AU635" s="256" t="s">
        <v>88</v>
      </c>
      <c r="AV635" s="14" t="s">
        <v>88</v>
      </c>
      <c r="AW635" s="14" t="s">
        <v>38</v>
      </c>
      <c r="AX635" s="14" t="s">
        <v>86</v>
      </c>
      <c r="AY635" s="256" t="s">
        <v>292</v>
      </c>
    </row>
    <row r="636" s="2" customFormat="1" ht="24.15" customHeight="1">
      <c r="A636" s="41"/>
      <c r="B636" s="42"/>
      <c r="C636" s="269" t="s">
        <v>944</v>
      </c>
      <c r="D636" s="269" t="s">
        <v>350</v>
      </c>
      <c r="E636" s="270" t="s">
        <v>945</v>
      </c>
      <c r="F636" s="271" t="s">
        <v>946</v>
      </c>
      <c r="G636" s="272" t="s">
        <v>147</v>
      </c>
      <c r="H636" s="273">
        <v>6</v>
      </c>
      <c r="I636" s="274"/>
      <c r="J636" s="275">
        <f>ROUND(I636*H636,2)</f>
        <v>0</v>
      </c>
      <c r="K636" s="271" t="s">
        <v>42</v>
      </c>
      <c r="L636" s="276"/>
      <c r="M636" s="277" t="s">
        <v>42</v>
      </c>
      <c r="N636" s="278" t="s">
        <v>50</v>
      </c>
      <c r="O636" s="87"/>
      <c r="P636" s="226">
        <f>O636*H636</f>
        <v>0</v>
      </c>
      <c r="Q636" s="226">
        <v>0.16300000000000001</v>
      </c>
      <c r="R636" s="226">
        <f>Q636*H636</f>
        <v>0.97799999999999998</v>
      </c>
      <c r="S636" s="226">
        <v>0</v>
      </c>
      <c r="T636" s="227">
        <f>S636*H636</f>
        <v>0</v>
      </c>
      <c r="U636" s="41"/>
      <c r="V636" s="41"/>
      <c r="W636" s="41"/>
      <c r="X636" s="41"/>
      <c r="Y636" s="41"/>
      <c r="Z636" s="41"/>
      <c r="AA636" s="41"/>
      <c r="AB636" s="41"/>
      <c r="AC636" s="41"/>
      <c r="AD636" s="41"/>
      <c r="AE636" s="41"/>
      <c r="AR636" s="228" t="s">
        <v>340</v>
      </c>
      <c r="AT636" s="228" t="s">
        <v>350</v>
      </c>
      <c r="AU636" s="228" t="s">
        <v>88</v>
      </c>
      <c r="AY636" s="20" t="s">
        <v>292</v>
      </c>
      <c r="BE636" s="229">
        <f>IF(N636="základní",J636,0)</f>
        <v>0</v>
      </c>
      <c r="BF636" s="229">
        <f>IF(N636="snížená",J636,0)</f>
        <v>0</v>
      </c>
      <c r="BG636" s="229">
        <f>IF(N636="zákl. přenesená",J636,0)</f>
        <v>0</v>
      </c>
      <c r="BH636" s="229">
        <f>IF(N636="sníž. přenesená",J636,0)</f>
        <v>0</v>
      </c>
      <c r="BI636" s="229">
        <f>IF(N636="nulová",J636,0)</f>
        <v>0</v>
      </c>
      <c r="BJ636" s="20" t="s">
        <v>86</v>
      </c>
      <c r="BK636" s="229">
        <f>ROUND(I636*H636,2)</f>
        <v>0</v>
      </c>
      <c r="BL636" s="20" t="s">
        <v>150</v>
      </c>
      <c r="BM636" s="228" t="s">
        <v>947</v>
      </c>
    </row>
    <row r="637" s="2" customFormat="1">
      <c r="A637" s="41"/>
      <c r="B637" s="42"/>
      <c r="C637" s="43"/>
      <c r="D637" s="237" t="s">
        <v>324</v>
      </c>
      <c r="E637" s="43"/>
      <c r="F637" s="268" t="s">
        <v>948</v>
      </c>
      <c r="G637" s="43"/>
      <c r="H637" s="43"/>
      <c r="I637" s="232"/>
      <c r="J637" s="43"/>
      <c r="K637" s="43"/>
      <c r="L637" s="47"/>
      <c r="M637" s="233"/>
      <c r="N637" s="234"/>
      <c r="O637" s="87"/>
      <c r="P637" s="87"/>
      <c r="Q637" s="87"/>
      <c r="R637" s="87"/>
      <c r="S637" s="87"/>
      <c r="T637" s="88"/>
      <c r="U637" s="41"/>
      <c r="V637" s="41"/>
      <c r="W637" s="41"/>
      <c r="X637" s="41"/>
      <c r="Y637" s="41"/>
      <c r="Z637" s="41"/>
      <c r="AA637" s="41"/>
      <c r="AB637" s="41"/>
      <c r="AC637" s="41"/>
      <c r="AD637" s="41"/>
      <c r="AE637" s="41"/>
      <c r="AT637" s="20" t="s">
        <v>324</v>
      </c>
      <c r="AU637" s="20" t="s">
        <v>88</v>
      </c>
    </row>
    <row r="638" s="14" customFormat="1">
      <c r="A638" s="14"/>
      <c r="B638" s="246"/>
      <c r="C638" s="247"/>
      <c r="D638" s="237" t="s">
        <v>301</v>
      </c>
      <c r="E638" s="248" t="s">
        <v>42</v>
      </c>
      <c r="F638" s="249" t="s">
        <v>177</v>
      </c>
      <c r="G638" s="247"/>
      <c r="H638" s="250">
        <v>6</v>
      </c>
      <c r="I638" s="251"/>
      <c r="J638" s="247"/>
      <c r="K638" s="247"/>
      <c r="L638" s="252"/>
      <c r="M638" s="253"/>
      <c r="N638" s="254"/>
      <c r="O638" s="254"/>
      <c r="P638" s="254"/>
      <c r="Q638" s="254"/>
      <c r="R638" s="254"/>
      <c r="S638" s="254"/>
      <c r="T638" s="255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56" t="s">
        <v>301</v>
      </c>
      <c r="AU638" s="256" t="s">
        <v>88</v>
      </c>
      <c r="AV638" s="14" t="s">
        <v>88</v>
      </c>
      <c r="AW638" s="14" t="s">
        <v>38</v>
      </c>
      <c r="AX638" s="14" t="s">
        <v>79</v>
      </c>
      <c r="AY638" s="256" t="s">
        <v>292</v>
      </c>
    </row>
    <row r="639" s="15" customFormat="1">
      <c r="A639" s="15"/>
      <c r="B639" s="257"/>
      <c r="C639" s="258"/>
      <c r="D639" s="237" t="s">
        <v>301</v>
      </c>
      <c r="E639" s="259" t="s">
        <v>42</v>
      </c>
      <c r="F639" s="260" t="s">
        <v>303</v>
      </c>
      <c r="G639" s="258"/>
      <c r="H639" s="261">
        <v>6</v>
      </c>
      <c r="I639" s="262"/>
      <c r="J639" s="258"/>
      <c r="K639" s="258"/>
      <c r="L639" s="263"/>
      <c r="M639" s="264"/>
      <c r="N639" s="265"/>
      <c r="O639" s="265"/>
      <c r="P639" s="265"/>
      <c r="Q639" s="265"/>
      <c r="R639" s="265"/>
      <c r="S639" s="265"/>
      <c r="T639" s="266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T639" s="267" t="s">
        <v>301</v>
      </c>
      <c r="AU639" s="267" t="s">
        <v>88</v>
      </c>
      <c r="AV639" s="15" t="s">
        <v>150</v>
      </c>
      <c r="AW639" s="15" t="s">
        <v>38</v>
      </c>
      <c r="AX639" s="15" t="s">
        <v>86</v>
      </c>
      <c r="AY639" s="267" t="s">
        <v>292</v>
      </c>
    </row>
    <row r="640" s="2" customFormat="1" ht="24.15" customHeight="1">
      <c r="A640" s="41"/>
      <c r="B640" s="42"/>
      <c r="C640" s="217" t="s">
        <v>949</v>
      </c>
      <c r="D640" s="217" t="s">
        <v>294</v>
      </c>
      <c r="E640" s="218" t="s">
        <v>950</v>
      </c>
      <c r="F640" s="219" t="s">
        <v>951</v>
      </c>
      <c r="G640" s="220" t="s">
        <v>147</v>
      </c>
      <c r="H640" s="221">
        <v>13.5</v>
      </c>
      <c r="I640" s="222"/>
      <c r="J640" s="223">
        <f>ROUND(I640*H640,2)</f>
        <v>0</v>
      </c>
      <c r="K640" s="219" t="s">
        <v>297</v>
      </c>
      <c r="L640" s="47"/>
      <c r="M640" s="224" t="s">
        <v>42</v>
      </c>
      <c r="N640" s="225" t="s">
        <v>50</v>
      </c>
      <c r="O640" s="87"/>
      <c r="P640" s="226">
        <f>O640*H640</f>
        <v>0</v>
      </c>
      <c r="Q640" s="226">
        <v>0.2157</v>
      </c>
      <c r="R640" s="226">
        <f>Q640*H640</f>
        <v>2.91195</v>
      </c>
      <c r="S640" s="226">
        <v>0</v>
      </c>
      <c r="T640" s="227">
        <f>S640*H640</f>
        <v>0</v>
      </c>
      <c r="U640" s="41"/>
      <c r="V640" s="41"/>
      <c r="W640" s="41"/>
      <c r="X640" s="41"/>
      <c r="Y640" s="41"/>
      <c r="Z640" s="41"/>
      <c r="AA640" s="41"/>
      <c r="AB640" s="41"/>
      <c r="AC640" s="41"/>
      <c r="AD640" s="41"/>
      <c r="AE640" s="41"/>
      <c r="AR640" s="228" t="s">
        <v>150</v>
      </c>
      <c r="AT640" s="228" t="s">
        <v>294</v>
      </c>
      <c r="AU640" s="228" t="s">
        <v>88</v>
      </c>
      <c r="AY640" s="20" t="s">
        <v>292</v>
      </c>
      <c r="BE640" s="229">
        <f>IF(N640="základní",J640,0)</f>
        <v>0</v>
      </c>
      <c r="BF640" s="229">
        <f>IF(N640="snížená",J640,0)</f>
        <v>0</v>
      </c>
      <c r="BG640" s="229">
        <f>IF(N640="zákl. přenesená",J640,0)</f>
        <v>0</v>
      </c>
      <c r="BH640" s="229">
        <f>IF(N640="sníž. přenesená",J640,0)</f>
        <v>0</v>
      </c>
      <c r="BI640" s="229">
        <f>IF(N640="nulová",J640,0)</f>
        <v>0</v>
      </c>
      <c r="BJ640" s="20" t="s">
        <v>86</v>
      </c>
      <c r="BK640" s="229">
        <f>ROUND(I640*H640,2)</f>
        <v>0</v>
      </c>
      <c r="BL640" s="20" t="s">
        <v>150</v>
      </c>
      <c r="BM640" s="228" t="s">
        <v>952</v>
      </c>
    </row>
    <row r="641" s="2" customFormat="1">
      <c r="A641" s="41"/>
      <c r="B641" s="42"/>
      <c r="C641" s="43"/>
      <c r="D641" s="230" t="s">
        <v>299</v>
      </c>
      <c r="E641" s="43"/>
      <c r="F641" s="231" t="s">
        <v>953</v>
      </c>
      <c r="G641" s="43"/>
      <c r="H641" s="43"/>
      <c r="I641" s="232"/>
      <c r="J641" s="43"/>
      <c r="K641" s="43"/>
      <c r="L641" s="47"/>
      <c r="M641" s="233"/>
      <c r="N641" s="234"/>
      <c r="O641" s="87"/>
      <c r="P641" s="87"/>
      <c r="Q641" s="87"/>
      <c r="R641" s="87"/>
      <c r="S641" s="87"/>
      <c r="T641" s="88"/>
      <c r="U641" s="41"/>
      <c r="V641" s="41"/>
      <c r="W641" s="41"/>
      <c r="X641" s="41"/>
      <c r="Y641" s="41"/>
      <c r="Z641" s="41"/>
      <c r="AA641" s="41"/>
      <c r="AB641" s="41"/>
      <c r="AC641" s="41"/>
      <c r="AD641" s="41"/>
      <c r="AE641" s="41"/>
      <c r="AT641" s="20" t="s">
        <v>299</v>
      </c>
      <c r="AU641" s="20" t="s">
        <v>88</v>
      </c>
    </row>
    <row r="642" s="13" customFormat="1">
      <c r="A642" s="13"/>
      <c r="B642" s="235"/>
      <c r="C642" s="236"/>
      <c r="D642" s="237" t="s">
        <v>301</v>
      </c>
      <c r="E642" s="238" t="s">
        <v>42</v>
      </c>
      <c r="F642" s="239" t="s">
        <v>601</v>
      </c>
      <c r="G642" s="236"/>
      <c r="H642" s="238" t="s">
        <v>42</v>
      </c>
      <c r="I642" s="240"/>
      <c r="J642" s="236"/>
      <c r="K642" s="236"/>
      <c r="L642" s="241"/>
      <c r="M642" s="242"/>
      <c r="N642" s="243"/>
      <c r="O642" s="243"/>
      <c r="P642" s="243"/>
      <c r="Q642" s="243"/>
      <c r="R642" s="243"/>
      <c r="S642" s="243"/>
      <c r="T642" s="244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45" t="s">
        <v>301</v>
      </c>
      <c r="AU642" s="245" t="s">
        <v>88</v>
      </c>
      <c r="AV642" s="13" t="s">
        <v>86</v>
      </c>
      <c r="AW642" s="13" t="s">
        <v>38</v>
      </c>
      <c r="AX642" s="13" t="s">
        <v>79</v>
      </c>
      <c r="AY642" s="245" t="s">
        <v>292</v>
      </c>
    </row>
    <row r="643" s="14" customFormat="1">
      <c r="A643" s="14"/>
      <c r="B643" s="246"/>
      <c r="C643" s="247"/>
      <c r="D643" s="237" t="s">
        <v>301</v>
      </c>
      <c r="E643" s="248" t="s">
        <v>42</v>
      </c>
      <c r="F643" s="249" t="s">
        <v>954</v>
      </c>
      <c r="G643" s="247"/>
      <c r="H643" s="250">
        <v>13.5</v>
      </c>
      <c r="I643" s="251"/>
      <c r="J643" s="247"/>
      <c r="K643" s="247"/>
      <c r="L643" s="252"/>
      <c r="M643" s="253"/>
      <c r="N643" s="254"/>
      <c r="O643" s="254"/>
      <c r="P643" s="254"/>
      <c r="Q643" s="254"/>
      <c r="R643" s="254"/>
      <c r="S643" s="254"/>
      <c r="T643" s="255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56" t="s">
        <v>301</v>
      </c>
      <c r="AU643" s="256" t="s">
        <v>88</v>
      </c>
      <c r="AV643" s="14" t="s">
        <v>88</v>
      </c>
      <c r="AW643" s="14" t="s">
        <v>38</v>
      </c>
      <c r="AX643" s="14" t="s">
        <v>79</v>
      </c>
      <c r="AY643" s="256" t="s">
        <v>292</v>
      </c>
    </row>
    <row r="644" s="15" customFormat="1">
      <c r="A644" s="15"/>
      <c r="B644" s="257"/>
      <c r="C644" s="258"/>
      <c r="D644" s="237" t="s">
        <v>301</v>
      </c>
      <c r="E644" s="259" t="s">
        <v>42</v>
      </c>
      <c r="F644" s="260" t="s">
        <v>303</v>
      </c>
      <c r="G644" s="258"/>
      <c r="H644" s="261">
        <v>13.5</v>
      </c>
      <c r="I644" s="262"/>
      <c r="J644" s="258"/>
      <c r="K644" s="258"/>
      <c r="L644" s="263"/>
      <c r="M644" s="264"/>
      <c r="N644" s="265"/>
      <c r="O644" s="265"/>
      <c r="P644" s="265"/>
      <c r="Q644" s="265"/>
      <c r="R644" s="265"/>
      <c r="S644" s="265"/>
      <c r="T644" s="266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  <c r="AE644" s="15"/>
      <c r="AT644" s="267" t="s">
        <v>301</v>
      </c>
      <c r="AU644" s="267" t="s">
        <v>88</v>
      </c>
      <c r="AV644" s="15" t="s">
        <v>150</v>
      </c>
      <c r="AW644" s="15" t="s">
        <v>38</v>
      </c>
      <c r="AX644" s="15" t="s">
        <v>86</v>
      </c>
      <c r="AY644" s="267" t="s">
        <v>292</v>
      </c>
    </row>
    <row r="645" s="2" customFormat="1" ht="21.75" customHeight="1">
      <c r="A645" s="41"/>
      <c r="B645" s="42"/>
      <c r="C645" s="217" t="s">
        <v>955</v>
      </c>
      <c r="D645" s="217" t="s">
        <v>294</v>
      </c>
      <c r="E645" s="218" t="s">
        <v>956</v>
      </c>
      <c r="F645" s="219" t="s">
        <v>957</v>
      </c>
      <c r="G645" s="220" t="s">
        <v>147</v>
      </c>
      <c r="H645" s="221">
        <v>19</v>
      </c>
      <c r="I645" s="222"/>
      <c r="J645" s="223">
        <f>ROUND(I645*H645,2)</f>
        <v>0</v>
      </c>
      <c r="K645" s="219" t="s">
        <v>297</v>
      </c>
      <c r="L645" s="47"/>
      <c r="M645" s="224" t="s">
        <v>42</v>
      </c>
      <c r="N645" s="225" t="s">
        <v>50</v>
      </c>
      <c r="O645" s="87"/>
      <c r="P645" s="226">
        <f>O645*H645</f>
        <v>0</v>
      </c>
      <c r="Q645" s="226">
        <v>0.51915</v>
      </c>
      <c r="R645" s="226">
        <f>Q645*H645</f>
        <v>9.8638499999999993</v>
      </c>
      <c r="S645" s="226">
        <v>0</v>
      </c>
      <c r="T645" s="227">
        <f>S645*H645</f>
        <v>0</v>
      </c>
      <c r="U645" s="41"/>
      <c r="V645" s="41"/>
      <c r="W645" s="41"/>
      <c r="X645" s="41"/>
      <c r="Y645" s="41"/>
      <c r="Z645" s="41"/>
      <c r="AA645" s="41"/>
      <c r="AB645" s="41"/>
      <c r="AC645" s="41"/>
      <c r="AD645" s="41"/>
      <c r="AE645" s="41"/>
      <c r="AR645" s="228" t="s">
        <v>150</v>
      </c>
      <c r="AT645" s="228" t="s">
        <v>294</v>
      </c>
      <c r="AU645" s="228" t="s">
        <v>88</v>
      </c>
      <c r="AY645" s="20" t="s">
        <v>292</v>
      </c>
      <c r="BE645" s="229">
        <f>IF(N645="základní",J645,0)</f>
        <v>0</v>
      </c>
      <c r="BF645" s="229">
        <f>IF(N645="snížená",J645,0)</f>
        <v>0</v>
      </c>
      <c r="BG645" s="229">
        <f>IF(N645="zákl. přenesená",J645,0)</f>
        <v>0</v>
      </c>
      <c r="BH645" s="229">
        <f>IF(N645="sníž. přenesená",J645,0)</f>
        <v>0</v>
      </c>
      <c r="BI645" s="229">
        <f>IF(N645="nulová",J645,0)</f>
        <v>0</v>
      </c>
      <c r="BJ645" s="20" t="s">
        <v>86</v>
      </c>
      <c r="BK645" s="229">
        <f>ROUND(I645*H645,2)</f>
        <v>0</v>
      </c>
      <c r="BL645" s="20" t="s">
        <v>150</v>
      </c>
      <c r="BM645" s="228" t="s">
        <v>958</v>
      </c>
    </row>
    <row r="646" s="2" customFormat="1">
      <c r="A646" s="41"/>
      <c r="B646" s="42"/>
      <c r="C646" s="43"/>
      <c r="D646" s="230" t="s">
        <v>299</v>
      </c>
      <c r="E646" s="43"/>
      <c r="F646" s="231" t="s">
        <v>959</v>
      </c>
      <c r="G646" s="43"/>
      <c r="H646" s="43"/>
      <c r="I646" s="232"/>
      <c r="J646" s="43"/>
      <c r="K646" s="43"/>
      <c r="L646" s="47"/>
      <c r="M646" s="233"/>
      <c r="N646" s="234"/>
      <c r="O646" s="87"/>
      <c r="P646" s="87"/>
      <c r="Q646" s="87"/>
      <c r="R646" s="87"/>
      <c r="S646" s="87"/>
      <c r="T646" s="88"/>
      <c r="U646" s="41"/>
      <c r="V646" s="41"/>
      <c r="W646" s="41"/>
      <c r="X646" s="41"/>
      <c r="Y646" s="41"/>
      <c r="Z646" s="41"/>
      <c r="AA646" s="41"/>
      <c r="AB646" s="41"/>
      <c r="AC646" s="41"/>
      <c r="AD646" s="41"/>
      <c r="AE646" s="41"/>
      <c r="AT646" s="20" t="s">
        <v>299</v>
      </c>
      <c r="AU646" s="20" t="s">
        <v>88</v>
      </c>
    </row>
    <row r="647" s="13" customFormat="1">
      <c r="A647" s="13"/>
      <c r="B647" s="235"/>
      <c r="C647" s="236"/>
      <c r="D647" s="237" t="s">
        <v>301</v>
      </c>
      <c r="E647" s="238" t="s">
        <v>42</v>
      </c>
      <c r="F647" s="239" t="s">
        <v>601</v>
      </c>
      <c r="G647" s="236"/>
      <c r="H647" s="238" t="s">
        <v>42</v>
      </c>
      <c r="I647" s="240"/>
      <c r="J647" s="236"/>
      <c r="K647" s="236"/>
      <c r="L647" s="241"/>
      <c r="M647" s="242"/>
      <c r="N647" s="243"/>
      <c r="O647" s="243"/>
      <c r="P647" s="243"/>
      <c r="Q647" s="243"/>
      <c r="R647" s="243"/>
      <c r="S647" s="243"/>
      <c r="T647" s="244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45" t="s">
        <v>301</v>
      </c>
      <c r="AU647" s="245" t="s">
        <v>88</v>
      </c>
      <c r="AV647" s="13" t="s">
        <v>86</v>
      </c>
      <c r="AW647" s="13" t="s">
        <v>38</v>
      </c>
      <c r="AX647" s="13" t="s">
        <v>79</v>
      </c>
      <c r="AY647" s="245" t="s">
        <v>292</v>
      </c>
    </row>
    <row r="648" s="14" customFormat="1">
      <c r="A648" s="14"/>
      <c r="B648" s="246"/>
      <c r="C648" s="247"/>
      <c r="D648" s="237" t="s">
        <v>301</v>
      </c>
      <c r="E648" s="248" t="s">
        <v>42</v>
      </c>
      <c r="F648" s="249" t="s">
        <v>960</v>
      </c>
      <c r="G648" s="247"/>
      <c r="H648" s="250">
        <v>19</v>
      </c>
      <c r="I648" s="251"/>
      <c r="J648" s="247"/>
      <c r="K648" s="247"/>
      <c r="L648" s="252"/>
      <c r="M648" s="253"/>
      <c r="N648" s="254"/>
      <c r="O648" s="254"/>
      <c r="P648" s="254"/>
      <c r="Q648" s="254"/>
      <c r="R648" s="254"/>
      <c r="S648" s="254"/>
      <c r="T648" s="255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56" t="s">
        <v>301</v>
      </c>
      <c r="AU648" s="256" t="s">
        <v>88</v>
      </c>
      <c r="AV648" s="14" t="s">
        <v>88</v>
      </c>
      <c r="AW648" s="14" t="s">
        <v>38</v>
      </c>
      <c r="AX648" s="14" t="s">
        <v>79</v>
      </c>
      <c r="AY648" s="256" t="s">
        <v>292</v>
      </c>
    </row>
    <row r="649" s="15" customFormat="1">
      <c r="A649" s="15"/>
      <c r="B649" s="257"/>
      <c r="C649" s="258"/>
      <c r="D649" s="237" t="s">
        <v>301</v>
      </c>
      <c r="E649" s="259" t="s">
        <v>42</v>
      </c>
      <c r="F649" s="260" t="s">
        <v>303</v>
      </c>
      <c r="G649" s="258"/>
      <c r="H649" s="261">
        <v>19</v>
      </c>
      <c r="I649" s="262"/>
      <c r="J649" s="258"/>
      <c r="K649" s="258"/>
      <c r="L649" s="263"/>
      <c r="M649" s="264"/>
      <c r="N649" s="265"/>
      <c r="O649" s="265"/>
      <c r="P649" s="265"/>
      <c r="Q649" s="265"/>
      <c r="R649" s="265"/>
      <c r="S649" s="265"/>
      <c r="T649" s="266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T649" s="267" t="s">
        <v>301</v>
      </c>
      <c r="AU649" s="267" t="s">
        <v>88</v>
      </c>
      <c r="AV649" s="15" t="s">
        <v>150</v>
      </c>
      <c r="AW649" s="15" t="s">
        <v>38</v>
      </c>
      <c r="AX649" s="15" t="s">
        <v>86</v>
      </c>
      <c r="AY649" s="267" t="s">
        <v>292</v>
      </c>
    </row>
    <row r="650" s="2" customFormat="1" ht="16.5" customHeight="1">
      <c r="A650" s="41"/>
      <c r="B650" s="42"/>
      <c r="C650" s="217" t="s">
        <v>961</v>
      </c>
      <c r="D650" s="217" t="s">
        <v>294</v>
      </c>
      <c r="E650" s="218" t="s">
        <v>962</v>
      </c>
      <c r="F650" s="219" t="s">
        <v>963</v>
      </c>
      <c r="G650" s="220" t="s">
        <v>181</v>
      </c>
      <c r="H650" s="221">
        <v>3</v>
      </c>
      <c r="I650" s="222"/>
      <c r="J650" s="223">
        <f>ROUND(I650*H650,2)</f>
        <v>0</v>
      </c>
      <c r="K650" s="219" t="s">
        <v>297</v>
      </c>
      <c r="L650" s="47"/>
      <c r="M650" s="224" t="s">
        <v>42</v>
      </c>
      <c r="N650" s="225" t="s">
        <v>50</v>
      </c>
      <c r="O650" s="87"/>
      <c r="P650" s="226">
        <f>O650*H650</f>
        <v>0</v>
      </c>
      <c r="Q650" s="226">
        <v>0.2767</v>
      </c>
      <c r="R650" s="226">
        <f>Q650*H650</f>
        <v>0.83010000000000006</v>
      </c>
      <c r="S650" s="226">
        <v>0</v>
      </c>
      <c r="T650" s="227">
        <f>S650*H650</f>
        <v>0</v>
      </c>
      <c r="U650" s="41"/>
      <c r="V650" s="41"/>
      <c r="W650" s="41"/>
      <c r="X650" s="41"/>
      <c r="Y650" s="41"/>
      <c r="Z650" s="41"/>
      <c r="AA650" s="41"/>
      <c r="AB650" s="41"/>
      <c r="AC650" s="41"/>
      <c r="AD650" s="41"/>
      <c r="AE650" s="41"/>
      <c r="AR650" s="228" t="s">
        <v>150</v>
      </c>
      <c r="AT650" s="228" t="s">
        <v>294</v>
      </c>
      <c r="AU650" s="228" t="s">
        <v>88</v>
      </c>
      <c r="AY650" s="20" t="s">
        <v>292</v>
      </c>
      <c r="BE650" s="229">
        <f>IF(N650="základní",J650,0)</f>
        <v>0</v>
      </c>
      <c r="BF650" s="229">
        <f>IF(N650="snížená",J650,0)</f>
        <v>0</v>
      </c>
      <c r="BG650" s="229">
        <f>IF(N650="zákl. přenesená",J650,0)</f>
        <v>0</v>
      </c>
      <c r="BH650" s="229">
        <f>IF(N650="sníž. přenesená",J650,0)</f>
        <v>0</v>
      </c>
      <c r="BI650" s="229">
        <f>IF(N650="nulová",J650,0)</f>
        <v>0</v>
      </c>
      <c r="BJ650" s="20" t="s">
        <v>86</v>
      </c>
      <c r="BK650" s="229">
        <f>ROUND(I650*H650,2)</f>
        <v>0</v>
      </c>
      <c r="BL650" s="20" t="s">
        <v>150</v>
      </c>
      <c r="BM650" s="228" t="s">
        <v>964</v>
      </c>
    </row>
    <row r="651" s="2" customFormat="1">
      <c r="A651" s="41"/>
      <c r="B651" s="42"/>
      <c r="C651" s="43"/>
      <c r="D651" s="230" t="s">
        <v>299</v>
      </c>
      <c r="E651" s="43"/>
      <c r="F651" s="231" t="s">
        <v>965</v>
      </c>
      <c r="G651" s="43"/>
      <c r="H651" s="43"/>
      <c r="I651" s="232"/>
      <c r="J651" s="43"/>
      <c r="K651" s="43"/>
      <c r="L651" s="47"/>
      <c r="M651" s="233"/>
      <c r="N651" s="234"/>
      <c r="O651" s="87"/>
      <c r="P651" s="87"/>
      <c r="Q651" s="87"/>
      <c r="R651" s="87"/>
      <c r="S651" s="87"/>
      <c r="T651" s="88"/>
      <c r="U651" s="41"/>
      <c r="V651" s="41"/>
      <c r="W651" s="41"/>
      <c r="X651" s="41"/>
      <c r="Y651" s="41"/>
      <c r="Z651" s="41"/>
      <c r="AA651" s="41"/>
      <c r="AB651" s="41"/>
      <c r="AC651" s="41"/>
      <c r="AD651" s="41"/>
      <c r="AE651" s="41"/>
      <c r="AT651" s="20" t="s">
        <v>299</v>
      </c>
      <c r="AU651" s="20" t="s">
        <v>88</v>
      </c>
    </row>
    <row r="652" s="13" customFormat="1">
      <c r="A652" s="13"/>
      <c r="B652" s="235"/>
      <c r="C652" s="236"/>
      <c r="D652" s="237" t="s">
        <v>301</v>
      </c>
      <c r="E652" s="238" t="s">
        <v>42</v>
      </c>
      <c r="F652" s="239" t="s">
        <v>393</v>
      </c>
      <c r="G652" s="236"/>
      <c r="H652" s="238" t="s">
        <v>42</v>
      </c>
      <c r="I652" s="240"/>
      <c r="J652" s="236"/>
      <c r="K652" s="236"/>
      <c r="L652" s="241"/>
      <c r="M652" s="242"/>
      <c r="N652" s="243"/>
      <c r="O652" s="243"/>
      <c r="P652" s="243"/>
      <c r="Q652" s="243"/>
      <c r="R652" s="243"/>
      <c r="S652" s="243"/>
      <c r="T652" s="244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45" t="s">
        <v>301</v>
      </c>
      <c r="AU652" s="245" t="s">
        <v>88</v>
      </c>
      <c r="AV652" s="13" t="s">
        <v>86</v>
      </c>
      <c r="AW652" s="13" t="s">
        <v>38</v>
      </c>
      <c r="AX652" s="13" t="s">
        <v>79</v>
      </c>
      <c r="AY652" s="245" t="s">
        <v>292</v>
      </c>
    </row>
    <row r="653" s="14" customFormat="1">
      <c r="A653" s="14"/>
      <c r="B653" s="246"/>
      <c r="C653" s="247"/>
      <c r="D653" s="237" t="s">
        <v>301</v>
      </c>
      <c r="E653" s="248" t="s">
        <v>42</v>
      </c>
      <c r="F653" s="249" t="s">
        <v>188</v>
      </c>
      <c r="G653" s="247"/>
      <c r="H653" s="250">
        <v>3</v>
      </c>
      <c r="I653" s="251"/>
      <c r="J653" s="247"/>
      <c r="K653" s="247"/>
      <c r="L653" s="252"/>
      <c r="M653" s="253"/>
      <c r="N653" s="254"/>
      <c r="O653" s="254"/>
      <c r="P653" s="254"/>
      <c r="Q653" s="254"/>
      <c r="R653" s="254"/>
      <c r="S653" s="254"/>
      <c r="T653" s="255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56" t="s">
        <v>301</v>
      </c>
      <c r="AU653" s="256" t="s">
        <v>88</v>
      </c>
      <c r="AV653" s="14" t="s">
        <v>88</v>
      </c>
      <c r="AW653" s="14" t="s">
        <v>38</v>
      </c>
      <c r="AX653" s="14" t="s">
        <v>79</v>
      </c>
      <c r="AY653" s="256" t="s">
        <v>292</v>
      </c>
    </row>
    <row r="654" s="15" customFormat="1">
      <c r="A654" s="15"/>
      <c r="B654" s="257"/>
      <c r="C654" s="258"/>
      <c r="D654" s="237" t="s">
        <v>301</v>
      </c>
      <c r="E654" s="259" t="s">
        <v>42</v>
      </c>
      <c r="F654" s="260" t="s">
        <v>303</v>
      </c>
      <c r="G654" s="258"/>
      <c r="H654" s="261">
        <v>3</v>
      </c>
      <c r="I654" s="262"/>
      <c r="J654" s="258"/>
      <c r="K654" s="258"/>
      <c r="L654" s="263"/>
      <c r="M654" s="264"/>
      <c r="N654" s="265"/>
      <c r="O654" s="265"/>
      <c r="P654" s="265"/>
      <c r="Q654" s="265"/>
      <c r="R654" s="265"/>
      <c r="S654" s="265"/>
      <c r="T654" s="266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  <c r="AE654" s="15"/>
      <c r="AT654" s="267" t="s">
        <v>301</v>
      </c>
      <c r="AU654" s="267" t="s">
        <v>88</v>
      </c>
      <c r="AV654" s="15" t="s">
        <v>150</v>
      </c>
      <c r="AW654" s="15" t="s">
        <v>38</v>
      </c>
      <c r="AX654" s="15" t="s">
        <v>86</v>
      </c>
      <c r="AY654" s="267" t="s">
        <v>292</v>
      </c>
    </row>
    <row r="655" s="2" customFormat="1" ht="16.5" customHeight="1">
      <c r="A655" s="41"/>
      <c r="B655" s="42"/>
      <c r="C655" s="217" t="s">
        <v>966</v>
      </c>
      <c r="D655" s="217" t="s">
        <v>294</v>
      </c>
      <c r="E655" s="218" t="s">
        <v>967</v>
      </c>
      <c r="F655" s="219" t="s">
        <v>968</v>
      </c>
      <c r="G655" s="220" t="s">
        <v>969</v>
      </c>
      <c r="H655" s="221">
        <v>1</v>
      </c>
      <c r="I655" s="222"/>
      <c r="J655" s="223">
        <f>ROUND(I655*H655,2)</f>
        <v>0</v>
      </c>
      <c r="K655" s="219" t="s">
        <v>42</v>
      </c>
      <c r="L655" s="47"/>
      <c r="M655" s="224" t="s">
        <v>42</v>
      </c>
      <c r="N655" s="225" t="s">
        <v>50</v>
      </c>
      <c r="O655" s="87"/>
      <c r="P655" s="226">
        <f>O655*H655</f>
        <v>0</v>
      </c>
      <c r="Q655" s="226">
        <v>0</v>
      </c>
      <c r="R655" s="226">
        <f>Q655*H655</f>
        <v>0</v>
      </c>
      <c r="S655" s="226">
        <v>0</v>
      </c>
      <c r="T655" s="227">
        <f>S655*H655</f>
        <v>0</v>
      </c>
      <c r="U655" s="41"/>
      <c r="V655" s="41"/>
      <c r="W655" s="41"/>
      <c r="X655" s="41"/>
      <c r="Y655" s="41"/>
      <c r="Z655" s="41"/>
      <c r="AA655" s="41"/>
      <c r="AB655" s="41"/>
      <c r="AC655" s="41"/>
      <c r="AD655" s="41"/>
      <c r="AE655" s="41"/>
      <c r="AR655" s="228" t="s">
        <v>150</v>
      </c>
      <c r="AT655" s="228" t="s">
        <v>294</v>
      </c>
      <c r="AU655" s="228" t="s">
        <v>88</v>
      </c>
      <c r="AY655" s="20" t="s">
        <v>292</v>
      </c>
      <c r="BE655" s="229">
        <f>IF(N655="základní",J655,0)</f>
        <v>0</v>
      </c>
      <c r="BF655" s="229">
        <f>IF(N655="snížená",J655,0)</f>
        <v>0</v>
      </c>
      <c r="BG655" s="229">
        <f>IF(N655="zákl. přenesená",J655,0)</f>
        <v>0</v>
      </c>
      <c r="BH655" s="229">
        <f>IF(N655="sníž. přenesená",J655,0)</f>
        <v>0</v>
      </c>
      <c r="BI655" s="229">
        <f>IF(N655="nulová",J655,0)</f>
        <v>0</v>
      </c>
      <c r="BJ655" s="20" t="s">
        <v>86</v>
      </c>
      <c r="BK655" s="229">
        <f>ROUND(I655*H655,2)</f>
        <v>0</v>
      </c>
      <c r="BL655" s="20" t="s">
        <v>150</v>
      </c>
      <c r="BM655" s="228" t="s">
        <v>970</v>
      </c>
    </row>
    <row r="656" s="13" customFormat="1">
      <c r="A656" s="13"/>
      <c r="B656" s="235"/>
      <c r="C656" s="236"/>
      <c r="D656" s="237" t="s">
        <v>301</v>
      </c>
      <c r="E656" s="238" t="s">
        <v>42</v>
      </c>
      <c r="F656" s="239" t="s">
        <v>393</v>
      </c>
      <c r="G656" s="236"/>
      <c r="H656" s="238" t="s">
        <v>42</v>
      </c>
      <c r="I656" s="240"/>
      <c r="J656" s="236"/>
      <c r="K656" s="236"/>
      <c r="L656" s="241"/>
      <c r="M656" s="242"/>
      <c r="N656" s="243"/>
      <c r="O656" s="243"/>
      <c r="P656" s="243"/>
      <c r="Q656" s="243"/>
      <c r="R656" s="243"/>
      <c r="S656" s="243"/>
      <c r="T656" s="244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45" t="s">
        <v>301</v>
      </c>
      <c r="AU656" s="245" t="s">
        <v>88</v>
      </c>
      <c r="AV656" s="13" t="s">
        <v>86</v>
      </c>
      <c r="AW656" s="13" t="s">
        <v>38</v>
      </c>
      <c r="AX656" s="13" t="s">
        <v>79</v>
      </c>
      <c r="AY656" s="245" t="s">
        <v>292</v>
      </c>
    </row>
    <row r="657" s="14" customFormat="1">
      <c r="A657" s="14"/>
      <c r="B657" s="246"/>
      <c r="C657" s="247"/>
      <c r="D657" s="237" t="s">
        <v>301</v>
      </c>
      <c r="E657" s="248" t="s">
        <v>42</v>
      </c>
      <c r="F657" s="249" t="s">
        <v>86</v>
      </c>
      <c r="G657" s="247"/>
      <c r="H657" s="250">
        <v>1</v>
      </c>
      <c r="I657" s="251"/>
      <c r="J657" s="247"/>
      <c r="K657" s="247"/>
      <c r="L657" s="252"/>
      <c r="M657" s="253"/>
      <c r="N657" s="254"/>
      <c r="O657" s="254"/>
      <c r="P657" s="254"/>
      <c r="Q657" s="254"/>
      <c r="R657" s="254"/>
      <c r="S657" s="254"/>
      <c r="T657" s="255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56" t="s">
        <v>301</v>
      </c>
      <c r="AU657" s="256" t="s">
        <v>88</v>
      </c>
      <c r="AV657" s="14" t="s">
        <v>88</v>
      </c>
      <c r="AW657" s="14" t="s">
        <v>38</v>
      </c>
      <c r="AX657" s="14" t="s">
        <v>79</v>
      </c>
      <c r="AY657" s="256" t="s">
        <v>292</v>
      </c>
    </row>
    <row r="658" s="15" customFormat="1">
      <c r="A658" s="15"/>
      <c r="B658" s="257"/>
      <c r="C658" s="258"/>
      <c r="D658" s="237" t="s">
        <v>301</v>
      </c>
      <c r="E658" s="259" t="s">
        <v>42</v>
      </c>
      <c r="F658" s="260" t="s">
        <v>303</v>
      </c>
      <c r="G658" s="258"/>
      <c r="H658" s="261">
        <v>1</v>
      </c>
      <c r="I658" s="262"/>
      <c r="J658" s="258"/>
      <c r="K658" s="258"/>
      <c r="L658" s="263"/>
      <c r="M658" s="264"/>
      <c r="N658" s="265"/>
      <c r="O658" s="265"/>
      <c r="P658" s="265"/>
      <c r="Q658" s="265"/>
      <c r="R658" s="265"/>
      <c r="S658" s="265"/>
      <c r="T658" s="266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  <c r="AT658" s="267" t="s">
        <v>301</v>
      </c>
      <c r="AU658" s="267" t="s">
        <v>88</v>
      </c>
      <c r="AV658" s="15" t="s">
        <v>150</v>
      </c>
      <c r="AW658" s="15" t="s">
        <v>38</v>
      </c>
      <c r="AX658" s="15" t="s">
        <v>86</v>
      </c>
      <c r="AY658" s="267" t="s">
        <v>292</v>
      </c>
    </row>
    <row r="659" s="12" customFormat="1" ht="20.88" customHeight="1">
      <c r="A659" s="12"/>
      <c r="B659" s="201"/>
      <c r="C659" s="202"/>
      <c r="D659" s="203" t="s">
        <v>78</v>
      </c>
      <c r="E659" s="215" t="s">
        <v>802</v>
      </c>
      <c r="F659" s="215" t="s">
        <v>971</v>
      </c>
      <c r="G659" s="202"/>
      <c r="H659" s="202"/>
      <c r="I659" s="205"/>
      <c r="J659" s="216">
        <f>BK659</f>
        <v>0</v>
      </c>
      <c r="K659" s="202"/>
      <c r="L659" s="207"/>
      <c r="M659" s="208"/>
      <c r="N659" s="209"/>
      <c r="O659" s="209"/>
      <c r="P659" s="210">
        <f>SUM(P660:P676)</f>
        <v>0</v>
      </c>
      <c r="Q659" s="209"/>
      <c r="R659" s="210">
        <f>SUM(R660:R676)</f>
        <v>1.44574</v>
      </c>
      <c r="S659" s="209"/>
      <c r="T659" s="211">
        <f>SUM(T660:T676)</f>
        <v>0</v>
      </c>
      <c r="U659" s="12"/>
      <c r="V659" s="12"/>
      <c r="W659" s="12"/>
      <c r="X659" s="12"/>
      <c r="Y659" s="12"/>
      <c r="Z659" s="12"/>
      <c r="AA659" s="12"/>
      <c r="AB659" s="12"/>
      <c r="AC659" s="12"/>
      <c r="AD659" s="12"/>
      <c r="AE659" s="12"/>
      <c r="AR659" s="212" t="s">
        <v>86</v>
      </c>
      <c r="AT659" s="213" t="s">
        <v>78</v>
      </c>
      <c r="AU659" s="213" t="s">
        <v>88</v>
      </c>
      <c r="AY659" s="212" t="s">
        <v>292</v>
      </c>
      <c r="BK659" s="214">
        <f>SUM(BK660:BK676)</f>
        <v>0</v>
      </c>
    </row>
    <row r="660" s="2" customFormat="1" ht="16.5" customHeight="1">
      <c r="A660" s="41"/>
      <c r="B660" s="42"/>
      <c r="C660" s="217" t="s">
        <v>972</v>
      </c>
      <c r="D660" s="217" t="s">
        <v>294</v>
      </c>
      <c r="E660" s="218" t="s">
        <v>973</v>
      </c>
      <c r="F660" s="219" t="s">
        <v>974</v>
      </c>
      <c r="G660" s="220" t="s">
        <v>181</v>
      </c>
      <c r="H660" s="221">
        <v>2</v>
      </c>
      <c r="I660" s="222"/>
      <c r="J660" s="223">
        <f>ROUND(I660*H660,2)</f>
        <v>0</v>
      </c>
      <c r="K660" s="219" t="s">
        <v>297</v>
      </c>
      <c r="L660" s="47"/>
      <c r="M660" s="224" t="s">
        <v>42</v>
      </c>
      <c r="N660" s="225" t="s">
        <v>50</v>
      </c>
      <c r="O660" s="87"/>
      <c r="P660" s="226">
        <f>O660*H660</f>
        <v>0</v>
      </c>
      <c r="Q660" s="226">
        <v>0.072870000000000004</v>
      </c>
      <c r="R660" s="226">
        <f>Q660*H660</f>
        <v>0.14574000000000001</v>
      </c>
      <c r="S660" s="226">
        <v>0</v>
      </c>
      <c r="T660" s="227">
        <f>S660*H660</f>
        <v>0</v>
      </c>
      <c r="U660" s="41"/>
      <c r="V660" s="41"/>
      <c r="W660" s="41"/>
      <c r="X660" s="41"/>
      <c r="Y660" s="41"/>
      <c r="Z660" s="41"/>
      <c r="AA660" s="41"/>
      <c r="AB660" s="41"/>
      <c r="AC660" s="41"/>
      <c r="AD660" s="41"/>
      <c r="AE660" s="41"/>
      <c r="AR660" s="228" t="s">
        <v>150</v>
      </c>
      <c r="AT660" s="228" t="s">
        <v>294</v>
      </c>
      <c r="AU660" s="228" t="s">
        <v>188</v>
      </c>
      <c r="AY660" s="20" t="s">
        <v>292</v>
      </c>
      <c r="BE660" s="229">
        <f>IF(N660="základní",J660,0)</f>
        <v>0</v>
      </c>
      <c r="BF660" s="229">
        <f>IF(N660="snížená",J660,0)</f>
        <v>0</v>
      </c>
      <c r="BG660" s="229">
        <f>IF(N660="zákl. přenesená",J660,0)</f>
        <v>0</v>
      </c>
      <c r="BH660" s="229">
        <f>IF(N660="sníž. přenesená",J660,0)</f>
        <v>0</v>
      </c>
      <c r="BI660" s="229">
        <f>IF(N660="nulová",J660,0)</f>
        <v>0</v>
      </c>
      <c r="BJ660" s="20" t="s">
        <v>86</v>
      </c>
      <c r="BK660" s="229">
        <f>ROUND(I660*H660,2)</f>
        <v>0</v>
      </c>
      <c r="BL660" s="20" t="s">
        <v>150</v>
      </c>
      <c r="BM660" s="228" t="s">
        <v>975</v>
      </c>
    </row>
    <row r="661" s="2" customFormat="1">
      <c r="A661" s="41"/>
      <c r="B661" s="42"/>
      <c r="C661" s="43"/>
      <c r="D661" s="230" t="s">
        <v>299</v>
      </c>
      <c r="E661" s="43"/>
      <c r="F661" s="231" t="s">
        <v>976</v>
      </c>
      <c r="G661" s="43"/>
      <c r="H661" s="43"/>
      <c r="I661" s="232"/>
      <c r="J661" s="43"/>
      <c r="K661" s="43"/>
      <c r="L661" s="47"/>
      <c r="M661" s="233"/>
      <c r="N661" s="234"/>
      <c r="O661" s="87"/>
      <c r="P661" s="87"/>
      <c r="Q661" s="87"/>
      <c r="R661" s="87"/>
      <c r="S661" s="87"/>
      <c r="T661" s="88"/>
      <c r="U661" s="41"/>
      <c r="V661" s="41"/>
      <c r="W661" s="41"/>
      <c r="X661" s="41"/>
      <c r="Y661" s="41"/>
      <c r="Z661" s="41"/>
      <c r="AA661" s="41"/>
      <c r="AB661" s="41"/>
      <c r="AC661" s="41"/>
      <c r="AD661" s="41"/>
      <c r="AE661" s="41"/>
      <c r="AT661" s="20" t="s">
        <v>299</v>
      </c>
      <c r="AU661" s="20" t="s">
        <v>188</v>
      </c>
    </row>
    <row r="662" s="13" customFormat="1">
      <c r="A662" s="13"/>
      <c r="B662" s="235"/>
      <c r="C662" s="236"/>
      <c r="D662" s="237" t="s">
        <v>301</v>
      </c>
      <c r="E662" s="238" t="s">
        <v>42</v>
      </c>
      <c r="F662" s="239" t="s">
        <v>393</v>
      </c>
      <c r="G662" s="236"/>
      <c r="H662" s="238" t="s">
        <v>42</v>
      </c>
      <c r="I662" s="240"/>
      <c r="J662" s="236"/>
      <c r="K662" s="236"/>
      <c r="L662" s="241"/>
      <c r="M662" s="242"/>
      <c r="N662" s="243"/>
      <c r="O662" s="243"/>
      <c r="P662" s="243"/>
      <c r="Q662" s="243"/>
      <c r="R662" s="243"/>
      <c r="S662" s="243"/>
      <c r="T662" s="244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45" t="s">
        <v>301</v>
      </c>
      <c r="AU662" s="245" t="s">
        <v>188</v>
      </c>
      <c r="AV662" s="13" t="s">
        <v>86</v>
      </c>
      <c r="AW662" s="13" t="s">
        <v>38</v>
      </c>
      <c r="AX662" s="13" t="s">
        <v>79</v>
      </c>
      <c r="AY662" s="245" t="s">
        <v>292</v>
      </c>
    </row>
    <row r="663" s="14" customFormat="1">
      <c r="A663" s="14"/>
      <c r="B663" s="246"/>
      <c r="C663" s="247"/>
      <c r="D663" s="237" t="s">
        <v>301</v>
      </c>
      <c r="E663" s="248" t="s">
        <v>194</v>
      </c>
      <c r="F663" s="249" t="s">
        <v>88</v>
      </c>
      <c r="G663" s="247"/>
      <c r="H663" s="250">
        <v>2</v>
      </c>
      <c r="I663" s="251"/>
      <c r="J663" s="247"/>
      <c r="K663" s="247"/>
      <c r="L663" s="252"/>
      <c r="M663" s="253"/>
      <c r="N663" s="254"/>
      <c r="O663" s="254"/>
      <c r="P663" s="254"/>
      <c r="Q663" s="254"/>
      <c r="R663" s="254"/>
      <c r="S663" s="254"/>
      <c r="T663" s="255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56" t="s">
        <v>301</v>
      </c>
      <c r="AU663" s="256" t="s">
        <v>188</v>
      </c>
      <c r="AV663" s="14" t="s">
        <v>88</v>
      </c>
      <c r="AW663" s="14" t="s">
        <v>38</v>
      </c>
      <c r="AX663" s="14" t="s">
        <v>79</v>
      </c>
      <c r="AY663" s="256" t="s">
        <v>292</v>
      </c>
    </row>
    <row r="664" s="15" customFormat="1">
      <c r="A664" s="15"/>
      <c r="B664" s="257"/>
      <c r="C664" s="258"/>
      <c r="D664" s="237" t="s">
        <v>301</v>
      </c>
      <c r="E664" s="259" t="s">
        <v>42</v>
      </c>
      <c r="F664" s="260" t="s">
        <v>303</v>
      </c>
      <c r="G664" s="258"/>
      <c r="H664" s="261">
        <v>2</v>
      </c>
      <c r="I664" s="262"/>
      <c r="J664" s="258"/>
      <c r="K664" s="258"/>
      <c r="L664" s="263"/>
      <c r="M664" s="264"/>
      <c r="N664" s="265"/>
      <c r="O664" s="265"/>
      <c r="P664" s="265"/>
      <c r="Q664" s="265"/>
      <c r="R664" s="265"/>
      <c r="S664" s="265"/>
      <c r="T664" s="266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T664" s="267" t="s">
        <v>301</v>
      </c>
      <c r="AU664" s="267" t="s">
        <v>188</v>
      </c>
      <c r="AV664" s="15" t="s">
        <v>150</v>
      </c>
      <c r="AW664" s="15" t="s">
        <v>38</v>
      </c>
      <c r="AX664" s="15" t="s">
        <v>86</v>
      </c>
      <c r="AY664" s="267" t="s">
        <v>292</v>
      </c>
    </row>
    <row r="665" s="2" customFormat="1" ht="52.2" customHeight="1">
      <c r="A665" s="41"/>
      <c r="B665" s="42"/>
      <c r="C665" s="269" t="s">
        <v>977</v>
      </c>
      <c r="D665" s="269" t="s">
        <v>350</v>
      </c>
      <c r="E665" s="270" t="s">
        <v>978</v>
      </c>
      <c r="F665" s="271" t="s">
        <v>979</v>
      </c>
      <c r="G665" s="272" t="s">
        <v>980</v>
      </c>
      <c r="H665" s="273">
        <v>2</v>
      </c>
      <c r="I665" s="274"/>
      <c r="J665" s="275">
        <f>ROUND(I665*H665,2)</f>
        <v>0</v>
      </c>
      <c r="K665" s="271" t="s">
        <v>42</v>
      </c>
      <c r="L665" s="276"/>
      <c r="M665" s="277" t="s">
        <v>42</v>
      </c>
      <c r="N665" s="278" t="s">
        <v>50</v>
      </c>
      <c r="O665" s="87"/>
      <c r="P665" s="226">
        <f>O665*H665</f>
        <v>0</v>
      </c>
      <c r="Q665" s="226">
        <v>0</v>
      </c>
      <c r="R665" s="226">
        <f>Q665*H665</f>
        <v>0</v>
      </c>
      <c r="S665" s="226">
        <v>0</v>
      </c>
      <c r="T665" s="227">
        <f>S665*H665</f>
        <v>0</v>
      </c>
      <c r="U665" s="41"/>
      <c r="V665" s="41"/>
      <c r="W665" s="41"/>
      <c r="X665" s="41"/>
      <c r="Y665" s="41"/>
      <c r="Z665" s="41"/>
      <c r="AA665" s="41"/>
      <c r="AB665" s="41"/>
      <c r="AC665" s="41"/>
      <c r="AD665" s="41"/>
      <c r="AE665" s="41"/>
      <c r="AR665" s="228" t="s">
        <v>340</v>
      </c>
      <c r="AT665" s="228" t="s">
        <v>350</v>
      </c>
      <c r="AU665" s="228" t="s">
        <v>188</v>
      </c>
      <c r="AY665" s="20" t="s">
        <v>292</v>
      </c>
      <c r="BE665" s="229">
        <f>IF(N665="základní",J665,0)</f>
        <v>0</v>
      </c>
      <c r="BF665" s="229">
        <f>IF(N665="snížená",J665,0)</f>
        <v>0</v>
      </c>
      <c r="BG665" s="229">
        <f>IF(N665="zákl. přenesená",J665,0)</f>
        <v>0</v>
      </c>
      <c r="BH665" s="229">
        <f>IF(N665="sníž. přenesená",J665,0)</f>
        <v>0</v>
      </c>
      <c r="BI665" s="229">
        <f>IF(N665="nulová",J665,0)</f>
        <v>0</v>
      </c>
      <c r="BJ665" s="20" t="s">
        <v>86</v>
      </c>
      <c r="BK665" s="229">
        <f>ROUND(I665*H665,2)</f>
        <v>0</v>
      </c>
      <c r="BL665" s="20" t="s">
        <v>150</v>
      </c>
      <c r="BM665" s="228" t="s">
        <v>981</v>
      </c>
    </row>
    <row r="666" s="2" customFormat="1">
      <c r="A666" s="41"/>
      <c r="B666" s="42"/>
      <c r="C666" s="43"/>
      <c r="D666" s="237" t="s">
        <v>324</v>
      </c>
      <c r="E666" s="43"/>
      <c r="F666" s="268" t="s">
        <v>982</v>
      </c>
      <c r="G666" s="43"/>
      <c r="H666" s="43"/>
      <c r="I666" s="232"/>
      <c r="J666" s="43"/>
      <c r="K666" s="43"/>
      <c r="L666" s="47"/>
      <c r="M666" s="233"/>
      <c r="N666" s="234"/>
      <c r="O666" s="87"/>
      <c r="P666" s="87"/>
      <c r="Q666" s="87"/>
      <c r="R666" s="87"/>
      <c r="S666" s="87"/>
      <c r="T666" s="88"/>
      <c r="U666" s="41"/>
      <c r="V666" s="41"/>
      <c r="W666" s="41"/>
      <c r="X666" s="41"/>
      <c r="Y666" s="41"/>
      <c r="Z666" s="41"/>
      <c r="AA666" s="41"/>
      <c r="AB666" s="41"/>
      <c r="AC666" s="41"/>
      <c r="AD666" s="41"/>
      <c r="AE666" s="41"/>
      <c r="AT666" s="20" t="s">
        <v>324</v>
      </c>
      <c r="AU666" s="20" t="s">
        <v>188</v>
      </c>
    </row>
    <row r="667" s="14" customFormat="1">
      <c r="A667" s="14"/>
      <c r="B667" s="246"/>
      <c r="C667" s="247"/>
      <c r="D667" s="237" t="s">
        <v>301</v>
      </c>
      <c r="E667" s="248" t="s">
        <v>42</v>
      </c>
      <c r="F667" s="249" t="s">
        <v>194</v>
      </c>
      <c r="G667" s="247"/>
      <c r="H667" s="250">
        <v>2</v>
      </c>
      <c r="I667" s="251"/>
      <c r="J667" s="247"/>
      <c r="K667" s="247"/>
      <c r="L667" s="252"/>
      <c r="M667" s="253"/>
      <c r="N667" s="254"/>
      <c r="O667" s="254"/>
      <c r="P667" s="254"/>
      <c r="Q667" s="254"/>
      <c r="R667" s="254"/>
      <c r="S667" s="254"/>
      <c r="T667" s="255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56" t="s">
        <v>301</v>
      </c>
      <c r="AU667" s="256" t="s">
        <v>188</v>
      </c>
      <c r="AV667" s="14" t="s">
        <v>88</v>
      </c>
      <c r="AW667" s="14" t="s">
        <v>38</v>
      </c>
      <c r="AX667" s="14" t="s">
        <v>79</v>
      </c>
      <c r="AY667" s="256" t="s">
        <v>292</v>
      </c>
    </row>
    <row r="668" s="15" customFormat="1">
      <c r="A668" s="15"/>
      <c r="B668" s="257"/>
      <c r="C668" s="258"/>
      <c r="D668" s="237" t="s">
        <v>301</v>
      </c>
      <c r="E668" s="259" t="s">
        <v>42</v>
      </c>
      <c r="F668" s="260" t="s">
        <v>303</v>
      </c>
      <c r="G668" s="258"/>
      <c r="H668" s="261">
        <v>2</v>
      </c>
      <c r="I668" s="262"/>
      <c r="J668" s="258"/>
      <c r="K668" s="258"/>
      <c r="L668" s="263"/>
      <c r="M668" s="264"/>
      <c r="N668" s="265"/>
      <c r="O668" s="265"/>
      <c r="P668" s="265"/>
      <c r="Q668" s="265"/>
      <c r="R668" s="265"/>
      <c r="S668" s="265"/>
      <c r="T668" s="266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  <c r="AT668" s="267" t="s">
        <v>301</v>
      </c>
      <c r="AU668" s="267" t="s">
        <v>188</v>
      </c>
      <c r="AV668" s="15" t="s">
        <v>150</v>
      </c>
      <c r="AW668" s="15" t="s">
        <v>38</v>
      </c>
      <c r="AX668" s="15" t="s">
        <v>86</v>
      </c>
      <c r="AY668" s="267" t="s">
        <v>292</v>
      </c>
    </row>
    <row r="669" s="2" customFormat="1" ht="24.15" customHeight="1">
      <c r="A669" s="41"/>
      <c r="B669" s="42"/>
      <c r="C669" s="217" t="s">
        <v>983</v>
      </c>
      <c r="D669" s="217" t="s">
        <v>294</v>
      </c>
      <c r="E669" s="218" t="s">
        <v>984</v>
      </c>
      <c r="F669" s="219" t="s">
        <v>985</v>
      </c>
      <c r="G669" s="220" t="s">
        <v>181</v>
      </c>
      <c r="H669" s="221">
        <v>2</v>
      </c>
      <c r="I669" s="222"/>
      <c r="J669" s="223">
        <f>ROUND(I669*H669,2)</f>
        <v>0</v>
      </c>
      <c r="K669" s="219" t="s">
        <v>42</v>
      </c>
      <c r="L669" s="47"/>
      <c r="M669" s="224" t="s">
        <v>42</v>
      </c>
      <c r="N669" s="225" t="s">
        <v>50</v>
      </c>
      <c r="O669" s="87"/>
      <c r="P669" s="226">
        <f>O669*H669</f>
        <v>0</v>
      </c>
      <c r="Q669" s="226">
        <v>0</v>
      </c>
      <c r="R669" s="226">
        <f>Q669*H669</f>
        <v>0</v>
      </c>
      <c r="S669" s="226">
        <v>0</v>
      </c>
      <c r="T669" s="227">
        <f>S669*H669</f>
        <v>0</v>
      </c>
      <c r="U669" s="41"/>
      <c r="V669" s="41"/>
      <c r="W669" s="41"/>
      <c r="X669" s="41"/>
      <c r="Y669" s="41"/>
      <c r="Z669" s="41"/>
      <c r="AA669" s="41"/>
      <c r="AB669" s="41"/>
      <c r="AC669" s="41"/>
      <c r="AD669" s="41"/>
      <c r="AE669" s="41"/>
      <c r="AR669" s="228" t="s">
        <v>150</v>
      </c>
      <c r="AT669" s="228" t="s">
        <v>294</v>
      </c>
      <c r="AU669" s="228" t="s">
        <v>188</v>
      </c>
      <c r="AY669" s="20" t="s">
        <v>292</v>
      </c>
      <c r="BE669" s="229">
        <f>IF(N669="základní",J669,0)</f>
        <v>0</v>
      </c>
      <c r="BF669" s="229">
        <f>IF(N669="snížená",J669,0)</f>
        <v>0</v>
      </c>
      <c r="BG669" s="229">
        <f>IF(N669="zákl. přenesená",J669,0)</f>
        <v>0</v>
      </c>
      <c r="BH669" s="229">
        <f>IF(N669="sníž. přenesená",J669,0)</f>
        <v>0</v>
      </c>
      <c r="BI669" s="229">
        <f>IF(N669="nulová",J669,0)</f>
        <v>0</v>
      </c>
      <c r="BJ669" s="20" t="s">
        <v>86</v>
      </c>
      <c r="BK669" s="229">
        <f>ROUND(I669*H669,2)</f>
        <v>0</v>
      </c>
      <c r="BL669" s="20" t="s">
        <v>150</v>
      </c>
      <c r="BM669" s="228" t="s">
        <v>986</v>
      </c>
    </row>
    <row r="670" s="13" customFormat="1">
      <c r="A670" s="13"/>
      <c r="B670" s="235"/>
      <c r="C670" s="236"/>
      <c r="D670" s="237" t="s">
        <v>301</v>
      </c>
      <c r="E670" s="238" t="s">
        <v>42</v>
      </c>
      <c r="F670" s="239" t="s">
        <v>393</v>
      </c>
      <c r="G670" s="236"/>
      <c r="H670" s="238" t="s">
        <v>42</v>
      </c>
      <c r="I670" s="240"/>
      <c r="J670" s="236"/>
      <c r="K670" s="236"/>
      <c r="L670" s="241"/>
      <c r="M670" s="242"/>
      <c r="N670" s="243"/>
      <c r="O670" s="243"/>
      <c r="P670" s="243"/>
      <c r="Q670" s="243"/>
      <c r="R670" s="243"/>
      <c r="S670" s="243"/>
      <c r="T670" s="244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45" t="s">
        <v>301</v>
      </c>
      <c r="AU670" s="245" t="s">
        <v>188</v>
      </c>
      <c r="AV670" s="13" t="s">
        <v>86</v>
      </c>
      <c r="AW670" s="13" t="s">
        <v>38</v>
      </c>
      <c r="AX670" s="13" t="s">
        <v>79</v>
      </c>
      <c r="AY670" s="245" t="s">
        <v>292</v>
      </c>
    </row>
    <row r="671" s="14" customFormat="1">
      <c r="A671" s="14"/>
      <c r="B671" s="246"/>
      <c r="C671" s="247"/>
      <c r="D671" s="237" t="s">
        <v>301</v>
      </c>
      <c r="E671" s="248" t="s">
        <v>192</v>
      </c>
      <c r="F671" s="249" t="s">
        <v>88</v>
      </c>
      <c r="G671" s="247"/>
      <c r="H671" s="250">
        <v>2</v>
      </c>
      <c r="I671" s="251"/>
      <c r="J671" s="247"/>
      <c r="K671" s="247"/>
      <c r="L671" s="252"/>
      <c r="M671" s="253"/>
      <c r="N671" s="254"/>
      <c r="O671" s="254"/>
      <c r="P671" s="254"/>
      <c r="Q671" s="254"/>
      <c r="R671" s="254"/>
      <c r="S671" s="254"/>
      <c r="T671" s="255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56" t="s">
        <v>301</v>
      </c>
      <c r="AU671" s="256" t="s">
        <v>188</v>
      </c>
      <c r="AV671" s="14" t="s">
        <v>88</v>
      </c>
      <c r="AW671" s="14" t="s">
        <v>38</v>
      </c>
      <c r="AX671" s="14" t="s">
        <v>79</v>
      </c>
      <c r="AY671" s="256" t="s">
        <v>292</v>
      </c>
    </row>
    <row r="672" s="15" customFormat="1">
      <c r="A672" s="15"/>
      <c r="B672" s="257"/>
      <c r="C672" s="258"/>
      <c r="D672" s="237" t="s">
        <v>301</v>
      </c>
      <c r="E672" s="259" t="s">
        <v>42</v>
      </c>
      <c r="F672" s="260" t="s">
        <v>303</v>
      </c>
      <c r="G672" s="258"/>
      <c r="H672" s="261">
        <v>2</v>
      </c>
      <c r="I672" s="262"/>
      <c r="J672" s="258"/>
      <c r="K672" s="258"/>
      <c r="L672" s="263"/>
      <c r="M672" s="264"/>
      <c r="N672" s="265"/>
      <c r="O672" s="265"/>
      <c r="P672" s="265"/>
      <c r="Q672" s="265"/>
      <c r="R672" s="265"/>
      <c r="S672" s="265"/>
      <c r="T672" s="266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T672" s="267" t="s">
        <v>301</v>
      </c>
      <c r="AU672" s="267" t="s">
        <v>188</v>
      </c>
      <c r="AV672" s="15" t="s">
        <v>150</v>
      </c>
      <c r="AW672" s="15" t="s">
        <v>38</v>
      </c>
      <c r="AX672" s="15" t="s">
        <v>86</v>
      </c>
      <c r="AY672" s="267" t="s">
        <v>292</v>
      </c>
    </row>
    <row r="673" s="2" customFormat="1" ht="37.8" customHeight="1">
      <c r="A673" s="41"/>
      <c r="B673" s="42"/>
      <c r="C673" s="269" t="s">
        <v>987</v>
      </c>
      <c r="D673" s="269" t="s">
        <v>350</v>
      </c>
      <c r="E673" s="270" t="s">
        <v>988</v>
      </c>
      <c r="F673" s="271" t="s">
        <v>989</v>
      </c>
      <c r="G673" s="272" t="s">
        <v>181</v>
      </c>
      <c r="H673" s="273">
        <v>2</v>
      </c>
      <c r="I673" s="274"/>
      <c r="J673" s="275">
        <f>ROUND(I673*H673,2)</f>
        <v>0</v>
      </c>
      <c r="K673" s="271" t="s">
        <v>42</v>
      </c>
      <c r="L673" s="276"/>
      <c r="M673" s="277" t="s">
        <v>42</v>
      </c>
      <c r="N673" s="278" t="s">
        <v>50</v>
      </c>
      <c r="O673" s="87"/>
      <c r="P673" s="226">
        <f>O673*H673</f>
        <v>0</v>
      </c>
      <c r="Q673" s="226">
        <v>0.65000000000000002</v>
      </c>
      <c r="R673" s="226">
        <f>Q673*H673</f>
        <v>1.3</v>
      </c>
      <c r="S673" s="226">
        <v>0</v>
      </c>
      <c r="T673" s="227">
        <f>S673*H673</f>
        <v>0</v>
      </c>
      <c r="U673" s="41"/>
      <c r="V673" s="41"/>
      <c r="W673" s="41"/>
      <c r="X673" s="41"/>
      <c r="Y673" s="41"/>
      <c r="Z673" s="41"/>
      <c r="AA673" s="41"/>
      <c r="AB673" s="41"/>
      <c r="AC673" s="41"/>
      <c r="AD673" s="41"/>
      <c r="AE673" s="41"/>
      <c r="AR673" s="228" t="s">
        <v>340</v>
      </c>
      <c r="AT673" s="228" t="s">
        <v>350</v>
      </c>
      <c r="AU673" s="228" t="s">
        <v>188</v>
      </c>
      <c r="AY673" s="20" t="s">
        <v>292</v>
      </c>
      <c r="BE673" s="229">
        <f>IF(N673="základní",J673,0)</f>
        <v>0</v>
      </c>
      <c r="BF673" s="229">
        <f>IF(N673="snížená",J673,0)</f>
        <v>0</v>
      </c>
      <c r="BG673" s="229">
        <f>IF(N673="zákl. přenesená",J673,0)</f>
        <v>0</v>
      </c>
      <c r="BH673" s="229">
        <f>IF(N673="sníž. přenesená",J673,0)</f>
        <v>0</v>
      </c>
      <c r="BI673" s="229">
        <f>IF(N673="nulová",J673,0)</f>
        <v>0</v>
      </c>
      <c r="BJ673" s="20" t="s">
        <v>86</v>
      </c>
      <c r="BK673" s="229">
        <f>ROUND(I673*H673,2)</f>
        <v>0</v>
      </c>
      <c r="BL673" s="20" t="s">
        <v>150</v>
      </c>
      <c r="BM673" s="228" t="s">
        <v>990</v>
      </c>
    </row>
    <row r="674" s="2" customFormat="1">
      <c r="A674" s="41"/>
      <c r="B674" s="42"/>
      <c r="C674" s="43"/>
      <c r="D674" s="237" t="s">
        <v>324</v>
      </c>
      <c r="E674" s="43"/>
      <c r="F674" s="268" t="s">
        <v>991</v>
      </c>
      <c r="G674" s="43"/>
      <c r="H674" s="43"/>
      <c r="I674" s="232"/>
      <c r="J674" s="43"/>
      <c r="K674" s="43"/>
      <c r="L674" s="47"/>
      <c r="M674" s="233"/>
      <c r="N674" s="234"/>
      <c r="O674" s="87"/>
      <c r="P674" s="87"/>
      <c r="Q674" s="87"/>
      <c r="R674" s="87"/>
      <c r="S674" s="87"/>
      <c r="T674" s="88"/>
      <c r="U674" s="41"/>
      <c r="V674" s="41"/>
      <c r="W674" s="41"/>
      <c r="X674" s="41"/>
      <c r="Y674" s="41"/>
      <c r="Z674" s="41"/>
      <c r="AA674" s="41"/>
      <c r="AB674" s="41"/>
      <c r="AC674" s="41"/>
      <c r="AD674" s="41"/>
      <c r="AE674" s="41"/>
      <c r="AT674" s="20" t="s">
        <v>324</v>
      </c>
      <c r="AU674" s="20" t="s">
        <v>188</v>
      </c>
    </row>
    <row r="675" s="14" customFormat="1">
      <c r="A675" s="14"/>
      <c r="B675" s="246"/>
      <c r="C675" s="247"/>
      <c r="D675" s="237" t="s">
        <v>301</v>
      </c>
      <c r="E675" s="248" t="s">
        <v>42</v>
      </c>
      <c r="F675" s="249" t="s">
        <v>192</v>
      </c>
      <c r="G675" s="247"/>
      <c r="H675" s="250">
        <v>2</v>
      </c>
      <c r="I675" s="251"/>
      <c r="J675" s="247"/>
      <c r="K675" s="247"/>
      <c r="L675" s="252"/>
      <c r="M675" s="253"/>
      <c r="N675" s="254"/>
      <c r="O675" s="254"/>
      <c r="P675" s="254"/>
      <c r="Q675" s="254"/>
      <c r="R675" s="254"/>
      <c r="S675" s="254"/>
      <c r="T675" s="255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56" t="s">
        <v>301</v>
      </c>
      <c r="AU675" s="256" t="s">
        <v>188</v>
      </c>
      <c r="AV675" s="14" t="s">
        <v>88</v>
      </c>
      <c r="AW675" s="14" t="s">
        <v>38</v>
      </c>
      <c r="AX675" s="14" t="s">
        <v>79</v>
      </c>
      <c r="AY675" s="256" t="s">
        <v>292</v>
      </c>
    </row>
    <row r="676" s="15" customFormat="1">
      <c r="A676" s="15"/>
      <c r="B676" s="257"/>
      <c r="C676" s="258"/>
      <c r="D676" s="237" t="s">
        <v>301</v>
      </c>
      <c r="E676" s="259" t="s">
        <v>42</v>
      </c>
      <c r="F676" s="260" t="s">
        <v>303</v>
      </c>
      <c r="G676" s="258"/>
      <c r="H676" s="261">
        <v>2</v>
      </c>
      <c r="I676" s="262"/>
      <c r="J676" s="258"/>
      <c r="K676" s="258"/>
      <c r="L676" s="263"/>
      <c r="M676" s="264"/>
      <c r="N676" s="265"/>
      <c r="O676" s="265"/>
      <c r="P676" s="265"/>
      <c r="Q676" s="265"/>
      <c r="R676" s="265"/>
      <c r="S676" s="265"/>
      <c r="T676" s="266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  <c r="AT676" s="267" t="s">
        <v>301</v>
      </c>
      <c r="AU676" s="267" t="s">
        <v>188</v>
      </c>
      <c r="AV676" s="15" t="s">
        <v>150</v>
      </c>
      <c r="AW676" s="15" t="s">
        <v>38</v>
      </c>
      <c r="AX676" s="15" t="s">
        <v>86</v>
      </c>
      <c r="AY676" s="267" t="s">
        <v>292</v>
      </c>
    </row>
    <row r="677" s="12" customFormat="1" ht="20.88" customHeight="1">
      <c r="A677" s="12"/>
      <c r="B677" s="201"/>
      <c r="C677" s="202"/>
      <c r="D677" s="203" t="s">
        <v>78</v>
      </c>
      <c r="E677" s="215" t="s">
        <v>824</v>
      </c>
      <c r="F677" s="215" t="s">
        <v>992</v>
      </c>
      <c r="G677" s="202"/>
      <c r="H677" s="202"/>
      <c r="I677" s="205"/>
      <c r="J677" s="216">
        <f>BK677</f>
        <v>0</v>
      </c>
      <c r="K677" s="202"/>
      <c r="L677" s="207"/>
      <c r="M677" s="208"/>
      <c r="N677" s="209"/>
      <c r="O677" s="209"/>
      <c r="P677" s="210">
        <f>SUM(P678:P776)</f>
        <v>0</v>
      </c>
      <c r="Q677" s="209"/>
      <c r="R677" s="210">
        <f>SUM(R678:R776)</f>
        <v>0</v>
      </c>
      <c r="S677" s="209"/>
      <c r="T677" s="211">
        <f>SUM(T678:T776)</f>
        <v>884.12239999999997</v>
      </c>
      <c r="U677" s="12"/>
      <c r="V677" s="12"/>
      <c r="W677" s="12"/>
      <c r="X677" s="12"/>
      <c r="Y677" s="12"/>
      <c r="Z677" s="12"/>
      <c r="AA677" s="12"/>
      <c r="AB677" s="12"/>
      <c r="AC677" s="12"/>
      <c r="AD677" s="12"/>
      <c r="AE677" s="12"/>
      <c r="AR677" s="212" t="s">
        <v>86</v>
      </c>
      <c r="AT677" s="213" t="s">
        <v>78</v>
      </c>
      <c r="AU677" s="213" t="s">
        <v>88</v>
      </c>
      <c r="AY677" s="212" t="s">
        <v>292</v>
      </c>
      <c r="BK677" s="214">
        <f>SUM(BK678:BK776)</f>
        <v>0</v>
      </c>
    </row>
    <row r="678" s="2" customFormat="1" ht="33" customHeight="1">
      <c r="A678" s="41"/>
      <c r="B678" s="42"/>
      <c r="C678" s="217" t="s">
        <v>993</v>
      </c>
      <c r="D678" s="217" t="s">
        <v>294</v>
      </c>
      <c r="E678" s="218" t="s">
        <v>994</v>
      </c>
      <c r="F678" s="219" t="s">
        <v>995</v>
      </c>
      <c r="G678" s="220" t="s">
        <v>116</v>
      </c>
      <c r="H678" s="221">
        <v>32.5</v>
      </c>
      <c r="I678" s="222"/>
      <c r="J678" s="223">
        <f>ROUND(I678*H678,2)</f>
        <v>0</v>
      </c>
      <c r="K678" s="219" t="s">
        <v>297</v>
      </c>
      <c r="L678" s="47"/>
      <c r="M678" s="224" t="s">
        <v>42</v>
      </c>
      <c r="N678" s="225" t="s">
        <v>50</v>
      </c>
      <c r="O678" s="87"/>
      <c r="P678" s="226">
        <f>O678*H678</f>
        <v>0</v>
      </c>
      <c r="Q678" s="226">
        <v>0</v>
      </c>
      <c r="R678" s="226">
        <f>Q678*H678</f>
        <v>0</v>
      </c>
      <c r="S678" s="226">
        <v>0.58599999999999997</v>
      </c>
      <c r="T678" s="227">
        <f>S678*H678</f>
        <v>19.044999999999998</v>
      </c>
      <c r="U678" s="41"/>
      <c r="V678" s="41"/>
      <c r="W678" s="41"/>
      <c r="X678" s="41"/>
      <c r="Y678" s="41"/>
      <c r="Z678" s="41"/>
      <c r="AA678" s="41"/>
      <c r="AB678" s="41"/>
      <c r="AC678" s="41"/>
      <c r="AD678" s="41"/>
      <c r="AE678" s="41"/>
      <c r="AR678" s="228" t="s">
        <v>150</v>
      </c>
      <c r="AT678" s="228" t="s">
        <v>294</v>
      </c>
      <c r="AU678" s="228" t="s">
        <v>188</v>
      </c>
      <c r="AY678" s="20" t="s">
        <v>292</v>
      </c>
      <c r="BE678" s="229">
        <f>IF(N678="základní",J678,0)</f>
        <v>0</v>
      </c>
      <c r="BF678" s="229">
        <f>IF(N678="snížená",J678,0)</f>
        <v>0</v>
      </c>
      <c r="BG678" s="229">
        <f>IF(N678="zákl. přenesená",J678,0)</f>
        <v>0</v>
      </c>
      <c r="BH678" s="229">
        <f>IF(N678="sníž. přenesená",J678,0)</f>
        <v>0</v>
      </c>
      <c r="BI678" s="229">
        <f>IF(N678="nulová",J678,0)</f>
        <v>0</v>
      </c>
      <c r="BJ678" s="20" t="s">
        <v>86</v>
      </c>
      <c r="BK678" s="229">
        <f>ROUND(I678*H678,2)</f>
        <v>0</v>
      </c>
      <c r="BL678" s="20" t="s">
        <v>150</v>
      </c>
      <c r="BM678" s="228" t="s">
        <v>996</v>
      </c>
    </row>
    <row r="679" s="2" customFormat="1">
      <c r="A679" s="41"/>
      <c r="B679" s="42"/>
      <c r="C679" s="43"/>
      <c r="D679" s="230" t="s">
        <v>299</v>
      </c>
      <c r="E679" s="43"/>
      <c r="F679" s="231" t="s">
        <v>997</v>
      </c>
      <c r="G679" s="43"/>
      <c r="H679" s="43"/>
      <c r="I679" s="232"/>
      <c r="J679" s="43"/>
      <c r="K679" s="43"/>
      <c r="L679" s="47"/>
      <c r="M679" s="233"/>
      <c r="N679" s="234"/>
      <c r="O679" s="87"/>
      <c r="P679" s="87"/>
      <c r="Q679" s="87"/>
      <c r="R679" s="87"/>
      <c r="S679" s="87"/>
      <c r="T679" s="88"/>
      <c r="U679" s="41"/>
      <c r="V679" s="41"/>
      <c r="W679" s="41"/>
      <c r="X679" s="41"/>
      <c r="Y679" s="41"/>
      <c r="Z679" s="41"/>
      <c r="AA679" s="41"/>
      <c r="AB679" s="41"/>
      <c r="AC679" s="41"/>
      <c r="AD679" s="41"/>
      <c r="AE679" s="41"/>
      <c r="AT679" s="20" t="s">
        <v>299</v>
      </c>
      <c r="AU679" s="20" t="s">
        <v>188</v>
      </c>
    </row>
    <row r="680" s="13" customFormat="1">
      <c r="A680" s="13"/>
      <c r="B680" s="235"/>
      <c r="C680" s="236"/>
      <c r="D680" s="237" t="s">
        <v>301</v>
      </c>
      <c r="E680" s="238" t="s">
        <v>42</v>
      </c>
      <c r="F680" s="239" t="s">
        <v>302</v>
      </c>
      <c r="G680" s="236"/>
      <c r="H680" s="238" t="s">
        <v>42</v>
      </c>
      <c r="I680" s="240"/>
      <c r="J680" s="236"/>
      <c r="K680" s="236"/>
      <c r="L680" s="241"/>
      <c r="M680" s="242"/>
      <c r="N680" s="243"/>
      <c r="O680" s="243"/>
      <c r="P680" s="243"/>
      <c r="Q680" s="243"/>
      <c r="R680" s="243"/>
      <c r="S680" s="243"/>
      <c r="T680" s="244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45" t="s">
        <v>301</v>
      </c>
      <c r="AU680" s="245" t="s">
        <v>188</v>
      </c>
      <c r="AV680" s="13" t="s">
        <v>86</v>
      </c>
      <c r="AW680" s="13" t="s">
        <v>38</v>
      </c>
      <c r="AX680" s="13" t="s">
        <v>79</v>
      </c>
      <c r="AY680" s="245" t="s">
        <v>292</v>
      </c>
    </row>
    <row r="681" s="14" customFormat="1">
      <c r="A681" s="14"/>
      <c r="B681" s="246"/>
      <c r="C681" s="247"/>
      <c r="D681" s="237" t="s">
        <v>301</v>
      </c>
      <c r="E681" s="248" t="s">
        <v>42</v>
      </c>
      <c r="F681" s="249" t="s">
        <v>998</v>
      </c>
      <c r="G681" s="247"/>
      <c r="H681" s="250">
        <v>32.5</v>
      </c>
      <c r="I681" s="251"/>
      <c r="J681" s="247"/>
      <c r="K681" s="247"/>
      <c r="L681" s="252"/>
      <c r="M681" s="253"/>
      <c r="N681" s="254"/>
      <c r="O681" s="254"/>
      <c r="P681" s="254"/>
      <c r="Q681" s="254"/>
      <c r="R681" s="254"/>
      <c r="S681" s="254"/>
      <c r="T681" s="255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56" t="s">
        <v>301</v>
      </c>
      <c r="AU681" s="256" t="s">
        <v>188</v>
      </c>
      <c r="AV681" s="14" t="s">
        <v>88</v>
      </c>
      <c r="AW681" s="14" t="s">
        <v>38</v>
      </c>
      <c r="AX681" s="14" t="s">
        <v>79</v>
      </c>
      <c r="AY681" s="256" t="s">
        <v>292</v>
      </c>
    </row>
    <row r="682" s="15" customFormat="1">
      <c r="A682" s="15"/>
      <c r="B682" s="257"/>
      <c r="C682" s="258"/>
      <c r="D682" s="237" t="s">
        <v>301</v>
      </c>
      <c r="E682" s="259" t="s">
        <v>42</v>
      </c>
      <c r="F682" s="260" t="s">
        <v>303</v>
      </c>
      <c r="G682" s="258"/>
      <c r="H682" s="261">
        <v>32.5</v>
      </c>
      <c r="I682" s="262"/>
      <c r="J682" s="258"/>
      <c r="K682" s="258"/>
      <c r="L682" s="263"/>
      <c r="M682" s="264"/>
      <c r="N682" s="265"/>
      <c r="O682" s="265"/>
      <c r="P682" s="265"/>
      <c r="Q682" s="265"/>
      <c r="R682" s="265"/>
      <c r="S682" s="265"/>
      <c r="T682" s="266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T682" s="267" t="s">
        <v>301</v>
      </c>
      <c r="AU682" s="267" t="s">
        <v>188</v>
      </c>
      <c r="AV682" s="15" t="s">
        <v>150</v>
      </c>
      <c r="AW682" s="15" t="s">
        <v>38</v>
      </c>
      <c r="AX682" s="15" t="s">
        <v>86</v>
      </c>
      <c r="AY682" s="267" t="s">
        <v>292</v>
      </c>
    </row>
    <row r="683" s="2" customFormat="1" ht="37.8" customHeight="1">
      <c r="A683" s="41"/>
      <c r="B683" s="42"/>
      <c r="C683" s="217" t="s">
        <v>354</v>
      </c>
      <c r="D683" s="217" t="s">
        <v>294</v>
      </c>
      <c r="E683" s="218" t="s">
        <v>999</v>
      </c>
      <c r="F683" s="219" t="s">
        <v>1000</v>
      </c>
      <c r="G683" s="220" t="s">
        <v>116</v>
      </c>
      <c r="H683" s="221">
        <v>51.799999999999997</v>
      </c>
      <c r="I683" s="222"/>
      <c r="J683" s="223">
        <f>ROUND(I683*H683,2)</f>
        <v>0</v>
      </c>
      <c r="K683" s="219" t="s">
        <v>297</v>
      </c>
      <c r="L683" s="47"/>
      <c r="M683" s="224" t="s">
        <v>42</v>
      </c>
      <c r="N683" s="225" t="s">
        <v>50</v>
      </c>
      <c r="O683" s="87"/>
      <c r="P683" s="226">
        <f>O683*H683</f>
        <v>0</v>
      </c>
      <c r="Q683" s="226">
        <v>0</v>
      </c>
      <c r="R683" s="226">
        <f>Q683*H683</f>
        <v>0</v>
      </c>
      <c r="S683" s="226">
        <v>0.26000000000000001</v>
      </c>
      <c r="T683" s="227">
        <f>S683*H683</f>
        <v>13.468</v>
      </c>
      <c r="U683" s="41"/>
      <c r="V683" s="41"/>
      <c r="W683" s="41"/>
      <c r="X683" s="41"/>
      <c r="Y683" s="41"/>
      <c r="Z683" s="41"/>
      <c r="AA683" s="41"/>
      <c r="AB683" s="41"/>
      <c r="AC683" s="41"/>
      <c r="AD683" s="41"/>
      <c r="AE683" s="41"/>
      <c r="AR683" s="228" t="s">
        <v>150</v>
      </c>
      <c r="AT683" s="228" t="s">
        <v>294</v>
      </c>
      <c r="AU683" s="228" t="s">
        <v>188</v>
      </c>
      <c r="AY683" s="20" t="s">
        <v>292</v>
      </c>
      <c r="BE683" s="229">
        <f>IF(N683="základní",J683,0)</f>
        <v>0</v>
      </c>
      <c r="BF683" s="229">
        <f>IF(N683="snížená",J683,0)</f>
        <v>0</v>
      </c>
      <c r="BG683" s="229">
        <f>IF(N683="zákl. přenesená",J683,0)</f>
        <v>0</v>
      </c>
      <c r="BH683" s="229">
        <f>IF(N683="sníž. přenesená",J683,0)</f>
        <v>0</v>
      </c>
      <c r="BI683" s="229">
        <f>IF(N683="nulová",J683,0)</f>
        <v>0</v>
      </c>
      <c r="BJ683" s="20" t="s">
        <v>86</v>
      </c>
      <c r="BK683" s="229">
        <f>ROUND(I683*H683,2)</f>
        <v>0</v>
      </c>
      <c r="BL683" s="20" t="s">
        <v>150</v>
      </c>
      <c r="BM683" s="228" t="s">
        <v>1001</v>
      </c>
    </row>
    <row r="684" s="2" customFormat="1">
      <c r="A684" s="41"/>
      <c r="B684" s="42"/>
      <c r="C684" s="43"/>
      <c r="D684" s="230" t="s">
        <v>299</v>
      </c>
      <c r="E684" s="43"/>
      <c r="F684" s="231" t="s">
        <v>1002</v>
      </c>
      <c r="G684" s="43"/>
      <c r="H684" s="43"/>
      <c r="I684" s="232"/>
      <c r="J684" s="43"/>
      <c r="K684" s="43"/>
      <c r="L684" s="47"/>
      <c r="M684" s="233"/>
      <c r="N684" s="234"/>
      <c r="O684" s="87"/>
      <c r="P684" s="87"/>
      <c r="Q684" s="87"/>
      <c r="R684" s="87"/>
      <c r="S684" s="87"/>
      <c r="T684" s="88"/>
      <c r="U684" s="41"/>
      <c r="V684" s="41"/>
      <c r="W684" s="41"/>
      <c r="X684" s="41"/>
      <c r="Y684" s="41"/>
      <c r="Z684" s="41"/>
      <c r="AA684" s="41"/>
      <c r="AB684" s="41"/>
      <c r="AC684" s="41"/>
      <c r="AD684" s="41"/>
      <c r="AE684" s="41"/>
      <c r="AT684" s="20" t="s">
        <v>299</v>
      </c>
      <c r="AU684" s="20" t="s">
        <v>188</v>
      </c>
    </row>
    <row r="685" s="13" customFormat="1">
      <c r="A685" s="13"/>
      <c r="B685" s="235"/>
      <c r="C685" s="236"/>
      <c r="D685" s="237" t="s">
        <v>301</v>
      </c>
      <c r="E685" s="238" t="s">
        <v>42</v>
      </c>
      <c r="F685" s="239" t="s">
        <v>302</v>
      </c>
      <c r="G685" s="236"/>
      <c r="H685" s="238" t="s">
        <v>42</v>
      </c>
      <c r="I685" s="240"/>
      <c r="J685" s="236"/>
      <c r="K685" s="236"/>
      <c r="L685" s="241"/>
      <c r="M685" s="242"/>
      <c r="N685" s="243"/>
      <c r="O685" s="243"/>
      <c r="P685" s="243"/>
      <c r="Q685" s="243"/>
      <c r="R685" s="243"/>
      <c r="S685" s="243"/>
      <c r="T685" s="244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45" t="s">
        <v>301</v>
      </c>
      <c r="AU685" s="245" t="s">
        <v>188</v>
      </c>
      <c r="AV685" s="13" t="s">
        <v>86</v>
      </c>
      <c r="AW685" s="13" t="s">
        <v>38</v>
      </c>
      <c r="AX685" s="13" t="s">
        <v>79</v>
      </c>
      <c r="AY685" s="245" t="s">
        <v>292</v>
      </c>
    </row>
    <row r="686" s="14" customFormat="1">
      <c r="A686" s="14"/>
      <c r="B686" s="246"/>
      <c r="C686" s="247"/>
      <c r="D686" s="237" t="s">
        <v>301</v>
      </c>
      <c r="E686" s="248" t="s">
        <v>221</v>
      </c>
      <c r="F686" s="249" t="s">
        <v>1003</v>
      </c>
      <c r="G686" s="247"/>
      <c r="H686" s="250">
        <v>51.799999999999997</v>
      </c>
      <c r="I686" s="251"/>
      <c r="J686" s="247"/>
      <c r="K686" s="247"/>
      <c r="L686" s="252"/>
      <c r="M686" s="253"/>
      <c r="N686" s="254"/>
      <c r="O686" s="254"/>
      <c r="P686" s="254"/>
      <c r="Q686" s="254"/>
      <c r="R686" s="254"/>
      <c r="S686" s="254"/>
      <c r="T686" s="255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56" t="s">
        <v>301</v>
      </c>
      <c r="AU686" s="256" t="s">
        <v>188</v>
      </c>
      <c r="AV686" s="14" t="s">
        <v>88</v>
      </c>
      <c r="AW686" s="14" t="s">
        <v>38</v>
      </c>
      <c r="AX686" s="14" t="s">
        <v>79</v>
      </c>
      <c r="AY686" s="256" t="s">
        <v>292</v>
      </c>
    </row>
    <row r="687" s="15" customFormat="1">
      <c r="A687" s="15"/>
      <c r="B687" s="257"/>
      <c r="C687" s="258"/>
      <c r="D687" s="237" t="s">
        <v>301</v>
      </c>
      <c r="E687" s="259" t="s">
        <v>42</v>
      </c>
      <c r="F687" s="260" t="s">
        <v>303</v>
      </c>
      <c r="G687" s="258"/>
      <c r="H687" s="261">
        <v>51.799999999999997</v>
      </c>
      <c r="I687" s="262"/>
      <c r="J687" s="258"/>
      <c r="K687" s="258"/>
      <c r="L687" s="263"/>
      <c r="M687" s="264"/>
      <c r="N687" s="265"/>
      <c r="O687" s="265"/>
      <c r="P687" s="265"/>
      <c r="Q687" s="265"/>
      <c r="R687" s="265"/>
      <c r="S687" s="265"/>
      <c r="T687" s="266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T687" s="267" t="s">
        <v>301</v>
      </c>
      <c r="AU687" s="267" t="s">
        <v>188</v>
      </c>
      <c r="AV687" s="15" t="s">
        <v>150</v>
      </c>
      <c r="AW687" s="15" t="s">
        <v>38</v>
      </c>
      <c r="AX687" s="15" t="s">
        <v>86</v>
      </c>
      <c r="AY687" s="267" t="s">
        <v>292</v>
      </c>
    </row>
    <row r="688" s="2" customFormat="1" ht="37.8" customHeight="1">
      <c r="A688" s="41"/>
      <c r="B688" s="42"/>
      <c r="C688" s="217" t="s">
        <v>1004</v>
      </c>
      <c r="D688" s="217" t="s">
        <v>294</v>
      </c>
      <c r="E688" s="218" t="s">
        <v>1005</v>
      </c>
      <c r="F688" s="219" t="s">
        <v>1006</v>
      </c>
      <c r="G688" s="220" t="s">
        <v>116</v>
      </c>
      <c r="H688" s="221">
        <v>9</v>
      </c>
      <c r="I688" s="222"/>
      <c r="J688" s="223">
        <f>ROUND(I688*H688,2)</f>
        <v>0</v>
      </c>
      <c r="K688" s="219" t="s">
        <v>297</v>
      </c>
      <c r="L688" s="47"/>
      <c r="M688" s="224" t="s">
        <v>42</v>
      </c>
      <c r="N688" s="225" t="s">
        <v>50</v>
      </c>
      <c r="O688" s="87"/>
      <c r="P688" s="226">
        <f>O688*H688</f>
        <v>0</v>
      </c>
      <c r="Q688" s="226">
        <v>0</v>
      </c>
      <c r="R688" s="226">
        <f>Q688*H688</f>
        <v>0</v>
      </c>
      <c r="S688" s="226">
        <v>0.40000000000000002</v>
      </c>
      <c r="T688" s="227">
        <f>S688*H688</f>
        <v>3.6000000000000001</v>
      </c>
      <c r="U688" s="41"/>
      <c r="V688" s="41"/>
      <c r="W688" s="41"/>
      <c r="X688" s="41"/>
      <c r="Y688" s="41"/>
      <c r="Z688" s="41"/>
      <c r="AA688" s="41"/>
      <c r="AB688" s="41"/>
      <c r="AC688" s="41"/>
      <c r="AD688" s="41"/>
      <c r="AE688" s="41"/>
      <c r="AR688" s="228" t="s">
        <v>150</v>
      </c>
      <c r="AT688" s="228" t="s">
        <v>294</v>
      </c>
      <c r="AU688" s="228" t="s">
        <v>188</v>
      </c>
      <c r="AY688" s="20" t="s">
        <v>292</v>
      </c>
      <c r="BE688" s="229">
        <f>IF(N688="základní",J688,0)</f>
        <v>0</v>
      </c>
      <c r="BF688" s="229">
        <f>IF(N688="snížená",J688,0)</f>
        <v>0</v>
      </c>
      <c r="BG688" s="229">
        <f>IF(N688="zákl. přenesená",J688,0)</f>
        <v>0</v>
      </c>
      <c r="BH688" s="229">
        <f>IF(N688="sníž. přenesená",J688,0)</f>
        <v>0</v>
      </c>
      <c r="BI688" s="229">
        <f>IF(N688="nulová",J688,0)</f>
        <v>0</v>
      </c>
      <c r="BJ688" s="20" t="s">
        <v>86</v>
      </c>
      <c r="BK688" s="229">
        <f>ROUND(I688*H688,2)</f>
        <v>0</v>
      </c>
      <c r="BL688" s="20" t="s">
        <v>150</v>
      </c>
      <c r="BM688" s="228" t="s">
        <v>1007</v>
      </c>
    </row>
    <row r="689" s="2" customFormat="1">
      <c r="A689" s="41"/>
      <c r="B689" s="42"/>
      <c r="C689" s="43"/>
      <c r="D689" s="230" t="s">
        <v>299</v>
      </c>
      <c r="E689" s="43"/>
      <c r="F689" s="231" t="s">
        <v>1008</v>
      </c>
      <c r="G689" s="43"/>
      <c r="H689" s="43"/>
      <c r="I689" s="232"/>
      <c r="J689" s="43"/>
      <c r="K689" s="43"/>
      <c r="L689" s="47"/>
      <c r="M689" s="233"/>
      <c r="N689" s="234"/>
      <c r="O689" s="87"/>
      <c r="P689" s="87"/>
      <c r="Q689" s="87"/>
      <c r="R689" s="87"/>
      <c r="S689" s="87"/>
      <c r="T689" s="88"/>
      <c r="U689" s="41"/>
      <c r="V689" s="41"/>
      <c r="W689" s="41"/>
      <c r="X689" s="41"/>
      <c r="Y689" s="41"/>
      <c r="Z689" s="41"/>
      <c r="AA689" s="41"/>
      <c r="AB689" s="41"/>
      <c r="AC689" s="41"/>
      <c r="AD689" s="41"/>
      <c r="AE689" s="41"/>
      <c r="AT689" s="20" t="s">
        <v>299</v>
      </c>
      <c r="AU689" s="20" t="s">
        <v>188</v>
      </c>
    </row>
    <row r="690" s="13" customFormat="1">
      <c r="A690" s="13"/>
      <c r="B690" s="235"/>
      <c r="C690" s="236"/>
      <c r="D690" s="237" t="s">
        <v>301</v>
      </c>
      <c r="E690" s="238" t="s">
        <v>42</v>
      </c>
      <c r="F690" s="239" t="s">
        <v>302</v>
      </c>
      <c r="G690" s="236"/>
      <c r="H690" s="238" t="s">
        <v>42</v>
      </c>
      <c r="I690" s="240"/>
      <c r="J690" s="236"/>
      <c r="K690" s="236"/>
      <c r="L690" s="241"/>
      <c r="M690" s="242"/>
      <c r="N690" s="243"/>
      <c r="O690" s="243"/>
      <c r="P690" s="243"/>
      <c r="Q690" s="243"/>
      <c r="R690" s="243"/>
      <c r="S690" s="243"/>
      <c r="T690" s="244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45" t="s">
        <v>301</v>
      </c>
      <c r="AU690" s="245" t="s">
        <v>188</v>
      </c>
      <c r="AV690" s="13" t="s">
        <v>86</v>
      </c>
      <c r="AW690" s="13" t="s">
        <v>38</v>
      </c>
      <c r="AX690" s="13" t="s">
        <v>79</v>
      </c>
      <c r="AY690" s="245" t="s">
        <v>292</v>
      </c>
    </row>
    <row r="691" s="14" customFormat="1">
      <c r="A691" s="14"/>
      <c r="B691" s="246"/>
      <c r="C691" s="247"/>
      <c r="D691" s="237" t="s">
        <v>301</v>
      </c>
      <c r="E691" s="248" t="s">
        <v>219</v>
      </c>
      <c r="F691" s="249" t="s">
        <v>144</v>
      </c>
      <c r="G691" s="247"/>
      <c r="H691" s="250">
        <v>9</v>
      </c>
      <c r="I691" s="251"/>
      <c r="J691" s="247"/>
      <c r="K691" s="247"/>
      <c r="L691" s="252"/>
      <c r="M691" s="253"/>
      <c r="N691" s="254"/>
      <c r="O691" s="254"/>
      <c r="P691" s="254"/>
      <c r="Q691" s="254"/>
      <c r="R691" s="254"/>
      <c r="S691" s="254"/>
      <c r="T691" s="255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56" t="s">
        <v>301</v>
      </c>
      <c r="AU691" s="256" t="s">
        <v>188</v>
      </c>
      <c r="AV691" s="14" t="s">
        <v>88</v>
      </c>
      <c r="AW691" s="14" t="s">
        <v>38</v>
      </c>
      <c r="AX691" s="14" t="s">
        <v>79</v>
      </c>
      <c r="AY691" s="256" t="s">
        <v>292</v>
      </c>
    </row>
    <row r="692" s="15" customFormat="1">
      <c r="A692" s="15"/>
      <c r="B692" s="257"/>
      <c r="C692" s="258"/>
      <c r="D692" s="237" t="s">
        <v>301</v>
      </c>
      <c r="E692" s="259" t="s">
        <v>42</v>
      </c>
      <c r="F692" s="260" t="s">
        <v>303</v>
      </c>
      <c r="G692" s="258"/>
      <c r="H692" s="261">
        <v>9</v>
      </c>
      <c r="I692" s="262"/>
      <c r="J692" s="258"/>
      <c r="K692" s="258"/>
      <c r="L692" s="263"/>
      <c r="M692" s="264"/>
      <c r="N692" s="265"/>
      <c r="O692" s="265"/>
      <c r="P692" s="265"/>
      <c r="Q692" s="265"/>
      <c r="R692" s="265"/>
      <c r="S692" s="265"/>
      <c r="T692" s="266"/>
      <c r="U692" s="15"/>
      <c r="V692" s="15"/>
      <c r="W692" s="15"/>
      <c r="X692" s="15"/>
      <c r="Y692" s="15"/>
      <c r="Z692" s="15"/>
      <c r="AA692" s="15"/>
      <c r="AB692" s="15"/>
      <c r="AC692" s="15"/>
      <c r="AD692" s="15"/>
      <c r="AE692" s="15"/>
      <c r="AT692" s="267" t="s">
        <v>301</v>
      </c>
      <c r="AU692" s="267" t="s">
        <v>188</v>
      </c>
      <c r="AV692" s="15" t="s">
        <v>150</v>
      </c>
      <c r="AW692" s="15" t="s">
        <v>38</v>
      </c>
      <c r="AX692" s="15" t="s">
        <v>86</v>
      </c>
      <c r="AY692" s="267" t="s">
        <v>292</v>
      </c>
    </row>
    <row r="693" s="2" customFormat="1" ht="37.8" customHeight="1">
      <c r="A693" s="41"/>
      <c r="B693" s="42"/>
      <c r="C693" s="217" t="s">
        <v>1009</v>
      </c>
      <c r="D693" s="217" t="s">
        <v>294</v>
      </c>
      <c r="E693" s="218" t="s">
        <v>1010</v>
      </c>
      <c r="F693" s="219" t="s">
        <v>1011</v>
      </c>
      <c r="G693" s="220" t="s">
        <v>116</v>
      </c>
      <c r="H693" s="221">
        <v>1127.4000000000001</v>
      </c>
      <c r="I693" s="222"/>
      <c r="J693" s="223">
        <f>ROUND(I693*H693,2)</f>
        <v>0</v>
      </c>
      <c r="K693" s="219" t="s">
        <v>297</v>
      </c>
      <c r="L693" s="47"/>
      <c r="M693" s="224" t="s">
        <v>42</v>
      </c>
      <c r="N693" s="225" t="s">
        <v>50</v>
      </c>
      <c r="O693" s="87"/>
      <c r="P693" s="226">
        <f>O693*H693</f>
        <v>0</v>
      </c>
      <c r="Q693" s="226">
        <v>0</v>
      </c>
      <c r="R693" s="226">
        <f>Q693*H693</f>
        <v>0</v>
      </c>
      <c r="S693" s="226">
        <v>0.28999999999999998</v>
      </c>
      <c r="T693" s="227">
        <f>S693*H693</f>
        <v>326.94600000000003</v>
      </c>
      <c r="U693" s="41"/>
      <c r="V693" s="41"/>
      <c r="W693" s="41"/>
      <c r="X693" s="41"/>
      <c r="Y693" s="41"/>
      <c r="Z693" s="41"/>
      <c r="AA693" s="41"/>
      <c r="AB693" s="41"/>
      <c r="AC693" s="41"/>
      <c r="AD693" s="41"/>
      <c r="AE693" s="41"/>
      <c r="AR693" s="228" t="s">
        <v>150</v>
      </c>
      <c r="AT693" s="228" t="s">
        <v>294</v>
      </c>
      <c r="AU693" s="228" t="s">
        <v>188</v>
      </c>
      <c r="AY693" s="20" t="s">
        <v>292</v>
      </c>
      <c r="BE693" s="229">
        <f>IF(N693="základní",J693,0)</f>
        <v>0</v>
      </c>
      <c r="BF693" s="229">
        <f>IF(N693="snížená",J693,0)</f>
        <v>0</v>
      </c>
      <c r="BG693" s="229">
        <f>IF(N693="zákl. přenesená",J693,0)</f>
        <v>0</v>
      </c>
      <c r="BH693" s="229">
        <f>IF(N693="sníž. přenesená",J693,0)</f>
        <v>0</v>
      </c>
      <c r="BI693" s="229">
        <f>IF(N693="nulová",J693,0)</f>
        <v>0</v>
      </c>
      <c r="BJ693" s="20" t="s">
        <v>86</v>
      </c>
      <c r="BK693" s="229">
        <f>ROUND(I693*H693,2)</f>
        <v>0</v>
      </c>
      <c r="BL693" s="20" t="s">
        <v>150</v>
      </c>
      <c r="BM693" s="228" t="s">
        <v>1012</v>
      </c>
    </row>
    <row r="694" s="2" customFormat="1">
      <c r="A694" s="41"/>
      <c r="B694" s="42"/>
      <c r="C694" s="43"/>
      <c r="D694" s="230" t="s">
        <v>299</v>
      </c>
      <c r="E694" s="43"/>
      <c r="F694" s="231" t="s">
        <v>1013</v>
      </c>
      <c r="G694" s="43"/>
      <c r="H694" s="43"/>
      <c r="I694" s="232"/>
      <c r="J694" s="43"/>
      <c r="K694" s="43"/>
      <c r="L694" s="47"/>
      <c r="M694" s="233"/>
      <c r="N694" s="234"/>
      <c r="O694" s="87"/>
      <c r="P694" s="87"/>
      <c r="Q694" s="87"/>
      <c r="R694" s="87"/>
      <c r="S694" s="87"/>
      <c r="T694" s="88"/>
      <c r="U694" s="41"/>
      <c r="V694" s="41"/>
      <c r="W694" s="41"/>
      <c r="X694" s="41"/>
      <c r="Y694" s="41"/>
      <c r="Z694" s="41"/>
      <c r="AA694" s="41"/>
      <c r="AB694" s="41"/>
      <c r="AC694" s="41"/>
      <c r="AD694" s="41"/>
      <c r="AE694" s="41"/>
      <c r="AT694" s="20" t="s">
        <v>299</v>
      </c>
      <c r="AU694" s="20" t="s">
        <v>188</v>
      </c>
    </row>
    <row r="695" s="14" customFormat="1">
      <c r="A695" s="14"/>
      <c r="B695" s="246"/>
      <c r="C695" s="247"/>
      <c r="D695" s="237" t="s">
        <v>301</v>
      </c>
      <c r="E695" s="248" t="s">
        <v>42</v>
      </c>
      <c r="F695" s="249" t="s">
        <v>1014</v>
      </c>
      <c r="G695" s="247"/>
      <c r="H695" s="250">
        <v>1127.4000000000001</v>
      </c>
      <c r="I695" s="251"/>
      <c r="J695" s="247"/>
      <c r="K695" s="247"/>
      <c r="L695" s="252"/>
      <c r="M695" s="253"/>
      <c r="N695" s="254"/>
      <c r="O695" s="254"/>
      <c r="P695" s="254"/>
      <c r="Q695" s="254"/>
      <c r="R695" s="254"/>
      <c r="S695" s="254"/>
      <c r="T695" s="255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56" t="s">
        <v>301</v>
      </c>
      <c r="AU695" s="256" t="s">
        <v>188</v>
      </c>
      <c r="AV695" s="14" t="s">
        <v>88</v>
      </c>
      <c r="AW695" s="14" t="s">
        <v>38</v>
      </c>
      <c r="AX695" s="14" t="s">
        <v>79</v>
      </c>
      <c r="AY695" s="256" t="s">
        <v>292</v>
      </c>
    </row>
    <row r="696" s="15" customFormat="1">
      <c r="A696" s="15"/>
      <c r="B696" s="257"/>
      <c r="C696" s="258"/>
      <c r="D696" s="237" t="s">
        <v>301</v>
      </c>
      <c r="E696" s="259" t="s">
        <v>42</v>
      </c>
      <c r="F696" s="260" t="s">
        <v>303</v>
      </c>
      <c r="G696" s="258"/>
      <c r="H696" s="261">
        <v>1127.4000000000001</v>
      </c>
      <c r="I696" s="262"/>
      <c r="J696" s="258"/>
      <c r="K696" s="258"/>
      <c r="L696" s="263"/>
      <c r="M696" s="264"/>
      <c r="N696" s="265"/>
      <c r="O696" s="265"/>
      <c r="P696" s="265"/>
      <c r="Q696" s="265"/>
      <c r="R696" s="265"/>
      <c r="S696" s="265"/>
      <c r="T696" s="266"/>
      <c r="U696" s="15"/>
      <c r="V696" s="15"/>
      <c r="W696" s="15"/>
      <c r="X696" s="15"/>
      <c r="Y696" s="15"/>
      <c r="Z696" s="15"/>
      <c r="AA696" s="15"/>
      <c r="AB696" s="15"/>
      <c r="AC696" s="15"/>
      <c r="AD696" s="15"/>
      <c r="AE696" s="15"/>
      <c r="AT696" s="267" t="s">
        <v>301</v>
      </c>
      <c r="AU696" s="267" t="s">
        <v>188</v>
      </c>
      <c r="AV696" s="15" t="s">
        <v>150</v>
      </c>
      <c r="AW696" s="15" t="s">
        <v>38</v>
      </c>
      <c r="AX696" s="15" t="s">
        <v>86</v>
      </c>
      <c r="AY696" s="267" t="s">
        <v>292</v>
      </c>
    </row>
    <row r="697" s="2" customFormat="1" ht="33" customHeight="1">
      <c r="A697" s="41"/>
      <c r="B697" s="42"/>
      <c r="C697" s="217" t="s">
        <v>1015</v>
      </c>
      <c r="D697" s="217" t="s">
        <v>294</v>
      </c>
      <c r="E697" s="218" t="s">
        <v>1016</v>
      </c>
      <c r="F697" s="219" t="s">
        <v>1017</v>
      </c>
      <c r="G697" s="220" t="s">
        <v>116</v>
      </c>
      <c r="H697" s="221">
        <v>1061</v>
      </c>
      <c r="I697" s="222"/>
      <c r="J697" s="223">
        <f>ROUND(I697*H697,2)</f>
        <v>0</v>
      </c>
      <c r="K697" s="219" t="s">
        <v>297</v>
      </c>
      <c r="L697" s="47"/>
      <c r="M697" s="224" t="s">
        <v>42</v>
      </c>
      <c r="N697" s="225" t="s">
        <v>50</v>
      </c>
      <c r="O697" s="87"/>
      <c r="P697" s="226">
        <f>O697*H697</f>
        <v>0</v>
      </c>
      <c r="Q697" s="226">
        <v>0</v>
      </c>
      <c r="R697" s="226">
        <f>Q697*H697</f>
        <v>0</v>
      </c>
      <c r="S697" s="226">
        <v>0.316</v>
      </c>
      <c r="T697" s="227">
        <f>S697*H697</f>
        <v>335.27600000000001</v>
      </c>
      <c r="U697" s="41"/>
      <c r="V697" s="41"/>
      <c r="W697" s="41"/>
      <c r="X697" s="41"/>
      <c r="Y697" s="41"/>
      <c r="Z697" s="41"/>
      <c r="AA697" s="41"/>
      <c r="AB697" s="41"/>
      <c r="AC697" s="41"/>
      <c r="AD697" s="41"/>
      <c r="AE697" s="41"/>
      <c r="AR697" s="228" t="s">
        <v>150</v>
      </c>
      <c r="AT697" s="228" t="s">
        <v>294</v>
      </c>
      <c r="AU697" s="228" t="s">
        <v>188</v>
      </c>
      <c r="AY697" s="20" t="s">
        <v>292</v>
      </c>
      <c r="BE697" s="229">
        <f>IF(N697="základní",J697,0)</f>
        <v>0</v>
      </c>
      <c r="BF697" s="229">
        <f>IF(N697="snížená",J697,0)</f>
        <v>0</v>
      </c>
      <c r="BG697" s="229">
        <f>IF(N697="zákl. přenesená",J697,0)</f>
        <v>0</v>
      </c>
      <c r="BH697" s="229">
        <f>IF(N697="sníž. přenesená",J697,0)</f>
        <v>0</v>
      </c>
      <c r="BI697" s="229">
        <f>IF(N697="nulová",J697,0)</f>
        <v>0</v>
      </c>
      <c r="BJ697" s="20" t="s">
        <v>86</v>
      </c>
      <c r="BK697" s="229">
        <f>ROUND(I697*H697,2)</f>
        <v>0</v>
      </c>
      <c r="BL697" s="20" t="s">
        <v>150</v>
      </c>
      <c r="BM697" s="228" t="s">
        <v>1018</v>
      </c>
    </row>
    <row r="698" s="2" customFormat="1">
      <c r="A698" s="41"/>
      <c r="B698" s="42"/>
      <c r="C698" s="43"/>
      <c r="D698" s="230" t="s">
        <v>299</v>
      </c>
      <c r="E698" s="43"/>
      <c r="F698" s="231" t="s">
        <v>1019</v>
      </c>
      <c r="G698" s="43"/>
      <c r="H698" s="43"/>
      <c r="I698" s="232"/>
      <c r="J698" s="43"/>
      <c r="K698" s="43"/>
      <c r="L698" s="47"/>
      <c r="M698" s="233"/>
      <c r="N698" s="234"/>
      <c r="O698" s="87"/>
      <c r="P698" s="87"/>
      <c r="Q698" s="87"/>
      <c r="R698" s="87"/>
      <c r="S698" s="87"/>
      <c r="T698" s="88"/>
      <c r="U698" s="41"/>
      <c r="V698" s="41"/>
      <c r="W698" s="41"/>
      <c r="X698" s="41"/>
      <c r="Y698" s="41"/>
      <c r="Z698" s="41"/>
      <c r="AA698" s="41"/>
      <c r="AB698" s="41"/>
      <c r="AC698" s="41"/>
      <c r="AD698" s="41"/>
      <c r="AE698" s="41"/>
      <c r="AT698" s="20" t="s">
        <v>299</v>
      </c>
      <c r="AU698" s="20" t="s">
        <v>188</v>
      </c>
    </row>
    <row r="699" s="13" customFormat="1">
      <c r="A699" s="13"/>
      <c r="B699" s="235"/>
      <c r="C699" s="236"/>
      <c r="D699" s="237" t="s">
        <v>301</v>
      </c>
      <c r="E699" s="238" t="s">
        <v>42</v>
      </c>
      <c r="F699" s="239" t="s">
        <v>302</v>
      </c>
      <c r="G699" s="236"/>
      <c r="H699" s="238" t="s">
        <v>42</v>
      </c>
      <c r="I699" s="240"/>
      <c r="J699" s="236"/>
      <c r="K699" s="236"/>
      <c r="L699" s="241"/>
      <c r="M699" s="242"/>
      <c r="N699" s="243"/>
      <c r="O699" s="243"/>
      <c r="P699" s="243"/>
      <c r="Q699" s="243"/>
      <c r="R699" s="243"/>
      <c r="S699" s="243"/>
      <c r="T699" s="244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45" t="s">
        <v>301</v>
      </c>
      <c r="AU699" s="245" t="s">
        <v>188</v>
      </c>
      <c r="AV699" s="13" t="s">
        <v>86</v>
      </c>
      <c r="AW699" s="13" t="s">
        <v>38</v>
      </c>
      <c r="AX699" s="13" t="s">
        <v>79</v>
      </c>
      <c r="AY699" s="245" t="s">
        <v>292</v>
      </c>
    </row>
    <row r="700" s="14" customFormat="1">
      <c r="A700" s="14"/>
      <c r="B700" s="246"/>
      <c r="C700" s="247"/>
      <c r="D700" s="237" t="s">
        <v>301</v>
      </c>
      <c r="E700" s="248" t="s">
        <v>216</v>
      </c>
      <c r="F700" s="249" t="s">
        <v>218</v>
      </c>
      <c r="G700" s="247"/>
      <c r="H700" s="250">
        <v>1061</v>
      </c>
      <c r="I700" s="251"/>
      <c r="J700" s="247"/>
      <c r="K700" s="247"/>
      <c r="L700" s="252"/>
      <c r="M700" s="253"/>
      <c r="N700" s="254"/>
      <c r="O700" s="254"/>
      <c r="P700" s="254"/>
      <c r="Q700" s="254"/>
      <c r="R700" s="254"/>
      <c r="S700" s="254"/>
      <c r="T700" s="255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56" t="s">
        <v>301</v>
      </c>
      <c r="AU700" s="256" t="s">
        <v>188</v>
      </c>
      <c r="AV700" s="14" t="s">
        <v>88</v>
      </c>
      <c r="AW700" s="14" t="s">
        <v>38</v>
      </c>
      <c r="AX700" s="14" t="s">
        <v>79</v>
      </c>
      <c r="AY700" s="256" t="s">
        <v>292</v>
      </c>
    </row>
    <row r="701" s="15" customFormat="1">
      <c r="A701" s="15"/>
      <c r="B701" s="257"/>
      <c r="C701" s="258"/>
      <c r="D701" s="237" t="s">
        <v>301</v>
      </c>
      <c r="E701" s="259" t="s">
        <v>42</v>
      </c>
      <c r="F701" s="260" t="s">
        <v>303</v>
      </c>
      <c r="G701" s="258"/>
      <c r="H701" s="261">
        <v>1061</v>
      </c>
      <c r="I701" s="262"/>
      <c r="J701" s="258"/>
      <c r="K701" s="258"/>
      <c r="L701" s="263"/>
      <c r="M701" s="264"/>
      <c r="N701" s="265"/>
      <c r="O701" s="265"/>
      <c r="P701" s="265"/>
      <c r="Q701" s="265"/>
      <c r="R701" s="265"/>
      <c r="S701" s="265"/>
      <c r="T701" s="266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  <c r="AT701" s="267" t="s">
        <v>301</v>
      </c>
      <c r="AU701" s="267" t="s">
        <v>188</v>
      </c>
      <c r="AV701" s="15" t="s">
        <v>150</v>
      </c>
      <c r="AW701" s="15" t="s">
        <v>38</v>
      </c>
      <c r="AX701" s="15" t="s">
        <v>86</v>
      </c>
      <c r="AY701" s="267" t="s">
        <v>292</v>
      </c>
    </row>
    <row r="702" s="2" customFormat="1" ht="33" customHeight="1">
      <c r="A702" s="41"/>
      <c r="B702" s="42"/>
      <c r="C702" s="217" t="s">
        <v>1020</v>
      </c>
      <c r="D702" s="217" t="s">
        <v>294</v>
      </c>
      <c r="E702" s="218" t="s">
        <v>1021</v>
      </c>
      <c r="F702" s="219" t="s">
        <v>1022</v>
      </c>
      <c r="G702" s="220" t="s">
        <v>116</v>
      </c>
      <c r="H702" s="221">
        <v>5.5999999999999996</v>
      </c>
      <c r="I702" s="222"/>
      <c r="J702" s="223">
        <f>ROUND(I702*H702,2)</f>
        <v>0</v>
      </c>
      <c r="K702" s="219" t="s">
        <v>297</v>
      </c>
      <c r="L702" s="47"/>
      <c r="M702" s="224" t="s">
        <v>42</v>
      </c>
      <c r="N702" s="225" t="s">
        <v>50</v>
      </c>
      <c r="O702" s="87"/>
      <c r="P702" s="226">
        <f>O702*H702</f>
        <v>0</v>
      </c>
      <c r="Q702" s="226">
        <v>0</v>
      </c>
      <c r="R702" s="226">
        <f>Q702*H702</f>
        <v>0</v>
      </c>
      <c r="S702" s="226">
        <v>0.32500000000000001</v>
      </c>
      <c r="T702" s="227">
        <f>S702*H702</f>
        <v>1.8199999999999998</v>
      </c>
      <c r="U702" s="41"/>
      <c r="V702" s="41"/>
      <c r="W702" s="41"/>
      <c r="X702" s="41"/>
      <c r="Y702" s="41"/>
      <c r="Z702" s="41"/>
      <c r="AA702" s="41"/>
      <c r="AB702" s="41"/>
      <c r="AC702" s="41"/>
      <c r="AD702" s="41"/>
      <c r="AE702" s="41"/>
      <c r="AR702" s="228" t="s">
        <v>150</v>
      </c>
      <c r="AT702" s="228" t="s">
        <v>294</v>
      </c>
      <c r="AU702" s="228" t="s">
        <v>188</v>
      </c>
      <c r="AY702" s="20" t="s">
        <v>292</v>
      </c>
      <c r="BE702" s="229">
        <f>IF(N702="základní",J702,0)</f>
        <v>0</v>
      </c>
      <c r="BF702" s="229">
        <f>IF(N702="snížená",J702,0)</f>
        <v>0</v>
      </c>
      <c r="BG702" s="229">
        <f>IF(N702="zákl. přenesená",J702,0)</f>
        <v>0</v>
      </c>
      <c r="BH702" s="229">
        <f>IF(N702="sníž. přenesená",J702,0)</f>
        <v>0</v>
      </c>
      <c r="BI702" s="229">
        <f>IF(N702="nulová",J702,0)</f>
        <v>0</v>
      </c>
      <c r="BJ702" s="20" t="s">
        <v>86</v>
      </c>
      <c r="BK702" s="229">
        <f>ROUND(I702*H702,2)</f>
        <v>0</v>
      </c>
      <c r="BL702" s="20" t="s">
        <v>150</v>
      </c>
      <c r="BM702" s="228" t="s">
        <v>1023</v>
      </c>
    </row>
    <row r="703" s="2" customFormat="1">
      <c r="A703" s="41"/>
      <c r="B703" s="42"/>
      <c r="C703" s="43"/>
      <c r="D703" s="230" t="s">
        <v>299</v>
      </c>
      <c r="E703" s="43"/>
      <c r="F703" s="231" t="s">
        <v>1024</v>
      </c>
      <c r="G703" s="43"/>
      <c r="H703" s="43"/>
      <c r="I703" s="232"/>
      <c r="J703" s="43"/>
      <c r="K703" s="43"/>
      <c r="L703" s="47"/>
      <c r="M703" s="233"/>
      <c r="N703" s="234"/>
      <c r="O703" s="87"/>
      <c r="P703" s="87"/>
      <c r="Q703" s="87"/>
      <c r="R703" s="87"/>
      <c r="S703" s="87"/>
      <c r="T703" s="88"/>
      <c r="U703" s="41"/>
      <c r="V703" s="41"/>
      <c r="W703" s="41"/>
      <c r="X703" s="41"/>
      <c r="Y703" s="41"/>
      <c r="Z703" s="41"/>
      <c r="AA703" s="41"/>
      <c r="AB703" s="41"/>
      <c r="AC703" s="41"/>
      <c r="AD703" s="41"/>
      <c r="AE703" s="41"/>
      <c r="AT703" s="20" t="s">
        <v>299</v>
      </c>
      <c r="AU703" s="20" t="s">
        <v>188</v>
      </c>
    </row>
    <row r="704" s="13" customFormat="1">
      <c r="A704" s="13"/>
      <c r="B704" s="235"/>
      <c r="C704" s="236"/>
      <c r="D704" s="237" t="s">
        <v>301</v>
      </c>
      <c r="E704" s="238" t="s">
        <v>42</v>
      </c>
      <c r="F704" s="239" t="s">
        <v>302</v>
      </c>
      <c r="G704" s="236"/>
      <c r="H704" s="238" t="s">
        <v>42</v>
      </c>
      <c r="I704" s="240"/>
      <c r="J704" s="236"/>
      <c r="K704" s="236"/>
      <c r="L704" s="241"/>
      <c r="M704" s="242"/>
      <c r="N704" s="243"/>
      <c r="O704" s="243"/>
      <c r="P704" s="243"/>
      <c r="Q704" s="243"/>
      <c r="R704" s="243"/>
      <c r="S704" s="243"/>
      <c r="T704" s="244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45" t="s">
        <v>301</v>
      </c>
      <c r="AU704" s="245" t="s">
        <v>188</v>
      </c>
      <c r="AV704" s="13" t="s">
        <v>86</v>
      </c>
      <c r="AW704" s="13" t="s">
        <v>38</v>
      </c>
      <c r="AX704" s="13" t="s">
        <v>79</v>
      </c>
      <c r="AY704" s="245" t="s">
        <v>292</v>
      </c>
    </row>
    <row r="705" s="14" customFormat="1">
      <c r="A705" s="14"/>
      <c r="B705" s="246"/>
      <c r="C705" s="247"/>
      <c r="D705" s="237" t="s">
        <v>301</v>
      </c>
      <c r="E705" s="248" t="s">
        <v>230</v>
      </c>
      <c r="F705" s="249" t="s">
        <v>232</v>
      </c>
      <c r="G705" s="247"/>
      <c r="H705" s="250">
        <v>5.5999999999999996</v>
      </c>
      <c r="I705" s="251"/>
      <c r="J705" s="247"/>
      <c r="K705" s="247"/>
      <c r="L705" s="252"/>
      <c r="M705" s="253"/>
      <c r="N705" s="254"/>
      <c r="O705" s="254"/>
      <c r="P705" s="254"/>
      <c r="Q705" s="254"/>
      <c r="R705" s="254"/>
      <c r="S705" s="254"/>
      <c r="T705" s="255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56" t="s">
        <v>301</v>
      </c>
      <c r="AU705" s="256" t="s">
        <v>188</v>
      </c>
      <c r="AV705" s="14" t="s">
        <v>88</v>
      </c>
      <c r="AW705" s="14" t="s">
        <v>38</v>
      </c>
      <c r="AX705" s="14" t="s">
        <v>79</v>
      </c>
      <c r="AY705" s="256" t="s">
        <v>292</v>
      </c>
    </row>
    <row r="706" s="15" customFormat="1">
      <c r="A706" s="15"/>
      <c r="B706" s="257"/>
      <c r="C706" s="258"/>
      <c r="D706" s="237" t="s">
        <v>301</v>
      </c>
      <c r="E706" s="259" t="s">
        <v>42</v>
      </c>
      <c r="F706" s="260" t="s">
        <v>303</v>
      </c>
      <c r="G706" s="258"/>
      <c r="H706" s="261">
        <v>5.5999999999999996</v>
      </c>
      <c r="I706" s="262"/>
      <c r="J706" s="258"/>
      <c r="K706" s="258"/>
      <c r="L706" s="263"/>
      <c r="M706" s="264"/>
      <c r="N706" s="265"/>
      <c r="O706" s="265"/>
      <c r="P706" s="265"/>
      <c r="Q706" s="265"/>
      <c r="R706" s="265"/>
      <c r="S706" s="265"/>
      <c r="T706" s="266"/>
      <c r="U706" s="15"/>
      <c r="V706" s="15"/>
      <c r="W706" s="15"/>
      <c r="X706" s="15"/>
      <c r="Y706" s="15"/>
      <c r="Z706" s="15"/>
      <c r="AA706" s="15"/>
      <c r="AB706" s="15"/>
      <c r="AC706" s="15"/>
      <c r="AD706" s="15"/>
      <c r="AE706" s="15"/>
      <c r="AT706" s="267" t="s">
        <v>301</v>
      </c>
      <c r="AU706" s="267" t="s">
        <v>188</v>
      </c>
      <c r="AV706" s="15" t="s">
        <v>150</v>
      </c>
      <c r="AW706" s="15" t="s">
        <v>38</v>
      </c>
      <c r="AX706" s="15" t="s">
        <v>86</v>
      </c>
      <c r="AY706" s="267" t="s">
        <v>292</v>
      </c>
    </row>
    <row r="707" s="2" customFormat="1" ht="24.15" customHeight="1">
      <c r="A707" s="41"/>
      <c r="B707" s="42"/>
      <c r="C707" s="217" t="s">
        <v>1025</v>
      </c>
      <c r="D707" s="217" t="s">
        <v>294</v>
      </c>
      <c r="E707" s="218" t="s">
        <v>1026</v>
      </c>
      <c r="F707" s="219" t="s">
        <v>1027</v>
      </c>
      <c r="G707" s="220" t="s">
        <v>147</v>
      </c>
      <c r="H707" s="221">
        <v>10</v>
      </c>
      <c r="I707" s="222"/>
      <c r="J707" s="223">
        <f>ROUND(I707*H707,2)</f>
        <v>0</v>
      </c>
      <c r="K707" s="219" t="s">
        <v>297</v>
      </c>
      <c r="L707" s="47"/>
      <c r="M707" s="224" t="s">
        <v>42</v>
      </c>
      <c r="N707" s="225" t="s">
        <v>50</v>
      </c>
      <c r="O707" s="87"/>
      <c r="P707" s="226">
        <f>O707*H707</f>
        <v>0</v>
      </c>
      <c r="Q707" s="226">
        <v>0</v>
      </c>
      <c r="R707" s="226">
        <f>Q707*H707</f>
        <v>0</v>
      </c>
      <c r="S707" s="226">
        <v>0.28999999999999998</v>
      </c>
      <c r="T707" s="227">
        <f>S707*H707</f>
        <v>2.8999999999999999</v>
      </c>
      <c r="U707" s="41"/>
      <c r="V707" s="41"/>
      <c r="W707" s="41"/>
      <c r="X707" s="41"/>
      <c r="Y707" s="41"/>
      <c r="Z707" s="41"/>
      <c r="AA707" s="41"/>
      <c r="AB707" s="41"/>
      <c r="AC707" s="41"/>
      <c r="AD707" s="41"/>
      <c r="AE707" s="41"/>
      <c r="AR707" s="228" t="s">
        <v>150</v>
      </c>
      <c r="AT707" s="228" t="s">
        <v>294</v>
      </c>
      <c r="AU707" s="228" t="s">
        <v>188</v>
      </c>
      <c r="AY707" s="20" t="s">
        <v>292</v>
      </c>
      <c r="BE707" s="229">
        <f>IF(N707="základní",J707,0)</f>
        <v>0</v>
      </c>
      <c r="BF707" s="229">
        <f>IF(N707="snížená",J707,0)</f>
        <v>0</v>
      </c>
      <c r="BG707" s="229">
        <f>IF(N707="zákl. přenesená",J707,0)</f>
        <v>0</v>
      </c>
      <c r="BH707" s="229">
        <f>IF(N707="sníž. přenesená",J707,0)</f>
        <v>0</v>
      </c>
      <c r="BI707" s="229">
        <f>IF(N707="nulová",J707,0)</f>
        <v>0</v>
      </c>
      <c r="BJ707" s="20" t="s">
        <v>86</v>
      </c>
      <c r="BK707" s="229">
        <f>ROUND(I707*H707,2)</f>
        <v>0</v>
      </c>
      <c r="BL707" s="20" t="s">
        <v>150</v>
      </c>
      <c r="BM707" s="228" t="s">
        <v>1028</v>
      </c>
    </row>
    <row r="708" s="2" customFormat="1">
      <c r="A708" s="41"/>
      <c r="B708" s="42"/>
      <c r="C708" s="43"/>
      <c r="D708" s="230" t="s">
        <v>299</v>
      </c>
      <c r="E708" s="43"/>
      <c r="F708" s="231" t="s">
        <v>1029</v>
      </c>
      <c r="G708" s="43"/>
      <c r="H708" s="43"/>
      <c r="I708" s="232"/>
      <c r="J708" s="43"/>
      <c r="K708" s="43"/>
      <c r="L708" s="47"/>
      <c r="M708" s="233"/>
      <c r="N708" s="234"/>
      <c r="O708" s="87"/>
      <c r="P708" s="87"/>
      <c r="Q708" s="87"/>
      <c r="R708" s="87"/>
      <c r="S708" s="87"/>
      <c r="T708" s="88"/>
      <c r="U708" s="41"/>
      <c r="V708" s="41"/>
      <c r="W708" s="41"/>
      <c r="X708" s="41"/>
      <c r="Y708" s="41"/>
      <c r="Z708" s="41"/>
      <c r="AA708" s="41"/>
      <c r="AB708" s="41"/>
      <c r="AC708" s="41"/>
      <c r="AD708" s="41"/>
      <c r="AE708" s="41"/>
      <c r="AT708" s="20" t="s">
        <v>299</v>
      </c>
      <c r="AU708" s="20" t="s">
        <v>188</v>
      </c>
    </row>
    <row r="709" s="2" customFormat="1">
      <c r="A709" s="41"/>
      <c r="B709" s="42"/>
      <c r="C709" s="43"/>
      <c r="D709" s="237" t="s">
        <v>324</v>
      </c>
      <c r="E709" s="43"/>
      <c r="F709" s="268" t="s">
        <v>1030</v>
      </c>
      <c r="G709" s="43"/>
      <c r="H709" s="43"/>
      <c r="I709" s="232"/>
      <c r="J709" s="43"/>
      <c r="K709" s="43"/>
      <c r="L709" s="47"/>
      <c r="M709" s="233"/>
      <c r="N709" s="234"/>
      <c r="O709" s="87"/>
      <c r="P709" s="87"/>
      <c r="Q709" s="87"/>
      <c r="R709" s="87"/>
      <c r="S709" s="87"/>
      <c r="T709" s="88"/>
      <c r="U709" s="41"/>
      <c r="V709" s="41"/>
      <c r="W709" s="41"/>
      <c r="X709" s="41"/>
      <c r="Y709" s="41"/>
      <c r="Z709" s="41"/>
      <c r="AA709" s="41"/>
      <c r="AB709" s="41"/>
      <c r="AC709" s="41"/>
      <c r="AD709" s="41"/>
      <c r="AE709" s="41"/>
      <c r="AT709" s="20" t="s">
        <v>324</v>
      </c>
      <c r="AU709" s="20" t="s">
        <v>188</v>
      </c>
    </row>
    <row r="710" s="13" customFormat="1">
      <c r="A710" s="13"/>
      <c r="B710" s="235"/>
      <c r="C710" s="236"/>
      <c r="D710" s="237" t="s">
        <v>301</v>
      </c>
      <c r="E710" s="238" t="s">
        <v>42</v>
      </c>
      <c r="F710" s="239" t="s">
        <v>601</v>
      </c>
      <c r="G710" s="236"/>
      <c r="H710" s="238" t="s">
        <v>42</v>
      </c>
      <c r="I710" s="240"/>
      <c r="J710" s="236"/>
      <c r="K710" s="236"/>
      <c r="L710" s="241"/>
      <c r="M710" s="242"/>
      <c r="N710" s="243"/>
      <c r="O710" s="243"/>
      <c r="P710" s="243"/>
      <c r="Q710" s="243"/>
      <c r="R710" s="243"/>
      <c r="S710" s="243"/>
      <c r="T710" s="244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45" t="s">
        <v>301</v>
      </c>
      <c r="AU710" s="245" t="s">
        <v>188</v>
      </c>
      <c r="AV710" s="13" t="s">
        <v>86</v>
      </c>
      <c r="AW710" s="13" t="s">
        <v>38</v>
      </c>
      <c r="AX710" s="13" t="s">
        <v>79</v>
      </c>
      <c r="AY710" s="245" t="s">
        <v>292</v>
      </c>
    </row>
    <row r="711" s="14" customFormat="1">
      <c r="A711" s="14"/>
      <c r="B711" s="246"/>
      <c r="C711" s="247"/>
      <c r="D711" s="237" t="s">
        <v>301</v>
      </c>
      <c r="E711" s="248" t="s">
        <v>42</v>
      </c>
      <c r="F711" s="249" t="s">
        <v>349</v>
      </c>
      <c r="G711" s="247"/>
      <c r="H711" s="250">
        <v>10</v>
      </c>
      <c r="I711" s="251"/>
      <c r="J711" s="247"/>
      <c r="K711" s="247"/>
      <c r="L711" s="252"/>
      <c r="M711" s="253"/>
      <c r="N711" s="254"/>
      <c r="O711" s="254"/>
      <c r="P711" s="254"/>
      <c r="Q711" s="254"/>
      <c r="R711" s="254"/>
      <c r="S711" s="254"/>
      <c r="T711" s="255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56" t="s">
        <v>301</v>
      </c>
      <c r="AU711" s="256" t="s">
        <v>188</v>
      </c>
      <c r="AV711" s="14" t="s">
        <v>88</v>
      </c>
      <c r="AW711" s="14" t="s">
        <v>38</v>
      </c>
      <c r="AX711" s="14" t="s">
        <v>79</v>
      </c>
      <c r="AY711" s="256" t="s">
        <v>292</v>
      </c>
    </row>
    <row r="712" s="15" customFormat="1">
      <c r="A712" s="15"/>
      <c r="B712" s="257"/>
      <c r="C712" s="258"/>
      <c r="D712" s="237" t="s">
        <v>301</v>
      </c>
      <c r="E712" s="259" t="s">
        <v>42</v>
      </c>
      <c r="F712" s="260" t="s">
        <v>303</v>
      </c>
      <c r="G712" s="258"/>
      <c r="H712" s="261">
        <v>10</v>
      </c>
      <c r="I712" s="262"/>
      <c r="J712" s="258"/>
      <c r="K712" s="258"/>
      <c r="L712" s="263"/>
      <c r="M712" s="264"/>
      <c r="N712" s="265"/>
      <c r="O712" s="265"/>
      <c r="P712" s="265"/>
      <c r="Q712" s="265"/>
      <c r="R712" s="265"/>
      <c r="S712" s="265"/>
      <c r="T712" s="266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  <c r="AE712" s="15"/>
      <c r="AT712" s="267" t="s">
        <v>301</v>
      </c>
      <c r="AU712" s="267" t="s">
        <v>188</v>
      </c>
      <c r="AV712" s="15" t="s">
        <v>150</v>
      </c>
      <c r="AW712" s="15" t="s">
        <v>38</v>
      </c>
      <c r="AX712" s="15" t="s">
        <v>86</v>
      </c>
      <c r="AY712" s="267" t="s">
        <v>292</v>
      </c>
    </row>
    <row r="713" s="2" customFormat="1" ht="24.15" customHeight="1">
      <c r="A713" s="41"/>
      <c r="B713" s="42"/>
      <c r="C713" s="217" t="s">
        <v>1031</v>
      </c>
      <c r="D713" s="217" t="s">
        <v>294</v>
      </c>
      <c r="E713" s="218" t="s">
        <v>1032</v>
      </c>
      <c r="F713" s="219" t="s">
        <v>1033</v>
      </c>
      <c r="G713" s="220" t="s">
        <v>147</v>
      </c>
      <c r="H713" s="221">
        <v>124.09999999999999</v>
      </c>
      <c r="I713" s="222"/>
      <c r="J713" s="223">
        <f>ROUND(I713*H713,2)</f>
        <v>0</v>
      </c>
      <c r="K713" s="219" t="s">
        <v>297</v>
      </c>
      <c r="L713" s="47"/>
      <c r="M713" s="224" t="s">
        <v>42</v>
      </c>
      <c r="N713" s="225" t="s">
        <v>50</v>
      </c>
      <c r="O713" s="87"/>
      <c r="P713" s="226">
        <f>O713*H713</f>
        <v>0</v>
      </c>
      <c r="Q713" s="226">
        <v>0</v>
      </c>
      <c r="R713" s="226">
        <f>Q713*H713</f>
        <v>0</v>
      </c>
      <c r="S713" s="226">
        <v>0.20499999999999999</v>
      </c>
      <c r="T713" s="227">
        <f>S713*H713</f>
        <v>25.440499999999997</v>
      </c>
      <c r="U713" s="41"/>
      <c r="V713" s="41"/>
      <c r="W713" s="41"/>
      <c r="X713" s="41"/>
      <c r="Y713" s="41"/>
      <c r="Z713" s="41"/>
      <c r="AA713" s="41"/>
      <c r="AB713" s="41"/>
      <c r="AC713" s="41"/>
      <c r="AD713" s="41"/>
      <c r="AE713" s="41"/>
      <c r="AR713" s="228" t="s">
        <v>150</v>
      </c>
      <c r="AT713" s="228" t="s">
        <v>294</v>
      </c>
      <c r="AU713" s="228" t="s">
        <v>188</v>
      </c>
      <c r="AY713" s="20" t="s">
        <v>292</v>
      </c>
      <c r="BE713" s="229">
        <f>IF(N713="základní",J713,0)</f>
        <v>0</v>
      </c>
      <c r="BF713" s="229">
        <f>IF(N713="snížená",J713,0)</f>
        <v>0</v>
      </c>
      <c r="BG713" s="229">
        <f>IF(N713="zákl. přenesená",J713,0)</f>
        <v>0</v>
      </c>
      <c r="BH713" s="229">
        <f>IF(N713="sníž. přenesená",J713,0)</f>
        <v>0</v>
      </c>
      <c r="BI713" s="229">
        <f>IF(N713="nulová",J713,0)</f>
        <v>0</v>
      </c>
      <c r="BJ713" s="20" t="s">
        <v>86</v>
      </c>
      <c r="BK713" s="229">
        <f>ROUND(I713*H713,2)</f>
        <v>0</v>
      </c>
      <c r="BL713" s="20" t="s">
        <v>150</v>
      </c>
      <c r="BM713" s="228" t="s">
        <v>1034</v>
      </c>
    </row>
    <row r="714" s="2" customFormat="1">
      <c r="A714" s="41"/>
      <c r="B714" s="42"/>
      <c r="C714" s="43"/>
      <c r="D714" s="230" t="s">
        <v>299</v>
      </c>
      <c r="E714" s="43"/>
      <c r="F714" s="231" t="s">
        <v>1035</v>
      </c>
      <c r="G714" s="43"/>
      <c r="H714" s="43"/>
      <c r="I714" s="232"/>
      <c r="J714" s="43"/>
      <c r="K714" s="43"/>
      <c r="L714" s="47"/>
      <c r="M714" s="233"/>
      <c r="N714" s="234"/>
      <c r="O714" s="87"/>
      <c r="P714" s="87"/>
      <c r="Q714" s="87"/>
      <c r="R714" s="87"/>
      <c r="S714" s="87"/>
      <c r="T714" s="88"/>
      <c r="U714" s="41"/>
      <c r="V714" s="41"/>
      <c r="W714" s="41"/>
      <c r="X714" s="41"/>
      <c r="Y714" s="41"/>
      <c r="Z714" s="41"/>
      <c r="AA714" s="41"/>
      <c r="AB714" s="41"/>
      <c r="AC714" s="41"/>
      <c r="AD714" s="41"/>
      <c r="AE714" s="41"/>
      <c r="AT714" s="20" t="s">
        <v>299</v>
      </c>
      <c r="AU714" s="20" t="s">
        <v>188</v>
      </c>
    </row>
    <row r="715" s="13" customFormat="1">
      <c r="A715" s="13"/>
      <c r="B715" s="235"/>
      <c r="C715" s="236"/>
      <c r="D715" s="237" t="s">
        <v>301</v>
      </c>
      <c r="E715" s="238" t="s">
        <v>42</v>
      </c>
      <c r="F715" s="239" t="s">
        <v>601</v>
      </c>
      <c r="G715" s="236"/>
      <c r="H715" s="238" t="s">
        <v>42</v>
      </c>
      <c r="I715" s="240"/>
      <c r="J715" s="236"/>
      <c r="K715" s="236"/>
      <c r="L715" s="241"/>
      <c r="M715" s="242"/>
      <c r="N715" s="243"/>
      <c r="O715" s="243"/>
      <c r="P715" s="243"/>
      <c r="Q715" s="243"/>
      <c r="R715" s="243"/>
      <c r="S715" s="243"/>
      <c r="T715" s="244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45" t="s">
        <v>301</v>
      </c>
      <c r="AU715" s="245" t="s">
        <v>188</v>
      </c>
      <c r="AV715" s="13" t="s">
        <v>86</v>
      </c>
      <c r="AW715" s="13" t="s">
        <v>38</v>
      </c>
      <c r="AX715" s="13" t="s">
        <v>79</v>
      </c>
      <c r="AY715" s="245" t="s">
        <v>292</v>
      </c>
    </row>
    <row r="716" s="14" customFormat="1">
      <c r="A716" s="14"/>
      <c r="B716" s="246"/>
      <c r="C716" s="247"/>
      <c r="D716" s="237" t="s">
        <v>301</v>
      </c>
      <c r="E716" s="248" t="s">
        <v>42</v>
      </c>
      <c r="F716" s="249" t="s">
        <v>1036</v>
      </c>
      <c r="G716" s="247"/>
      <c r="H716" s="250">
        <v>124.09999999999999</v>
      </c>
      <c r="I716" s="251"/>
      <c r="J716" s="247"/>
      <c r="K716" s="247"/>
      <c r="L716" s="252"/>
      <c r="M716" s="253"/>
      <c r="N716" s="254"/>
      <c r="O716" s="254"/>
      <c r="P716" s="254"/>
      <c r="Q716" s="254"/>
      <c r="R716" s="254"/>
      <c r="S716" s="254"/>
      <c r="T716" s="255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256" t="s">
        <v>301</v>
      </c>
      <c r="AU716" s="256" t="s">
        <v>188</v>
      </c>
      <c r="AV716" s="14" t="s">
        <v>88</v>
      </c>
      <c r="AW716" s="14" t="s">
        <v>38</v>
      </c>
      <c r="AX716" s="14" t="s">
        <v>79</v>
      </c>
      <c r="AY716" s="256" t="s">
        <v>292</v>
      </c>
    </row>
    <row r="717" s="15" customFormat="1">
      <c r="A717" s="15"/>
      <c r="B717" s="257"/>
      <c r="C717" s="258"/>
      <c r="D717" s="237" t="s">
        <v>301</v>
      </c>
      <c r="E717" s="259" t="s">
        <v>42</v>
      </c>
      <c r="F717" s="260" t="s">
        <v>303</v>
      </c>
      <c r="G717" s="258"/>
      <c r="H717" s="261">
        <v>124.09999999999999</v>
      </c>
      <c r="I717" s="262"/>
      <c r="J717" s="258"/>
      <c r="K717" s="258"/>
      <c r="L717" s="263"/>
      <c r="M717" s="264"/>
      <c r="N717" s="265"/>
      <c r="O717" s="265"/>
      <c r="P717" s="265"/>
      <c r="Q717" s="265"/>
      <c r="R717" s="265"/>
      <c r="S717" s="265"/>
      <c r="T717" s="266"/>
      <c r="U717" s="15"/>
      <c r="V717" s="15"/>
      <c r="W717" s="15"/>
      <c r="X717" s="15"/>
      <c r="Y717" s="15"/>
      <c r="Z717" s="15"/>
      <c r="AA717" s="15"/>
      <c r="AB717" s="15"/>
      <c r="AC717" s="15"/>
      <c r="AD717" s="15"/>
      <c r="AE717" s="15"/>
      <c r="AT717" s="267" t="s">
        <v>301</v>
      </c>
      <c r="AU717" s="267" t="s">
        <v>188</v>
      </c>
      <c r="AV717" s="15" t="s">
        <v>150</v>
      </c>
      <c r="AW717" s="15" t="s">
        <v>38</v>
      </c>
      <c r="AX717" s="15" t="s">
        <v>86</v>
      </c>
      <c r="AY717" s="267" t="s">
        <v>292</v>
      </c>
    </row>
    <row r="718" s="2" customFormat="1" ht="16.5" customHeight="1">
      <c r="A718" s="41"/>
      <c r="B718" s="42"/>
      <c r="C718" s="217" t="s">
        <v>1037</v>
      </c>
      <c r="D718" s="217" t="s">
        <v>294</v>
      </c>
      <c r="E718" s="218" t="s">
        <v>1038</v>
      </c>
      <c r="F718" s="219" t="s">
        <v>1039</v>
      </c>
      <c r="G718" s="220" t="s">
        <v>181</v>
      </c>
      <c r="H718" s="221">
        <v>2</v>
      </c>
      <c r="I718" s="222"/>
      <c r="J718" s="223">
        <f>ROUND(I718*H718,2)</f>
        <v>0</v>
      </c>
      <c r="K718" s="219" t="s">
        <v>297</v>
      </c>
      <c r="L718" s="47"/>
      <c r="M718" s="224" t="s">
        <v>42</v>
      </c>
      <c r="N718" s="225" t="s">
        <v>50</v>
      </c>
      <c r="O718" s="87"/>
      <c r="P718" s="226">
        <f>O718*H718</f>
        <v>0</v>
      </c>
      <c r="Q718" s="226">
        <v>0</v>
      </c>
      <c r="R718" s="226">
        <f>Q718*H718</f>
        <v>0</v>
      </c>
      <c r="S718" s="226">
        <v>0.086999999999999994</v>
      </c>
      <c r="T718" s="227">
        <f>S718*H718</f>
        <v>0.17399999999999999</v>
      </c>
      <c r="U718" s="41"/>
      <c r="V718" s="41"/>
      <c r="W718" s="41"/>
      <c r="X718" s="41"/>
      <c r="Y718" s="41"/>
      <c r="Z718" s="41"/>
      <c r="AA718" s="41"/>
      <c r="AB718" s="41"/>
      <c r="AC718" s="41"/>
      <c r="AD718" s="41"/>
      <c r="AE718" s="41"/>
      <c r="AR718" s="228" t="s">
        <v>150</v>
      </c>
      <c r="AT718" s="228" t="s">
        <v>294</v>
      </c>
      <c r="AU718" s="228" t="s">
        <v>188</v>
      </c>
      <c r="AY718" s="20" t="s">
        <v>292</v>
      </c>
      <c r="BE718" s="229">
        <f>IF(N718="základní",J718,0)</f>
        <v>0</v>
      </c>
      <c r="BF718" s="229">
        <f>IF(N718="snížená",J718,0)</f>
        <v>0</v>
      </c>
      <c r="BG718" s="229">
        <f>IF(N718="zákl. přenesená",J718,0)</f>
        <v>0</v>
      </c>
      <c r="BH718" s="229">
        <f>IF(N718="sníž. přenesená",J718,0)</f>
        <v>0</v>
      </c>
      <c r="BI718" s="229">
        <f>IF(N718="nulová",J718,0)</f>
        <v>0</v>
      </c>
      <c r="BJ718" s="20" t="s">
        <v>86</v>
      </c>
      <c r="BK718" s="229">
        <f>ROUND(I718*H718,2)</f>
        <v>0</v>
      </c>
      <c r="BL718" s="20" t="s">
        <v>150</v>
      </c>
      <c r="BM718" s="228" t="s">
        <v>1040</v>
      </c>
    </row>
    <row r="719" s="2" customFormat="1">
      <c r="A719" s="41"/>
      <c r="B719" s="42"/>
      <c r="C719" s="43"/>
      <c r="D719" s="230" t="s">
        <v>299</v>
      </c>
      <c r="E719" s="43"/>
      <c r="F719" s="231" t="s">
        <v>1041</v>
      </c>
      <c r="G719" s="43"/>
      <c r="H719" s="43"/>
      <c r="I719" s="232"/>
      <c r="J719" s="43"/>
      <c r="K719" s="43"/>
      <c r="L719" s="47"/>
      <c r="M719" s="233"/>
      <c r="N719" s="234"/>
      <c r="O719" s="87"/>
      <c r="P719" s="87"/>
      <c r="Q719" s="87"/>
      <c r="R719" s="87"/>
      <c r="S719" s="87"/>
      <c r="T719" s="88"/>
      <c r="U719" s="41"/>
      <c r="V719" s="41"/>
      <c r="W719" s="41"/>
      <c r="X719" s="41"/>
      <c r="Y719" s="41"/>
      <c r="Z719" s="41"/>
      <c r="AA719" s="41"/>
      <c r="AB719" s="41"/>
      <c r="AC719" s="41"/>
      <c r="AD719" s="41"/>
      <c r="AE719" s="41"/>
      <c r="AT719" s="20" t="s">
        <v>299</v>
      </c>
      <c r="AU719" s="20" t="s">
        <v>188</v>
      </c>
    </row>
    <row r="720" s="13" customFormat="1">
      <c r="A720" s="13"/>
      <c r="B720" s="235"/>
      <c r="C720" s="236"/>
      <c r="D720" s="237" t="s">
        <v>301</v>
      </c>
      <c r="E720" s="238" t="s">
        <v>42</v>
      </c>
      <c r="F720" s="239" t="s">
        <v>393</v>
      </c>
      <c r="G720" s="236"/>
      <c r="H720" s="238" t="s">
        <v>42</v>
      </c>
      <c r="I720" s="240"/>
      <c r="J720" s="236"/>
      <c r="K720" s="236"/>
      <c r="L720" s="241"/>
      <c r="M720" s="242"/>
      <c r="N720" s="243"/>
      <c r="O720" s="243"/>
      <c r="P720" s="243"/>
      <c r="Q720" s="243"/>
      <c r="R720" s="243"/>
      <c r="S720" s="243"/>
      <c r="T720" s="244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45" t="s">
        <v>301</v>
      </c>
      <c r="AU720" s="245" t="s">
        <v>188</v>
      </c>
      <c r="AV720" s="13" t="s">
        <v>86</v>
      </c>
      <c r="AW720" s="13" t="s">
        <v>38</v>
      </c>
      <c r="AX720" s="13" t="s">
        <v>79</v>
      </c>
      <c r="AY720" s="245" t="s">
        <v>292</v>
      </c>
    </row>
    <row r="721" s="14" customFormat="1">
      <c r="A721" s="14"/>
      <c r="B721" s="246"/>
      <c r="C721" s="247"/>
      <c r="D721" s="237" t="s">
        <v>301</v>
      </c>
      <c r="E721" s="248" t="s">
        <v>42</v>
      </c>
      <c r="F721" s="249" t="s">
        <v>88</v>
      </c>
      <c r="G721" s="247"/>
      <c r="H721" s="250">
        <v>2</v>
      </c>
      <c r="I721" s="251"/>
      <c r="J721" s="247"/>
      <c r="K721" s="247"/>
      <c r="L721" s="252"/>
      <c r="M721" s="253"/>
      <c r="N721" s="254"/>
      <c r="O721" s="254"/>
      <c r="P721" s="254"/>
      <c r="Q721" s="254"/>
      <c r="R721" s="254"/>
      <c r="S721" s="254"/>
      <c r="T721" s="255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56" t="s">
        <v>301</v>
      </c>
      <c r="AU721" s="256" t="s">
        <v>188</v>
      </c>
      <c r="AV721" s="14" t="s">
        <v>88</v>
      </c>
      <c r="AW721" s="14" t="s">
        <v>38</v>
      </c>
      <c r="AX721" s="14" t="s">
        <v>79</v>
      </c>
      <c r="AY721" s="256" t="s">
        <v>292</v>
      </c>
    </row>
    <row r="722" s="15" customFormat="1">
      <c r="A722" s="15"/>
      <c r="B722" s="257"/>
      <c r="C722" s="258"/>
      <c r="D722" s="237" t="s">
        <v>301</v>
      </c>
      <c r="E722" s="259" t="s">
        <v>42</v>
      </c>
      <c r="F722" s="260" t="s">
        <v>303</v>
      </c>
      <c r="G722" s="258"/>
      <c r="H722" s="261">
        <v>2</v>
      </c>
      <c r="I722" s="262"/>
      <c r="J722" s="258"/>
      <c r="K722" s="258"/>
      <c r="L722" s="263"/>
      <c r="M722" s="264"/>
      <c r="N722" s="265"/>
      <c r="O722" s="265"/>
      <c r="P722" s="265"/>
      <c r="Q722" s="265"/>
      <c r="R722" s="265"/>
      <c r="S722" s="265"/>
      <c r="T722" s="266"/>
      <c r="U722" s="15"/>
      <c r="V722" s="15"/>
      <c r="W722" s="15"/>
      <c r="X722" s="15"/>
      <c r="Y722" s="15"/>
      <c r="Z722" s="15"/>
      <c r="AA722" s="15"/>
      <c r="AB722" s="15"/>
      <c r="AC722" s="15"/>
      <c r="AD722" s="15"/>
      <c r="AE722" s="15"/>
      <c r="AT722" s="267" t="s">
        <v>301</v>
      </c>
      <c r="AU722" s="267" t="s">
        <v>188</v>
      </c>
      <c r="AV722" s="15" t="s">
        <v>150</v>
      </c>
      <c r="AW722" s="15" t="s">
        <v>38</v>
      </c>
      <c r="AX722" s="15" t="s">
        <v>86</v>
      </c>
      <c r="AY722" s="267" t="s">
        <v>292</v>
      </c>
    </row>
    <row r="723" s="2" customFormat="1" ht="44.25" customHeight="1">
      <c r="A723" s="41"/>
      <c r="B723" s="42"/>
      <c r="C723" s="217" t="s">
        <v>1042</v>
      </c>
      <c r="D723" s="217" t="s">
        <v>294</v>
      </c>
      <c r="E723" s="218" t="s">
        <v>1043</v>
      </c>
      <c r="F723" s="219" t="s">
        <v>1044</v>
      </c>
      <c r="G723" s="220" t="s">
        <v>147</v>
      </c>
      <c r="H723" s="221">
        <v>10</v>
      </c>
      <c r="I723" s="222"/>
      <c r="J723" s="223">
        <f>ROUND(I723*H723,2)</f>
        <v>0</v>
      </c>
      <c r="K723" s="219" t="s">
        <v>297</v>
      </c>
      <c r="L723" s="47"/>
      <c r="M723" s="224" t="s">
        <v>42</v>
      </c>
      <c r="N723" s="225" t="s">
        <v>50</v>
      </c>
      <c r="O723" s="87"/>
      <c r="P723" s="226">
        <f>O723*H723</f>
        <v>0</v>
      </c>
      <c r="Q723" s="226">
        <v>0</v>
      </c>
      <c r="R723" s="226">
        <f>Q723*H723</f>
        <v>0</v>
      </c>
      <c r="S723" s="226">
        <v>0.035000000000000003</v>
      </c>
      <c r="T723" s="227">
        <f>S723*H723</f>
        <v>0.35000000000000003</v>
      </c>
      <c r="U723" s="41"/>
      <c r="V723" s="41"/>
      <c r="W723" s="41"/>
      <c r="X723" s="41"/>
      <c r="Y723" s="41"/>
      <c r="Z723" s="41"/>
      <c r="AA723" s="41"/>
      <c r="AB723" s="41"/>
      <c r="AC723" s="41"/>
      <c r="AD723" s="41"/>
      <c r="AE723" s="41"/>
      <c r="AR723" s="228" t="s">
        <v>150</v>
      </c>
      <c r="AT723" s="228" t="s">
        <v>294</v>
      </c>
      <c r="AU723" s="228" t="s">
        <v>188</v>
      </c>
      <c r="AY723" s="20" t="s">
        <v>292</v>
      </c>
      <c r="BE723" s="229">
        <f>IF(N723="základní",J723,0)</f>
        <v>0</v>
      </c>
      <c r="BF723" s="229">
        <f>IF(N723="snížená",J723,0)</f>
        <v>0</v>
      </c>
      <c r="BG723" s="229">
        <f>IF(N723="zákl. přenesená",J723,0)</f>
        <v>0</v>
      </c>
      <c r="BH723" s="229">
        <f>IF(N723="sníž. přenesená",J723,0)</f>
        <v>0</v>
      </c>
      <c r="BI723" s="229">
        <f>IF(N723="nulová",J723,0)</f>
        <v>0</v>
      </c>
      <c r="BJ723" s="20" t="s">
        <v>86</v>
      </c>
      <c r="BK723" s="229">
        <f>ROUND(I723*H723,2)</f>
        <v>0</v>
      </c>
      <c r="BL723" s="20" t="s">
        <v>150</v>
      </c>
      <c r="BM723" s="228" t="s">
        <v>1045</v>
      </c>
    </row>
    <row r="724" s="2" customFormat="1">
      <c r="A724" s="41"/>
      <c r="B724" s="42"/>
      <c r="C724" s="43"/>
      <c r="D724" s="230" t="s">
        <v>299</v>
      </c>
      <c r="E724" s="43"/>
      <c r="F724" s="231" t="s">
        <v>1046</v>
      </c>
      <c r="G724" s="43"/>
      <c r="H724" s="43"/>
      <c r="I724" s="232"/>
      <c r="J724" s="43"/>
      <c r="K724" s="43"/>
      <c r="L724" s="47"/>
      <c r="M724" s="233"/>
      <c r="N724" s="234"/>
      <c r="O724" s="87"/>
      <c r="P724" s="87"/>
      <c r="Q724" s="87"/>
      <c r="R724" s="87"/>
      <c r="S724" s="87"/>
      <c r="T724" s="88"/>
      <c r="U724" s="41"/>
      <c r="V724" s="41"/>
      <c r="W724" s="41"/>
      <c r="X724" s="41"/>
      <c r="Y724" s="41"/>
      <c r="Z724" s="41"/>
      <c r="AA724" s="41"/>
      <c r="AB724" s="41"/>
      <c r="AC724" s="41"/>
      <c r="AD724" s="41"/>
      <c r="AE724" s="41"/>
      <c r="AT724" s="20" t="s">
        <v>299</v>
      </c>
      <c r="AU724" s="20" t="s">
        <v>188</v>
      </c>
    </row>
    <row r="725" s="13" customFormat="1">
      <c r="A725" s="13"/>
      <c r="B725" s="235"/>
      <c r="C725" s="236"/>
      <c r="D725" s="237" t="s">
        <v>301</v>
      </c>
      <c r="E725" s="238" t="s">
        <v>42</v>
      </c>
      <c r="F725" s="239" t="s">
        <v>601</v>
      </c>
      <c r="G725" s="236"/>
      <c r="H725" s="238" t="s">
        <v>42</v>
      </c>
      <c r="I725" s="240"/>
      <c r="J725" s="236"/>
      <c r="K725" s="236"/>
      <c r="L725" s="241"/>
      <c r="M725" s="242"/>
      <c r="N725" s="243"/>
      <c r="O725" s="243"/>
      <c r="P725" s="243"/>
      <c r="Q725" s="243"/>
      <c r="R725" s="243"/>
      <c r="S725" s="243"/>
      <c r="T725" s="244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45" t="s">
        <v>301</v>
      </c>
      <c r="AU725" s="245" t="s">
        <v>188</v>
      </c>
      <c r="AV725" s="13" t="s">
        <v>86</v>
      </c>
      <c r="AW725" s="13" t="s">
        <v>38</v>
      </c>
      <c r="AX725" s="13" t="s">
        <v>79</v>
      </c>
      <c r="AY725" s="245" t="s">
        <v>292</v>
      </c>
    </row>
    <row r="726" s="14" customFormat="1">
      <c r="A726" s="14"/>
      <c r="B726" s="246"/>
      <c r="C726" s="247"/>
      <c r="D726" s="237" t="s">
        <v>301</v>
      </c>
      <c r="E726" s="248" t="s">
        <v>42</v>
      </c>
      <c r="F726" s="249" t="s">
        <v>1047</v>
      </c>
      <c r="G726" s="247"/>
      <c r="H726" s="250">
        <v>10</v>
      </c>
      <c r="I726" s="251"/>
      <c r="J726" s="247"/>
      <c r="K726" s="247"/>
      <c r="L726" s="252"/>
      <c r="M726" s="253"/>
      <c r="N726" s="254"/>
      <c r="O726" s="254"/>
      <c r="P726" s="254"/>
      <c r="Q726" s="254"/>
      <c r="R726" s="254"/>
      <c r="S726" s="254"/>
      <c r="T726" s="255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56" t="s">
        <v>301</v>
      </c>
      <c r="AU726" s="256" t="s">
        <v>188</v>
      </c>
      <c r="AV726" s="14" t="s">
        <v>88</v>
      </c>
      <c r="AW726" s="14" t="s">
        <v>38</v>
      </c>
      <c r="AX726" s="14" t="s">
        <v>79</v>
      </c>
      <c r="AY726" s="256" t="s">
        <v>292</v>
      </c>
    </row>
    <row r="727" s="15" customFormat="1">
      <c r="A727" s="15"/>
      <c r="B727" s="257"/>
      <c r="C727" s="258"/>
      <c r="D727" s="237" t="s">
        <v>301</v>
      </c>
      <c r="E727" s="259" t="s">
        <v>42</v>
      </c>
      <c r="F727" s="260" t="s">
        <v>303</v>
      </c>
      <c r="G727" s="258"/>
      <c r="H727" s="261">
        <v>10</v>
      </c>
      <c r="I727" s="262"/>
      <c r="J727" s="258"/>
      <c r="K727" s="258"/>
      <c r="L727" s="263"/>
      <c r="M727" s="264"/>
      <c r="N727" s="265"/>
      <c r="O727" s="265"/>
      <c r="P727" s="265"/>
      <c r="Q727" s="265"/>
      <c r="R727" s="265"/>
      <c r="S727" s="265"/>
      <c r="T727" s="266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  <c r="AE727" s="15"/>
      <c r="AT727" s="267" t="s">
        <v>301</v>
      </c>
      <c r="AU727" s="267" t="s">
        <v>188</v>
      </c>
      <c r="AV727" s="15" t="s">
        <v>150</v>
      </c>
      <c r="AW727" s="15" t="s">
        <v>38</v>
      </c>
      <c r="AX727" s="15" t="s">
        <v>86</v>
      </c>
      <c r="AY727" s="267" t="s">
        <v>292</v>
      </c>
    </row>
    <row r="728" s="2" customFormat="1" ht="37.8" customHeight="1">
      <c r="A728" s="41"/>
      <c r="B728" s="42"/>
      <c r="C728" s="217" t="s">
        <v>1048</v>
      </c>
      <c r="D728" s="217" t="s">
        <v>294</v>
      </c>
      <c r="E728" s="218" t="s">
        <v>1049</v>
      </c>
      <c r="F728" s="219" t="s">
        <v>1050</v>
      </c>
      <c r="G728" s="220" t="s">
        <v>147</v>
      </c>
      <c r="H728" s="221">
        <v>10</v>
      </c>
      <c r="I728" s="222"/>
      <c r="J728" s="223">
        <f>ROUND(I728*H728,2)</f>
        <v>0</v>
      </c>
      <c r="K728" s="219" t="s">
        <v>297</v>
      </c>
      <c r="L728" s="47"/>
      <c r="M728" s="224" t="s">
        <v>42</v>
      </c>
      <c r="N728" s="225" t="s">
        <v>50</v>
      </c>
      <c r="O728" s="87"/>
      <c r="P728" s="226">
        <f>O728*H728</f>
        <v>0</v>
      </c>
      <c r="Q728" s="226">
        <v>0</v>
      </c>
      <c r="R728" s="226">
        <f>Q728*H728</f>
        <v>0</v>
      </c>
      <c r="S728" s="226">
        <v>0.065000000000000002</v>
      </c>
      <c r="T728" s="227">
        <f>S728*H728</f>
        <v>0.65000000000000002</v>
      </c>
      <c r="U728" s="41"/>
      <c r="V728" s="41"/>
      <c r="W728" s="41"/>
      <c r="X728" s="41"/>
      <c r="Y728" s="41"/>
      <c r="Z728" s="41"/>
      <c r="AA728" s="41"/>
      <c r="AB728" s="41"/>
      <c r="AC728" s="41"/>
      <c r="AD728" s="41"/>
      <c r="AE728" s="41"/>
      <c r="AR728" s="228" t="s">
        <v>150</v>
      </c>
      <c r="AT728" s="228" t="s">
        <v>294</v>
      </c>
      <c r="AU728" s="228" t="s">
        <v>188</v>
      </c>
      <c r="AY728" s="20" t="s">
        <v>292</v>
      </c>
      <c r="BE728" s="229">
        <f>IF(N728="základní",J728,0)</f>
        <v>0</v>
      </c>
      <c r="BF728" s="229">
        <f>IF(N728="snížená",J728,0)</f>
        <v>0</v>
      </c>
      <c r="BG728" s="229">
        <f>IF(N728="zákl. přenesená",J728,0)</f>
        <v>0</v>
      </c>
      <c r="BH728" s="229">
        <f>IF(N728="sníž. přenesená",J728,0)</f>
        <v>0</v>
      </c>
      <c r="BI728" s="229">
        <f>IF(N728="nulová",J728,0)</f>
        <v>0</v>
      </c>
      <c r="BJ728" s="20" t="s">
        <v>86</v>
      </c>
      <c r="BK728" s="229">
        <f>ROUND(I728*H728,2)</f>
        <v>0</v>
      </c>
      <c r="BL728" s="20" t="s">
        <v>150</v>
      </c>
      <c r="BM728" s="228" t="s">
        <v>1051</v>
      </c>
    </row>
    <row r="729" s="2" customFormat="1">
      <c r="A729" s="41"/>
      <c r="B729" s="42"/>
      <c r="C729" s="43"/>
      <c r="D729" s="230" t="s">
        <v>299</v>
      </c>
      <c r="E729" s="43"/>
      <c r="F729" s="231" t="s">
        <v>1052</v>
      </c>
      <c r="G729" s="43"/>
      <c r="H729" s="43"/>
      <c r="I729" s="232"/>
      <c r="J729" s="43"/>
      <c r="K729" s="43"/>
      <c r="L729" s="47"/>
      <c r="M729" s="233"/>
      <c r="N729" s="234"/>
      <c r="O729" s="87"/>
      <c r="P729" s="87"/>
      <c r="Q729" s="87"/>
      <c r="R729" s="87"/>
      <c r="S729" s="87"/>
      <c r="T729" s="88"/>
      <c r="U729" s="41"/>
      <c r="V729" s="41"/>
      <c r="W729" s="41"/>
      <c r="X729" s="41"/>
      <c r="Y729" s="41"/>
      <c r="Z729" s="41"/>
      <c r="AA729" s="41"/>
      <c r="AB729" s="41"/>
      <c r="AC729" s="41"/>
      <c r="AD729" s="41"/>
      <c r="AE729" s="41"/>
      <c r="AT729" s="20" t="s">
        <v>299</v>
      </c>
      <c r="AU729" s="20" t="s">
        <v>188</v>
      </c>
    </row>
    <row r="730" s="13" customFormat="1">
      <c r="A730" s="13"/>
      <c r="B730" s="235"/>
      <c r="C730" s="236"/>
      <c r="D730" s="237" t="s">
        <v>301</v>
      </c>
      <c r="E730" s="238" t="s">
        <v>42</v>
      </c>
      <c r="F730" s="239" t="s">
        <v>787</v>
      </c>
      <c r="G730" s="236"/>
      <c r="H730" s="238" t="s">
        <v>42</v>
      </c>
      <c r="I730" s="240"/>
      <c r="J730" s="236"/>
      <c r="K730" s="236"/>
      <c r="L730" s="241"/>
      <c r="M730" s="242"/>
      <c r="N730" s="243"/>
      <c r="O730" s="243"/>
      <c r="P730" s="243"/>
      <c r="Q730" s="243"/>
      <c r="R730" s="243"/>
      <c r="S730" s="243"/>
      <c r="T730" s="244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45" t="s">
        <v>301</v>
      </c>
      <c r="AU730" s="245" t="s">
        <v>188</v>
      </c>
      <c r="AV730" s="13" t="s">
        <v>86</v>
      </c>
      <c r="AW730" s="13" t="s">
        <v>38</v>
      </c>
      <c r="AX730" s="13" t="s">
        <v>79</v>
      </c>
      <c r="AY730" s="245" t="s">
        <v>292</v>
      </c>
    </row>
    <row r="731" s="14" customFormat="1">
      <c r="A731" s="14"/>
      <c r="B731" s="246"/>
      <c r="C731" s="247"/>
      <c r="D731" s="237" t="s">
        <v>301</v>
      </c>
      <c r="E731" s="248" t="s">
        <v>42</v>
      </c>
      <c r="F731" s="249" t="s">
        <v>349</v>
      </c>
      <c r="G731" s="247"/>
      <c r="H731" s="250">
        <v>10</v>
      </c>
      <c r="I731" s="251"/>
      <c r="J731" s="247"/>
      <c r="K731" s="247"/>
      <c r="L731" s="252"/>
      <c r="M731" s="253"/>
      <c r="N731" s="254"/>
      <c r="O731" s="254"/>
      <c r="P731" s="254"/>
      <c r="Q731" s="254"/>
      <c r="R731" s="254"/>
      <c r="S731" s="254"/>
      <c r="T731" s="255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256" t="s">
        <v>301</v>
      </c>
      <c r="AU731" s="256" t="s">
        <v>188</v>
      </c>
      <c r="AV731" s="14" t="s">
        <v>88</v>
      </c>
      <c r="AW731" s="14" t="s">
        <v>38</v>
      </c>
      <c r="AX731" s="14" t="s">
        <v>79</v>
      </c>
      <c r="AY731" s="256" t="s">
        <v>292</v>
      </c>
    </row>
    <row r="732" s="15" customFormat="1">
      <c r="A732" s="15"/>
      <c r="B732" s="257"/>
      <c r="C732" s="258"/>
      <c r="D732" s="237" t="s">
        <v>301</v>
      </c>
      <c r="E732" s="259" t="s">
        <v>42</v>
      </c>
      <c r="F732" s="260" t="s">
        <v>303</v>
      </c>
      <c r="G732" s="258"/>
      <c r="H732" s="261">
        <v>10</v>
      </c>
      <c r="I732" s="262"/>
      <c r="J732" s="258"/>
      <c r="K732" s="258"/>
      <c r="L732" s="263"/>
      <c r="M732" s="264"/>
      <c r="N732" s="265"/>
      <c r="O732" s="265"/>
      <c r="P732" s="265"/>
      <c r="Q732" s="265"/>
      <c r="R732" s="265"/>
      <c r="S732" s="265"/>
      <c r="T732" s="266"/>
      <c r="U732" s="15"/>
      <c r="V732" s="15"/>
      <c r="W732" s="15"/>
      <c r="X732" s="15"/>
      <c r="Y732" s="15"/>
      <c r="Z732" s="15"/>
      <c r="AA732" s="15"/>
      <c r="AB732" s="15"/>
      <c r="AC732" s="15"/>
      <c r="AD732" s="15"/>
      <c r="AE732" s="15"/>
      <c r="AT732" s="267" t="s">
        <v>301</v>
      </c>
      <c r="AU732" s="267" t="s">
        <v>188</v>
      </c>
      <c r="AV732" s="15" t="s">
        <v>150</v>
      </c>
      <c r="AW732" s="15" t="s">
        <v>38</v>
      </c>
      <c r="AX732" s="15" t="s">
        <v>86</v>
      </c>
      <c r="AY732" s="267" t="s">
        <v>292</v>
      </c>
    </row>
    <row r="733" s="2" customFormat="1" ht="33" customHeight="1">
      <c r="A733" s="41"/>
      <c r="B733" s="42"/>
      <c r="C733" s="217" t="s">
        <v>1053</v>
      </c>
      <c r="D733" s="217" t="s">
        <v>294</v>
      </c>
      <c r="E733" s="218" t="s">
        <v>1054</v>
      </c>
      <c r="F733" s="219" t="s">
        <v>1055</v>
      </c>
      <c r="G733" s="220" t="s">
        <v>147</v>
      </c>
      <c r="H733" s="221">
        <v>37.299999999999997</v>
      </c>
      <c r="I733" s="222"/>
      <c r="J733" s="223">
        <f>ROUND(I733*H733,2)</f>
        <v>0</v>
      </c>
      <c r="K733" s="219" t="s">
        <v>297</v>
      </c>
      <c r="L733" s="47"/>
      <c r="M733" s="224" t="s">
        <v>42</v>
      </c>
      <c r="N733" s="225" t="s">
        <v>50</v>
      </c>
      <c r="O733" s="87"/>
      <c r="P733" s="226">
        <f>O733*H733</f>
        <v>0</v>
      </c>
      <c r="Q733" s="226">
        <v>0</v>
      </c>
      <c r="R733" s="226">
        <f>Q733*H733</f>
        <v>0</v>
      </c>
      <c r="S733" s="226">
        <v>0.753</v>
      </c>
      <c r="T733" s="227">
        <f>S733*H733</f>
        <v>28.086899999999996</v>
      </c>
      <c r="U733" s="41"/>
      <c r="V733" s="41"/>
      <c r="W733" s="41"/>
      <c r="X733" s="41"/>
      <c r="Y733" s="41"/>
      <c r="Z733" s="41"/>
      <c r="AA733" s="41"/>
      <c r="AB733" s="41"/>
      <c r="AC733" s="41"/>
      <c r="AD733" s="41"/>
      <c r="AE733" s="41"/>
      <c r="AR733" s="228" t="s">
        <v>150</v>
      </c>
      <c r="AT733" s="228" t="s">
        <v>294</v>
      </c>
      <c r="AU733" s="228" t="s">
        <v>188</v>
      </c>
      <c r="AY733" s="20" t="s">
        <v>292</v>
      </c>
      <c r="BE733" s="229">
        <f>IF(N733="základní",J733,0)</f>
        <v>0</v>
      </c>
      <c r="BF733" s="229">
        <f>IF(N733="snížená",J733,0)</f>
        <v>0</v>
      </c>
      <c r="BG733" s="229">
        <f>IF(N733="zákl. přenesená",J733,0)</f>
        <v>0</v>
      </c>
      <c r="BH733" s="229">
        <f>IF(N733="sníž. přenesená",J733,0)</f>
        <v>0</v>
      </c>
      <c r="BI733" s="229">
        <f>IF(N733="nulová",J733,0)</f>
        <v>0</v>
      </c>
      <c r="BJ733" s="20" t="s">
        <v>86</v>
      </c>
      <c r="BK733" s="229">
        <f>ROUND(I733*H733,2)</f>
        <v>0</v>
      </c>
      <c r="BL733" s="20" t="s">
        <v>150</v>
      </c>
      <c r="BM733" s="228" t="s">
        <v>1056</v>
      </c>
    </row>
    <row r="734" s="2" customFormat="1">
      <c r="A734" s="41"/>
      <c r="B734" s="42"/>
      <c r="C734" s="43"/>
      <c r="D734" s="230" t="s">
        <v>299</v>
      </c>
      <c r="E734" s="43"/>
      <c r="F734" s="231" t="s">
        <v>1057</v>
      </c>
      <c r="G734" s="43"/>
      <c r="H734" s="43"/>
      <c r="I734" s="232"/>
      <c r="J734" s="43"/>
      <c r="K734" s="43"/>
      <c r="L734" s="47"/>
      <c r="M734" s="233"/>
      <c r="N734" s="234"/>
      <c r="O734" s="87"/>
      <c r="P734" s="87"/>
      <c r="Q734" s="87"/>
      <c r="R734" s="87"/>
      <c r="S734" s="87"/>
      <c r="T734" s="88"/>
      <c r="U734" s="41"/>
      <c r="V734" s="41"/>
      <c r="W734" s="41"/>
      <c r="X734" s="41"/>
      <c r="Y734" s="41"/>
      <c r="Z734" s="41"/>
      <c r="AA734" s="41"/>
      <c r="AB734" s="41"/>
      <c r="AC734" s="41"/>
      <c r="AD734" s="41"/>
      <c r="AE734" s="41"/>
      <c r="AT734" s="20" t="s">
        <v>299</v>
      </c>
      <c r="AU734" s="20" t="s">
        <v>188</v>
      </c>
    </row>
    <row r="735" s="13" customFormat="1">
      <c r="A735" s="13"/>
      <c r="B735" s="235"/>
      <c r="C735" s="236"/>
      <c r="D735" s="237" t="s">
        <v>301</v>
      </c>
      <c r="E735" s="238" t="s">
        <v>42</v>
      </c>
      <c r="F735" s="239" t="s">
        <v>601</v>
      </c>
      <c r="G735" s="236"/>
      <c r="H735" s="238" t="s">
        <v>42</v>
      </c>
      <c r="I735" s="240"/>
      <c r="J735" s="236"/>
      <c r="K735" s="236"/>
      <c r="L735" s="241"/>
      <c r="M735" s="242"/>
      <c r="N735" s="243"/>
      <c r="O735" s="243"/>
      <c r="P735" s="243"/>
      <c r="Q735" s="243"/>
      <c r="R735" s="243"/>
      <c r="S735" s="243"/>
      <c r="T735" s="244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45" t="s">
        <v>301</v>
      </c>
      <c r="AU735" s="245" t="s">
        <v>188</v>
      </c>
      <c r="AV735" s="13" t="s">
        <v>86</v>
      </c>
      <c r="AW735" s="13" t="s">
        <v>38</v>
      </c>
      <c r="AX735" s="13" t="s">
        <v>79</v>
      </c>
      <c r="AY735" s="245" t="s">
        <v>292</v>
      </c>
    </row>
    <row r="736" s="14" customFormat="1">
      <c r="A736" s="14"/>
      <c r="B736" s="246"/>
      <c r="C736" s="247"/>
      <c r="D736" s="237" t="s">
        <v>301</v>
      </c>
      <c r="E736" s="248" t="s">
        <v>42</v>
      </c>
      <c r="F736" s="249" t="s">
        <v>1058</v>
      </c>
      <c r="G736" s="247"/>
      <c r="H736" s="250">
        <v>37.299999999999997</v>
      </c>
      <c r="I736" s="251"/>
      <c r="J736" s="247"/>
      <c r="K736" s="247"/>
      <c r="L736" s="252"/>
      <c r="M736" s="253"/>
      <c r="N736" s="254"/>
      <c r="O736" s="254"/>
      <c r="P736" s="254"/>
      <c r="Q736" s="254"/>
      <c r="R736" s="254"/>
      <c r="S736" s="254"/>
      <c r="T736" s="255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56" t="s">
        <v>301</v>
      </c>
      <c r="AU736" s="256" t="s">
        <v>188</v>
      </c>
      <c r="AV736" s="14" t="s">
        <v>88</v>
      </c>
      <c r="AW736" s="14" t="s">
        <v>38</v>
      </c>
      <c r="AX736" s="14" t="s">
        <v>79</v>
      </c>
      <c r="AY736" s="256" t="s">
        <v>292</v>
      </c>
    </row>
    <row r="737" s="15" customFormat="1">
      <c r="A737" s="15"/>
      <c r="B737" s="257"/>
      <c r="C737" s="258"/>
      <c r="D737" s="237" t="s">
        <v>301</v>
      </c>
      <c r="E737" s="259" t="s">
        <v>42</v>
      </c>
      <c r="F737" s="260" t="s">
        <v>303</v>
      </c>
      <c r="G737" s="258"/>
      <c r="H737" s="261">
        <v>37.299999999999997</v>
      </c>
      <c r="I737" s="262"/>
      <c r="J737" s="258"/>
      <c r="K737" s="258"/>
      <c r="L737" s="263"/>
      <c r="M737" s="264"/>
      <c r="N737" s="265"/>
      <c r="O737" s="265"/>
      <c r="P737" s="265"/>
      <c r="Q737" s="265"/>
      <c r="R737" s="265"/>
      <c r="S737" s="265"/>
      <c r="T737" s="266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T737" s="267" t="s">
        <v>301</v>
      </c>
      <c r="AU737" s="267" t="s">
        <v>188</v>
      </c>
      <c r="AV737" s="15" t="s">
        <v>150</v>
      </c>
      <c r="AW737" s="15" t="s">
        <v>38</v>
      </c>
      <c r="AX737" s="15" t="s">
        <v>86</v>
      </c>
      <c r="AY737" s="267" t="s">
        <v>292</v>
      </c>
    </row>
    <row r="738" s="2" customFormat="1" ht="33" customHeight="1">
      <c r="A738" s="41"/>
      <c r="B738" s="42"/>
      <c r="C738" s="217" t="s">
        <v>1059</v>
      </c>
      <c r="D738" s="217" t="s">
        <v>294</v>
      </c>
      <c r="E738" s="218" t="s">
        <v>1060</v>
      </c>
      <c r="F738" s="219" t="s">
        <v>1061</v>
      </c>
      <c r="G738" s="220" t="s">
        <v>147</v>
      </c>
      <c r="H738" s="221">
        <v>54.700000000000003</v>
      </c>
      <c r="I738" s="222"/>
      <c r="J738" s="223">
        <f>ROUND(I738*H738,2)</f>
        <v>0</v>
      </c>
      <c r="K738" s="219" t="s">
        <v>297</v>
      </c>
      <c r="L738" s="47"/>
      <c r="M738" s="224" t="s">
        <v>42</v>
      </c>
      <c r="N738" s="225" t="s">
        <v>50</v>
      </c>
      <c r="O738" s="87"/>
      <c r="P738" s="226">
        <f>O738*H738</f>
        <v>0</v>
      </c>
      <c r="Q738" s="226">
        <v>0</v>
      </c>
      <c r="R738" s="226">
        <f>Q738*H738</f>
        <v>0</v>
      </c>
      <c r="S738" s="226">
        <v>0.97999999999999998</v>
      </c>
      <c r="T738" s="227">
        <f>S738*H738</f>
        <v>53.606000000000002</v>
      </c>
      <c r="U738" s="41"/>
      <c r="V738" s="41"/>
      <c r="W738" s="41"/>
      <c r="X738" s="41"/>
      <c r="Y738" s="41"/>
      <c r="Z738" s="41"/>
      <c r="AA738" s="41"/>
      <c r="AB738" s="41"/>
      <c r="AC738" s="41"/>
      <c r="AD738" s="41"/>
      <c r="AE738" s="41"/>
      <c r="AR738" s="228" t="s">
        <v>150</v>
      </c>
      <c r="AT738" s="228" t="s">
        <v>294</v>
      </c>
      <c r="AU738" s="228" t="s">
        <v>188</v>
      </c>
      <c r="AY738" s="20" t="s">
        <v>292</v>
      </c>
      <c r="BE738" s="229">
        <f>IF(N738="základní",J738,0)</f>
        <v>0</v>
      </c>
      <c r="BF738" s="229">
        <f>IF(N738="snížená",J738,0)</f>
        <v>0</v>
      </c>
      <c r="BG738" s="229">
        <f>IF(N738="zákl. přenesená",J738,0)</f>
        <v>0</v>
      </c>
      <c r="BH738" s="229">
        <f>IF(N738="sníž. přenesená",J738,0)</f>
        <v>0</v>
      </c>
      <c r="BI738" s="229">
        <f>IF(N738="nulová",J738,0)</f>
        <v>0</v>
      </c>
      <c r="BJ738" s="20" t="s">
        <v>86</v>
      </c>
      <c r="BK738" s="229">
        <f>ROUND(I738*H738,2)</f>
        <v>0</v>
      </c>
      <c r="BL738" s="20" t="s">
        <v>150</v>
      </c>
      <c r="BM738" s="228" t="s">
        <v>1062</v>
      </c>
    </row>
    <row r="739" s="2" customFormat="1">
      <c r="A739" s="41"/>
      <c r="B739" s="42"/>
      <c r="C739" s="43"/>
      <c r="D739" s="230" t="s">
        <v>299</v>
      </c>
      <c r="E739" s="43"/>
      <c r="F739" s="231" t="s">
        <v>1063</v>
      </c>
      <c r="G739" s="43"/>
      <c r="H739" s="43"/>
      <c r="I739" s="232"/>
      <c r="J739" s="43"/>
      <c r="K739" s="43"/>
      <c r="L739" s="47"/>
      <c r="M739" s="233"/>
      <c r="N739" s="234"/>
      <c r="O739" s="87"/>
      <c r="P739" s="87"/>
      <c r="Q739" s="87"/>
      <c r="R739" s="87"/>
      <c r="S739" s="87"/>
      <c r="T739" s="88"/>
      <c r="U739" s="41"/>
      <c r="V739" s="41"/>
      <c r="W739" s="41"/>
      <c r="X739" s="41"/>
      <c r="Y739" s="41"/>
      <c r="Z739" s="41"/>
      <c r="AA739" s="41"/>
      <c r="AB739" s="41"/>
      <c r="AC739" s="41"/>
      <c r="AD739" s="41"/>
      <c r="AE739" s="41"/>
      <c r="AT739" s="20" t="s">
        <v>299</v>
      </c>
      <c r="AU739" s="20" t="s">
        <v>188</v>
      </c>
    </row>
    <row r="740" s="13" customFormat="1">
      <c r="A740" s="13"/>
      <c r="B740" s="235"/>
      <c r="C740" s="236"/>
      <c r="D740" s="237" t="s">
        <v>301</v>
      </c>
      <c r="E740" s="238" t="s">
        <v>42</v>
      </c>
      <c r="F740" s="239" t="s">
        <v>601</v>
      </c>
      <c r="G740" s="236"/>
      <c r="H740" s="238" t="s">
        <v>42</v>
      </c>
      <c r="I740" s="240"/>
      <c r="J740" s="236"/>
      <c r="K740" s="236"/>
      <c r="L740" s="241"/>
      <c r="M740" s="242"/>
      <c r="N740" s="243"/>
      <c r="O740" s="243"/>
      <c r="P740" s="243"/>
      <c r="Q740" s="243"/>
      <c r="R740" s="243"/>
      <c r="S740" s="243"/>
      <c r="T740" s="244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45" t="s">
        <v>301</v>
      </c>
      <c r="AU740" s="245" t="s">
        <v>188</v>
      </c>
      <c r="AV740" s="13" t="s">
        <v>86</v>
      </c>
      <c r="AW740" s="13" t="s">
        <v>38</v>
      </c>
      <c r="AX740" s="13" t="s">
        <v>79</v>
      </c>
      <c r="AY740" s="245" t="s">
        <v>292</v>
      </c>
    </row>
    <row r="741" s="14" customFormat="1">
      <c r="A741" s="14"/>
      <c r="B741" s="246"/>
      <c r="C741" s="247"/>
      <c r="D741" s="237" t="s">
        <v>301</v>
      </c>
      <c r="E741" s="248" t="s">
        <v>42</v>
      </c>
      <c r="F741" s="249" t="s">
        <v>1064</v>
      </c>
      <c r="G741" s="247"/>
      <c r="H741" s="250">
        <v>54.700000000000003</v>
      </c>
      <c r="I741" s="251"/>
      <c r="J741" s="247"/>
      <c r="K741" s="247"/>
      <c r="L741" s="252"/>
      <c r="M741" s="253"/>
      <c r="N741" s="254"/>
      <c r="O741" s="254"/>
      <c r="P741" s="254"/>
      <c r="Q741" s="254"/>
      <c r="R741" s="254"/>
      <c r="S741" s="254"/>
      <c r="T741" s="255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56" t="s">
        <v>301</v>
      </c>
      <c r="AU741" s="256" t="s">
        <v>188</v>
      </c>
      <c r="AV741" s="14" t="s">
        <v>88</v>
      </c>
      <c r="AW741" s="14" t="s">
        <v>38</v>
      </c>
      <c r="AX741" s="14" t="s">
        <v>79</v>
      </c>
      <c r="AY741" s="256" t="s">
        <v>292</v>
      </c>
    </row>
    <row r="742" s="15" customFormat="1">
      <c r="A742" s="15"/>
      <c r="B742" s="257"/>
      <c r="C742" s="258"/>
      <c r="D742" s="237" t="s">
        <v>301</v>
      </c>
      <c r="E742" s="259" t="s">
        <v>42</v>
      </c>
      <c r="F742" s="260" t="s">
        <v>303</v>
      </c>
      <c r="G742" s="258"/>
      <c r="H742" s="261">
        <v>54.700000000000003</v>
      </c>
      <c r="I742" s="262"/>
      <c r="J742" s="258"/>
      <c r="K742" s="258"/>
      <c r="L742" s="263"/>
      <c r="M742" s="264"/>
      <c r="N742" s="265"/>
      <c r="O742" s="265"/>
      <c r="P742" s="265"/>
      <c r="Q742" s="265"/>
      <c r="R742" s="265"/>
      <c r="S742" s="265"/>
      <c r="T742" s="266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  <c r="AT742" s="267" t="s">
        <v>301</v>
      </c>
      <c r="AU742" s="267" t="s">
        <v>188</v>
      </c>
      <c r="AV742" s="15" t="s">
        <v>150</v>
      </c>
      <c r="AW742" s="15" t="s">
        <v>38</v>
      </c>
      <c r="AX742" s="15" t="s">
        <v>86</v>
      </c>
      <c r="AY742" s="267" t="s">
        <v>292</v>
      </c>
    </row>
    <row r="743" s="2" customFormat="1" ht="24.15" customHeight="1">
      <c r="A743" s="41"/>
      <c r="B743" s="42"/>
      <c r="C743" s="217" t="s">
        <v>1065</v>
      </c>
      <c r="D743" s="217" t="s">
        <v>294</v>
      </c>
      <c r="E743" s="218" t="s">
        <v>1066</v>
      </c>
      <c r="F743" s="219" t="s">
        <v>1067</v>
      </c>
      <c r="G743" s="220" t="s">
        <v>212</v>
      </c>
      <c r="H743" s="221">
        <v>29.975000000000001</v>
      </c>
      <c r="I743" s="222"/>
      <c r="J743" s="223">
        <f>ROUND(I743*H743,2)</f>
        <v>0</v>
      </c>
      <c r="K743" s="219" t="s">
        <v>297</v>
      </c>
      <c r="L743" s="47"/>
      <c r="M743" s="224" t="s">
        <v>42</v>
      </c>
      <c r="N743" s="225" t="s">
        <v>50</v>
      </c>
      <c r="O743" s="87"/>
      <c r="P743" s="226">
        <f>O743*H743</f>
        <v>0</v>
      </c>
      <c r="Q743" s="226">
        <v>0</v>
      </c>
      <c r="R743" s="226">
        <f>Q743*H743</f>
        <v>0</v>
      </c>
      <c r="S743" s="226">
        <v>2.3999999999999999</v>
      </c>
      <c r="T743" s="227">
        <f>S743*H743</f>
        <v>71.939999999999998</v>
      </c>
      <c r="U743" s="41"/>
      <c r="V743" s="41"/>
      <c r="W743" s="41"/>
      <c r="X743" s="41"/>
      <c r="Y743" s="41"/>
      <c r="Z743" s="41"/>
      <c r="AA743" s="41"/>
      <c r="AB743" s="41"/>
      <c r="AC743" s="41"/>
      <c r="AD743" s="41"/>
      <c r="AE743" s="41"/>
      <c r="AR743" s="228" t="s">
        <v>150</v>
      </c>
      <c r="AT743" s="228" t="s">
        <v>294</v>
      </c>
      <c r="AU743" s="228" t="s">
        <v>188</v>
      </c>
      <c r="AY743" s="20" t="s">
        <v>292</v>
      </c>
      <c r="BE743" s="229">
        <f>IF(N743="základní",J743,0)</f>
        <v>0</v>
      </c>
      <c r="BF743" s="229">
        <f>IF(N743="snížená",J743,0)</f>
        <v>0</v>
      </c>
      <c r="BG743" s="229">
        <f>IF(N743="zákl. přenesená",J743,0)</f>
        <v>0</v>
      </c>
      <c r="BH743" s="229">
        <f>IF(N743="sníž. přenesená",J743,0)</f>
        <v>0</v>
      </c>
      <c r="BI743" s="229">
        <f>IF(N743="nulová",J743,0)</f>
        <v>0</v>
      </c>
      <c r="BJ743" s="20" t="s">
        <v>86</v>
      </c>
      <c r="BK743" s="229">
        <f>ROUND(I743*H743,2)</f>
        <v>0</v>
      </c>
      <c r="BL743" s="20" t="s">
        <v>150</v>
      </c>
      <c r="BM743" s="228" t="s">
        <v>1068</v>
      </c>
    </row>
    <row r="744" s="2" customFormat="1">
      <c r="A744" s="41"/>
      <c r="B744" s="42"/>
      <c r="C744" s="43"/>
      <c r="D744" s="230" t="s">
        <v>299</v>
      </c>
      <c r="E744" s="43"/>
      <c r="F744" s="231" t="s">
        <v>1069</v>
      </c>
      <c r="G744" s="43"/>
      <c r="H744" s="43"/>
      <c r="I744" s="232"/>
      <c r="J744" s="43"/>
      <c r="K744" s="43"/>
      <c r="L744" s="47"/>
      <c r="M744" s="233"/>
      <c r="N744" s="234"/>
      <c r="O744" s="87"/>
      <c r="P744" s="87"/>
      <c r="Q744" s="87"/>
      <c r="R744" s="87"/>
      <c r="S744" s="87"/>
      <c r="T744" s="88"/>
      <c r="U744" s="41"/>
      <c r="V744" s="41"/>
      <c r="W744" s="41"/>
      <c r="X744" s="41"/>
      <c r="Y744" s="41"/>
      <c r="Z744" s="41"/>
      <c r="AA744" s="41"/>
      <c r="AB744" s="41"/>
      <c r="AC744" s="41"/>
      <c r="AD744" s="41"/>
      <c r="AE744" s="41"/>
      <c r="AT744" s="20" t="s">
        <v>299</v>
      </c>
      <c r="AU744" s="20" t="s">
        <v>188</v>
      </c>
    </row>
    <row r="745" s="13" customFormat="1">
      <c r="A745" s="13"/>
      <c r="B745" s="235"/>
      <c r="C745" s="236"/>
      <c r="D745" s="237" t="s">
        <v>301</v>
      </c>
      <c r="E745" s="238" t="s">
        <v>42</v>
      </c>
      <c r="F745" s="239" t="s">
        <v>1070</v>
      </c>
      <c r="G745" s="236"/>
      <c r="H745" s="238" t="s">
        <v>42</v>
      </c>
      <c r="I745" s="240"/>
      <c r="J745" s="236"/>
      <c r="K745" s="236"/>
      <c r="L745" s="241"/>
      <c r="M745" s="242"/>
      <c r="N745" s="243"/>
      <c r="O745" s="243"/>
      <c r="P745" s="243"/>
      <c r="Q745" s="243"/>
      <c r="R745" s="243"/>
      <c r="S745" s="243"/>
      <c r="T745" s="244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45" t="s">
        <v>301</v>
      </c>
      <c r="AU745" s="245" t="s">
        <v>188</v>
      </c>
      <c r="AV745" s="13" t="s">
        <v>86</v>
      </c>
      <c r="AW745" s="13" t="s">
        <v>38</v>
      </c>
      <c r="AX745" s="13" t="s">
        <v>79</v>
      </c>
      <c r="AY745" s="245" t="s">
        <v>292</v>
      </c>
    </row>
    <row r="746" s="14" customFormat="1">
      <c r="A746" s="14"/>
      <c r="B746" s="246"/>
      <c r="C746" s="247"/>
      <c r="D746" s="237" t="s">
        <v>301</v>
      </c>
      <c r="E746" s="248" t="s">
        <v>42</v>
      </c>
      <c r="F746" s="249" t="s">
        <v>1071</v>
      </c>
      <c r="G746" s="247"/>
      <c r="H746" s="250">
        <v>29.975000000000001</v>
      </c>
      <c r="I746" s="251"/>
      <c r="J746" s="247"/>
      <c r="K746" s="247"/>
      <c r="L746" s="252"/>
      <c r="M746" s="253"/>
      <c r="N746" s="254"/>
      <c r="O746" s="254"/>
      <c r="P746" s="254"/>
      <c r="Q746" s="254"/>
      <c r="R746" s="254"/>
      <c r="S746" s="254"/>
      <c r="T746" s="255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56" t="s">
        <v>301</v>
      </c>
      <c r="AU746" s="256" t="s">
        <v>188</v>
      </c>
      <c r="AV746" s="14" t="s">
        <v>88</v>
      </c>
      <c r="AW746" s="14" t="s">
        <v>38</v>
      </c>
      <c r="AX746" s="14" t="s">
        <v>79</v>
      </c>
      <c r="AY746" s="256" t="s">
        <v>292</v>
      </c>
    </row>
    <row r="747" s="15" customFormat="1">
      <c r="A747" s="15"/>
      <c r="B747" s="257"/>
      <c r="C747" s="258"/>
      <c r="D747" s="237" t="s">
        <v>301</v>
      </c>
      <c r="E747" s="259" t="s">
        <v>42</v>
      </c>
      <c r="F747" s="260" t="s">
        <v>303</v>
      </c>
      <c r="G747" s="258"/>
      <c r="H747" s="261">
        <v>29.975000000000001</v>
      </c>
      <c r="I747" s="262"/>
      <c r="J747" s="258"/>
      <c r="K747" s="258"/>
      <c r="L747" s="263"/>
      <c r="M747" s="264"/>
      <c r="N747" s="265"/>
      <c r="O747" s="265"/>
      <c r="P747" s="265"/>
      <c r="Q747" s="265"/>
      <c r="R747" s="265"/>
      <c r="S747" s="265"/>
      <c r="T747" s="266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  <c r="AE747" s="15"/>
      <c r="AT747" s="267" t="s">
        <v>301</v>
      </c>
      <c r="AU747" s="267" t="s">
        <v>188</v>
      </c>
      <c r="AV747" s="15" t="s">
        <v>150</v>
      </c>
      <c r="AW747" s="15" t="s">
        <v>38</v>
      </c>
      <c r="AX747" s="15" t="s">
        <v>86</v>
      </c>
      <c r="AY747" s="267" t="s">
        <v>292</v>
      </c>
    </row>
    <row r="748" s="2" customFormat="1" ht="24.15" customHeight="1">
      <c r="A748" s="41"/>
      <c r="B748" s="42"/>
      <c r="C748" s="217" t="s">
        <v>1072</v>
      </c>
      <c r="D748" s="217" t="s">
        <v>294</v>
      </c>
      <c r="E748" s="218" t="s">
        <v>1073</v>
      </c>
      <c r="F748" s="219" t="s">
        <v>1074</v>
      </c>
      <c r="G748" s="220" t="s">
        <v>147</v>
      </c>
      <c r="H748" s="221">
        <v>1429.5</v>
      </c>
      <c r="I748" s="222"/>
      <c r="J748" s="223">
        <f>ROUND(I748*H748,2)</f>
        <v>0</v>
      </c>
      <c r="K748" s="219" t="s">
        <v>297</v>
      </c>
      <c r="L748" s="47"/>
      <c r="M748" s="224" t="s">
        <v>42</v>
      </c>
      <c r="N748" s="225" t="s">
        <v>50</v>
      </c>
      <c r="O748" s="87"/>
      <c r="P748" s="226">
        <f>O748*H748</f>
        <v>0</v>
      </c>
      <c r="Q748" s="226">
        <v>0</v>
      </c>
      <c r="R748" s="226">
        <f>Q748*H748</f>
        <v>0</v>
      </c>
      <c r="S748" s="226">
        <v>0</v>
      </c>
      <c r="T748" s="227">
        <f>S748*H748</f>
        <v>0</v>
      </c>
      <c r="U748" s="41"/>
      <c r="V748" s="41"/>
      <c r="W748" s="41"/>
      <c r="X748" s="41"/>
      <c r="Y748" s="41"/>
      <c r="Z748" s="41"/>
      <c r="AA748" s="41"/>
      <c r="AB748" s="41"/>
      <c r="AC748" s="41"/>
      <c r="AD748" s="41"/>
      <c r="AE748" s="41"/>
      <c r="AR748" s="228" t="s">
        <v>150</v>
      </c>
      <c r="AT748" s="228" t="s">
        <v>294</v>
      </c>
      <c r="AU748" s="228" t="s">
        <v>188</v>
      </c>
      <c r="AY748" s="20" t="s">
        <v>292</v>
      </c>
      <c r="BE748" s="229">
        <f>IF(N748="základní",J748,0)</f>
        <v>0</v>
      </c>
      <c r="BF748" s="229">
        <f>IF(N748="snížená",J748,0)</f>
        <v>0</v>
      </c>
      <c r="BG748" s="229">
        <f>IF(N748="zákl. přenesená",J748,0)</f>
        <v>0</v>
      </c>
      <c r="BH748" s="229">
        <f>IF(N748="sníž. přenesená",J748,0)</f>
        <v>0</v>
      </c>
      <c r="BI748" s="229">
        <f>IF(N748="nulová",J748,0)</f>
        <v>0</v>
      </c>
      <c r="BJ748" s="20" t="s">
        <v>86</v>
      </c>
      <c r="BK748" s="229">
        <f>ROUND(I748*H748,2)</f>
        <v>0</v>
      </c>
      <c r="BL748" s="20" t="s">
        <v>150</v>
      </c>
      <c r="BM748" s="228" t="s">
        <v>1075</v>
      </c>
    </row>
    <row r="749" s="2" customFormat="1">
      <c r="A749" s="41"/>
      <c r="B749" s="42"/>
      <c r="C749" s="43"/>
      <c r="D749" s="230" t="s">
        <v>299</v>
      </c>
      <c r="E749" s="43"/>
      <c r="F749" s="231" t="s">
        <v>1076</v>
      </c>
      <c r="G749" s="43"/>
      <c r="H749" s="43"/>
      <c r="I749" s="232"/>
      <c r="J749" s="43"/>
      <c r="K749" s="43"/>
      <c r="L749" s="47"/>
      <c r="M749" s="233"/>
      <c r="N749" s="234"/>
      <c r="O749" s="87"/>
      <c r="P749" s="87"/>
      <c r="Q749" s="87"/>
      <c r="R749" s="87"/>
      <c r="S749" s="87"/>
      <c r="T749" s="88"/>
      <c r="U749" s="41"/>
      <c r="V749" s="41"/>
      <c r="W749" s="41"/>
      <c r="X749" s="41"/>
      <c r="Y749" s="41"/>
      <c r="Z749" s="41"/>
      <c r="AA749" s="41"/>
      <c r="AB749" s="41"/>
      <c r="AC749" s="41"/>
      <c r="AD749" s="41"/>
      <c r="AE749" s="41"/>
      <c r="AT749" s="20" t="s">
        <v>299</v>
      </c>
      <c r="AU749" s="20" t="s">
        <v>188</v>
      </c>
    </row>
    <row r="750" s="14" customFormat="1">
      <c r="A750" s="14"/>
      <c r="B750" s="246"/>
      <c r="C750" s="247"/>
      <c r="D750" s="237" t="s">
        <v>301</v>
      </c>
      <c r="E750" s="248" t="s">
        <v>42</v>
      </c>
      <c r="F750" s="249" t="s">
        <v>224</v>
      </c>
      <c r="G750" s="247"/>
      <c r="H750" s="250">
        <v>1429.5</v>
      </c>
      <c r="I750" s="251"/>
      <c r="J750" s="247"/>
      <c r="K750" s="247"/>
      <c r="L750" s="252"/>
      <c r="M750" s="253"/>
      <c r="N750" s="254"/>
      <c r="O750" s="254"/>
      <c r="P750" s="254"/>
      <c r="Q750" s="254"/>
      <c r="R750" s="254"/>
      <c r="S750" s="254"/>
      <c r="T750" s="255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T750" s="256" t="s">
        <v>301</v>
      </c>
      <c r="AU750" s="256" t="s">
        <v>188</v>
      </c>
      <c r="AV750" s="14" t="s">
        <v>88</v>
      </c>
      <c r="AW750" s="14" t="s">
        <v>38</v>
      </c>
      <c r="AX750" s="14" t="s">
        <v>79</v>
      </c>
      <c r="AY750" s="256" t="s">
        <v>292</v>
      </c>
    </row>
    <row r="751" s="15" customFormat="1">
      <c r="A751" s="15"/>
      <c r="B751" s="257"/>
      <c r="C751" s="258"/>
      <c r="D751" s="237" t="s">
        <v>301</v>
      </c>
      <c r="E751" s="259" t="s">
        <v>42</v>
      </c>
      <c r="F751" s="260" t="s">
        <v>303</v>
      </c>
      <c r="G751" s="258"/>
      <c r="H751" s="261">
        <v>1429.5</v>
      </c>
      <c r="I751" s="262"/>
      <c r="J751" s="258"/>
      <c r="K751" s="258"/>
      <c r="L751" s="263"/>
      <c r="M751" s="264"/>
      <c r="N751" s="265"/>
      <c r="O751" s="265"/>
      <c r="P751" s="265"/>
      <c r="Q751" s="265"/>
      <c r="R751" s="265"/>
      <c r="S751" s="265"/>
      <c r="T751" s="266"/>
      <c r="U751" s="15"/>
      <c r="V751" s="15"/>
      <c r="W751" s="15"/>
      <c r="X751" s="15"/>
      <c r="Y751" s="15"/>
      <c r="Z751" s="15"/>
      <c r="AA751" s="15"/>
      <c r="AB751" s="15"/>
      <c r="AC751" s="15"/>
      <c r="AD751" s="15"/>
      <c r="AE751" s="15"/>
      <c r="AT751" s="267" t="s">
        <v>301</v>
      </c>
      <c r="AU751" s="267" t="s">
        <v>188</v>
      </c>
      <c r="AV751" s="15" t="s">
        <v>150</v>
      </c>
      <c r="AW751" s="15" t="s">
        <v>38</v>
      </c>
      <c r="AX751" s="15" t="s">
        <v>86</v>
      </c>
      <c r="AY751" s="267" t="s">
        <v>292</v>
      </c>
    </row>
    <row r="752" s="2" customFormat="1" ht="16.5" customHeight="1">
      <c r="A752" s="41"/>
      <c r="B752" s="42"/>
      <c r="C752" s="217" t="s">
        <v>1077</v>
      </c>
      <c r="D752" s="217" t="s">
        <v>294</v>
      </c>
      <c r="E752" s="218" t="s">
        <v>1078</v>
      </c>
      <c r="F752" s="219" t="s">
        <v>1079</v>
      </c>
      <c r="G752" s="220" t="s">
        <v>147</v>
      </c>
      <c r="H752" s="221">
        <v>1429.5</v>
      </c>
      <c r="I752" s="222"/>
      <c r="J752" s="223">
        <f>ROUND(I752*H752,2)</f>
        <v>0</v>
      </c>
      <c r="K752" s="219" t="s">
        <v>297</v>
      </c>
      <c r="L752" s="47"/>
      <c r="M752" s="224" t="s">
        <v>42</v>
      </c>
      <c r="N752" s="225" t="s">
        <v>50</v>
      </c>
      <c r="O752" s="87"/>
      <c r="P752" s="226">
        <f>O752*H752</f>
        <v>0</v>
      </c>
      <c r="Q752" s="226">
        <v>0</v>
      </c>
      <c r="R752" s="226">
        <f>Q752*H752</f>
        <v>0</v>
      </c>
      <c r="S752" s="226">
        <v>0</v>
      </c>
      <c r="T752" s="227">
        <f>S752*H752</f>
        <v>0</v>
      </c>
      <c r="U752" s="41"/>
      <c r="V752" s="41"/>
      <c r="W752" s="41"/>
      <c r="X752" s="41"/>
      <c r="Y752" s="41"/>
      <c r="Z752" s="41"/>
      <c r="AA752" s="41"/>
      <c r="AB752" s="41"/>
      <c r="AC752" s="41"/>
      <c r="AD752" s="41"/>
      <c r="AE752" s="41"/>
      <c r="AR752" s="228" t="s">
        <v>150</v>
      </c>
      <c r="AT752" s="228" t="s">
        <v>294</v>
      </c>
      <c r="AU752" s="228" t="s">
        <v>188</v>
      </c>
      <c r="AY752" s="20" t="s">
        <v>292</v>
      </c>
      <c r="BE752" s="229">
        <f>IF(N752="základní",J752,0)</f>
        <v>0</v>
      </c>
      <c r="BF752" s="229">
        <f>IF(N752="snížená",J752,0)</f>
        <v>0</v>
      </c>
      <c r="BG752" s="229">
        <f>IF(N752="zákl. přenesená",J752,0)</f>
        <v>0</v>
      </c>
      <c r="BH752" s="229">
        <f>IF(N752="sníž. přenesená",J752,0)</f>
        <v>0</v>
      </c>
      <c r="BI752" s="229">
        <f>IF(N752="nulová",J752,0)</f>
        <v>0</v>
      </c>
      <c r="BJ752" s="20" t="s">
        <v>86</v>
      </c>
      <c r="BK752" s="229">
        <f>ROUND(I752*H752,2)</f>
        <v>0</v>
      </c>
      <c r="BL752" s="20" t="s">
        <v>150</v>
      </c>
      <c r="BM752" s="228" t="s">
        <v>1080</v>
      </c>
    </row>
    <row r="753" s="2" customFormat="1">
      <c r="A753" s="41"/>
      <c r="B753" s="42"/>
      <c r="C753" s="43"/>
      <c r="D753" s="230" t="s">
        <v>299</v>
      </c>
      <c r="E753" s="43"/>
      <c r="F753" s="231" t="s">
        <v>1081</v>
      </c>
      <c r="G753" s="43"/>
      <c r="H753" s="43"/>
      <c r="I753" s="232"/>
      <c r="J753" s="43"/>
      <c r="K753" s="43"/>
      <c r="L753" s="47"/>
      <c r="M753" s="233"/>
      <c r="N753" s="234"/>
      <c r="O753" s="87"/>
      <c r="P753" s="87"/>
      <c r="Q753" s="87"/>
      <c r="R753" s="87"/>
      <c r="S753" s="87"/>
      <c r="T753" s="88"/>
      <c r="U753" s="41"/>
      <c r="V753" s="41"/>
      <c r="W753" s="41"/>
      <c r="X753" s="41"/>
      <c r="Y753" s="41"/>
      <c r="Z753" s="41"/>
      <c r="AA753" s="41"/>
      <c r="AB753" s="41"/>
      <c r="AC753" s="41"/>
      <c r="AD753" s="41"/>
      <c r="AE753" s="41"/>
      <c r="AT753" s="20" t="s">
        <v>299</v>
      </c>
      <c r="AU753" s="20" t="s">
        <v>188</v>
      </c>
    </row>
    <row r="754" s="2" customFormat="1">
      <c r="A754" s="41"/>
      <c r="B754" s="42"/>
      <c r="C754" s="43"/>
      <c r="D754" s="237" t="s">
        <v>324</v>
      </c>
      <c r="E754" s="43"/>
      <c r="F754" s="268" t="s">
        <v>1082</v>
      </c>
      <c r="G754" s="43"/>
      <c r="H754" s="43"/>
      <c r="I754" s="232"/>
      <c r="J754" s="43"/>
      <c r="K754" s="43"/>
      <c r="L754" s="47"/>
      <c r="M754" s="233"/>
      <c r="N754" s="234"/>
      <c r="O754" s="87"/>
      <c r="P754" s="87"/>
      <c r="Q754" s="87"/>
      <c r="R754" s="87"/>
      <c r="S754" s="87"/>
      <c r="T754" s="88"/>
      <c r="U754" s="41"/>
      <c r="V754" s="41"/>
      <c r="W754" s="41"/>
      <c r="X754" s="41"/>
      <c r="Y754" s="41"/>
      <c r="Z754" s="41"/>
      <c r="AA754" s="41"/>
      <c r="AB754" s="41"/>
      <c r="AC754" s="41"/>
      <c r="AD754" s="41"/>
      <c r="AE754" s="41"/>
      <c r="AT754" s="20" t="s">
        <v>324</v>
      </c>
      <c r="AU754" s="20" t="s">
        <v>188</v>
      </c>
    </row>
    <row r="755" s="14" customFormat="1">
      <c r="A755" s="14"/>
      <c r="B755" s="246"/>
      <c r="C755" s="247"/>
      <c r="D755" s="237" t="s">
        <v>301</v>
      </c>
      <c r="E755" s="248" t="s">
        <v>42</v>
      </c>
      <c r="F755" s="249" t="s">
        <v>224</v>
      </c>
      <c r="G755" s="247"/>
      <c r="H755" s="250">
        <v>1429.5</v>
      </c>
      <c r="I755" s="251"/>
      <c r="J755" s="247"/>
      <c r="K755" s="247"/>
      <c r="L755" s="252"/>
      <c r="M755" s="253"/>
      <c r="N755" s="254"/>
      <c r="O755" s="254"/>
      <c r="P755" s="254"/>
      <c r="Q755" s="254"/>
      <c r="R755" s="254"/>
      <c r="S755" s="254"/>
      <c r="T755" s="255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T755" s="256" t="s">
        <v>301</v>
      </c>
      <c r="AU755" s="256" t="s">
        <v>188</v>
      </c>
      <c r="AV755" s="14" t="s">
        <v>88</v>
      </c>
      <c r="AW755" s="14" t="s">
        <v>38</v>
      </c>
      <c r="AX755" s="14" t="s">
        <v>79</v>
      </c>
      <c r="AY755" s="256" t="s">
        <v>292</v>
      </c>
    </row>
    <row r="756" s="15" customFormat="1">
      <c r="A756" s="15"/>
      <c r="B756" s="257"/>
      <c r="C756" s="258"/>
      <c r="D756" s="237" t="s">
        <v>301</v>
      </c>
      <c r="E756" s="259" t="s">
        <v>42</v>
      </c>
      <c r="F756" s="260" t="s">
        <v>303</v>
      </c>
      <c r="G756" s="258"/>
      <c r="H756" s="261">
        <v>1429.5</v>
      </c>
      <c r="I756" s="262"/>
      <c r="J756" s="258"/>
      <c r="K756" s="258"/>
      <c r="L756" s="263"/>
      <c r="M756" s="264"/>
      <c r="N756" s="265"/>
      <c r="O756" s="265"/>
      <c r="P756" s="265"/>
      <c r="Q756" s="265"/>
      <c r="R756" s="265"/>
      <c r="S756" s="265"/>
      <c r="T756" s="266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  <c r="AT756" s="267" t="s">
        <v>301</v>
      </c>
      <c r="AU756" s="267" t="s">
        <v>188</v>
      </c>
      <c r="AV756" s="15" t="s">
        <v>150</v>
      </c>
      <c r="AW756" s="15" t="s">
        <v>38</v>
      </c>
      <c r="AX756" s="15" t="s">
        <v>86</v>
      </c>
      <c r="AY756" s="267" t="s">
        <v>292</v>
      </c>
    </row>
    <row r="757" s="2" customFormat="1" ht="16.5" customHeight="1">
      <c r="A757" s="41"/>
      <c r="B757" s="42"/>
      <c r="C757" s="217" t="s">
        <v>1083</v>
      </c>
      <c r="D757" s="217" t="s">
        <v>294</v>
      </c>
      <c r="E757" s="218" t="s">
        <v>1084</v>
      </c>
      <c r="F757" s="219" t="s">
        <v>1085</v>
      </c>
      <c r="G757" s="220" t="s">
        <v>147</v>
      </c>
      <c r="H757" s="221">
        <v>1429.5</v>
      </c>
      <c r="I757" s="222"/>
      <c r="J757" s="223">
        <f>ROUND(I757*H757,2)</f>
        <v>0</v>
      </c>
      <c r="K757" s="219" t="s">
        <v>297</v>
      </c>
      <c r="L757" s="47"/>
      <c r="M757" s="224" t="s">
        <v>42</v>
      </c>
      <c r="N757" s="225" t="s">
        <v>50</v>
      </c>
      <c r="O757" s="87"/>
      <c r="P757" s="226">
        <f>O757*H757</f>
        <v>0</v>
      </c>
      <c r="Q757" s="226">
        <v>0</v>
      </c>
      <c r="R757" s="226">
        <f>Q757*H757</f>
        <v>0</v>
      </c>
      <c r="S757" s="226">
        <v>0</v>
      </c>
      <c r="T757" s="227">
        <f>S757*H757</f>
        <v>0</v>
      </c>
      <c r="U757" s="41"/>
      <c r="V757" s="41"/>
      <c r="W757" s="41"/>
      <c r="X757" s="41"/>
      <c r="Y757" s="41"/>
      <c r="Z757" s="41"/>
      <c r="AA757" s="41"/>
      <c r="AB757" s="41"/>
      <c r="AC757" s="41"/>
      <c r="AD757" s="41"/>
      <c r="AE757" s="41"/>
      <c r="AR757" s="228" t="s">
        <v>150</v>
      </c>
      <c r="AT757" s="228" t="s">
        <v>294</v>
      </c>
      <c r="AU757" s="228" t="s">
        <v>188</v>
      </c>
      <c r="AY757" s="20" t="s">
        <v>292</v>
      </c>
      <c r="BE757" s="229">
        <f>IF(N757="základní",J757,0)</f>
        <v>0</v>
      </c>
      <c r="BF757" s="229">
        <f>IF(N757="snížená",J757,0)</f>
        <v>0</v>
      </c>
      <c r="BG757" s="229">
        <f>IF(N757="zákl. přenesená",J757,0)</f>
        <v>0</v>
      </c>
      <c r="BH757" s="229">
        <f>IF(N757="sníž. přenesená",J757,0)</f>
        <v>0</v>
      </c>
      <c r="BI757" s="229">
        <f>IF(N757="nulová",J757,0)</f>
        <v>0</v>
      </c>
      <c r="BJ757" s="20" t="s">
        <v>86</v>
      </c>
      <c r="BK757" s="229">
        <f>ROUND(I757*H757,2)</f>
        <v>0</v>
      </c>
      <c r="BL757" s="20" t="s">
        <v>150</v>
      </c>
      <c r="BM757" s="228" t="s">
        <v>1086</v>
      </c>
    </row>
    <row r="758" s="2" customFormat="1">
      <c r="A758" s="41"/>
      <c r="B758" s="42"/>
      <c r="C758" s="43"/>
      <c r="D758" s="230" t="s">
        <v>299</v>
      </c>
      <c r="E758" s="43"/>
      <c r="F758" s="231" t="s">
        <v>1087</v>
      </c>
      <c r="G758" s="43"/>
      <c r="H758" s="43"/>
      <c r="I758" s="232"/>
      <c r="J758" s="43"/>
      <c r="K758" s="43"/>
      <c r="L758" s="47"/>
      <c r="M758" s="233"/>
      <c r="N758" s="234"/>
      <c r="O758" s="87"/>
      <c r="P758" s="87"/>
      <c r="Q758" s="87"/>
      <c r="R758" s="87"/>
      <c r="S758" s="87"/>
      <c r="T758" s="88"/>
      <c r="U758" s="41"/>
      <c r="V758" s="41"/>
      <c r="W758" s="41"/>
      <c r="X758" s="41"/>
      <c r="Y758" s="41"/>
      <c r="Z758" s="41"/>
      <c r="AA758" s="41"/>
      <c r="AB758" s="41"/>
      <c r="AC758" s="41"/>
      <c r="AD758" s="41"/>
      <c r="AE758" s="41"/>
      <c r="AT758" s="20" t="s">
        <v>299</v>
      </c>
      <c r="AU758" s="20" t="s">
        <v>188</v>
      </c>
    </row>
    <row r="759" s="2" customFormat="1">
      <c r="A759" s="41"/>
      <c r="B759" s="42"/>
      <c r="C759" s="43"/>
      <c r="D759" s="237" t="s">
        <v>324</v>
      </c>
      <c r="E759" s="43"/>
      <c r="F759" s="268" t="s">
        <v>1082</v>
      </c>
      <c r="G759" s="43"/>
      <c r="H759" s="43"/>
      <c r="I759" s="232"/>
      <c r="J759" s="43"/>
      <c r="K759" s="43"/>
      <c r="L759" s="47"/>
      <c r="M759" s="233"/>
      <c r="N759" s="234"/>
      <c r="O759" s="87"/>
      <c r="P759" s="87"/>
      <c r="Q759" s="87"/>
      <c r="R759" s="87"/>
      <c r="S759" s="87"/>
      <c r="T759" s="88"/>
      <c r="U759" s="41"/>
      <c r="V759" s="41"/>
      <c r="W759" s="41"/>
      <c r="X759" s="41"/>
      <c r="Y759" s="41"/>
      <c r="Z759" s="41"/>
      <c r="AA759" s="41"/>
      <c r="AB759" s="41"/>
      <c r="AC759" s="41"/>
      <c r="AD759" s="41"/>
      <c r="AE759" s="41"/>
      <c r="AT759" s="20" t="s">
        <v>324</v>
      </c>
      <c r="AU759" s="20" t="s">
        <v>188</v>
      </c>
    </row>
    <row r="760" s="14" customFormat="1">
      <c r="A760" s="14"/>
      <c r="B760" s="246"/>
      <c r="C760" s="247"/>
      <c r="D760" s="237" t="s">
        <v>301</v>
      </c>
      <c r="E760" s="248" t="s">
        <v>42</v>
      </c>
      <c r="F760" s="249" t="s">
        <v>224</v>
      </c>
      <c r="G760" s="247"/>
      <c r="H760" s="250">
        <v>1429.5</v>
      </c>
      <c r="I760" s="251"/>
      <c r="J760" s="247"/>
      <c r="K760" s="247"/>
      <c r="L760" s="252"/>
      <c r="M760" s="253"/>
      <c r="N760" s="254"/>
      <c r="O760" s="254"/>
      <c r="P760" s="254"/>
      <c r="Q760" s="254"/>
      <c r="R760" s="254"/>
      <c r="S760" s="254"/>
      <c r="T760" s="255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T760" s="256" t="s">
        <v>301</v>
      </c>
      <c r="AU760" s="256" t="s">
        <v>188</v>
      </c>
      <c r="AV760" s="14" t="s">
        <v>88</v>
      </c>
      <c r="AW760" s="14" t="s">
        <v>38</v>
      </c>
      <c r="AX760" s="14" t="s">
        <v>79</v>
      </c>
      <c r="AY760" s="256" t="s">
        <v>292</v>
      </c>
    </row>
    <row r="761" s="15" customFormat="1">
      <c r="A761" s="15"/>
      <c r="B761" s="257"/>
      <c r="C761" s="258"/>
      <c r="D761" s="237" t="s">
        <v>301</v>
      </c>
      <c r="E761" s="259" t="s">
        <v>42</v>
      </c>
      <c r="F761" s="260" t="s">
        <v>303</v>
      </c>
      <c r="G761" s="258"/>
      <c r="H761" s="261">
        <v>1429.5</v>
      </c>
      <c r="I761" s="262"/>
      <c r="J761" s="258"/>
      <c r="K761" s="258"/>
      <c r="L761" s="263"/>
      <c r="M761" s="264"/>
      <c r="N761" s="265"/>
      <c r="O761" s="265"/>
      <c r="P761" s="265"/>
      <c r="Q761" s="265"/>
      <c r="R761" s="265"/>
      <c r="S761" s="265"/>
      <c r="T761" s="266"/>
      <c r="U761" s="15"/>
      <c r="V761" s="15"/>
      <c r="W761" s="15"/>
      <c r="X761" s="15"/>
      <c r="Y761" s="15"/>
      <c r="Z761" s="15"/>
      <c r="AA761" s="15"/>
      <c r="AB761" s="15"/>
      <c r="AC761" s="15"/>
      <c r="AD761" s="15"/>
      <c r="AE761" s="15"/>
      <c r="AT761" s="267" t="s">
        <v>301</v>
      </c>
      <c r="AU761" s="267" t="s">
        <v>188</v>
      </c>
      <c r="AV761" s="15" t="s">
        <v>150</v>
      </c>
      <c r="AW761" s="15" t="s">
        <v>38</v>
      </c>
      <c r="AX761" s="15" t="s">
        <v>86</v>
      </c>
      <c r="AY761" s="267" t="s">
        <v>292</v>
      </c>
    </row>
    <row r="762" s="2" customFormat="1" ht="16.5" customHeight="1">
      <c r="A762" s="41"/>
      <c r="B762" s="42"/>
      <c r="C762" s="217" t="s">
        <v>1088</v>
      </c>
      <c r="D762" s="217" t="s">
        <v>294</v>
      </c>
      <c r="E762" s="218" t="s">
        <v>1089</v>
      </c>
      <c r="F762" s="219" t="s">
        <v>1090</v>
      </c>
      <c r="G762" s="220" t="s">
        <v>147</v>
      </c>
      <c r="H762" s="221">
        <v>1429.5</v>
      </c>
      <c r="I762" s="222"/>
      <c r="J762" s="223">
        <f>ROUND(I762*H762,2)</f>
        <v>0</v>
      </c>
      <c r="K762" s="219" t="s">
        <v>297</v>
      </c>
      <c r="L762" s="47"/>
      <c r="M762" s="224" t="s">
        <v>42</v>
      </c>
      <c r="N762" s="225" t="s">
        <v>50</v>
      </c>
      <c r="O762" s="87"/>
      <c r="P762" s="226">
        <f>O762*H762</f>
        <v>0</v>
      </c>
      <c r="Q762" s="226">
        <v>0</v>
      </c>
      <c r="R762" s="226">
        <f>Q762*H762</f>
        <v>0</v>
      </c>
      <c r="S762" s="226">
        <v>0</v>
      </c>
      <c r="T762" s="227">
        <f>S762*H762</f>
        <v>0</v>
      </c>
      <c r="U762" s="41"/>
      <c r="V762" s="41"/>
      <c r="W762" s="41"/>
      <c r="X762" s="41"/>
      <c r="Y762" s="41"/>
      <c r="Z762" s="41"/>
      <c r="AA762" s="41"/>
      <c r="AB762" s="41"/>
      <c r="AC762" s="41"/>
      <c r="AD762" s="41"/>
      <c r="AE762" s="41"/>
      <c r="AR762" s="228" t="s">
        <v>150</v>
      </c>
      <c r="AT762" s="228" t="s">
        <v>294</v>
      </c>
      <c r="AU762" s="228" t="s">
        <v>188</v>
      </c>
      <c r="AY762" s="20" t="s">
        <v>292</v>
      </c>
      <c r="BE762" s="229">
        <f>IF(N762="základní",J762,0)</f>
        <v>0</v>
      </c>
      <c r="BF762" s="229">
        <f>IF(N762="snížená",J762,0)</f>
        <v>0</v>
      </c>
      <c r="BG762" s="229">
        <f>IF(N762="zákl. přenesená",J762,0)</f>
        <v>0</v>
      </c>
      <c r="BH762" s="229">
        <f>IF(N762="sníž. přenesená",J762,0)</f>
        <v>0</v>
      </c>
      <c r="BI762" s="229">
        <f>IF(N762="nulová",J762,0)</f>
        <v>0</v>
      </c>
      <c r="BJ762" s="20" t="s">
        <v>86</v>
      </c>
      <c r="BK762" s="229">
        <f>ROUND(I762*H762,2)</f>
        <v>0</v>
      </c>
      <c r="BL762" s="20" t="s">
        <v>150</v>
      </c>
      <c r="BM762" s="228" t="s">
        <v>1091</v>
      </c>
    </row>
    <row r="763" s="2" customFormat="1">
      <c r="A763" s="41"/>
      <c r="B763" s="42"/>
      <c r="C763" s="43"/>
      <c r="D763" s="230" t="s">
        <v>299</v>
      </c>
      <c r="E763" s="43"/>
      <c r="F763" s="231" t="s">
        <v>1092</v>
      </c>
      <c r="G763" s="43"/>
      <c r="H763" s="43"/>
      <c r="I763" s="232"/>
      <c r="J763" s="43"/>
      <c r="K763" s="43"/>
      <c r="L763" s="47"/>
      <c r="M763" s="233"/>
      <c r="N763" s="234"/>
      <c r="O763" s="87"/>
      <c r="P763" s="87"/>
      <c r="Q763" s="87"/>
      <c r="R763" s="87"/>
      <c r="S763" s="87"/>
      <c r="T763" s="88"/>
      <c r="U763" s="41"/>
      <c r="V763" s="41"/>
      <c r="W763" s="41"/>
      <c r="X763" s="41"/>
      <c r="Y763" s="41"/>
      <c r="Z763" s="41"/>
      <c r="AA763" s="41"/>
      <c r="AB763" s="41"/>
      <c r="AC763" s="41"/>
      <c r="AD763" s="41"/>
      <c r="AE763" s="41"/>
      <c r="AT763" s="20" t="s">
        <v>299</v>
      </c>
      <c r="AU763" s="20" t="s">
        <v>188</v>
      </c>
    </row>
    <row r="764" s="2" customFormat="1">
      <c r="A764" s="41"/>
      <c r="B764" s="42"/>
      <c r="C764" s="43"/>
      <c r="D764" s="237" t="s">
        <v>324</v>
      </c>
      <c r="E764" s="43"/>
      <c r="F764" s="268" t="s">
        <v>1082</v>
      </c>
      <c r="G764" s="43"/>
      <c r="H764" s="43"/>
      <c r="I764" s="232"/>
      <c r="J764" s="43"/>
      <c r="K764" s="43"/>
      <c r="L764" s="47"/>
      <c r="M764" s="233"/>
      <c r="N764" s="234"/>
      <c r="O764" s="87"/>
      <c r="P764" s="87"/>
      <c r="Q764" s="87"/>
      <c r="R764" s="87"/>
      <c r="S764" s="87"/>
      <c r="T764" s="88"/>
      <c r="U764" s="41"/>
      <c r="V764" s="41"/>
      <c r="W764" s="41"/>
      <c r="X764" s="41"/>
      <c r="Y764" s="41"/>
      <c r="Z764" s="41"/>
      <c r="AA764" s="41"/>
      <c r="AB764" s="41"/>
      <c r="AC764" s="41"/>
      <c r="AD764" s="41"/>
      <c r="AE764" s="41"/>
      <c r="AT764" s="20" t="s">
        <v>324</v>
      </c>
      <c r="AU764" s="20" t="s">
        <v>188</v>
      </c>
    </row>
    <row r="765" s="13" customFormat="1">
      <c r="A765" s="13"/>
      <c r="B765" s="235"/>
      <c r="C765" s="236"/>
      <c r="D765" s="237" t="s">
        <v>301</v>
      </c>
      <c r="E765" s="238" t="s">
        <v>42</v>
      </c>
      <c r="F765" s="239" t="s">
        <v>601</v>
      </c>
      <c r="G765" s="236"/>
      <c r="H765" s="238" t="s">
        <v>42</v>
      </c>
      <c r="I765" s="240"/>
      <c r="J765" s="236"/>
      <c r="K765" s="236"/>
      <c r="L765" s="241"/>
      <c r="M765" s="242"/>
      <c r="N765" s="243"/>
      <c r="O765" s="243"/>
      <c r="P765" s="243"/>
      <c r="Q765" s="243"/>
      <c r="R765" s="243"/>
      <c r="S765" s="243"/>
      <c r="T765" s="244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45" t="s">
        <v>301</v>
      </c>
      <c r="AU765" s="245" t="s">
        <v>188</v>
      </c>
      <c r="AV765" s="13" t="s">
        <v>86</v>
      </c>
      <c r="AW765" s="13" t="s">
        <v>38</v>
      </c>
      <c r="AX765" s="13" t="s">
        <v>79</v>
      </c>
      <c r="AY765" s="245" t="s">
        <v>292</v>
      </c>
    </row>
    <row r="766" s="14" customFormat="1">
      <c r="A766" s="14"/>
      <c r="B766" s="246"/>
      <c r="C766" s="247"/>
      <c r="D766" s="237" t="s">
        <v>301</v>
      </c>
      <c r="E766" s="248" t="s">
        <v>224</v>
      </c>
      <c r="F766" s="249" t="s">
        <v>1093</v>
      </c>
      <c r="G766" s="247"/>
      <c r="H766" s="250">
        <v>1429.5</v>
      </c>
      <c r="I766" s="251"/>
      <c r="J766" s="247"/>
      <c r="K766" s="247"/>
      <c r="L766" s="252"/>
      <c r="M766" s="253"/>
      <c r="N766" s="254"/>
      <c r="O766" s="254"/>
      <c r="P766" s="254"/>
      <c r="Q766" s="254"/>
      <c r="R766" s="254"/>
      <c r="S766" s="254"/>
      <c r="T766" s="255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56" t="s">
        <v>301</v>
      </c>
      <c r="AU766" s="256" t="s">
        <v>188</v>
      </c>
      <c r="AV766" s="14" t="s">
        <v>88</v>
      </c>
      <c r="AW766" s="14" t="s">
        <v>38</v>
      </c>
      <c r="AX766" s="14" t="s">
        <v>79</v>
      </c>
      <c r="AY766" s="256" t="s">
        <v>292</v>
      </c>
    </row>
    <row r="767" s="15" customFormat="1">
      <c r="A767" s="15"/>
      <c r="B767" s="257"/>
      <c r="C767" s="258"/>
      <c r="D767" s="237" t="s">
        <v>301</v>
      </c>
      <c r="E767" s="259" t="s">
        <v>42</v>
      </c>
      <c r="F767" s="260" t="s">
        <v>303</v>
      </c>
      <c r="G767" s="258"/>
      <c r="H767" s="261">
        <v>1429.5</v>
      </c>
      <c r="I767" s="262"/>
      <c r="J767" s="258"/>
      <c r="K767" s="258"/>
      <c r="L767" s="263"/>
      <c r="M767" s="264"/>
      <c r="N767" s="265"/>
      <c r="O767" s="265"/>
      <c r="P767" s="265"/>
      <c r="Q767" s="265"/>
      <c r="R767" s="265"/>
      <c r="S767" s="265"/>
      <c r="T767" s="266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  <c r="AE767" s="15"/>
      <c r="AT767" s="267" t="s">
        <v>301</v>
      </c>
      <c r="AU767" s="267" t="s">
        <v>188</v>
      </c>
      <c r="AV767" s="15" t="s">
        <v>150</v>
      </c>
      <c r="AW767" s="15" t="s">
        <v>38</v>
      </c>
      <c r="AX767" s="15" t="s">
        <v>86</v>
      </c>
      <c r="AY767" s="267" t="s">
        <v>292</v>
      </c>
    </row>
    <row r="768" s="2" customFormat="1" ht="33" customHeight="1">
      <c r="A768" s="41"/>
      <c r="B768" s="42"/>
      <c r="C768" s="217" t="s">
        <v>1094</v>
      </c>
      <c r="D768" s="217" t="s">
        <v>294</v>
      </c>
      <c r="E768" s="218" t="s">
        <v>1095</v>
      </c>
      <c r="F768" s="219" t="s">
        <v>1096</v>
      </c>
      <c r="G768" s="220" t="s">
        <v>181</v>
      </c>
      <c r="H768" s="221">
        <v>10</v>
      </c>
      <c r="I768" s="222"/>
      <c r="J768" s="223">
        <f>ROUND(I768*H768,2)</f>
        <v>0</v>
      </c>
      <c r="K768" s="219" t="s">
        <v>297</v>
      </c>
      <c r="L768" s="47"/>
      <c r="M768" s="224" t="s">
        <v>42</v>
      </c>
      <c r="N768" s="225" t="s">
        <v>50</v>
      </c>
      <c r="O768" s="87"/>
      <c r="P768" s="226">
        <f>O768*H768</f>
        <v>0</v>
      </c>
      <c r="Q768" s="226">
        <v>0</v>
      </c>
      <c r="R768" s="226">
        <f>Q768*H768</f>
        <v>0</v>
      </c>
      <c r="S768" s="226">
        <v>0.082000000000000003</v>
      </c>
      <c r="T768" s="227">
        <f>S768*H768</f>
        <v>0.82000000000000006</v>
      </c>
      <c r="U768" s="41"/>
      <c r="V768" s="41"/>
      <c r="W768" s="41"/>
      <c r="X768" s="41"/>
      <c r="Y768" s="41"/>
      <c r="Z768" s="41"/>
      <c r="AA768" s="41"/>
      <c r="AB768" s="41"/>
      <c r="AC768" s="41"/>
      <c r="AD768" s="41"/>
      <c r="AE768" s="41"/>
      <c r="AR768" s="228" t="s">
        <v>150</v>
      </c>
      <c r="AT768" s="228" t="s">
        <v>294</v>
      </c>
      <c r="AU768" s="228" t="s">
        <v>188</v>
      </c>
      <c r="AY768" s="20" t="s">
        <v>292</v>
      </c>
      <c r="BE768" s="229">
        <f>IF(N768="základní",J768,0)</f>
        <v>0</v>
      </c>
      <c r="BF768" s="229">
        <f>IF(N768="snížená",J768,0)</f>
        <v>0</v>
      </c>
      <c r="BG768" s="229">
        <f>IF(N768="zákl. přenesená",J768,0)</f>
        <v>0</v>
      </c>
      <c r="BH768" s="229">
        <f>IF(N768="sníž. přenesená",J768,0)</f>
        <v>0</v>
      </c>
      <c r="BI768" s="229">
        <f>IF(N768="nulová",J768,0)</f>
        <v>0</v>
      </c>
      <c r="BJ768" s="20" t="s">
        <v>86</v>
      </c>
      <c r="BK768" s="229">
        <f>ROUND(I768*H768,2)</f>
        <v>0</v>
      </c>
      <c r="BL768" s="20" t="s">
        <v>150</v>
      </c>
      <c r="BM768" s="228" t="s">
        <v>1097</v>
      </c>
    </row>
    <row r="769" s="2" customFormat="1">
      <c r="A769" s="41"/>
      <c r="B769" s="42"/>
      <c r="C769" s="43"/>
      <c r="D769" s="230" t="s">
        <v>299</v>
      </c>
      <c r="E769" s="43"/>
      <c r="F769" s="231" t="s">
        <v>1098</v>
      </c>
      <c r="G769" s="43"/>
      <c r="H769" s="43"/>
      <c r="I769" s="232"/>
      <c r="J769" s="43"/>
      <c r="K769" s="43"/>
      <c r="L769" s="47"/>
      <c r="M769" s="233"/>
      <c r="N769" s="234"/>
      <c r="O769" s="87"/>
      <c r="P769" s="87"/>
      <c r="Q769" s="87"/>
      <c r="R769" s="87"/>
      <c r="S769" s="87"/>
      <c r="T769" s="88"/>
      <c r="U769" s="41"/>
      <c r="V769" s="41"/>
      <c r="W769" s="41"/>
      <c r="X769" s="41"/>
      <c r="Y769" s="41"/>
      <c r="Z769" s="41"/>
      <c r="AA769" s="41"/>
      <c r="AB769" s="41"/>
      <c r="AC769" s="41"/>
      <c r="AD769" s="41"/>
      <c r="AE769" s="41"/>
      <c r="AT769" s="20" t="s">
        <v>299</v>
      </c>
      <c r="AU769" s="20" t="s">
        <v>188</v>
      </c>
    </row>
    <row r="770" s="13" customFormat="1">
      <c r="A770" s="13"/>
      <c r="B770" s="235"/>
      <c r="C770" s="236"/>
      <c r="D770" s="237" t="s">
        <v>301</v>
      </c>
      <c r="E770" s="238" t="s">
        <v>42</v>
      </c>
      <c r="F770" s="239" t="s">
        <v>393</v>
      </c>
      <c r="G770" s="236"/>
      <c r="H770" s="238" t="s">
        <v>42</v>
      </c>
      <c r="I770" s="240"/>
      <c r="J770" s="236"/>
      <c r="K770" s="236"/>
      <c r="L770" s="241"/>
      <c r="M770" s="242"/>
      <c r="N770" s="243"/>
      <c r="O770" s="243"/>
      <c r="P770" s="243"/>
      <c r="Q770" s="243"/>
      <c r="R770" s="243"/>
      <c r="S770" s="243"/>
      <c r="T770" s="244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45" t="s">
        <v>301</v>
      </c>
      <c r="AU770" s="245" t="s">
        <v>188</v>
      </c>
      <c r="AV770" s="13" t="s">
        <v>86</v>
      </c>
      <c r="AW770" s="13" t="s">
        <v>38</v>
      </c>
      <c r="AX770" s="13" t="s">
        <v>79</v>
      </c>
      <c r="AY770" s="245" t="s">
        <v>292</v>
      </c>
    </row>
    <row r="771" s="14" customFormat="1">
      <c r="A771" s="14"/>
      <c r="B771" s="246"/>
      <c r="C771" s="247"/>
      <c r="D771" s="237" t="s">
        <v>301</v>
      </c>
      <c r="E771" s="248" t="s">
        <v>42</v>
      </c>
      <c r="F771" s="249" t="s">
        <v>349</v>
      </c>
      <c r="G771" s="247"/>
      <c r="H771" s="250">
        <v>10</v>
      </c>
      <c r="I771" s="251"/>
      <c r="J771" s="247"/>
      <c r="K771" s="247"/>
      <c r="L771" s="252"/>
      <c r="M771" s="253"/>
      <c r="N771" s="254"/>
      <c r="O771" s="254"/>
      <c r="P771" s="254"/>
      <c r="Q771" s="254"/>
      <c r="R771" s="254"/>
      <c r="S771" s="254"/>
      <c r="T771" s="255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56" t="s">
        <v>301</v>
      </c>
      <c r="AU771" s="256" t="s">
        <v>188</v>
      </c>
      <c r="AV771" s="14" t="s">
        <v>88</v>
      </c>
      <c r="AW771" s="14" t="s">
        <v>38</v>
      </c>
      <c r="AX771" s="14" t="s">
        <v>79</v>
      </c>
      <c r="AY771" s="256" t="s">
        <v>292</v>
      </c>
    </row>
    <row r="772" s="15" customFormat="1">
      <c r="A772" s="15"/>
      <c r="B772" s="257"/>
      <c r="C772" s="258"/>
      <c r="D772" s="237" t="s">
        <v>301</v>
      </c>
      <c r="E772" s="259" t="s">
        <v>42</v>
      </c>
      <c r="F772" s="260" t="s">
        <v>303</v>
      </c>
      <c r="G772" s="258"/>
      <c r="H772" s="261">
        <v>10</v>
      </c>
      <c r="I772" s="262"/>
      <c r="J772" s="258"/>
      <c r="K772" s="258"/>
      <c r="L772" s="263"/>
      <c r="M772" s="264"/>
      <c r="N772" s="265"/>
      <c r="O772" s="265"/>
      <c r="P772" s="265"/>
      <c r="Q772" s="265"/>
      <c r="R772" s="265"/>
      <c r="S772" s="265"/>
      <c r="T772" s="266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  <c r="AE772" s="15"/>
      <c r="AT772" s="267" t="s">
        <v>301</v>
      </c>
      <c r="AU772" s="267" t="s">
        <v>188</v>
      </c>
      <c r="AV772" s="15" t="s">
        <v>150</v>
      </c>
      <c r="AW772" s="15" t="s">
        <v>38</v>
      </c>
      <c r="AX772" s="15" t="s">
        <v>86</v>
      </c>
      <c r="AY772" s="267" t="s">
        <v>292</v>
      </c>
    </row>
    <row r="773" s="2" customFormat="1" ht="16.5" customHeight="1">
      <c r="A773" s="41"/>
      <c r="B773" s="42"/>
      <c r="C773" s="217" t="s">
        <v>1099</v>
      </c>
      <c r="D773" s="217" t="s">
        <v>294</v>
      </c>
      <c r="E773" s="218" t="s">
        <v>1100</v>
      </c>
      <c r="F773" s="219" t="s">
        <v>1101</v>
      </c>
      <c r="G773" s="220" t="s">
        <v>181</v>
      </c>
      <c r="H773" s="221">
        <v>2</v>
      </c>
      <c r="I773" s="222"/>
      <c r="J773" s="223">
        <f>ROUND(I773*H773,2)</f>
        <v>0</v>
      </c>
      <c r="K773" s="219" t="s">
        <v>42</v>
      </c>
      <c r="L773" s="47"/>
      <c r="M773" s="224" t="s">
        <v>42</v>
      </c>
      <c r="N773" s="225" t="s">
        <v>50</v>
      </c>
      <c r="O773" s="87"/>
      <c r="P773" s="226">
        <f>O773*H773</f>
        <v>0</v>
      </c>
      <c r="Q773" s="226">
        <v>0</v>
      </c>
      <c r="R773" s="226">
        <f>Q773*H773</f>
        <v>0</v>
      </c>
      <c r="S773" s="226">
        <v>0</v>
      </c>
      <c r="T773" s="227">
        <f>S773*H773</f>
        <v>0</v>
      </c>
      <c r="U773" s="41"/>
      <c r="V773" s="41"/>
      <c r="W773" s="41"/>
      <c r="X773" s="41"/>
      <c r="Y773" s="41"/>
      <c r="Z773" s="41"/>
      <c r="AA773" s="41"/>
      <c r="AB773" s="41"/>
      <c r="AC773" s="41"/>
      <c r="AD773" s="41"/>
      <c r="AE773" s="41"/>
      <c r="AR773" s="228" t="s">
        <v>150</v>
      </c>
      <c r="AT773" s="228" t="s">
        <v>294</v>
      </c>
      <c r="AU773" s="228" t="s">
        <v>188</v>
      </c>
      <c r="AY773" s="20" t="s">
        <v>292</v>
      </c>
      <c r="BE773" s="229">
        <f>IF(N773="základní",J773,0)</f>
        <v>0</v>
      </c>
      <c r="BF773" s="229">
        <f>IF(N773="snížená",J773,0)</f>
        <v>0</v>
      </c>
      <c r="BG773" s="229">
        <f>IF(N773="zákl. přenesená",J773,0)</f>
        <v>0</v>
      </c>
      <c r="BH773" s="229">
        <f>IF(N773="sníž. přenesená",J773,0)</f>
        <v>0</v>
      </c>
      <c r="BI773" s="229">
        <f>IF(N773="nulová",J773,0)</f>
        <v>0</v>
      </c>
      <c r="BJ773" s="20" t="s">
        <v>86</v>
      </c>
      <c r="BK773" s="229">
        <f>ROUND(I773*H773,2)</f>
        <v>0</v>
      </c>
      <c r="BL773" s="20" t="s">
        <v>150</v>
      </c>
      <c r="BM773" s="228" t="s">
        <v>1102</v>
      </c>
    </row>
    <row r="774" s="13" customFormat="1">
      <c r="A774" s="13"/>
      <c r="B774" s="235"/>
      <c r="C774" s="236"/>
      <c r="D774" s="237" t="s">
        <v>301</v>
      </c>
      <c r="E774" s="238" t="s">
        <v>42</v>
      </c>
      <c r="F774" s="239" t="s">
        <v>393</v>
      </c>
      <c r="G774" s="236"/>
      <c r="H774" s="238" t="s">
        <v>42</v>
      </c>
      <c r="I774" s="240"/>
      <c r="J774" s="236"/>
      <c r="K774" s="236"/>
      <c r="L774" s="241"/>
      <c r="M774" s="242"/>
      <c r="N774" s="243"/>
      <c r="O774" s="243"/>
      <c r="P774" s="243"/>
      <c r="Q774" s="243"/>
      <c r="R774" s="243"/>
      <c r="S774" s="243"/>
      <c r="T774" s="244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45" t="s">
        <v>301</v>
      </c>
      <c r="AU774" s="245" t="s">
        <v>188</v>
      </c>
      <c r="AV774" s="13" t="s">
        <v>86</v>
      </c>
      <c r="AW774" s="13" t="s">
        <v>38</v>
      </c>
      <c r="AX774" s="13" t="s">
        <v>79</v>
      </c>
      <c r="AY774" s="245" t="s">
        <v>292</v>
      </c>
    </row>
    <row r="775" s="14" customFormat="1">
      <c r="A775" s="14"/>
      <c r="B775" s="246"/>
      <c r="C775" s="247"/>
      <c r="D775" s="237" t="s">
        <v>301</v>
      </c>
      <c r="E775" s="248" t="s">
        <v>42</v>
      </c>
      <c r="F775" s="249" t="s">
        <v>88</v>
      </c>
      <c r="G775" s="247"/>
      <c r="H775" s="250">
        <v>2</v>
      </c>
      <c r="I775" s="251"/>
      <c r="J775" s="247"/>
      <c r="K775" s="247"/>
      <c r="L775" s="252"/>
      <c r="M775" s="253"/>
      <c r="N775" s="254"/>
      <c r="O775" s="254"/>
      <c r="P775" s="254"/>
      <c r="Q775" s="254"/>
      <c r="R775" s="254"/>
      <c r="S775" s="254"/>
      <c r="T775" s="255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56" t="s">
        <v>301</v>
      </c>
      <c r="AU775" s="256" t="s">
        <v>188</v>
      </c>
      <c r="AV775" s="14" t="s">
        <v>88</v>
      </c>
      <c r="AW775" s="14" t="s">
        <v>38</v>
      </c>
      <c r="AX775" s="14" t="s">
        <v>79</v>
      </c>
      <c r="AY775" s="256" t="s">
        <v>292</v>
      </c>
    </row>
    <row r="776" s="15" customFormat="1">
      <c r="A776" s="15"/>
      <c r="B776" s="257"/>
      <c r="C776" s="258"/>
      <c r="D776" s="237" t="s">
        <v>301</v>
      </c>
      <c r="E776" s="259" t="s">
        <v>42</v>
      </c>
      <c r="F776" s="260" t="s">
        <v>303</v>
      </c>
      <c r="G776" s="258"/>
      <c r="H776" s="261">
        <v>2</v>
      </c>
      <c r="I776" s="262"/>
      <c r="J776" s="258"/>
      <c r="K776" s="258"/>
      <c r="L776" s="263"/>
      <c r="M776" s="264"/>
      <c r="N776" s="265"/>
      <c r="O776" s="265"/>
      <c r="P776" s="265"/>
      <c r="Q776" s="265"/>
      <c r="R776" s="265"/>
      <c r="S776" s="265"/>
      <c r="T776" s="266"/>
      <c r="U776" s="15"/>
      <c r="V776" s="15"/>
      <c r="W776" s="15"/>
      <c r="X776" s="15"/>
      <c r="Y776" s="15"/>
      <c r="Z776" s="15"/>
      <c r="AA776" s="15"/>
      <c r="AB776" s="15"/>
      <c r="AC776" s="15"/>
      <c r="AD776" s="15"/>
      <c r="AE776" s="15"/>
      <c r="AT776" s="267" t="s">
        <v>301</v>
      </c>
      <c r="AU776" s="267" t="s">
        <v>188</v>
      </c>
      <c r="AV776" s="15" t="s">
        <v>150</v>
      </c>
      <c r="AW776" s="15" t="s">
        <v>38</v>
      </c>
      <c r="AX776" s="15" t="s">
        <v>86</v>
      </c>
      <c r="AY776" s="267" t="s">
        <v>292</v>
      </c>
    </row>
    <row r="777" s="12" customFormat="1" ht="22.8" customHeight="1">
      <c r="A777" s="12"/>
      <c r="B777" s="201"/>
      <c r="C777" s="202"/>
      <c r="D777" s="203" t="s">
        <v>78</v>
      </c>
      <c r="E777" s="215" t="s">
        <v>1103</v>
      </c>
      <c r="F777" s="215" t="s">
        <v>1104</v>
      </c>
      <c r="G777" s="202"/>
      <c r="H777" s="202"/>
      <c r="I777" s="205"/>
      <c r="J777" s="216">
        <f>BK777</f>
        <v>0</v>
      </c>
      <c r="K777" s="202"/>
      <c r="L777" s="207"/>
      <c r="M777" s="208"/>
      <c r="N777" s="209"/>
      <c r="O777" s="209"/>
      <c r="P777" s="210">
        <f>SUM(P778:P790)</f>
        <v>0</v>
      </c>
      <c r="Q777" s="209"/>
      <c r="R777" s="210">
        <f>SUM(R778:R790)</f>
        <v>0</v>
      </c>
      <c r="S777" s="209"/>
      <c r="T777" s="211">
        <f>SUM(T778:T790)</f>
        <v>0</v>
      </c>
      <c r="U777" s="12"/>
      <c r="V777" s="12"/>
      <c r="W777" s="12"/>
      <c r="X777" s="12"/>
      <c r="Y777" s="12"/>
      <c r="Z777" s="12"/>
      <c r="AA777" s="12"/>
      <c r="AB777" s="12"/>
      <c r="AC777" s="12"/>
      <c r="AD777" s="12"/>
      <c r="AE777" s="12"/>
      <c r="AR777" s="212" t="s">
        <v>86</v>
      </c>
      <c r="AT777" s="213" t="s">
        <v>78</v>
      </c>
      <c r="AU777" s="213" t="s">
        <v>86</v>
      </c>
      <c r="AY777" s="212" t="s">
        <v>292</v>
      </c>
      <c r="BK777" s="214">
        <f>SUM(BK778:BK790)</f>
        <v>0</v>
      </c>
    </row>
    <row r="778" s="2" customFormat="1" ht="24.15" customHeight="1">
      <c r="A778" s="41"/>
      <c r="B778" s="42"/>
      <c r="C778" s="217" t="s">
        <v>1105</v>
      </c>
      <c r="D778" s="217" t="s">
        <v>294</v>
      </c>
      <c r="E778" s="218" t="s">
        <v>1106</v>
      </c>
      <c r="F778" s="219" t="s">
        <v>1107</v>
      </c>
      <c r="G778" s="220" t="s">
        <v>353</v>
      </c>
      <c r="H778" s="221">
        <v>884.12199999999996</v>
      </c>
      <c r="I778" s="222"/>
      <c r="J778" s="223">
        <f>ROUND(I778*H778,2)</f>
        <v>0</v>
      </c>
      <c r="K778" s="219" t="s">
        <v>297</v>
      </c>
      <c r="L778" s="47"/>
      <c r="M778" s="224" t="s">
        <v>42</v>
      </c>
      <c r="N778" s="225" t="s">
        <v>50</v>
      </c>
      <c r="O778" s="87"/>
      <c r="P778" s="226">
        <f>O778*H778</f>
        <v>0</v>
      </c>
      <c r="Q778" s="226">
        <v>0</v>
      </c>
      <c r="R778" s="226">
        <f>Q778*H778</f>
        <v>0</v>
      </c>
      <c r="S778" s="226">
        <v>0</v>
      </c>
      <c r="T778" s="227">
        <f>S778*H778</f>
        <v>0</v>
      </c>
      <c r="U778" s="41"/>
      <c r="V778" s="41"/>
      <c r="W778" s="41"/>
      <c r="X778" s="41"/>
      <c r="Y778" s="41"/>
      <c r="Z778" s="41"/>
      <c r="AA778" s="41"/>
      <c r="AB778" s="41"/>
      <c r="AC778" s="41"/>
      <c r="AD778" s="41"/>
      <c r="AE778" s="41"/>
      <c r="AR778" s="228" t="s">
        <v>150</v>
      </c>
      <c r="AT778" s="228" t="s">
        <v>294</v>
      </c>
      <c r="AU778" s="228" t="s">
        <v>88</v>
      </c>
      <c r="AY778" s="20" t="s">
        <v>292</v>
      </c>
      <c r="BE778" s="229">
        <f>IF(N778="základní",J778,0)</f>
        <v>0</v>
      </c>
      <c r="BF778" s="229">
        <f>IF(N778="snížená",J778,0)</f>
        <v>0</v>
      </c>
      <c r="BG778" s="229">
        <f>IF(N778="zákl. přenesená",J778,0)</f>
        <v>0</v>
      </c>
      <c r="BH778" s="229">
        <f>IF(N778="sníž. přenesená",J778,0)</f>
        <v>0</v>
      </c>
      <c r="BI778" s="229">
        <f>IF(N778="nulová",J778,0)</f>
        <v>0</v>
      </c>
      <c r="BJ778" s="20" t="s">
        <v>86</v>
      </c>
      <c r="BK778" s="229">
        <f>ROUND(I778*H778,2)</f>
        <v>0</v>
      </c>
      <c r="BL778" s="20" t="s">
        <v>150</v>
      </c>
      <c r="BM778" s="228" t="s">
        <v>1108</v>
      </c>
    </row>
    <row r="779" s="2" customFormat="1">
      <c r="A779" s="41"/>
      <c r="B779" s="42"/>
      <c r="C779" s="43"/>
      <c r="D779" s="230" t="s">
        <v>299</v>
      </c>
      <c r="E779" s="43"/>
      <c r="F779" s="231" t="s">
        <v>1109</v>
      </c>
      <c r="G779" s="43"/>
      <c r="H779" s="43"/>
      <c r="I779" s="232"/>
      <c r="J779" s="43"/>
      <c r="K779" s="43"/>
      <c r="L779" s="47"/>
      <c r="M779" s="233"/>
      <c r="N779" s="234"/>
      <c r="O779" s="87"/>
      <c r="P779" s="87"/>
      <c r="Q779" s="87"/>
      <c r="R779" s="87"/>
      <c r="S779" s="87"/>
      <c r="T779" s="88"/>
      <c r="U779" s="41"/>
      <c r="V779" s="41"/>
      <c r="W779" s="41"/>
      <c r="X779" s="41"/>
      <c r="Y779" s="41"/>
      <c r="Z779" s="41"/>
      <c r="AA779" s="41"/>
      <c r="AB779" s="41"/>
      <c r="AC779" s="41"/>
      <c r="AD779" s="41"/>
      <c r="AE779" s="41"/>
      <c r="AT779" s="20" t="s">
        <v>299</v>
      </c>
      <c r="AU779" s="20" t="s">
        <v>88</v>
      </c>
    </row>
    <row r="780" s="2" customFormat="1" ht="24.15" customHeight="1">
      <c r="A780" s="41"/>
      <c r="B780" s="42"/>
      <c r="C780" s="217" t="s">
        <v>1110</v>
      </c>
      <c r="D780" s="217" t="s">
        <v>294</v>
      </c>
      <c r="E780" s="218" t="s">
        <v>1111</v>
      </c>
      <c r="F780" s="219" t="s">
        <v>1112</v>
      </c>
      <c r="G780" s="220" t="s">
        <v>353</v>
      </c>
      <c r="H780" s="221">
        <v>12377.708000000001</v>
      </c>
      <c r="I780" s="222"/>
      <c r="J780" s="223">
        <f>ROUND(I780*H780,2)</f>
        <v>0</v>
      </c>
      <c r="K780" s="219" t="s">
        <v>297</v>
      </c>
      <c r="L780" s="47"/>
      <c r="M780" s="224" t="s">
        <v>42</v>
      </c>
      <c r="N780" s="225" t="s">
        <v>50</v>
      </c>
      <c r="O780" s="87"/>
      <c r="P780" s="226">
        <f>O780*H780</f>
        <v>0</v>
      </c>
      <c r="Q780" s="226">
        <v>0</v>
      </c>
      <c r="R780" s="226">
        <f>Q780*H780</f>
        <v>0</v>
      </c>
      <c r="S780" s="226">
        <v>0</v>
      </c>
      <c r="T780" s="227">
        <f>S780*H780</f>
        <v>0</v>
      </c>
      <c r="U780" s="41"/>
      <c r="V780" s="41"/>
      <c r="W780" s="41"/>
      <c r="X780" s="41"/>
      <c r="Y780" s="41"/>
      <c r="Z780" s="41"/>
      <c r="AA780" s="41"/>
      <c r="AB780" s="41"/>
      <c r="AC780" s="41"/>
      <c r="AD780" s="41"/>
      <c r="AE780" s="41"/>
      <c r="AR780" s="228" t="s">
        <v>150</v>
      </c>
      <c r="AT780" s="228" t="s">
        <v>294</v>
      </c>
      <c r="AU780" s="228" t="s">
        <v>88</v>
      </c>
      <c r="AY780" s="20" t="s">
        <v>292</v>
      </c>
      <c r="BE780" s="229">
        <f>IF(N780="základní",J780,0)</f>
        <v>0</v>
      </c>
      <c r="BF780" s="229">
        <f>IF(N780="snížená",J780,0)</f>
        <v>0</v>
      </c>
      <c r="BG780" s="229">
        <f>IF(N780="zákl. přenesená",J780,0)</f>
        <v>0</v>
      </c>
      <c r="BH780" s="229">
        <f>IF(N780="sníž. přenesená",J780,0)</f>
        <v>0</v>
      </c>
      <c r="BI780" s="229">
        <f>IF(N780="nulová",J780,0)</f>
        <v>0</v>
      </c>
      <c r="BJ780" s="20" t="s">
        <v>86</v>
      </c>
      <c r="BK780" s="229">
        <f>ROUND(I780*H780,2)</f>
        <v>0</v>
      </c>
      <c r="BL780" s="20" t="s">
        <v>150</v>
      </c>
      <c r="BM780" s="228" t="s">
        <v>1113</v>
      </c>
    </row>
    <row r="781" s="2" customFormat="1">
      <c r="A781" s="41"/>
      <c r="B781" s="42"/>
      <c r="C781" s="43"/>
      <c r="D781" s="230" t="s">
        <v>299</v>
      </c>
      <c r="E781" s="43"/>
      <c r="F781" s="231" t="s">
        <v>1114</v>
      </c>
      <c r="G781" s="43"/>
      <c r="H781" s="43"/>
      <c r="I781" s="232"/>
      <c r="J781" s="43"/>
      <c r="K781" s="43"/>
      <c r="L781" s="47"/>
      <c r="M781" s="233"/>
      <c r="N781" s="234"/>
      <c r="O781" s="87"/>
      <c r="P781" s="87"/>
      <c r="Q781" s="87"/>
      <c r="R781" s="87"/>
      <c r="S781" s="87"/>
      <c r="T781" s="88"/>
      <c r="U781" s="41"/>
      <c r="V781" s="41"/>
      <c r="W781" s="41"/>
      <c r="X781" s="41"/>
      <c r="Y781" s="41"/>
      <c r="Z781" s="41"/>
      <c r="AA781" s="41"/>
      <c r="AB781" s="41"/>
      <c r="AC781" s="41"/>
      <c r="AD781" s="41"/>
      <c r="AE781" s="41"/>
      <c r="AT781" s="20" t="s">
        <v>299</v>
      </c>
      <c r="AU781" s="20" t="s">
        <v>88</v>
      </c>
    </row>
    <row r="782" s="14" customFormat="1">
      <c r="A782" s="14"/>
      <c r="B782" s="246"/>
      <c r="C782" s="247"/>
      <c r="D782" s="237" t="s">
        <v>301</v>
      </c>
      <c r="E782" s="247"/>
      <c r="F782" s="249" t="s">
        <v>1115</v>
      </c>
      <c r="G782" s="247"/>
      <c r="H782" s="250">
        <v>12377.708000000001</v>
      </c>
      <c r="I782" s="251"/>
      <c r="J782" s="247"/>
      <c r="K782" s="247"/>
      <c r="L782" s="252"/>
      <c r="M782" s="253"/>
      <c r="N782" s="254"/>
      <c r="O782" s="254"/>
      <c r="P782" s="254"/>
      <c r="Q782" s="254"/>
      <c r="R782" s="254"/>
      <c r="S782" s="254"/>
      <c r="T782" s="255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T782" s="256" t="s">
        <v>301</v>
      </c>
      <c r="AU782" s="256" t="s">
        <v>88</v>
      </c>
      <c r="AV782" s="14" t="s">
        <v>88</v>
      </c>
      <c r="AW782" s="14" t="s">
        <v>4</v>
      </c>
      <c r="AX782" s="14" t="s">
        <v>86</v>
      </c>
      <c r="AY782" s="256" t="s">
        <v>292</v>
      </c>
    </row>
    <row r="783" s="2" customFormat="1" ht="24.15" customHeight="1">
      <c r="A783" s="41"/>
      <c r="B783" s="42"/>
      <c r="C783" s="217" t="s">
        <v>1116</v>
      </c>
      <c r="D783" s="217" t="s">
        <v>294</v>
      </c>
      <c r="E783" s="218" t="s">
        <v>1117</v>
      </c>
      <c r="F783" s="219" t="s">
        <v>1118</v>
      </c>
      <c r="G783" s="220" t="s">
        <v>353</v>
      </c>
      <c r="H783" s="221">
        <v>197.356</v>
      </c>
      <c r="I783" s="222"/>
      <c r="J783" s="223">
        <f>ROUND(I783*H783,2)</f>
        <v>0</v>
      </c>
      <c r="K783" s="219" t="s">
        <v>297</v>
      </c>
      <c r="L783" s="47"/>
      <c r="M783" s="224" t="s">
        <v>42</v>
      </c>
      <c r="N783" s="225" t="s">
        <v>50</v>
      </c>
      <c r="O783" s="87"/>
      <c r="P783" s="226">
        <f>O783*H783</f>
        <v>0</v>
      </c>
      <c r="Q783" s="226">
        <v>0</v>
      </c>
      <c r="R783" s="226">
        <f>Q783*H783</f>
        <v>0</v>
      </c>
      <c r="S783" s="226">
        <v>0</v>
      </c>
      <c r="T783" s="227">
        <f>S783*H783</f>
        <v>0</v>
      </c>
      <c r="U783" s="41"/>
      <c r="V783" s="41"/>
      <c r="W783" s="41"/>
      <c r="X783" s="41"/>
      <c r="Y783" s="41"/>
      <c r="Z783" s="41"/>
      <c r="AA783" s="41"/>
      <c r="AB783" s="41"/>
      <c r="AC783" s="41"/>
      <c r="AD783" s="41"/>
      <c r="AE783" s="41"/>
      <c r="AR783" s="228" t="s">
        <v>150</v>
      </c>
      <c r="AT783" s="228" t="s">
        <v>294</v>
      </c>
      <c r="AU783" s="228" t="s">
        <v>88</v>
      </c>
      <c r="AY783" s="20" t="s">
        <v>292</v>
      </c>
      <c r="BE783" s="229">
        <f>IF(N783="základní",J783,0)</f>
        <v>0</v>
      </c>
      <c r="BF783" s="229">
        <f>IF(N783="snížená",J783,0)</f>
        <v>0</v>
      </c>
      <c r="BG783" s="229">
        <f>IF(N783="zákl. přenesená",J783,0)</f>
        <v>0</v>
      </c>
      <c r="BH783" s="229">
        <f>IF(N783="sníž. přenesená",J783,0)</f>
        <v>0</v>
      </c>
      <c r="BI783" s="229">
        <f>IF(N783="nulová",J783,0)</f>
        <v>0</v>
      </c>
      <c r="BJ783" s="20" t="s">
        <v>86</v>
      </c>
      <c r="BK783" s="229">
        <f>ROUND(I783*H783,2)</f>
        <v>0</v>
      </c>
      <c r="BL783" s="20" t="s">
        <v>150</v>
      </c>
      <c r="BM783" s="228" t="s">
        <v>1119</v>
      </c>
    </row>
    <row r="784" s="2" customFormat="1">
      <c r="A784" s="41"/>
      <c r="B784" s="42"/>
      <c r="C784" s="43"/>
      <c r="D784" s="230" t="s">
        <v>299</v>
      </c>
      <c r="E784" s="43"/>
      <c r="F784" s="231" t="s">
        <v>1120</v>
      </c>
      <c r="G784" s="43"/>
      <c r="H784" s="43"/>
      <c r="I784" s="232"/>
      <c r="J784" s="43"/>
      <c r="K784" s="43"/>
      <c r="L784" s="47"/>
      <c r="M784" s="233"/>
      <c r="N784" s="234"/>
      <c r="O784" s="87"/>
      <c r="P784" s="87"/>
      <c r="Q784" s="87"/>
      <c r="R784" s="87"/>
      <c r="S784" s="87"/>
      <c r="T784" s="88"/>
      <c r="U784" s="41"/>
      <c r="V784" s="41"/>
      <c r="W784" s="41"/>
      <c r="X784" s="41"/>
      <c r="Y784" s="41"/>
      <c r="Z784" s="41"/>
      <c r="AA784" s="41"/>
      <c r="AB784" s="41"/>
      <c r="AC784" s="41"/>
      <c r="AD784" s="41"/>
      <c r="AE784" s="41"/>
      <c r="AT784" s="20" t="s">
        <v>299</v>
      </c>
      <c r="AU784" s="20" t="s">
        <v>88</v>
      </c>
    </row>
    <row r="785" s="2" customFormat="1" ht="24.15" customHeight="1">
      <c r="A785" s="41"/>
      <c r="B785" s="42"/>
      <c r="C785" s="217" t="s">
        <v>1121</v>
      </c>
      <c r="D785" s="217" t="s">
        <v>294</v>
      </c>
      <c r="E785" s="218" t="s">
        <v>1122</v>
      </c>
      <c r="F785" s="219" t="s">
        <v>1123</v>
      </c>
      <c r="G785" s="220" t="s">
        <v>353</v>
      </c>
      <c r="H785" s="221">
        <v>3.899</v>
      </c>
      <c r="I785" s="222"/>
      <c r="J785" s="223">
        <f>ROUND(I785*H785,2)</f>
        <v>0</v>
      </c>
      <c r="K785" s="219" t="s">
        <v>297</v>
      </c>
      <c r="L785" s="47"/>
      <c r="M785" s="224" t="s">
        <v>42</v>
      </c>
      <c r="N785" s="225" t="s">
        <v>50</v>
      </c>
      <c r="O785" s="87"/>
      <c r="P785" s="226">
        <f>O785*H785</f>
        <v>0</v>
      </c>
      <c r="Q785" s="226">
        <v>0</v>
      </c>
      <c r="R785" s="226">
        <f>Q785*H785</f>
        <v>0</v>
      </c>
      <c r="S785" s="226">
        <v>0</v>
      </c>
      <c r="T785" s="227">
        <f>S785*H785</f>
        <v>0</v>
      </c>
      <c r="U785" s="41"/>
      <c r="V785" s="41"/>
      <c r="W785" s="41"/>
      <c r="X785" s="41"/>
      <c r="Y785" s="41"/>
      <c r="Z785" s="41"/>
      <c r="AA785" s="41"/>
      <c r="AB785" s="41"/>
      <c r="AC785" s="41"/>
      <c r="AD785" s="41"/>
      <c r="AE785" s="41"/>
      <c r="AR785" s="228" t="s">
        <v>150</v>
      </c>
      <c r="AT785" s="228" t="s">
        <v>294</v>
      </c>
      <c r="AU785" s="228" t="s">
        <v>88</v>
      </c>
      <c r="AY785" s="20" t="s">
        <v>292</v>
      </c>
      <c r="BE785" s="229">
        <f>IF(N785="základní",J785,0)</f>
        <v>0</v>
      </c>
      <c r="BF785" s="229">
        <f>IF(N785="snížená",J785,0)</f>
        <v>0</v>
      </c>
      <c r="BG785" s="229">
        <f>IF(N785="zákl. přenesená",J785,0)</f>
        <v>0</v>
      </c>
      <c r="BH785" s="229">
        <f>IF(N785="sníž. přenesená",J785,0)</f>
        <v>0</v>
      </c>
      <c r="BI785" s="229">
        <f>IF(N785="nulová",J785,0)</f>
        <v>0</v>
      </c>
      <c r="BJ785" s="20" t="s">
        <v>86</v>
      </c>
      <c r="BK785" s="229">
        <f>ROUND(I785*H785,2)</f>
        <v>0</v>
      </c>
      <c r="BL785" s="20" t="s">
        <v>150</v>
      </c>
      <c r="BM785" s="228" t="s">
        <v>1124</v>
      </c>
    </row>
    <row r="786" s="2" customFormat="1">
      <c r="A786" s="41"/>
      <c r="B786" s="42"/>
      <c r="C786" s="43"/>
      <c r="D786" s="230" t="s">
        <v>299</v>
      </c>
      <c r="E786" s="43"/>
      <c r="F786" s="231" t="s">
        <v>1125</v>
      </c>
      <c r="G786" s="43"/>
      <c r="H786" s="43"/>
      <c r="I786" s="232"/>
      <c r="J786" s="43"/>
      <c r="K786" s="43"/>
      <c r="L786" s="47"/>
      <c r="M786" s="233"/>
      <c r="N786" s="234"/>
      <c r="O786" s="87"/>
      <c r="P786" s="87"/>
      <c r="Q786" s="87"/>
      <c r="R786" s="87"/>
      <c r="S786" s="87"/>
      <c r="T786" s="88"/>
      <c r="U786" s="41"/>
      <c r="V786" s="41"/>
      <c r="W786" s="41"/>
      <c r="X786" s="41"/>
      <c r="Y786" s="41"/>
      <c r="Z786" s="41"/>
      <c r="AA786" s="41"/>
      <c r="AB786" s="41"/>
      <c r="AC786" s="41"/>
      <c r="AD786" s="41"/>
      <c r="AE786" s="41"/>
      <c r="AT786" s="20" t="s">
        <v>299</v>
      </c>
      <c r="AU786" s="20" t="s">
        <v>88</v>
      </c>
    </row>
    <row r="787" s="2" customFormat="1" ht="24.15" customHeight="1">
      <c r="A787" s="41"/>
      <c r="B787" s="42"/>
      <c r="C787" s="217" t="s">
        <v>1126</v>
      </c>
      <c r="D787" s="217" t="s">
        <v>294</v>
      </c>
      <c r="E787" s="218" t="s">
        <v>1127</v>
      </c>
      <c r="F787" s="219" t="s">
        <v>365</v>
      </c>
      <c r="G787" s="220" t="s">
        <v>353</v>
      </c>
      <c r="H787" s="221">
        <v>345.99099999999999</v>
      </c>
      <c r="I787" s="222"/>
      <c r="J787" s="223">
        <f>ROUND(I787*H787,2)</f>
        <v>0</v>
      </c>
      <c r="K787" s="219" t="s">
        <v>297</v>
      </c>
      <c r="L787" s="47"/>
      <c r="M787" s="224" t="s">
        <v>42</v>
      </c>
      <c r="N787" s="225" t="s">
        <v>50</v>
      </c>
      <c r="O787" s="87"/>
      <c r="P787" s="226">
        <f>O787*H787</f>
        <v>0</v>
      </c>
      <c r="Q787" s="226">
        <v>0</v>
      </c>
      <c r="R787" s="226">
        <f>Q787*H787</f>
        <v>0</v>
      </c>
      <c r="S787" s="226">
        <v>0</v>
      </c>
      <c r="T787" s="227">
        <f>S787*H787</f>
        <v>0</v>
      </c>
      <c r="U787" s="41"/>
      <c r="V787" s="41"/>
      <c r="W787" s="41"/>
      <c r="X787" s="41"/>
      <c r="Y787" s="41"/>
      <c r="Z787" s="41"/>
      <c r="AA787" s="41"/>
      <c r="AB787" s="41"/>
      <c r="AC787" s="41"/>
      <c r="AD787" s="41"/>
      <c r="AE787" s="41"/>
      <c r="AR787" s="228" t="s">
        <v>150</v>
      </c>
      <c r="AT787" s="228" t="s">
        <v>294</v>
      </c>
      <c r="AU787" s="228" t="s">
        <v>88</v>
      </c>
      <c r="AY787" s="20" t="s">
        <v>292</v>
      </c>
      <c r="BE787" s="229">
        <f>IF(N787="základní",J787,0)</f>
        <v>0</v>
      </c>
      <c r="BF787" s="229">
        <f>IF(N787="snížená",J787,0)</f>
        <v>0</v>
      </c>
      <c r="BG787" s="229">
        <f>IF(N787="zákl. přenesená",J787,0)</f>
        <v>0</v>
      </c>
      <c r="BH787" s="229">
        <f>IF(N787="sníž. přenesená",J787,0)</f>
        <v>0</v>
      </c>
      <c r="BI787" s="229">
        <f>IF(N787="nulová",J787,0)</f>
        <v>0</v>
      </c>
      <c r="BJ787" s="20" t="s">
        <v>86</v>
      </c>
      <c r="BK787" s="229">
        <f>ROUND(I787*H787,2)</f>
        <v>0</v>
      </c>
      <c r="BL787" s="20" t="s">
        <v>150</v>
      </c>
      <c r="BM787" s="228" t="s">
        <v>1128</v>
      </c>
    </row>
    <row r="788" s="2" customFormat="1">
      <c r="A788" s="41"/>
      <c r="B788" s="42"/>
      <c r="C788" s="43"/>
      <c r="D788" s="230" t="s">
        <v>299</v>
      </c>
      <c r="E788" s="43"/>
      <c r="F788" s="231" t="s">
        <v>1129</v>
      </c>
      <c r="G788" s="43"/>
      <c r="H788" s="43"/>
      <c r="I788" s="232"/>
      <c r="J788" s="43"/>
      <c r="K788" s="43"/>
      <c r="L788" s="47"/>
      <c r="M788" s="233"/>
      <c r="N788" s="234"/>
      <c r="O788" s="87"/>
      <c r="P788" s="87"/>
      <c r="Q788" s="87"/>
      <c r="R788" s="87"/>
      <c r="S788" s="87"/>
      <c r="T788" s="88"/>
      <c r="U788" s="41"/>
      <c r="V788" s="41"/>
      <c r="W788" s="41"/>
      <c r="X788" s="41"/>
      <c r="Y788" s="41"/>
      <c r="Z788" s="41"/>
      <c r="AA788" s="41"/>
      <c r="AB788" s="41"/>
      <c r="AC788" s="41"/>
      <c r="AD788" s="41"/>
      <c r="AE788" s="41"/>
      <c r="AT788" s="20" t="s">
        <v>299</v>
      </c>
      <c r="AU788" s="20" t="s">
        <v>88</v>
      </c>
    </row>
    <row r="789" s="2" customFormat="1" ht="24.15" customHeight="1">
      <c r="A789" s="41"/>
      <c r="B789" s="42"/>
      <c r="C789" s="217" t="s">
        <v>1130</v>
      </c>
      <c r="D789" s="217" t="s">
        <v>294</v>
      </c>
      <c r="E789" s="218" t="s">
        <v>1131</v>
      </c>
      <c r="F789" s="219" t="s">
        <v>1132</v>
      </c>
      <c r="G789" s="220" t="s">
        <v>353</v>
      </c>
      <c r="H789" s="221">
        <v>335.27600000000001</v>
      </c>
      <c r="I789" s="222"/>
      <c r="J789" s="223">
        <f>ROUND(I789*H789,2)</f>
        <v>0</v>
      </c>
      <c r="K789" s="219" t="s">
        <v>297</v>
      </c>
      <c r="L789" s="47"/>
      <c r="M789" s="224" t="s">
        <v>42</v>
      </c>
      <c r="N789" s="225" t="s">
        <v>50</v>
      </c>
      <c r="O789" s="87"/>
      <c r="P789" s="226">
        <f>O789*H789</f>
        <v>0</v>
      </c>
      <c r="Q789" s="226">
        <v>0</v>
      </c>
      <c r="R789" s="226">
        <f>Q789*H789</f>
        <v>0</v>
      </c>
      <c r="S789" s="226">
        <v>0</v>
      </c>
      <c r="T789" s="227">
        <f>S789*H789</f>
        <v>0</v>
      </c>
      <c r="U789" s="41"/>
      <c r="V789" s="41"/>
      <c r="W789" s="41"/>
      <c r="X789" s="41"/>
      <c r="Y789" s="41"/>
      <c r="Z789" s="41"/>
      <c r="AA789" s="41"/>
      <c r="AB789" s="41"/>
      <c r="AC789" s="41"/>
      <c r="AD789" s="41"/>
      <c r="AE789" s="41"/>
      <c r="AR789" s="228" t="s">
        <v>150</v>
      </c>
      <c r="AT789" s="228" t="s">
        <v>294</v>
      </c>
      <c r="AU789" s="228" t="s">
        <v>88</v>
      </c>
      <c r="AY789" s="20" t="s">
        <v>292</v>
      </c>
      <c r="BE789" s="229">
        <f>IF(N789="základní",J789,0)</f>
        <v>0</v>
      </c>
      <c r="BF789" s="229">
        <f>IF(N789="snížená",J789,0)</f>
        <v>0</v>
      </c>
      <c r="BG789" s="229">
        <f>IF(N789="zákl. přenesená",J789,0)</f>
        <v>0</v>
      </c>
      <c r="BH789" s="229">
        <f>IF(N789="sníž. přenesená",J789,0)</f>
        <v>0</v>
      </c>
      <c r="BI789" s="229">
        <f>IF(N789="nulová",J789,0)</f>
        <v>0</v>
      </c>
      <c r="BJ789" s="20" t="s">
        <v>86</v>
      </c>
      <c r="BK789" s="229">
        <f>ROUND(I789*H789,2)</f>
        <v>0</v>
      </c>
      <c r="BL789" s="20" t="s">
        <v>150</v>
      </c>
      <c r="BM789" s="228" t="s">
        <v>1133</v>
      </c>
    </row>
    <row r="790" s="2" customFormat="1">
      <c r="A790" s="41"/>
      <c r="B790" s="42"/>
      <c r="C790" s="43"/>
      <c r="D790" s="230" t="s">
        <v>299</v>
      </c>
      <c r="E790" s="43"/>
      <c r="F790" s="231" t="s">
        <v>1134</v>
      </c>
      <c r="G790" s="43"/>
      <c r="H790" s="43"/>
      <c r="I790" s="232"/>
      <c r="J790" s="43"/>
      <c r="K790" s="43"/>
      <c r="L790" s="47"/>
      <c r="M790" s="233"/>
      <c r="N790" s="234"/>
      <c r="O790" s="87"/>
      <c r="P790" s="87"/>
      <c r="Q790" s="87"/>
      <c r="R790" s="87"/>
      <c r="S790" s="87"/>
      <c r="T790" s="88"/>
      <c r="U790" s="41"/>
      <c r="V790" s="41"/>
      <c r="W790" s="41"/>
      <c r="X790" s="41"/>
      <c r="Y790" s="41"/>
      <c r="Z790" s="41"/>
      <c r="AA790" s="41"/>
      <c r="AB790" s="41"/>
      <c r="AC790" s="41"/>
      <c r="AD790" s="41"/>
      <c r="AE790" s="41"/>
      <c r="AT790" s="20" t="s">
        <v>299</v>
      </c>
      <c r="AU790" s="20" t="s">
        <v>88</v>
      </c>
    </row>
    <row r="791" s="12" customFormat="1" ht="22.8" customHeight="1">
      <c r="A791" s="12"/>
      <c r="B791" s="201"/>
      <c r="C791" s="202"/>
      <c r="D791" s="203" t="s">
        <v>78</v>
      </c>
      <c r="E791" s="215" t="s">
        <v>1135</v>
      </c>
      <c r="F791" s="215" t="s">
        <v>1136</v>
      </c>
      <c r="G791" s="202"/>
      <c r="H791" s="202"/>
      <c r="I791" s="205"/>
      <c r="J791" s="216">
        <f>BK791</f>
        <v>0</v>
      </c>
      <c r="K791" s="202"/>
      <c r="L791" s="207"/>
      <c r="M791" s="208"/>
      <c r="N791" s="209"/>
      <c r="O791" s="209"/>
      <c r="P791" s="210">
        <f>SUM(P792:P793)</f>
        <v>0</v>
      </c>
      <c r="Q791" s="209"/>
      <c r="R791" s="210">
        <f>SUM(R792:R793)</f>
        <v>0</v>
      </c>
      <c r="S791" s="209"/>
      <c r="T791" s="211">
        <f>SUM(T792:T793)</f>
        <v>0</v>
      </c>
      <c r="U791" s="12"/>
      <c r="V791" s="12"/>
      <c r="W791" s="12"/>
      <c r="X791" s="12"/>
      <c r="Y791" s="12"/>
      <c r="Z791" s="12"/>
      <c r="AA791" s="12"/>
      <c r="AB791" s="12"/>
      <c r="AC791" s="12"/>
      <c r="AD791" s="12"/>
      <c r="AE791" s="12"/>
      <c r="AR791" s="212" t="s">
        <v>86</v>
      </c>
      <c r="AT791" s="213" t="s">
        <v>78</v>
      </c>
      <c r="AU791" s="213" t="s">
        <v>86</v>
      </c>
      <c r="AY791" s="212" t="s">
        <v>292</v>
      </c>
      <c r="BK791" s="214">
        <f>SUM(BK792:BK793)</f>
        <v>0</v>
      </c>
    </row>
    <row r="792" s="2" customFormat="1" ht="24.15" customHeight="1">
      <c r="A792" s="41"/>
      <c r="B792" s="42"/>
      <c r="C792" s="217" t="s">
        <v>1137</v>
      </c>
      <c r="D792" s="217" t="s">
        <v>294</v>
      </c>
      <c r="E792" s="218" t="s">
        <v>1138</v>
      </c>
      <c r="F792" s="219" t="s">
        <v>1139</v>
      </c>
      <c r="G792" s="220" t="s">
        <v>353</v>
      </c>
      <c r="H792" s="221">
        <v>843.39800000000002</v>
      </c>
      <c r="I792" s="222"/>
      <c r="J792" s="223">
        <f>ROUND(I792*H792,2)</f>
        <v>0</v>
      </c>
      <c r="K792" s="219" t="s">
        <v>297</v>
      </c>
      <c r="L792" s="47"/>
      <c r="M792" s="224" t="s">
        <v>42</v>
      </c>
      <c r="N792" s="225" t="s">
        <v>50</v>
      </c>
      <c r="O792" s="87"/>
      <c r="P792" s="226">
        <f>O792*H792</f>
        <v>0</v>
      </c>
      <c r="Q792" s="226">
        <v>0</v>
      </c>
      <c r="R792" s="226">
        <f>Q792*H792</f>
        <v>0</v>
      </c>
      <c r="S792" s="226">
        <v>0</v>
      </c>
      <c r="T792" s="227">
        <f>S792*H792</f>
        <v>0</v>
      </c>
      <c r="U792" s="41"/>
      <c r="V792" s="41"/>
      <c r="W792" s="41"/>
      <c r="X792" s="41"/>
      <c r="Y792" s="41"/>
      <c r="Z792" s="41"/>
      <c r="AA792" s="41"/>
      <c r="AB792" s="41"/>
      <c r="AC792" s="41"/>
      <c r="AD792" s="41"/>
      <c r="AE792" s="41"/>
      <c r="AR792" s="228" t="s">
        <v>150</v>
      </c>
      <c r="AT792" s="228" t="s">
        <v>294</v>
      </c>
      <c r="AU792" s="228" t="s">
        <v>88</v>
      </c>
      <c r="AY792" s="20" t="s">
        <v>292</v>
      </c>
      <c r="BE792" s="229">
        <f>IF(N792="základní",J792,0)</f>
        <v>0</v>
      </c>
      <c r="BF792" s="229">
        <f>IF(N792="snížená",J792,0)</f>
        <v>0</v>
      </c>
      <c r="BG792" s="229">
        <f>IF(N792="zákl. přenesená",J792,0)</f>
        <v>0</v>
      </c>
      <c r="BH792" s="229">
        <f>IF(N792="sníž. přenesená",J792,0)</f>
        <v>0</v>
      </c>
      <c r="BI792" s="229">
        <f>IF(N792="nulová",J792,0)</f>
        <v>0</v>
      </c>
      <c r="BJ792" s="20" t="s">
        <v>86</v>
      </c>
      <c r="BK792" s="229">
        <f>ROUND(I792*H792,2)</f>
        <v>0</v>
      </c>
      <c r="BL792" s="20" t="s">
        <v>150</v>
      </c>
      <c r="BM792" s="228" t="s">
        <v>1140</v>
      </c>
    </row>
    <row r="793" s="2" customFormat="1">
      <c r="A793" s="41"/>
      <c r="B793" s="42"/>
      <c r="C793" s="43"/>
      <c r="D793" s="230" t="s">
        <v>299</v>
      </c>
      <c r="E793" s="43"/>
      <c r="F793" s="231" t="s">
        <v>1141</v>
      </c>
      <c r="G793" s="43"/>
      <c r="H793" s="43"/>
      <c r="I793" s="232"/>
      <c r="J793" s="43"/>
      <c r="K793" s="43"/>
      <c r="L793" s="47"/>
      <c r="M793" s="233"/>
      <c r="N793" s="234"/>
      <c r="O793" s="87"/>
      <c r="P793" s="87"/>
      <c r="Q793" s="87"/>
      <c r="R793" s="87"/>
      <c r="S793" s="87"/>
      <c r="T793" s="88"/>
      <c r="U793" s="41"/>
      <c r="V793" s="41"/>
      <c r="W793" s="41"/>
      <c r="X793" s="41"/>
      <c r="Y793" s="41"/>
      <c r="Z793" s="41"/>
      <c r="AA793" s="41"/>
      <c r="AB793" s="41"/>
      <c r="AC793" s="41"/>
      <c r="AD793" s="41"/>
      <c r="AE793" s="41"/>
      <c r="AT793" s="20" t="s">
        <v>299</v>
      </c>
      <c r="AU793" s="20" t="s">
        <v>88</v>
      </c>
    </row>
    <row r="794" s="12" customFormat="1" ht="22.8" customHeight="1">
      <c r="A794" s="12"/>
      <c r="B794" s="201"/>
      <c r="C794" s="202"/>
      <c r="D794" s="203" t="s">
        <v>78</v>
      </c>
      <c r="E794" s="215" t="s">
        <v>1142</v>
      </c>
      <c r="F794" s="215" t="s">
        <v>1143</v>
      </c>
      <c r="G794" s="202"/>
      <c r="H794" s="202"/>
      <c r="I794" s="205"/>
      <c r="J794" s="216">
        <f>BK794</f>
        <v>0</v>
      </c>
      <c r="K794" s="202"/>
      <c r="L794" s="207"/>
      <c r="M794" s="208"/>
      <c r="N794" s="209"/>
      <c r="O794" s="209"/>
      <c r="P794" s="210">
        <f>SUM(P795:P836)</f>
        <v>0</v>
      </c>
      <c r="Q794" s="209"/>
      <c r="R794" s="210">
        <f>SUM(R795:R836)</f>
        <v>0</v>
      </c>
      <c r="S794" s="209"/>
      <c r="T794" s="211">
        <f>SUM(T795:T836)</f>
        <v>0</v>
      </c>
      <c r="U794" s="12"/>
      <c r="V794" s="12"/>
      <c r="W794" s="12"/>
      <c r="X794" s="12"/>
      <c r="Y794" s="12"/>
      <c r="Z794" s="12"/>
      <c r="AA794" s="12"/>
      <c r="AB794" s="12"/>
      <c r="AC794" s="12"/>
      <c r="AD794" s="12"/>
      <c r="AE794" s="12"/>
      <c r="AR794" s="212" t="s">
        <v>86</v>
      </c>
      <c r="AT794" s="213" t="s">
        <v>78</v>
      </c>
      <c r="AU794" s="213" t="s">
        <v>86</v>
      </c>
      <c r="AY794" s="212" t="s">
        <v>292</v>
      </c>
      <c r="BK794" s="214">
        <f>SUM(BK795:BK836)</f>
        <v>0</v>
      </c>
    </row>
    <row r="795" s="2" customFormat="1" ht="16.5" customHeight="1">
      <c r="A795" s="41"/>
      <c r="B795" s="42"/>
      <c r="C795" s="217" t="s">
        <v>1144</v>
      </c>
      <c r="D795" s="217" t="s">
        <v>294</v>
      </c>
      <c r="E795" s="218" t="s">
        <v>1145</v>
      </c>
      <c r="F795" s="219" t="s">
        <v>1146</v>
      </c>
      <c r="G795" s="220" t="s">
        <v>1147</v>
      </c>
      <c r="H795" s="221">
        <v>1</v>
      </c>
      <c r="I795" s="222"/>
      <c r="J795" s="223">
        <f>ROUND(I795*H795,2)</f>
        <v>0</v>
      </c>
      <c r="K795" s="219" t="s">
        <v>42</v>
      </c>
      <c r="L795" s="47"/>
      <c r="M795" s="224" t="s">
        <v>42</v>
      </c>
      <c r="N795" s="225" t="s">
        <v>50</v>
      </c>
      <c r="O795" s="87"/>
      <c r="P795" s="226">
        <f>O795*H795</f>
        <v>0</v>
      </c>
      <c r="Q795" s="226">
        <v>0</v>
      </c>
      <c r="R795" s="226">
        <f>Q795*H795</f>
        <v>0</v>
      </c>
      <c r="S795" s="226">
        <v>0</v>
      </c>
      <c r="T795" s="227">
        <f>S795*H795</f>
        <v>0</v>
      </c>
      <c r="U795" s="41"/>
      <c r="V795" s="41"/>
      <c r="W795" s="41"/>
      <c r="X795" s="41"/>
      <c r="Y795" s="41"/>
      <c r="Z795" s="41"/>
      <c r="AA795" s="41"/>
      <c r="AB795" s="41"/>
      <c r="AC795" s="41"/>
      <c r="AD795" s="41"/>
      <c r="AE795" s="41"/>
      <c r="AR795" s="228" t="s">
        <v>150</v>
      </c>
      <c r="AT795" s="228" t="s">
        <v>294</v>
      </c>
      <c r="AU795" s="228" t="s">
        <v>88</v>
      </c>
      <c r="AY795" s="20" t="s">
        <v>292</v>
      </c>
      <c r="BE795" s="229">
        <f>IF(N795="základní",J795,0)</f>
        <v>0</v>
      </c>
      <c r="BF795" s="229">
        <f>IF(N795="snížená",J795,0)</f>
        <v>0</v>
      </c>
      <c r="BG795" s="229">
        <f>IF(N795="zákl. přenesená",J795,0)</f>
        <v>0</v>
      </c>
      <c r="BH795" s="229">
        <f>IF(N795="sníž. přenesená",J795,0)</f>
        <v>0</v>
      </c>
      <c r="BI795" s="229">
        <f>IF(N795="nulová",J795,0)</f>
        <v>0</v>
      </c>
      <c r="BJ795" s="20" t="s">
        <v>86</v>
      </c>
      <c r="BK795" s="229">
        <f>ROUND(I795*H795,2)</f>
        <v>0</v>
      </c>
      <c r="BL795" s="20" t="s">
        <v>150</v>
      </c>
      <c r="BM795" s="228" t="s">
        <v>1148</v>
      </c>
    </row>
    <row r="796" s="2" customFormat="1">
      <c r="A796" s="41"/>
      <c r="B796" s="42"/>
      <c r="C796" s="43"/>
      <c r="D796" s="237" t="s">
        <v>324</v>
      </c>
      <c r="E796" s="43"/>
      <c r="F796" s="268" t="s">
        <v>1149</v>
      </c>
      <c r="G796" s="43"/>
      <c r="H796" s="43"/>
      <c r="I796" s="232"/>
      <c r="J796" s="43"/>
      <c r="K796" s="43"/>
      <c r="L796" s="47"/>
      <c r="M796" s="233"/>
      <c r="N796" s="234"/>
      <c r="O796" s="87"/>
      <c r="P796" s="87"/>
      <c r="Q796" s="87"/>
      <c r="R796" s="87"/>
      <c r="S796" s="87"/>
      <c r="T796" s="88"/>
      <c r="U796" s="41"/>
      <c r="V796" s="41"/>
      <c r="W796" s="41"/>
      <c r="X796" s="41"/>
      <c r="Y796" s="41"/>
      <c r="Z796" s="41"/>
      <c r="AA796" s="41"/>
      <c r="AB796" s="41"/>
      <c r="AC796" s="41"/>
      <c r="AD796" s="41"/>
      <c r="AE796" s="41"/>
      <c r="AT796" s="20" t="s">
        <v>324</v>
      </c>
      <c r="AU796" s="20" t="s">
        <v>88</v>
      </c>
    </row>
    <row r="797" s="2" customFormat="1" ht="24.15" customHeight="1">
      <c r="A797" s="41"/>
      <c r="B797" s="42"/>
      <c r="C797" s="217" t="s">
        <v>1150</v>
      </c>
      <c r="D797" s="217" t="s">
        <v>294</v>
      </c>
      <c r="E797" s="218" t="s">
        <v>1151</v>
      </c>
      <c r="F797" s="219" t="s">
        <v>1152</v>
      </c>
      <c r="G797" s="220" t="s">
        <v>212</v>
      </c>
      <c r="H797" s="221">
        <v>178.548</v>
      </c>
      <c r="I797" s="222"/>
      <c r="J797" s="223">
        <f>ROUND(I797*H797,2)</f>
        <v>0</v>
      </c>
      <c r="K797" s="219" t="s">
        <v>297</v>
      </c>
      <c r="L797" s="47"/>
      <c r="M797" s="224" t="s">
        <v>42</v>
      </c>
      <c r="N797" s="225" t="s">
        <v>50</v>
      </c>
      <c r="O797" s="87"/>
      <c r="P797" s="226">
        <f>O797*H797</f>
        <v>0</v>
      </c>
      <c r="Q797" s="226">
        <v>0</v>
      </c>
      <c r="R797" s="226">
        <f>Q797*H797</f>
        <v>0</v>
      </c>
      <c r="S797" s="226">
        <v>0</v>
      </c>
      <c r="T797" s="227">
        <f>S797*H797</f>
        <v>0</v>
      </c>
      <c r="U797" s="41"/>
      <c r="V797" s="41"/>
      <c r="W797" s="41"/>
      <c r="X797" s="41"/>
      <c r="Y797" s="41"/>
      <c r="Z797" s="41"/>
      <c r="AA797" s="41"/>
      <c r="AB797" s="41"/>
      <c r="AC797" s="41"/>
      <c r="AD797" s="41"/>
      <c r="AE797" s="41"/>
      <c r="AR797" s="228" t="s">
        <v>150</v>
      </c>
      <c r="AT797" s="228" t="s">
        <v>294</v>
      </c>
      <c r="AU797" s="228" t="s">
        <v>88</v>
      </c>
      <c r="AY797" s="20" t="s">
        <v>292</v>
      </c>
      <c r="BE797" s="229">
        <f>IF(N797="základní",J797,0)</f>
        <v>0</v>
      </c>
      <c r="BF797" s="229">
        <f>IF(N797="snížená",J797,0)</f>
        <v>0</v>
      </c>
      <c r="BG797" s="229">
        <f>IF(N797="zákl. přenesená",J797,0)</f>
        <v>0</v>
      </c>
      <c r="BH797" s="229">
        <f>IF(N797="sníž. přenesená",J797,0)</f>
        <v>0</v>
      </c>
      <c r="BI797" s="229">
        <f>IF(N797="nulová",J797,0)</f>
        <v>0</v>
      </c>
      <c r="BJ797" s="20" t="s">
        <v>86</v>
      </c>
      <c r="BK797" s="229">
        <f>ROUND(I797*H797,2)</f>
        <v>0</v>
      </c>
      <c r="BL797" s="20" t="s">
        <v>150</v>
      </c>
      <c r="BM797" s="228" t="s">
        <v>1153</v>
      </c>
    </row>
    <row r="798" s="2" customFormat="1">
      <c r="A798" s="41"/>
      <c r="B798" s="42"/>
      <c r="C798" s="43"/>
      <c r="D798" s="230" t="s">
        <v>299</v>
      </c>
      <c r="E798" s="43"/>
      <c r="F798" s="231" t="s">
        <v>1154</v>
      </c>
      <c r="G798" s="43"/>
      <c r="H798" s="43"/>
      <c r="I798" s="232"/>
      <c r="J798" s="43"/>
      <c r="K798" s="43"/>
      <c r="L798" s="47"/>
      <c r="M798" s="233"/>
      <c r="N798" s="234"/>
      <c r="O798" s="87"/>
      <c r="P798" s="87"/>
      <c r="Q798" s="87"/>
      <c r="R798" s="87"/>
      <c r="S798" s="87"/>
      <c r="T798" s="88"/>
      <c r="U798" s="41"/>
      <c r="V798" s="41"/>
      <c r="W798" s="41"/>
      <c r="X798" s="41"/>
      <c r="Y798" s="41"/>
      <c r="Z798" s="41"/>
      <c r="AA798" s="41"/>
      <c r="AB798" s="41"/>
      <c r="AC798" s="41"/>
      <c r="AD798" s="41"/>
      <c r="AE798" s="41"/>
      <c r="AT798" s="20" t="s">
        <v>299</v>
      </c>
      <c r="AU798" s="20" t="s">
        <v>88</v>
      </c>
    </row>
    <row r="799" s="13" customFormat="1">
      <c r="A799" s="13"/>
      <c r="B799" s="235"/>
      <c r="C799" s="236"/>
      <c r="D799" s="237" t="s">
        <v>301</v>
      </c>
      <c r="E799" s="238" t="s">
        <v>42</v>
      </c>
      <c r="F799" s="239" t="s">
        <v>1155</v>
      </c>
      <c r="G799" s="236"/>
      <c r="H799" s="238" t="s">
        <v>42</v>
      </c>
      <c r="I799" s="240"/>
      <c r="J799" s="236"/>
      <c r="K799" s="236"/>
      <c r="L799" s="241"/>
      <c r="M799" s="242"/>
      <c r="N799" s="243"/>
      <c r="O799" s="243"/>
      <c r="P799" s="243"/>
      <c r="Q799" s="243"/>
      <c r="R799" s="243"/>
      <c r="S799" s="243"/>
      <c r="T799" s="244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45" t="s">
        <v>301</v>
      </c>
      <c r="AU799" s="245" t="s">
        <v>88</v>
      </c>
      <c r="AV799" s="13" t="s">
        <v>86</v>
      </c>
      <c r="AW799" s="13" t="s">
        <v>38</v>
      </c>
      <c r="AX799" s="13" t="s">
        <v>79</v>
      </c>
      <c r="AY799" s="245" t="s">
        <v>292</v>
      </c>
    </row>
    <row r="800" s="14" customFormat="1">
      <c r="A800" s="14"/>
      <c r="B800" s="246"/>
      <c r="C800" s="247"/>
      <c r="D800" s="237" t="s">
        <v>301</v>
      </c>
      <c r="E800" s="248" t="s">
        <v>42</v>
      </c>
      <c r="F800" s="249" t="s">
        <v>1156</v>
      </c>
      <c r="G800" s="247"/>
      <c r="H800" s="250">
        <v>178.548</v>
      </c>
      <c r="I800" s="251"/>
      <c r="J800" s="247"/>
      <c r="K800" s="247"/>
      <c r="L800" s="252"/>
      <c r="M800" s="253"/>
      <c r="N800" s="254"/>
      <c r="O800" s="254"/>
      <c r="P800" s="254"/>
      <c r="Q800" s="254"/>
      <c r="R800" s="254"/>
      <c r="S800" s="254"/>
      <c r="T800" s="255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T800" s="256" t="s">
        <v>301</v>
      </c>
      <c r="AU800" s="256" t="s">
        <v>88</v>
      </c>
      <c r="AV800" s="14" t="s">
        <v>88</v>
      </c>
      <c r="AW800" s="14" t="s">
        <v>38</v>
      </c>
      <c r="AX800" s="14" t="s">
        <v>79</v>
      </c>
      <c r="AY800" s="256" t="s">
        <v>292</v>
      </c>
    </row>
    <row r="801" s="15" customFormat="1">
      <c r="A801" s="15"/>
      <c r="B801" s="257"/>
      <c r="C801" s="258"/>
      <c r="D801" s="237" t="s">
        <v>301</v>
      </c>
      <c r="E801" s="259" t="s">
        <v>42</v>
      </c>
      <c r="F801" s="260" t="s">
        <v>303</v>
      </c>
      <c r="G801" s="258"/>
      <c r="H801" s="261">
        <v>178.548</v>
      </c>
      <c r="I801" s="262"/>
      <c r="J801" s="258"/>
      <c r="K801" s="258"/>
      <c r="L801" s="263"/>
      <c r="M801" s="264"/>
      <c r="N801" s="265"/>
      <c r="O801" s="265"/>
      <c r="P801" s="265"/>
      <c r="Q801" s="265"/>
      <c r="R801" s="265"/>
      <c r="S801" s="265"/>
      <c r="T801" s="266"/>
      <c r="U801" s="15"/>
      <c r="V801" s="15"/>
      <c r="W801" s="15"/>
      <c r="X801" s="15"/>
      <c r="Y801" s="15"/>
      <c r="Z801" s="15"/>
      <c r="AA801" s="15"/>
      <c r="AB801" s="15"/>
      <c r="AC801" s="15"/>
      <c r="AD801" s="15"/>
      <c r="AE801" s="15"/>
      <c r="AT801" s="267" t="s">
        <v>301</v>
      </c>
      <c r="AU801" s="267" t="s">
        <v>88</v>
      </c>
      <c r="AV801" s="15" t="s">
        <v>150</v>
      </c>
      <c r="AW801" s="15" t="s">
        <v>38</v>
      </c>
      <c r="AX801" s="15" t="s">
        <v>86</v>
      </c>
      <c r="AY801" s="267" t="s">
        <v>292</v>
      </c>
    </row>
    <row r="802" s="2" customFormat="1" ht="24.15" customHeight="1">
      <c r="A802" s="41"/>
      <c r="B802" s="42"/>
      <c r="C802" s="217" t="s">
        <v>1157</v>
      </c>
      <c r="D802" s="217" t="s">
        <v>294</v>
      </c>
      <c r="E802" s="218" t="s">
        <v>1158</v>
      </c>
      <c r="F802" s="219" t="s">
        <v>1159</v>
      </c>
      <c r="G802" s="220" t="s">
        <v>212</v>
      </c>
      <c r="H802" s="221">
        <v>53.564</v>
      </c>
      <c r="I802" s="222"/>
      <c r="J802" s="223">
        <f>ROUND(I802*H802,2)</f>
        <v>0</v>
      </c>
      <c r="K802" s="219" t="s">
        <v>297</v>
      </c>
      <c r="L802" s="47"/>
      <c r="M802" s="224" t="s">
        <v>42</v>
      </c>
      <c r="N802" s="225" t="s">
        <v>50</v>
      </c>
      <c r="O802" s="87"/>
      <c r="P802" s="226">
        <f>O802*H802</f>
        <v>0</v>
      </c>
      <c r="Q802" s="226">
        <v>0</v>
      </c>
      <c r="R802" s="226">
        <f>Q802*H802</f>
        <v>0</v>
      </c>
      <c r="S802" s="226">
        <v>0</v>
      </c>
      <c r="T802" s="227">
        <f>S802*H802</f>
        <v>0</v>
      </c>
      <c r="U802" s="41"/>
      <c r="V802" s="41"/>
      <c r="W802" s="41"/>
      <c r="X802" s="41"/>
      <c r="Y802" s="41"/>
      <c r="Z802" s="41"/>
      <c r="AA802" s="41"/>
      <c r="AB802" s="41"/>
      <c r="AC802" s="41"/>
      <c r="AD802" s="41"/>
      <c r="AE802" s="41"/>
      <c r="AR802" s="228" t="s">
        <v>150</v>
      </c>
      <c r="AT802" s="228" t="s">
        <v>294</v>
      </c>
      <c r="AU802" s="228" t="s">
        <v>88</v>
      </c>
      <c r="AY802" s="20" t="s">
        <v>292</v>
      </c>
      <c r="BE802" s="229">
        <f>IF(N802="základní",J802,0)</f>
        <v>0</v>
      </c>
      <c r="BF802" s="229">
        <f>IF(N802="snížená",J802,0)</f>
        <v>0</v>
      </c>
      <c r="BG802" s="229">
        <f>IF(N802="zákl. přenesená",J802,0)</f>
        <v>0</v>
      </c>
      <c r="BH802" s="229">
        <f>IF(N802="sníž. přenesená",J802,0)</f>
        <v>0</v>
      </c>
      <c r="BI802" s="229">
        <f>IF(N802="nulová",J802,0)</f>
        <v>0</v>
      </c>
      <c r="BJ802" s="20" t="s">
        <v>86</v>
      </c>
      <c r="BK802" s="229">
        <f>ROUND(I802*H802,2)</f>
        <v>0</v>
      </c>
      <c r="BL802" s="20" t="s">
        <v>150</v>
      </c>
      <c r="BM802" s="228" t="s">
        <v>1160</v>
      </c>
    </row>
    <row r="803" s="2" customFormat="1">
      <c r="A803" s="41"/>
      <c r="B803" s="42"/>
      <c r="C803" s="43"/>
      <c r="D803" s="230" t="s">
        <v>299</v>
      </c>
      <c r="E803" s="43"/>
      <c r="F803" s="231" t="s">
        <v>1161</v>
      </c>
      <c r="G803" s="43"/>
      <c r="H803" s="43"/>
      <c r="I803" s="232"/>
      <c r="J803" s="43"/>
      <c r="K803" s="43"/>
      <c r="L803" s="47"/>
      <c r="M803" s="233"/>
      <c r="N803" s="234"/>
      <c r="O803" s="87"/>
      <c r="P803" s="87"/>
      <c r="Q803" s="87"/>
      <c r="R803" s="87"/>
      <c r="S803" s="87"/>
      <c r="T803" s="88"/>
      <c r="U803" s="41"/>
      <c r="V803" s="41"/>
      <c r="W803" s="41"/>
      <c r="X803" s="41"/>
      <c r="Y803" s="41"/>
      <c r="Z803" s="41"/>
      <c r="AA803" s="41"/>
      <c r="AB803" s="41"/>
      <c r="AC803" s="41"/>
      <c r="AD803" s="41"/>
      <c r="AE803" s="41"/>
      <c r="AT803" s="20" t="s">
        <v>299</v>
      </c>
      <c r="AU803" s="20" t="s">
        <v>88</v>
      </c>
    </row>
    <row r="804" s="2" customFormat="1">
      <c r="A804" s="41"/>
      <c r="B804" s="42"/>
      <c r="C804" s="43"/>
      <c r="D804" s="237" t="s">
        <v>324</v>
      </c>
      <c r="E804" s="43"/>
      <c r="F804" s="268" t="s">
        <v>1162</v>
      </c>
      <c r="G804" s="43"/>
      <c r="H804" s="43"/>
      <c r="I804" s="232"/>
      <c r="J804" s="43"/>
      <c r="K804" s="43"/>
      <c r="L804" s="47"/>
      <c r="M804" s="233"/>
      <c r="N804" s="234"/>
      <c r="O804" s="87"/>
      <c r="P804" s="87"/>
      <c r="Q804" s="87"/>
      <c r="R804" s="87"/>
      <c r="S804" s="87"/>
      <c r="T804" s="88"/>
      <c r="U804" s="41"/>
      <c r="V804" s="41"/>
      <c r="W804" s="41"/>
      <c r="X804" s="41"/>
      <c r="Y804" s="41"/>
      <c r="Z804" s="41"/>
      <c r="AA804" s="41"/>
      <c r="AB804" s="41"/>
      <c r="AC804" s="41"/>
      <c r="AD804" s="41"/>
      <c r="AE804" s="41"/>
      <c r="AT804" s="20" t="s">
        <v>324</v>
      </c>
      <c r="AU804" s="20" t="s">
        <v>88</v>
      </c>
    </row>
    <row r="805" s="14" customFormat="1">
      <c r="A805" s="14"/>
      <c r="B805" s="246"/>
      <c r="C805" s="247"/>
      <c r="D805" s="237" t="s">
        <v>301</v>
      </c>
      <c r="E805" s="248" t="s">
        <v>42</v>
      </c>
      <c r="F805" s="249" t="s">
        <v>1163</v>
      </c>
      <c r="G805" s="247"/>
      <c r="H805" s="250">
        <v>53.564</v>
      </c>
      <c r="I805" s="251"/>
      <c r="J805" s="247"/>
      <c r="K805" s="247"/>
      <c r="L805" s="252"/>
      <c r="M805" s="253"/>
      <c r="N805" s="254"/>
      <c r="O805" s="254"/>
      <c r="P805" s="254"/>
      <c r="Q805" s="254"/>
      <c r="R805" s="254"/>
      <c r="S805" s="254"/>
      <c r="T805" s="255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T805" s="256" t="s">
        <v>301</v>
      </c>
      <c r="AU805" s="256" t="s">
        <v>88</v>
      </c>
      <c r="AV805" s="14" t="s">
        <v>88</v>
      </c>
      <c r="AW805" s="14" t="s">
        <v>38</v>
      </c>
      <c r="AX805" s="14" t="s">
        <v>79</v>
      </c>
      <c r="AY805" s="256" t="s">
        <v>292</v>
      </c>
    </row>
    <row r="806" s="15" customFormat="1">
      <c r="A806" s="15"/>
      <c r="B806" s="257"/>
      <c r="C806" s="258"/>
      <c r="D806" s="237" t="s">
        <v>301</v>
      </c>
      <c r="E806" s="259" t="s">
        <v>42</v>
      </c>
      <c r="F806" s="260" t="s">
        <v>303</v>
      </c>
      <c r="G806" s="258"/>
      <c r="H806" s="261">
        <v>53.564</v>
      </c>
      <c r="I806" s="262"/>
      <c r="J806" s="258"/>
      <c r="K806" s="258"/>
      <c r="L806" s="263"/>
      <c r="M806" s="264"/>
      <c r="N806" s="265"/>
      <c r="O806" s="265"/>
      <c r="P806" s="265"/>
      <c r="Q806" s="265"/>
      <c r="R806" s="265"/>
      <c r="S806" s="265"/>
      <c r="T806" s="266"/>
      <c r="U806" s="15"/>
      <c r="V806" s="15"/>
      <c r="W806" s="15"/>
      <c r="X806" s="15"/>
      <c r="Y806" s="15"/>
      <c r="Z806" s="15"/>
      <c r="AA806" s="15"/>
      <c r="AB806" s="15"/>
      <c r="AC806" s="15"/>
      <c r="AD806" s="15"/>
      <c r="AE806" s="15"/>
      <c r="AT806" s="267" t="s">
        <v>301</v>
      </c>
      <c r="AU806" s="267" t="s">
        <v>88</v>
      </c>
      <c r="AV806" s="15" t="s">
        <v>150</v>
      </c>
      <c r="AW806" s="15" t="s">
        <v>38</v>
      </c>
      <c r="AX806" s="15" t="s">
        <v>86</v>
      </c>
      <c r="AY806" s="267" t="s">
        <v>292</v>
      </c>
    </row>
    <row r="807" s="2" customFormat="1" ht="37.8" customHeight="1">
      <c r="A807" s="41"/>
      <c r="B807" s="42"/>
      <c r="C807" s="217" t="s">
        <v>1164</v>
      </c>
      <c r="D807" s="217" t="s">
        <v>294</v>
      </c>
      <c r="E807" s="218" t="s">
        <v>327</v>
      </c>
      <c r="F807" s="219" t="s">
        <v>328</v>
      </c>
      <c r="G807" s="220" t="s">
        <v>212</v>
      </c>
      <c r="H807" s="221">
        <v>178.548</v>
      </c>
      <c r="I807" s="222"/>
      <c r="J807" s="223">
        <f>ROUND(I807*H807,2)</f>
        <v>0</v>
      </c>
      <c r="K807" s="219" t="s">
        <v>297</v>
      </c>
      <c r="L807" s="47"/>
      <c r="M807" s="224" t="s">
        <v>42</v>
      </c>
      <c r="N807" s="225" t="s">
        <v>50</v>
      </c>
      <c r="O807" s="87"/>
      <c r="P807" s="226">
        <f>O807*H807</f>
        <v>0</v>
      </c>
      <c r="Q807" s="226">
        <v>0</v>
      </c>
      <c r="R807" s="226">
        <f>Q807*H807</f>
        <v>0</v>
      </c>
      <c r="S807" s="226">
        <v>0</v>
      </c>
      <c r="T807" s="227">
        <f>S807*H807</f>
        <v>0</v>
      </c>
      <c r="U807" s="41"/>
      <c r="V807" s="41"/>
      <c r="W807" s="41"/>
      <c r="X807" s="41"/>
      <c r="Y807" s="41"/>
      <c r="Z807" s="41"/>
      <c r="AA807" s="41"/>
      <c r="AB807" s="41"/>
      <c r="AC807" s="41"/>
      <c r="AD807" s="41"/>
      <c r="AE807" s="41"/>
      <c r="AR807" s="228" t="s">
        <v>150</v>
      </c>
      <c r="AT807" s="228" t="s">
        <v>294</v>
      </c>
      <c r="AU807" s="228" t="s">
        <v>88</v>
      </c>
      <c r="AY807" s="20" t="s">
        <v>292</v>
      </c>
      <c r="BE807" s="229">
        <f>IF(N807="základní",J807,0)</f>
        <v>0</v>
      </c>
      <c r="BF807" s="229">
        <f>IF(N807="snížená",J807,0)</f>
        <v>0</v>
      </c>
      <c r="BG807" s="229">
        <f>IF(N807="zákl. přenesená",J807,0)</f>
        <v>0</v>
      </c>
      <c r="BH807" s="229">
        <f>IF(N807="sníž. přenesená",J807,0)</f>
        <v>0</v>
      </c>
      <c r="BI807" s="229">
        <f>IF(N807="nulová",J807,0)</f>
        <v>0</v>
      </c>
      <c r="BJ807" s="20" t="s">
        <v>86</v>
      </c>
      <c r="BK807" s="229">
        <f>ROUND(I807*H807,2)</f>
        <v>0</v>
      </c>
      <c r="BL807" s="20" t="s">
        <v>150</v>
      </c>
      <c r="BM807" s="228" t="s">
        <v>1165</v>
      </c>
    </row>
    <row r="808" s="2" customFormat="1">
      <c r="A808" s="41"/>
      <c r="B808" s="42"/>
      <c r="C808" s="43"/>
      <c r="D808" s="230" t="s">
        <v>299</v>
      </c>
      <c r="E808" s="43"/>
      <c r="F808" s="231" t="s">
        <v>330</v>
      </c>
      <c r="G808" s="43"/>
      <c r="H808" s="43"/>
      <c r="I808" s="232"/>
      <c r="J808" s="43"/>
      <c r="K808" s="43"/>
      <c r="L808" s="47"/>
      <c r="M808" s="233"/>
      <c r="N808" s="234"/>
      <c r="O808" s="87"/>
      <c r="P808" s="87"/>
      <c r="Q808" s="87"/>
      <c r="R808" s="87"/>
      <c r="S808" s="87"/>
      <c r="T808" s="88"/>
      <c r="U808" s="41"/>
      <c r="V808" s="41"/>
      <c r="W808" s="41"/>
      <c r="X808" s="41"/>
      <c r="Y808" s="41"/>
      <c r="Z808" s="41"/>
      <c r="AA808" s="41"/>
      <c r="AB808" s="41"/>
      <c r="AC808" s="41"/>
      <c r="AD808" s="41"/>
      <c r="AE808" s="41"/>
      <c r="AT808" s="20" t="s">
        <v>299</v>
      </c>
      <c r="AU808" s="20" t="s">
        <v>88</v>
      </c>
    </row>
    <row r="809" s="14" customFormat="1">
      <c r="A809" s="14"/>
      <c r="B809" s="246"/>
      <c r="C809" s="247"/>
      <c r="D809" s="237" t="s">
        <v>301</v>
      </c>
      <c r="E809" s="248" t="s">
        <v>42</v>
      </c>
      <c r="F809" s="249" t="s">
        <v>1156</v>
      </c>
      <c r="G809" s="247"/>
      <c r="H809" s="250">
        <v>178.548</v>
      </c>
      <c r="I809" s="251"/>
      <c r="J809" s="247"/>
      <c r="K809" s="247"/>
      <c r="L809" s="252"/>
      <c r="M809" s="253"/>
      <c r="N809" s="254"/>
      <c r="O809" s="254"/>
      <c r="P809" s="254"/>
      <c r="Q809" s="254"/>
      <c r="R809" s="254"/>
      <c r="S809" s="254"/>
      <c r="T809" s="255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T809" s="256" t="s">
        <v>301</v>
      </c>
      <c r="AU809" s="256" t="s">
        <v>88</v>
      </c>
      <c r="AV809" s="14" t="s">
        <v>88</v>
      </c>
      <c r="AW809" s="14" t="s">
        <v>38</v>
      </c>
      <c r="AX809" s="14" t="s">
        <v>79</v>
      </c>
      <c r="AY809" s="256" t="s">
        <v>292</v>
      </c>
    </row>
    <row r="810" s="15" customFormat="1">
      <c r="A810" s="15"/>
      <c r="B810" s="257"/>
      <c r="C810" s="258"/>
      <c r="D810" s="237" t="s">
        <v>301</v>
      </c>
      <c r="E810" s="259" t="s">
        <v>42</v>
      </c>
      <c r="F810" s="260" t="s">
        <v>303</v>
      </c>
      <c r="G810" s="258"/>
      <c r="H810" s="261">
        <v>178.548</v>
      </c>
      <c r="I810" s="262"/>
      <c r="J810" s="258"/>
      <c r="K810" s="258"/>
      <c r="L810" s="263"/>
      <c r="M810" s="264"/>
      <c r="N810" s="265"/>
      <c r="O810" s="265"/>
      <c r="P810" s="265"/>
      <c r="Q810" s="265"/>
      <c r="R810" s="265"/>
      <c r="S810" s="265"/>
      <c r="T810" s="266"/>
      <c r="U810" s="15"/>
      <c r="V810" s="15"/>
      <c r="W810" s="15"/>
      <c r="X810" s="15"/>
      <c r="Y810" s="15"/>
      <c r="Z810" s="15"/>
      <c r="AA810" s="15"/>
      <c r="AB810" s="15"/>
      <c r="AC810" s="15"/>
      <c r="AD810" s="15"/>
      <c r="AE810" s="15"/>
      <c r="AT810" s="267" t="s">
        <v>301</v>
      </c>
      <c r="AU810" s="267" t="s">
        <v>88</v>
      </c>
      <c r="AV810" s="15" t="s">
        <v>150</v>
      </c>
      <c r="AW810" s="15" t="s">
        <v>38</v>
      </c>
      <c r="AX810" s="15" t="s">
        <v>86</v>
      </c>
      <c r="AY810" s="267" t="s">
        <v>292</v>
      </c>
    </row>
    <row r="811" s="2" customFormat="1" ht="37.8" customHeight="1">
      <c r="A811" s="41"/>
      <c r="B811" s="42"/>
      <c r="C811" s="217" t="s">
        <v>1166</v>
      </c>
      <c r="D811" s="217" t="s">
        <v>294</v>
      </c>
      <c r="E811" s="218" t="s">
        <v>333</v>
      </c>
      <c r="F811" s="219" t="s">
        <v>334</v>
      </c>
      <c r="G811" s="220" t="s">
        <v>212</v>
      </c>
      <c r="H811" s="221">
        <v>892.74000000000001</v>
      </c>
      <c r="I811" s="222"/>
      <c r="J811" s="223">
        <f>ROUND(I811*H811,2)</f>
        <v>0</v>
      </c>
      <c r="K811" s="219" t="s">
        <v>297</v>
      </c>
      <c r="L811" s="47"/>
      <c r="M811" s="224" t="s">
        <v>42</v>
      </c>
      <c r="N811" s="225" t="s">
        <v>50</v>
      </c>
      <c r="O811" s="87"/>
      <c r="P811" s="226">
        <f>O811*H811</f>
        <v>0</v>
      </c>
      <c r="Q811" s="226">
        <v>0</v>
      </c>
      <c r="R811" s="226">
        <f>Q811*H811</f>
        <v>0</v>
      </c>
      <c r="S811" s="226">
        <v>0</v>
      </c>
      <c r="T811" s="227">
        <f>S811*H811</f>
        <v>0</v>
      </c>
      <c r="U811" s="41"/>
      <c r="V811" s="41"/>
      <c r="W811" s="41"/>
      <c r="X811" s="41"/>
      <c r="Y811" s="41"/>
      <c r="Z811" s="41"/>
      <c r="AA811" s="41"/>
      <c r="AB811" s="41"/>
      <c r="AC811" s="41"/>
      <c r="AD811" s="41"/>
      <c r="AE811" s="41"/>
      <c r="AR811" s="228" t="s">
        <v>150</v>
      </c>
      <c r="AT811" s="228" t="s">
        <v>294</v>
      </c>
      <c r="AU811" s="228" t="s">
        <v>88</v>
      </c>
      <c r="AY811" s="20" t="s">
        <v>292</v>
      </c>
      <c r="BE811" s="229">
        <f>IF(N811="základní",J811,0)</f>
        <v>0</v>
      </c>
      <c r="BF811" s="229">
        <f>IF(N811="snížená",J811,0)</f>
        <v>0</v>
      </c>
      <c r="BG811" s="229">
        <f>IF(N811="zákl. přenesená",J811,0)</f>
        <v>0</v>
      </c>
      <c r="BH811" s="229">
        <f>IF(N811="sníž. přenesená",J811,0)</f>
        <v>0</v>
      </c>
      <c r="BI811" s="229">
        <f>IF(N811="nulová",J811,0)</f>
        <v>0</v>
      </c>
      <c r="BJ811" s="20" t="s">
        <v>86</v>
      </c>
      <c r="BK811" s="229">
        <f>ROUND(I811*H811,2)</f>
        <v>0</v>
      </c>
      <c r="BL811" s="20" t="s">
        <v>150</v>
      </c>
      <c r="BM811" s="228" t="s">
        <v>1167</v>
      </c>
    </row>
    <row r="812" s="2" customFormat="1">
      <c r="A812" s="41"/>
      <c r="B812" s="42"/>
      <c r="C812" s="43"/>
      <c r="D812" s="230" t="s">
        <v>299</v>
      </c>
      <c r="E812" s="43"/>
      <c r="F812" s="231" t="s">
        <v>336</v>
      </c>
      <c r="G812" s="43"/>
      <c r="H812" s="43"/>
      <c r="I812" s="232"/>
      <c r="J812" s="43"/>
      <c r="K812" s="43"/>
      <c r="L812" s="47"/>
      <c r="M812" s="233"/>
      <c r="N812" s="234"/>
      <c r="O812" s="87"/>
      <c r="P812" s="87"/>
      <c r="Q812" s="87"/>
      <c r="R812" s="87"/>
      <c r="S812" s="87"/>
      <c r="T812" s="88"/>
      <c r="U812" s="41"/>
      <c r="V812" s="41"/>
      <c r="W812" s="41"/>
      <c r="X812" s="41"/>
      <c r="Y812" s="41"/>
      <c r="Z812" s="41"/>
      <c r="AA812" s="41"/>
      <c r="AB812" s="41"/>
      <c r="AC812" s="41"/>
      <c r="AD812" s="41"/>
      <c r="AE812" s="41"/>
      <c r="AT812" s="20" t="s">
        <v>299</v>
      </c>
      <c r="AU812" s="20" t="s">
        <v>88</v>
      </c>
    </row>
    <row r="813" s="14" customFormat="1">
      <c r="A813" s="14"/>
      <c r="B813" s="246"/>
      <c r="C813" s="247"/>
      <c r="D813" s="237" t="s">
        <v>301</v>
      </c>
      <c r="E813" s="248" t="s">
        <v>42</v>
      </c>
      <c r="F813" s="249" t="s">
        <v>1156</v>
      </c>
      <c r="G813" s="247"/>
      <c r="H813" s="250">
        <v>178.548</v>
      </c>
      <c r="I813" s="251"/>
      <c r="J813" s="247"/>
      <c r="K813" s="247"/>
      <c r="L813" s="252"/>
      <c r="M813" s="253"/>
      <c r="N813" s="254"/>
      <c r="O813" s="254"/>
      <c r="P813" s="254"/>
      <c r="Q813" s="254"/>
      <c r="R813" s="254"/>
      <c r="S813" s="254"/>
      <c r="T813" s="255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56" t="s">
        <v>301</v>
      </c>
      <c r="AU813" s="256" t="s">
        <v>88</v>
      </c>
      <c r="AV813" s="14" t="s">
        <v>88</v>
      </c>
      <c r="AW813" s="14" t="s">
        <v>38</v>
      </c>
      <c r="AX813" s="14" t="s">
        <v>79</v>
      </c>
      <c r="AY813" s="256" t="s">
        <v>292</v>
      </c>
    </row>
    <row r="814" s="15" customFormat="1">
      <c r="A814" s="15"/>
      <c r="B814" s="257"/>
      <c r="C814" s="258"/>
      <c r="D814" s="237" t="s">
        <v>301</v>
      </c>
      <c r="E814" s="259" t="s">
        <v>42</v>
      </c>
      <c r="F814" s="260" t="s">
        <v>303</v>
      </c>
      <c r="G814" s="258"/>
      <c r="H814" s="261">
        <v>178.548</v>
      </c>
      <c r="I814" s="262"/>
      <c r="J814" s="258"/>
      <c r="K814" s="258"/>
      <c r="L814" s="263"/>
      <c r="M814" s="264"/>
      <c r="N814" s="265"/>
      <c r="O814" s="265"/>
      <c r="P814" s="265"/>
      <c r="Q814" s="265"/>
      <c r="R814" s="265"/>
      <c r="S814" s="265"/>
      <c r="T814" s="266"/>
      <c r="U814" s="15"/>
      <c r="V814" s="15"/>
      <c r="W814" s="15"/>
      <c r="X814" s="15"/>
      <c r="Y814" s="15"/>
      <c r="Z814" s="15"/>
      <c r="AA814" s="15"/>
      <c r="AB814" s="15"/>
      <c r="AC814" s="15"/>
      <c r="AD814" s="15"/>
      <c r="AE814" s="15"/>
      <c r="AT814" s="267" t="s">
        <v>301</v>
      </c>
      <c r="AU814" s="267" t="s">
        <v>88</v>
      </c>
      <c r="AV814" s="15" t="s">
        <v>150</v>
      </c>
      <c r="AW814" s="15" t="s">
        <v>38</v>
      </c>
      <c r="AX814" s="15" t="s">
        <v>86</v>
      </c>
      <c r="AY814" s="267" t="s">
        <v>292</v>
      </c>
    </row>
    <row r="815" s="14" customFormat="1">
      <c r="A815" s="14"/>
      <c r="B815" s="246"/>
      <c r="C815" s="247"/>
      <c r="D815" s="237" t="s">
        <v>301</v>
      </c>
      <c r="E815" s="247"/>
      <c r="F815" s="249" t="s">
        <v>1168</v>
      </c>
      <c r="G815" s="247"/>
      <c r="H815" s="250">
        <v>892.74000000000001</v>
      </c>
      <c r="I815" s="251"/>
      <c r="J815" s="247"/>
      <c r="K815" s="247"/>
      <c r="L815" s="252"/>
      <c r="M815" s="253"/>
      <c r="N815" s="254"/>
      <c r="O815" s="254"/>
      <c r="P815" s="254"/>
      <c r="Q815" s="254"/>
      <c r="R815" s="254"/>
      <c r="S815" s="254"/>
      <c r="T815" s="255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56" t="s">
        <v>301</v>
      </c>
      <c r="AU815" s="256" t="s">
        <v>88</v>
      </c>
      <c r="AV815" s="14" t="s">
        <v>88</v>
      </c>
      <c r="AW815" s="14" t="s">
        <v>4</v>
      </c>
      <c r="AX815" s="14" t="s">
        <v>86</v>
      </c>
      <c r="AY815" s="256" t="s">
        <v>292</v>
      </c>
    </row>
    <row r="816" s="2" customFormat="1" ht="24.15" customHeight="1">
      <c r="A816" s="41"/>
      <c r="B816" s="42"/>
      <c r="C816" s="217" t="s">
        <v>1169</v>
      </c>
      <c r="D816" s="217" t="s">
        <v>294</v>
      </c>
      <c r="E816" s="218" t="s">
        <v>364</v>
      </c>
      <c r="F816" s="219" t="s">
        <v>365</v>
      </c>
      <c r="G816" s="220" t="s">
        <v>353</v>
      </c>
      <c r="H816" s="221">
        <v>321.38600000000002</v>
      </c>
      <c r="I816" s="222"/>
      <c r="J816" s="223">
        <f>ROUND(I816*H816,2)</f>
        <v>0</v>
      </c>
      <c r="K816" s="219" t="s">
        <v>297</v>
      </c>
      <c r="L816" s="47"/>
      <c r="M816" s="224" t="s">
        <v>42</v>
      </c>
      <c r="N816" s="225" t="s">
        <v>50</v>
      </c>
      <c r="O816" s="87"/>
      <c r="P816" s="226">
        <f>O816*H816</f>
        <v>0</v>
      </c>
      <c r="Q816" s="226">
        <v>0</v>
      </c>
      <c r="R816" s="226">
        <f>Q816*H816</f>
        <v>0</v>
      </c>
      <c r="S816" s="226">
        <v>0</v>
      </c>
      <c r="T816" s="227">
        <f>S816*H816</f>
        <v>0</v>
      </c>
      <c r="U816" s="41"/>
      <c r="V816" s="41"/>
      <c r="W816" s="41"/>
      <c r="X816" s="41"/>
      <c r="Y816" s="41"/>
      <c r="Z816" s="41"/>
      <c r="AA816" s="41"/>
      <c r="AB816" s="41"/>
      <c r="AC816" s="41"/>
      <c r="AD816" s="41"/>
      <c r="AE816" s="41"/>
      <c r="AR816" s="228" t="s">
        <v>150</v>
      </c>
      <c r="AT816" s="228" t="s">
        <v>294</v>
      </c>
      <c r="AU816" s="228" t="s">
        <v>88</v>
      </c>
      <c r="AY816" s="20" t="s">
        <v>292</v>
      </c>
      <c r="BE816" s="229">
        <f>IF(N816="základní",J816,0)</f>
        <v>0</v>
      </c>
      <c r="BF816" s="229">
        <f>IF(N816="snížená",J816,0)</f>
        <v>0</v>
      </c>
      <c r="BG816" s="229">
        <f>IF(N816="zákl. přenesená",J816,0)</f>
        <v>0</v>
      </c>
      <c r="BH816" s="229">
        <f>IF(N816="sníž. přenesená",J816,0)</f>
        <v>0</v>
      </c>
      <c r="BI816" s="229">
        <f>IF(N816="nulová",J816,0)</f>
        <v>0</v>
      </c>
      <c r="BJ816" s="20" t="s">
        <v>86</v>
      </c>
      <c r="BK816" s="229">
        <f>ROUND(I816*H816,2)</f>
        <v>0</v>
      </c>
      <c r="BL816" s="20" t="s">
        <v>150</v>
      </c>
      <c r="BM816" s="228" t="s">
        <v>1170</v>
      </c>
    </row>
    <row r="817" s="2" customFormat="1">
      <c r="A817" s="41"/>
      <c r="B817" s="42"/>
      <c r="C817" s="43"/>
      <c r="D817" s="230" t="s">
        <v>299</v>
      </c>
      <c r="E817" s="43"/>
      <c r="F817" s="231" t="s">
        <v>367</v>
      </c>
      <c r="G817" s="43"/>
      <c r="H817" s="43"/>
      <c r="I817" s="232"/>
      <c r="J817" s="43"/>
      <c r="K817" s="43"/>
      <c r="L817" s="47"/>
      <c r="M817" s="233"/>
      <c r="N817" s="234"/>
      <c r="O817" s="87"/>
      <c r="P817" s="87"/>
      <c r="Q817" s="87"/>
      <c r="R817" s="87"/>
      <c r="S817" s="87"/>
      <c r="T817" s="88"/>
      <c r="U817" s="41"/>
      <c r="V817" s="41"/>
      <c r="W817" s="41"/>
      <c r="X817" s="41"/>
      <c r="Y817" s="41"/>
      <c r="Z817" s="41"/>
      <c r="AA817" s="41"/>
      <c r="AB817" s="41"/>
      <c r="AC817" s="41"/>
      <c r="AD817" s="41"/>
      <c r="AE817" s="41"/>
      <c r="AT817" s="20" t="s">
        <v>299</v>
      </c>
      <c r="AU817" s="20" t="s">
        <v>88</v>
      </c>
    </row>
    <row r="818" s="14" customFormat="1">
      <c r="A818" s="14"/>
      <c r="B818" s="246"/>
      <c r="C818" s="247"/>
      <c r="D818" s="237" t="s">
        <v>301</v>
      </c>
      <c r="E818" s="248" t="s">
        <v>42</v>
      </c>
      <c r="F818" s="249" t="s">
        <v>1171</v>
      </c>
      <c r="G818" s="247"/>
      <c r="H818" s="250">
        <v>321.38600000000002</v>
      </c>
      <c r="I818" s="251"/>
      <c r="J818" s="247"/>
      <c r="K818" s="247"/>
      <c r="L818" s="252"/>
      <c r="M818" s="253"/>
      <c r="N818" s="254"/>
      <c r="O818" s="254"/>
      <c r="P818" s="254"/>
      <c r="Q818" s="254"/>
      <c r="R818" s="254"/>
      <c r="S818" s="254"/>
      <c r="T818" s="255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T818" s="256" t="s">
        <v>301</v>
      </c>
      <c r="AU818" s="256" t="s">
        <v>88</v>
      </c>
      <c r="AV818" s="14" t="s">
        <v>88</v>
      </c>
      <c r="AW818" s="14" t="s">
        <v>38</v>
      </c>
      <c r="AX818" s="14" t="s">
        <v>79</v>
      </c>
      <c r="AY818" s="256" t="s">
        <v>292</v>
      </c>
    </row>
    <row r="819" s="15" customFormat="1">
      <c r="A819" s="15"/>
      <c r="B819" s="257"/>
      <c r="C819" s="258"/>
      <c r="D819" s="237" t="s">
        <v>301</v>
      </c>
      <c r="E819" s="259" t="s">
        <v>42</v>
      </c>
      <c r="F819" s="260" t="s">
        <v>303</v>
      </c>
      <c r="G819" s="258"/>
      <c r="H819" s="261">
        <v>321.38600000000002</v>
      </c>
      <c r="I819" s="262"/>
      <c r="J819" s="258"/>
      <c r="K819" s="258"/>
      <c r="L819" s="263"/>
      <c r="M819" s="264"/>
      <c r="N819" s="265"/>
      <c r="O819" s="265"/>
      <c r="P819" s="265"/>
      <c r="Q819" s="265"/>
      <c r="R819" s="265"/>
      <c r="S819" s="265"/>
      <c r="T819" s="266"/>
      <c r="U819" s="15"/>
      <c r="V819" s="15"/>
      <c r="W819" s="15"/>
      <c r="X819" s="15"/>
      <c r="Y819" s="15"/>
      <c r="Z819" s="15"/>
      <c r="AA819" s="15"/>
      <c r="AB819" s="15"/>
      <c r="AC819" s="15"/>
      <c r="AD819" s="15"/>
      <c r="AE819" s="15"/>
      <c r="AT819" s="267" t="s">
        <v>301</v>
      </c>
      <c r="AU819" s="267" t="s">
        <v>88</v>
      </c>
      <c r="AV819" s="15" t="s">
        <v>150</v>
      </c>
      <c r="AW819" s="15" t="s">
        <v>38</v>
      </c>
      <c r="AX819" s="15" t="s">
        <v>86</v>
      </c>
      <c r="AY819" s="267" t="s">
        <v>292</v>
      </c>
    </row>
    <row r="820" s="2" customFormat="1" ht="24.15" customHeight="1">
      <c r="A820" s="41"/>
      <c r="B820" s="42"/>
      <c r="C820" s="217" t="s">
        <v>1172</v>
      </c>
      <c r="D820" s="217" t="s">
        <v>294</v>
      </c>
      <c r="E820" s="218" t="s">
        <v>359</v>
      </c>
      <c r="F820" s="219" t="s">
        <v>360</v>
      </c>
      <c r="G820" s="220" t="s">
        <v>212</v>
      </c>
      <c r="H820" s="221">
        <v>178.548</v>
      </c>
      <c r="I820" s="222"/>
      <c r="J820" s="223">
        <f>ROUND(I820*H820,2)</f>
        <v>0</v>
      </c>
      <c r="K820" s="219" t="s">
        <v>297</v>
      </c>
      <c r="L820" s="47"/>
      <c r="M820" s="224" t="s">
        <v>42</v>
      </c>
      <c r="N820" s="225" t="s">
        <v>50</v>
      </c>
      <c r="O820" s="87"/>
      <c r="P820" s="226">
        <f>O820*H820</f>
        <v>0</v>
      </c>
      <c r="Q820" s="226">
        <v>0</v>
      </c>
      <c r="R820" s="226">
        <f>Q820*H820</f>
        <v>0</v>
      </c>
      <c r="S820" s="226">
        <v>0</v>
      </c>
      <c r="T820" s="227">
        <f>S820*H820</f>
        <v>0</v>
      </c>
      <c r="U820" s="41"/>
      <c r="V820" s="41"/>
      <c r="W820" s="41"/>
      <c r="X820" s="41"/>
      <c r="Y820" s="41"/>
      <c r="Z820" s="41"/>
      <c r="AA820" s="41"/>
      <c r="AB820" s="41"/>
      <c r="AC820" s="41"/>
      <c r="AD820" s="41"/>
      <c r="AE820" s="41"/>
      <c r="AR820" s="228" t="s">
        <v>150</v>
      </c>
      <c r="AT820" s="228" t="s">
        <v>294</v>
      </c>
      <c r="AU820" s="228" t="s">
        <v>88</v>
      </c>
      <c r="AY820" s="20" t="s">
        <v>292</v>
      </c>
      <c r="BE820" s="229">
        <f>IF(N820="základní",J820,0)</f>
        <v>0</v>
      </c>
      <c r="BF820" s="229">
        <f>IF(N820="snížená",J820,0)</f>
        <v>0</v>
      </c>
      <c r="BG820" s="229">
        <f>IF(N820="zákl. přenesená",J820,0)</f>
        <v>0</v>
      </c>
      <c r="BH820" s="229">
        <f>IF(N820="sníž. přenesená",J820,0)</f>
        <v>0</v>
      </c>
      <c r="BI820" s="229">
        <f>IF(N820="nulová",J820,0)</f>
        <v>0</v>
      </c>
      <c r="BJ820" s="20" t="s">
        <v>86</v>
      </c>
      <c r="BK820" s="229">
        <f>ROUND(I820*H820,2)</f>
        <v>0</v>
      </c>
      <c r="BL820" s="20" t="s">
        <v>150</v>
      </c>
      <c r="BM820" s="228" t="s">
        <v>1173</v>
      </c>
    </row>
    <row r="821" s="2" customFormat="1">
      <c r="A821" s="41"/>
      <c r="B821" s="42"/>
      <c r="C821" s="43"/>
      <c r="D821" s="230" t="s">
        <v>299</v>
      </c>
      <c r="E821" s="43"/>
      <c r="F821" s="231" t="s">
        <v>362</v>
      </c>
      <c r="G821" s="43"/>
      <c r="H821" s="43"/>
      <c r="I821" s="232"/>
      <c r="J821" s="43"/>
      <c r="K821" s="43"/>
      <c r="L821" s="47"/>
      <c r="M821" s="233"/>
      <c r="N821" s="234"/>
      <c r="O821" s="87"/>
      <c r="P821" s="87"/>
      <c r="Q821" s="87"/>
      <c r="R821" s="87"/>
      <c r="S821" s="87"/>
      <c r="T821" s="88"/>
      <c r="U821" s="41"/>
      <c r="V821" s="41"/>
      <c r="W821" s="41"/>
      <c r="X821" s="41"/>
      <c r="Y821" s="41"/>
      <c r="Z821" s="41"/>
      <c r="AA821" s="41"/>
      <c r="AB821" s="41"/>
      <c r="AC821" s="41"/>
      <c r="AD821" s="41"/>
      <c r="AE821" s="41"/>
      <c r="AT821" s="20" t="s">
        <v>299</v>
      </c>
      <c r="AU821" s="20" t="s">
        <v>88</v>
      </c>
    </row>
    <row r="822" s="14" customFormat="1">
      <c r="A822" s="14"/>
      <c r="B822" s="246"/>
      <c r="C822" s="247"/>
      <c r="D822" s="237" t="s">
        <v>301</v>
      </c>
      <c r="E822" s="248" t="s">
        <v>42</v>
      </c>
      <c r="F822" s="249" t="s">
        <v>1156</v>
      </c>
      <c r="G822" s="247"/>
      <c r="H822" s="250">
        <v>178.548</v>
      </c>
      <c r="I822" s="251"/>
      <c r="J822" s="247"/>
      <c r="K822" s="247"/>
      <c r="L822" s="252"/>
      <c r="M822" s="253"/>
      <c r="N822" s="254"/>
      <c r="O822" s="254"/>
      <c r="P822" s="254"/>
      <c r="Q822" s="254"/>
      <c r="R822" s="254"/>
      <c r="S822" s="254"/>
      <c r="T822" s="255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56" t="s">
        <v>301</v>
      </c>
      <c r="AU822" s="256" t="s">
        <v>88</v>
      </c>
      <c r="AV822" s="14" t="s">
        <v>88</v>
      </c>
      <c r="AW822" s="14" t="s">
        <v>38</v>
      </c>
      <c r="AX822" s="14" t="s">
        <v>79</v>
      </c>
      <c r="AY822" s="256" t="s">
        <v>292</v>
      </c>
    </row>
    <row r="823" s="15" customFormat="1">
      <c r="A823" s="15"/>
      <c r="B823" s="257"/>
      <c r="C823" s="258"/>
      <c r="D823" s="237" t="s">
        <v>301</v>
      </c>
      <c r="E823" s="259" t="s">
        <v>42</v>
      </c>
      <c r="F823" s="260" t="s">
        <v>303</v>
      </c>
      <c r="G823" s="258"/>
      <c r="H823" s="261">
        <v>178.548</v>
      </c>
      <c r="I823" s="262"/>
      <c r="J823" s="258"/>
      <c r="K823" s="258"/>
      <c r="L823" s="263"/>
      <c r="M823" s="264"/>
      <c r="N823" s="265"/>
      <c r="O823" s="265"/>
      <c r="P823" s="265"/>
      <c r="Q823" s="265"/>
      <c r="R823" s="265"/>
      <c r="S823" s="265"/>
      <c r="T823" s="266"/>
      <c r="U823" s="15"/>
      <c r="V823" s="15"/>
      <c r="W823" s="15"/>
      <c r="X823" s="15"/>
      <c r="Y823" s="15"/>
      <c r="Z823" s="15"/>
      <c r="AA823" s="15"/>
      <c r="AB823" s="15"/>
      <c r="AC823" s="15"/>
      <c r="AD823" s="15"/>
      <c r="AE823" s="15"/>
      <c r="AT823" s="267" t="s">
        <v>301</v>
      </c>
      <c r="AU823" s="267" t="s">
        <v>88</v>
      </c>
      <c r="AV823" s="15" t="s">
        <v>150</v>
      </c>
      <c r="AW823" s="15" t="s">
        <v>38</v>
      </c>
      <c r="AX823" s="15" t="s">
        <v>86</v>
      </c>
      <c r="AY823" s="267" t="s">
        <v>292</v>
      </c>
    </row>
    <row r="824" s="2" customFormat="1" ht="21.75" customHeight="1">
      <c r="A824" s="41"/>
      <c r="B824" s="42"/>
      <c r="C824" s="217" t="s">
        <v>1174</v>
      </c>
      <c r="D824" s="217" t="s">
        <v>294</v>
      </c>
      <c r="E824" s="218" t="s">
        <v>1175</v>
      </c>
      <c r="F824" s="219" t="s">
        <v>1176</v>
      </c>
      <c r="G824" s="220" t="s">
        <v>116</v>
      </c>
      <c r="H824" s="221">
        <v>357.09500000000003</v>
      </c>
      <c r="I824" s="222"/>
      <c r="J824" s="223">
        <f>ROUND(I824*H824,2)</f>
        <v>0</v>
      </c>
      <c r="K824" s="219" t="s">
        <v>297</v>
      </c>
      <c r="L824" s="47"/>
      <c r="M824" s="224" t="s">
        <v>42</v>
      </c>
      <c r="N824" s="225" t="s">
        <v>50</v>
      </c>
      <c r="O824" s="87"/>
      <c r="P824" s="226">
        <f>O824*H824</f>
        <v>0</v>
      </c>
      <c r="Q824" s="226">
        <v>0</v>
      </c>
      <c r="R824" s="226">
        <f>Q824*H824</f>
        <v>0</v>
      </c>
      <c r="S824" s="226">
        <v>0</v>
      </c>
      <c r="T824" s="227">
        <f>S824*H824</f>
        <v>0</v>
      </c>
      <c r="U824" s="41"/>
      <c r="V824" s="41"/>
      <c r="W824" s="41"/>
      <c r="X824" s="41"/>
      <c r="Y824" s="41"/>
      <c r="Z824" s="41"/>
      <c r="AA824" s="41"/>
      <c r="AB824" s="41"/>
      <c r="AC824" s="41"/>
      <c r="AD824" s="41"/>
      <c r="AE824" s="41"/>
      <c r="AR824" s="228" t="s">
        <v>150</v>
      </c>
      <c r="AT824" s="228" t="s">
        <v>294</v>
      </c>
      <c r="AU824" s="228" t="s">
        <v>88</v>
      </c>
      <c r="AY824" s="20" t="s">
        <v>292</v>
      </c>
      <c r="BE824" s="229">
        <f>IF(N824="základní",J824,0)</f>
        <v>0</v>
      </c>
      <c r="BF824" s="229">
        <f>IF(N824="snížená",J824,0)</f>
        <v>0</v>
      </c>
      <c r="BG824" s="229">
        <f>IF(N824="zákl. přenesená",J824,0)</f>
        <v>0</v>
      </c>
      <c r="BH824" s="229">
        <f>IF(N824="sníž. přenesená",J824,0)</f>
        <v>0</v>
      </c>
      <c r="BI824" s="229">
        <f>IF(N824="nulová",J824,0)</f>
        <v>0</v>
      </c>
      <c r="BJ824" s="20" t="s">
        <v>86</v>
      </c>
      <c r="BK824" s="229">
        <f>ROUND(I824*H824,2)</f>
        <v>0</v>
      </c>
      <c r="BL824" s="20" t="s">
        <v>150</v>
      </c>
      <c r="BM824" s="228" t="s">
        <v>1177</v>
      </c>
    </row>
    <row r="825" s="2" customFormat="1">
      <c r="A825" s="41"/>
      <c r="B825" s="42"/>
      <c r="C825" s="43"/>
      <c r="D825" s="230" t="s">
        <v>299</v>
      </c>
      <c r="E825" s="43"/>
      <c r="F825" s="231" t="s">
        <v>1178</v>
      </c>
      <c r="G825" s="43"/>
      <c r="H825" s="43"/>
      <c r="I825" s="232"/>
      <c r="J825" s="43"/>
      <c r="K825" s="43"/>
      <c r="L825" s="47"/>
      <c r="M825" s="233"/>
      <c r="N825" s="234"/>
      <c r="O825" s="87"/>
      <c r="P825" s="87"/>
      <c r="Q825" s="87"/>
      <c r="R825" s="87"/>
      <c r="S825" s="87"/>
      <c r="T825" s="88"/>
      <c r="U825" s="41"/>
      <c r="V825" s="41"/>
      <c r="W825" s="41"/>
      <c r="X825" s="41"/>
      <c r="Y825" s="41"/>
      <c r="Z825" s="41"/>
      <c r="AA825" s="41"/>
      <c r="AB825" s="41"/>
      <c r="AC825" s="41"/>
      <c r="AD825" s="41"/>
      <c r="AE825" s="41"/>
      <c r="AT825" s="20" t="s">
        <v>299</v>
      </c>
      <c r="AU825" s="20" t="s">
        <v>88</v>
      </c>
    </row>
    <row r="826" s="14" customFormat="1">
      <c r="A826" s="14"/>
      <c r="B826" s="246"/>
      <c r="C826" s="247"/>
      <c r="D826" s="237" t="s">
        <v>301</v>
      </c>
      <c r="E826" s="248" t="s">
        <v>42</v>
      </c>
      <c r="F826" s="249" t="s">
        <v>1179</v>
      </c>
      <c r="G826" s="247"/>
      <c r="H826" s="250">
        <v>357.09500000000003</v>
      </c>
      <c r="I826" s="251"/>
      <c r="J826" s="247"/>
      <c r="K826" s="247"/>
      <c r="L826" s="252"/>
      <c r="M826" s="253"/>
      <c r="N826" s="254"/>
      <c r="O826" s="254"/>
      <c r="P826" s="254"/>
      <c r="Q826" s="254"/>
      <c r="R826" s="254"/>
      <c r="S826" s="254"/>
      <c r="T826" s="255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T826" s="256" t="s">
        <v>301</v>
      </c>
      <c r="AU826" s="256" t="s">
        <v>88</v>
      </c>
      <c r="AV826" s="14" t="s">
        <v>88</v>
      </c>
      <c r="AW826" s="14" t="s">
        <v>38</v>
      </c>
      <c r="AX826" s="14" t="s">
        <v>79</v>
      </c>
      <c r="AY826" s="256" t="s">
        <v>292</v>
      </c>
    </row>
    <row r="827" s="15" customFormat="1">
      <c r="A827" s="15"/>
      <c r="B827" s="257"/>
      <c r="C827" s="258"/>
      <c r="D827" s="237" t="s">
        <v>301</v>
      </c>
      <c r="E827" s="259" t="s">
        <v>42</v>
      </c>
      <c r="F827" s="260" t="s">
        <v>303</v>
      </c>
      <c r="G827" s="258"/>
      <c r="H827" s="261">
        <v>357.09500000000003</v>
      </c>
      <c r="I827" s="262"/>
      <c r="J827" s="258"/>
      <c r="K827" s="258"/>
      <c r="L827" s="263"/>
      <c r="M827" s="264"/>
      <c r="N827" s="265"/>
      <c r="O827" s="265"/>
      <c r="P827" s="265"/>
      <c r="Q827" s="265"/>
      <c r="R827" s="265"/>
      <c r="S827" s="265"/>
      <c r="T827" s="266"/>
      <c r="U827" s="15"/>
      <c r="V827" s="15"/>
      <c r="W827" s="15"/>
      <c r="X827" s="15"/>
      <c r="Y827" s="15"/>
      <c r="Z827" s="15"/>
      <c r="AA827" s="15"/>
      <c r="AB827" s="15"/>
      <c r="AC827" s="15"/>
      <c r="AD827" s="15"/>
      <c r="AE827" s="15"/>
      <c r="AT827" s="267" t="s">
        <v>301</v>
      </c>
      <c r="AU827" s="267" t="s">
        <v>88</v>
      </c>
      <c r="AV827" s="15" t="s">
        <v>150</v>
      </c>
      <c r="AW827" s="15" t="s">
        <v>38</v>
      </c>
      <c r="AX827" s="15" t="s">
        <v>86</v>
      </c>
      <c r="AY827" s="267" t="s">
        <v>292</v>
      </c>
    </row>
    <row r="828" s="2" customFormat="1" ht="24.15" customHeight="1">
      <c r="A828" s="41"/>
      <c r="B828" s="42"/>
      <c r="C828" s="217" t="s">
        <v>1180</v>
      </c>
      <c r="D828" s="217" t="s">
        <v>294</v>
      </c>
      <c r="E828" s="218" t="s">
        <v>1181</v>
      </c>
      <c r="F828" s="219" t="s">
        <v>1182</v>
      </c>
      <c r="G828" s="220" t="s">
        <v>116</v>
      </c>
      <c r="H828" s="221">
        <v>357.09500000000003</v>
      </c>
      <c r="I828" s="222"/>
      <c r="J828" s="223">
        <f>ROUND(I828*H828,2)</f>
        <v>0</v>
      </c>
      <c r="K828" s="219" t="s">
        <v>297</v>
      </c>
      <c r="L828" s="47"/>
      <c r="M828" s="224" t="s">
        <v>42</v>
      </c>
      <c r="N828" s="225" t="s">
        <v>50</v>
      </c>
      <c r="O828" s="87"/>
      <c r="P828" s="226">
        <f>O828*H828</f>
        <v>0</v>
      </c>
      <c r="Q828" s="226">
        <v>0</v>
      </c>
      <c r="R828" s="226">
        <f>Q828*H828</f>
        <v>0</v>
      </c>
      <c r="S828" s="226">
        <v>0</v>
      </c>
      <c r="T828" s="227">
        <f>S828*H828</f>
        <v>0</v>
      </c>
      <c r="U828" s="41"/>
      <c r="V828" s="41"/>
      <c r="W828" s="41"/>
      <c r="X828" s="41"/>
      <c r="Y828" s="41"/>
      <c r="Z828" s="41"/>
      <c r="AA828" s="41"/>
      <c r="AB828" s="41"/>
      <c r="AC828" s="41"/>
      <c r="AD828" s="41"/>
      <c r="AE828" s="41"/>
      <c r="AR828" s="228" t="s">
        <v>150</v>
      </c>
      <c r="AT828" s="228" t="s">
        <v>294</v>
      </c>
      <c r="AU828" s="228" t="s">
        <v>88</v>
      </c>
      <c r="AY828" s="20" t="s">
        <v>292</v>
      </c>
      <c r="BE828" s="229">
        <f>IF(N828="základní",J828,0)</f>
        <v>0</v>
      </c>
      <c r="BF828" s="229">
        <f>IF(N828="snížená",J828,0)</f>
        <v>0</v>
      </c>
      <c r="BG828" s="229">
        <f>IF(N828="zákl. přenesená",J828,0)</f>
        <v>0</v>
      </c>
      <c r="BH828" s="229">
        <f>IF(N828="sníž. přenesená",J828,0)</f>
        <v>0</v>
      </c>
      <c r="BI828" s="229">
        <f>IF(N828="nulová",J828,0)</f>
        <v>0</v>
      </c>
      <c r="BJ828" s="20" t="s">
        <v>86</v>
      </c>
      <c r="BK828" s="229">
        <f>ROUND(I828*H828,2)</f>
        <v>0</v>
      </c>
      <c r="BL828" s="20" t="s">
        <v>150</v>
      </c>
      <c r="BM828" s="228" t="s">
        <v>1183</v>
      </c>
    </row>
    <row r="829" s="2" customFormat="1">
      <c r="A829" s="41"/>
      <c r="B829" s="42"/>
      <c r="C829" s="43"/>
      <c r="D829" s="230" t="s">
        <v>299</v>
      </c>
      <c r="E829" s="43"/>
      <c r="F829" s="231" t="s">
        <v>1184</v>
      </c>
      <c r="G829" s="43"/>
      <c r="H829" s="43"/>
      <c r="I829" s="232"/>
      <c r="J829" s="43"/>
      <c r="K829" s="43"/>
      <c r="L829" s="47"/>
      <c r="M829" s="233"/>
      <c r="N829" s="234"/>
      <c r="O829" s="87"/>
      <c r="P829" s="87"/>
      <c r="Q829" s="87"/>
      <c r="R829" s="87"/>
      <c r="S829" s="87"/>
      <c r="T829" s="88"/>
      <c r="U829" s="41"/>
      <c r="V829" s="41"/>
      <c r="W829" s="41"/>
      <c r="X829" s="41"/>
      <c r="Y829" s="41"/>
      <c r="Z829" s="41"/>
      <c r="AA829" s="41"/>
      <c r="AB829" s="41"/>
      <c r="AC829" s="41"/>
      <c r="AD829" s="41"/>
      <c r="AE829" s="41"/>
      <c r="AT829" s="20" t="s">
        <v>299</v>
      </c>
      <c r="AU829" s="20" t="s">
        <v>88</v>
      </c>
    </row>
    <row r="830" s="2" customFormat="1">
      <c r="A830" s="41"/>
      <c r="B830" s="42"/>
      <c r="C830" s="43"/>
      <c r="D830" s="237" t="s">
        <v>324</v>
      </c>
      <c r="E830" s="43"/>
      <c r="F830" s="268" t="s">
        <v>1185</v>
      </c>
      <c r="G830" s="43"/>
      <c r="H830" s="43"/>
      <c r="I830" s="232"/>
      <c r="J830" s="43"/>
      <c r="K830" s="43"/>
      <c r="L830" s="47"/>
      <c r="M830" s="233"/>
      <c r="N830" s="234"/>
      <c r="O830" s="87"/>
      <c r="P830" s="87"/>
      <c r="Q830" s="87"/>
      <c r="R830" s="87"/>
      <c r="S830" s="87"/>
      <c r="T830" s="88"/>
      <c r="U830" s="41"/>
      <c r="V830" s="41"/>
      <c r="W830" s="41"/>
      <c r="X830" s="41"/>
      <c r="Y830" s="41"/>
      <c r="Z830" s="41"/>
      <c r="AA830" s="41"/>
      <c r="AB830" s="41"/>
      <c r="AC830" s="41"/>
      <c r="AD830" s="41"/>
      <c r="AE830" s="41"/>
      <c r="AT830" s="20" t="s">
        <v>324</v>
      </c>
      <c r="AU830" s="20" t="s">
        <v>88</v>
      </c>
    </row>
    <row r="831" s="14" customFormat="1">
      <c r="A831" s="14"/>
      <c r="B831" s="246"/>
      <c r="C831" s="247"/>
      <c r="D831" s="237" t="s">
        <v>301</v>
      </c>
      <c r="E831" s="248" t="s">
        <v>189</v>
      </c>
      <c r="F831" s="249" t="s">
        <v>1186</v>
      </c>
      <c r="G831" s="247"/>
      <c r="H831" s="250">
        <v>357.09500000000003</v>
      </c>
      <c r="I831" s="251"/>
      <c r="J831" s="247"/>
      <c r="K831" s="247"/>
      <c r="L831" s="252"/>
      <c r="M831" s="253"/>
      <c r="N831" s="254"/>
      <c r="O831" s="254"/>
      <c r="P831" s="254"/>
      <c r="Q831" s="254"/>
      <c r="R831" s="254"/>
      <c r="S831" s="254"/>
      <c r="T831" s="255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T831" s="256" t="s">
        <v>301</v>
      </c>
      <c r="AU831" s="256" t="s">
        <v>88</v>
      </c>
      <c r="AV831" s="14" t="s">
        <v>88</v>
      </c>
      <c r="AW831" s="14" t="s">
        <v>38</v>
      </c>
      <c r="AX831" s="14" t="s">
        <v>79</v>
      </c>
      <c r="AY831" s="256" t="s">
        <v>292</v>
      </c>
    </row>
    <row r="832" s="15" customFormat="1">
      <c r="A832" s="15"/>
      <c r="B832" s="257"/>
      <c r="C832" s="258"/>
      <c r="D832" s="237" t="s">
        <v>301</v>
      </c>
      <c r="E832" s="259" t="s">
        <v>42</v>
      </c>
      <c r="F832" s="260" t="s">
        <v>303</v>
      </c>
      <c r="G832" s="258"/>
      <c r="H832" s="261">
        <v>357.09500000000003</v>
      </c>
      <c r="I832" s="262"/>
      <c r="J832" s="258"/>
      <c r="K832" s="258"/>
      <c r="L832" s="263"/>
      <c r="M832" s="264"/>
      <c r="N832" s="265"/>
      <c r="O832" s="265"/>
      <c r="P832" s="265"/>
      <c r="Q832" s="265"/>
      <c r="R832" s="265"/>
      <c r="S832" s="265"/>
      <c r="T832" s="266"/>
      <c r="U832" s="15"/>
      <c r="V832" s="15"/>
      <c r="W832" s="15"/>
      <c r="X832" s="15"/>
      <c r="Y832" s="15"/>
      <c r="Z832" s="15"/>
      <c r="AA832" s="15"/>
      <c r="AB832" s="15"/>
      <c r="AC832" s="15"/>
      <c r="AD832" s="15"/>
      <c r="AE832" s="15"/>
      <c r="AT832" s="267" t="s">
        <v>301</v>
      </c>
      <c r="AU832" s="267" t="s">
        <v>88</v>
      </c>
      <c r="AV832" s="15" t="s">
        <v>150</v>
      </c>
      <c r="AW832" s="15" t="s">
        <v>38</v>
      </c>
      <c r="AX832" s="15" t="s">
        <v>86</v>
      </c>
      <c r="AY832" s="267" t="s">
        <v>292</v>
      </c>
    </row>
    <row r="833" s="2" customFormat="1" ht="24.15" customHeight="1">
      <c r="A833" s="41"/>
      <c r="B833" s="42"/>
      <c r="C833" s="217" t="s">
        <v>1187</v>
      </c>
      <c r="D833" s="217" t="s">
        <v>294</v>
      </c>
      <c r="E833" s="218" t="s">
        <v>1188</v>
      </c>
      <c r="F833" s="219" t="s">
        <v>1189</v>
      </c>
      <c r="G833" s="220" t="s">
        <v>116</v>
      </c>
      <c r="H833" s="221">
        <v>357.09500000000003</v>
      </c>
      <c r="I833" s="222"/>
      <c r="J833" s="223">
        <f>ROUND(I833*H833,2)</f>
        <v>0</v>
      </c>
      <c r="K833" s="219" t="s">
        <v>297</v>
      </c>
      <c r="L833" s="47"/>
      <c r="M833" s="224" t="s">
        <v>42</v>
      </c>
      <c r="N833" s="225" t="s">
        <v>50</v>
      </c>
      <c r="O833" s="87"/>
      <c r="P833" s="226">
        <f>O833*H833</f>
        <v>0</v>
      </c>
      <c r="Q833" s="226">
        <v>0</v>
      </c>
      <c r="R833" s="226">
        <f>Q833*H833</f>
        <v>0</v>
      </c>
      <c r="S833" s="226">
        <v>0</v>
      </c>
      <c r="T833" s="227">
        <f>S833*H833</f>
        <v>0</v>
      </c>
      <c r="U833" s="41"/>
      <c r="V833" s="41"/>
      <c r="W833" s="41"/>
      <c r="X833" s="41"/>
      <c r="Y833" s="41"/>
      <c r="Z833" s="41"/>
      <c r="AA833" s="41"/>
      <c r="AB833" s="41"/>
      <c r="AC833" s="41"/>
      <c r="AD833" s="41"/>
      <c r="AE833" s="41"/>
      <c r="AR833" s="228" t="s">
        <v>150</v>
      </c>
      <c r="AT833" s="228" t="s">
        <v>294</v>
      </c>
      <c r="AU833" s="228" t="s">
        <v>88</v>
      </c>
      <c r="AY833" s="20" t="s">
        <v>292</v>
      </c>
      <c r="BE833" s="229">
        <f>IF(N833="základní",J833,0)</f>
        <v>0</v>
      </c>
      <c r="BF833" s="229">
        <f>IF(N833="snížená",J833,0)</f>
        <v>0</v>
      </c>
      <c r="BG833" s="229">
        <f>IF(N833="zákl. přenesená",J833,0)</f>
        <v>0</v>
      </c>
      <c r="BH833" s="229">
        <f>IF(N833="sníž. přenesená",J833,0)</f>
        <v>0</v>
      </c>
      <c r="BI833" s="229">
        <f>IF(N833="nulová",J833,0)</f>
        <v>0</v>
      </c>
      <c r="BJ833" s="20" t="s">
        <v>86</v>
      </c>
      <c r="BK833" s="229">
        <f>ROUND(I833*H833,2)</f>
        <v>0</v>
      </c>
      <c r="BL833" s="20" t="s">
        <v>150</v>
      </c>
      <c r="BM833" s="228" t="s">
        <v>1190</v>
      </c>
    </row>
    <row r="834" s="2" customFormat="1">
      <c r="A834" s="41"/>
      <c r="B834" s="42"/>
      <c r="C834" s="43"/>
      <c r="D834" s="230" t="s">
        <v>299</v>
      </c>
      <c r="E834" s="43"/>
      <c r="F834" s="231" t="s">
        <v>1191</v>
      </c>
      <c r="G834" s="43"/>
      <c r="H834" s="43"/>
      <c r="I834" s="232"/>
      <c r="J834" s="43"/>
      <c r="K834" s="43"/>
      <c r="L834" s="47"/>
      <c r="M834" s="233"/>
      <c r="N834" s="234"/>
      <c r="O834" s="87"/>
      <c r="P834" s="87"/>
      <c r="Q834" s="87"/>
      <c r="R834" s="87"/>
      <c r="S834" s="87"/>
      <c r="T834" s="88"/>
      <c r="U834" s="41"/>
      <c r="V834" s="41"/>
      <c r="W834" s="41"/>
      <c r="X834" s="41"/>
      <c r="Y834" s="41"/>
      <c r="Z834" s="41"/>
      <c r="AA834" s="41"/>
      <c r="AB834" s="41"/>
      <c r="AC834" s="41"/>
      <c r="AD834" s="41"/>
      <c r="AE834" s="41"/>
      <c r="AT834" s="20" t="s">
        <v>299</v>
      </c>
      <c r="AU834" s="20" t="s">
        <v>88</v>
      </c>
    </row>
    <row r="835" s="14" customFormat="1">
      <c r="A835" s="14"/>
      <c r="B835" s="246"/>
      <c r="C835" s="247"/>
      <c r="D835" s="237" t="s">
        <v>301</v>
      </c>
      <c r="E835" s="248" t="s">
        <v>42</v>
      </c>
      <c r="F835" s="249" t="s">
        <v>189</v>
      </c>
      <c r="G835" s="247"/>
      <c r="H835" s="250">
        <v>357.09500000000003</v>
      </c>
      <c r="I835" s="251"/>
      <c r="J835" s="247"/>
      <c r="K835" s="247"/>
      <c r="L835" s="252"/>
      <c r="M835" s="253"/>
      <c r="N835" s="254"/>
      <c r="O835" s="254"/>
      <c r="P835" s="254"/>
      <c r="Q835" s="254"/>
      <c r="R835" s="254"/>
      <c r="S835" s="254"/>
      <c r="T835" s="255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T835" s="256" t="s">
        <v>301</v>
      </c>
      <c r="AU835" s="256" t="s">
        <v>88</v>
      </c>
      <c r="AV835" s="14" t="s">
        <v>88</v>
      </c>
      <c r="AW835" s="14" t="s">
        <v>38</v>
      </c>
      <c r="AX835" s="14" t="s">
        <v>79</v>
      </c>
      <c r="AY835" s="256" t="s">
        <v>292</v>
      </c>
    </row>
    <row r="836" s="15" customFormat="1">
      <c r="A836" s="15"/>
      <c r="B836" s="257"/>
      <c r="C836" s="258"/>
      <c r="D836" s="237" t="s">
        <v>301</v>
      </c>
      <c r="E836" s="259" t="s">
        <v>42</v>
      </c>
      <c r="F836" s="260" t="s">
        <v>303</v>
      </c>
      <c r="G836" s="258"/>
      <c r="H836" s="261">
        <v>357.09500000000003</v>
      </c>
      <c r="I836" s="262"/>
      <c r="J836" s="258"/>
      <c r="K836" s="258"/>
      <c r="L836" s="263"/>
      <c r="M836" s="264"/>
      <c r="N836" s="265"/>
      <c r="O836" s="265"/>
      <c r="P836" s="265"/>
      <c r="Q836" s="265"/>
      <c r="R836" s="265"/>
      <c r="S836" s="265"/>
      <c r="T836" s="266"/>
      <c r="U836" s="15"/>
      <c r="V836" s="15"/>
      <c r="W836" s="15"/>
      <c r="X836" s="15"/>
      <c r="Y836" s="15"/>
      <c r="Z836" s="15"/>
      <c r="AA836" s="15"/>
      <c r="AB836" s="15"/>
      <c r="AC836" s="15"/>
      <c r="AD836" s="15"/>
      <c r="AE836" s="15"/>
      <c r="AT836" s="267" t="s">
        <v>301</v>
      </c>
      <c r="AU836" s="267" t="s">
        <v>88</v>
      </c>
      <c r="AV836" s="15" t="s">
        <v>150</v>
      </c>
      <c r="AW836" s="15" t="s">
        <v>38</v>
      </c>
      <c r="AX836" s="15" t="s">
        <v>86</v>
      </c>
      <c r="AY836" s="267" t="s">
        <v>292</v>
      </c>
    </row>
    <row r="837" s="12" customFormat="1" ht="25.92" customHeight="1">
      <c r="A837" s="12"/>
      <c r="B837" s="201"/>
      <c r="C837" s="202"/>
      <c r="D837" s="203" t="s">
        <v>78</v>
      </c>
      <c r="E837" s="204" t="s">
        <v>350</v>
      </c>
      <c r="F837" s="204" t="s">
        <v>1192</v>
      </c>
      <c r="G837" s="202"/>
      <c r="H837" s="202"/>
      <c r="I837" s="205"/>
      <c r="J837" s="206">
        <f>BK837</f>
        <v>0</v>
      </c>
      <c r="K837" s="202"/>
      <c r="L837" s="207"/>
      <c r="M837" s="208"/>
      <c r="N837" s="209"/>
      <c r="O837" s="209"/>
      <c r="P837" s="210">
        <f>P838</f>
        <v>0</v>
      </c>
      <c r="Q837" s="209"/>
      <c r="R837" s="210">
        <f>R838</f>
        <v>7.3709999999999996</v>
      </c>
      <c r="S837" s="209"/>
      <c r="T837" s="211">
        <f>T838</f>
        <v>0</v>
      </c>
      <c r="U837" s="12"/>
      <c r="V837" s="12"/>
      <c r="W837" s="12"/>
      <c r="X837" s="12"/>
      <c r="Y837" s="12"/>
      <c r="Z837" s="12"/>
      <c r="AA837" s="12"/>
      <c r="AB837" s="12"/>
      <c r="AC837" s="12"/>
      <c r="AD837" s="12"/>
      <c r="AE837" s="12"/>
      <c r="AR837" s="212" t="s">
        <v>188</v>
      </c>
      <c r="AT837" s="213" t="s">
        <v>78</v>
      </c>
      <c r="AU837" s="213" t="s">
        <v>79</v>
      </c>
      <c r="AY837" s="212" t="s">
        <v>292</v>
      </c>
      <c r="BK837" s="214">
        <f>BK838</f>
        <v>0</v>
      </c>
    </row>
    <row r="838" s="12" customFormat="1" ht="22.8" customHeight="1">
      <c r="A838" s="12"/>
      <c r="B838" s="201"/>
      <c r="C838" s="202"/>
      <c r="D838" s="203" t="s">
        <v>78</v>
      </c>
      <c r="E838" s="215" t="s">
        <v>1193</v>
      </c>
      <c r="F838" s="215" t="s">
        <v>1194</v>
      </c>
      <c r="G838" s="202"/>
      <c r="H838" s="202"/>
      <c r="I838" s="205"/>
      <c r="J838" s="216">
        <f>BK838</f>
        <v>0</v>
      </c>
      <c r="K838" s="202"/>
      <c r="L838" s="207"/>
      <c r="M838" s="208"/>
      <c r="N838" s="209"/>
      <c r="O838" s="209"/>
      <c r="P838" s="210">
        <f>SUM(P839:P865)</f>
        <v>0</v>
      </c>
      <c r="Q838" s="209"/>
      <c r="R838" s="210">
        <f>SUM(R839:R865)</f>
        <v>7.3709999999999996</v>
      </c>
      <c r="S838" s="209"/>
      <c r="T838" s="211">
        <f>SUM(T839:T865)</f>
        <v>0</v>
      </c>
      <c r="U838" s="12"/>
      <c r="V838" s="12"/>
      <c r="W838" s="12"/>
      <c r="X838" s="12"/>
      <c r="Y838" s="12"/>
      <c r="Z838" s="12"/>
      <c r="AA838" s="12"/>
      <c r="AB838" s="12"/>
      <c r="AC838" s="12"/>
      <c r="AD838" s="12"/>
      <c r="AE838" s="12"/>
      <c r="AR838" s="212" t="s">
        <v>188</v>
      </c>
      <c r="AT838" s="213" t="s">
        <v>78</v>
      </c>
      <c r="AU838" s="213" t="s">
        <v>86</v>
      </c>
      <c r="AY838" s="212" t="s">
        <v>292</v>
      </c>
      <c r="BK838" s="214">
        <f>SUM(BK839:BK865)</f>
        <v>0</v>
      </c>
    </row>
    <row r="839" s="2" customFormat="1" ht="33" customHeight="1">
      <c r="A839" s="41"/>
      <c r="B839" s="42"/>
      <c r="C839" s="217" t="s">
        <v>1195</v>
      </c>
      <c r="D839" s="217" t="s">
        <v>294</v>
      </c>
      <c r="E839" s="218" t="s">
        <v>1196</v>
      </c>
      <c r="F839" s="219" t="s">
        <v>1197</v>
      </c>
      <c r="G839" s="220" t="s">
        <v>147</v>
      </c>
      <c r="H839" s="221">
        <v>25</v>
      </c>
      <c r="I839" s="222"/>
      <c r="J839" s="223">
        <f>ROUND(I839*H839,2)</f>
        <v>0</v>
      </c>
      <c r="K839" s="219" t="s">
        <v>297</v>
      </c>
      <c r="L839" s="47"/>
      <c r="M839" s="224" t="s">
        <v>42</v>
      </c>
      <c r="N839" s="225" t="s">
        <v>50</v>
      </c>
      <c r="O839" s="87"/>
      <c r="P839" s="226">
        <f>O839*H839</f>
        <v>0</v>
      </c>
      <c r="Q839" s="226">
        <v>0</v>
      </c>
      <c r="R839" s="226">
        <f>Q839*H839</f>
        <v>0</v>
      </c>
      <c r="S839" s="226">
        <v>0</v>
      </c>
      <c r="T839" s="227">
        <f>S839*H839</f>
        <v>0</v>
      </c>
      <c r="U839" s="41"/>
      <c r="V839" s="41"/>
      <c r="W839" s="41"/>
      <c r="X839" s="41"/>
      <c r="Y839" s="41"/>
      <c r="Z839" s="41"/>
      <c r="AA839" s="41"/>
      <c r="AB839" s="41"/>
      <c r="AC839" s="41"/>
      <c r="AD839" s="41"/>
      <c r="AE839" s="41"/>
      <c r="AR839" s="228" t="s">
        <v>659</v>
      </c>
      <c r="AT839" s="228" t="s">
        <v>294</v>
      </c>
      <c r="AU839" s="228" t="s">
        <v>88</v>
      </c>
      <c r="AY839" s="20" t="s">
        <v>292</v>
      </c>
      <c r="BE839" s="229">
        <f>IF(N839="základní",J839,0)</f>
        <v>0</v>
      </c>
      <c r="BF839" s="229">
        <f>IF(N839="snížená",J839,0)</f>
        <v>0</v>
      </c>
      <c r="BG839" s="229">
        <f>IF(N839="zákl. přenesená",J839,0)</f>
        <v>0</v>
      </c>
      <c r="BH839" s="229">
        <f>IF(N839="sníž. přenesená",J839,0)</f>
        <v>0</v>
      </c>
      <c r="BI839" s="229">
        <f>IF(N839="nulová",J839,0)</f>
        <v>0</v>
      </c>
      <c r="BJ839" s="20" t="s">
        <v>86</v>
      </c>
      <c r="BK839" s="229">
        <f>ROUND(I839*H839,2)</f>
        <v>0</v>
      </c>
      <c r="BL839" s="20" t="s">
        <v>659</v>
      </c>
      <c r="BM839" s="228" t="s">
        <v>1198</v>
      </c>
    </row>
    <row r="840" s="2" customFormat="1">
      <c r="A840" s="41"/>
      <c r="B840" s="42"/>
      <c r="C840" s="43"/>
      <c r="D840" s="230" t="s">
        <v>299</v>
      </c>
      <c r="E840" s="43"/>
      <c r="F840" s="231" t="s">
        <v>1199</v>
      </c>
      <c r="G840" s="43"/>
      <c r="H840" s="43"/>
      <c r="I840" s="232"/>
      <c r="J840" s="43"/>
      <c r="K840" s="43"/>
      <c r="L840" s="47"/>
      <c r="M840" s="233"/>
      <c r="N840" s="234"/>
      <c r="O840" s="87"/>
      <c r="P840" s="87"/>
      <c r="Q840" s="87"/>
      <c r="R840" s="87"/>
      <c r="S840" s="87"/>
      <c r="T840" s="88"/>
      <c r="U840" s="41"/>
      <c r="V840" s="41"/>
      <c r="W840" s="41"/>
      <c r="X840" s="41"/>
      <c r="Y840" s="41"/>
      <c r="Z840" s="41"/>
      <c r="AA840" s="41"/>
      <c r="AB840" s="41"/>
      <c r="AC840" s="41"/>
      <c r="AD840" s="41"/>
      <c r="AE840" s="41"/>
      <c r="AT840" s="20" t="s">
        <v>299</v>
      </c>
      <c r="AU840" s="20" t="s">
        <v>88</v>
      </c>
    </row>
    <row r="841" s="14" customFormat="1">
      <c r="A841" s="14"/>
      <c r="B841" s="246"/>
      <c r="C841" s="247"/>
      <c r="D841" s="237" t="s">
        <v>301</v>
      </c>
      <c r="E841" s="248" t="s">
        <v>42</v>
      </c>
      <c r="F841" s="249" t="s">
        <v>240</v>
      </c>
      <c r="G841" s="247"/>
      <c r="H841" s="250">
        <v>25</v>
      </c>
      <c r="I841" s="251"/>
      <c r="J841" s="247"/>
      <c r="K841" s="247"/>
      <c r="L841" s="252"/>
      <c r="M841" s="253"/>
      <c r="N841" s="254"/>
      <c r="O841" s="254"/>
      <c r="P841" s="254"/>
      <c r="Q841" s="254"/>
      <c r="R841" s="254"/>
      <c r="S841" s="254"/>
      <c r="T841" s="255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T841" s="256" t="s">
        <v>301</v>
      </c>
      <c r="AU841" s="256" t="s">
        <v>88</v>
      </c>
      <c r="AV841" s="14" t="s">
        <v>88</v>
      </c>
      <c r="AW841" s="14" t="s">
        <v>38</v>
      </c>
      <c r="AX841" s="14" t="s">
        <v>79</v>
      </c>
      <c r="AY841" s="256" t="s">
        <v>292</v>
      </c>
    </row>
    <row r="842" s="15" customFormat="1">
      <c r="A842" s="15"/>
      <c r="B842" s="257"/>
      <c r="C842" s="258"/>
      <c r="D842" s="237" t="s">
        <v>301</v>
      </c>
      <c r="E842" s="259" t="s">
        <v>42</v>
      </c>
      <c r="F842" s="260" t="s">
        <v>303</v>
      </c>
      <c r="G842" s="258"/>
      <c r="H842" s="261">
        <v>25</v>
      </c>
      <c r="I842" s="262"/>
      <c r="J842" s="258"/>
      <c r="K842" s="258"/>
      <c r="L842" s="263"/>
      <c r="M842" s="264"/>
      <c r="N842" s="265"/>
      <c r="O842" s="265"/>
      <c r="P842" s="265"/>
      <c r="Q842" s="265"/>
      <c r="R842" s="265"/>
      <c r="S842" s="265"/>
      <c r="T842" s="266"/>
      <c r="U842" s="15"/>
      <c r="V842" s="15"/>
      <c r="W842" s="15"/>
      <c r="X842" s="15"/>
      <c r="Y842" s="15"/>
      <c r="Z842" s="15"/>
      <c r="AA842" s="15"/>
      <c r="AB842" s="15"/>
      <c r="AC842" s="15"/>
      <c r="AD842" s="15"/>
      <c r="AE842" s="15"/>
      <c r="AT842" s="267" t="s">
        <v>301</v>
      </c>
      <c r="AU842" s="267" t="s">
        <v>88</v>
      </c>
      <c r="AV842" s="15" t="s">
        <v>150</v>
      </c>
      <c r="AW842" s="15" t="s">
        <v>38</v>
      </c>
      <c r="AX842" s="15" t="s">
        <v>86</v>
      </c>
      <c r="AY842" s="267" t="s">
        <v>292</v>
      </c>
    </row>
    <row r="843" s="2" customFormat="1" ht="33" customHeight="1">
      <c r="A843" s="41"/>
      <c r="B843" s="42"/>
      <c r="C843" s="217" t="s">
        <v>1200</v>
      </c>
      <c r="D843" s="217" t="s">
        <v>294</v>
      </c>
      <c r="E843" s="218" t="s">
        <v>1201</v>
      </c>
      <c r="F843" s="219" t="s">
        <v>1202</v>
      </c>
      <c r="G843" s="220" t="s">
        <v>147</v>
      </c>
      <c r="H843" s="221">
        <v>25</v>
      </c>
      <c r="I843" s="222"/>
      <c r="J843" s="223">
        <f>ROUND(I843*H843,2)</f>
        <v>0</v>
      </c>
      <c r="K843" s="219" t="s">
        <v>297</v>
      </c>
      <c r="L843" s="47"/>
      <c r="M843" s="224" t="s">
        <v>42</v>
      </c>
      <c r="N843" s="225" t="s">
        <v>50</v>
      </c>
      <c r="O843" s="87"/>
      <c r="P843" s="226">
        <f>O843*H843</f>
        <v>0</v>
      </c>
      <c r="Q843" s="226">
        <v>0</v>
      </c>
      <c r="R843" s="226">
        <f>Q843*H843</f>
        <v>0</v>
      </c>
      <c r="S843" s="226">
        <v>0</v>
      </c>
      <c r="T843" s="227">
        <f>S843*H843</f>
        <v>0</v>
      </c>
      <c r="U843" s="41"/>
      <c r="V843" s="41"/>
      <c r="W843" s="41"/>
      <c r="X843" s="41"/>
      <c r="Y843" s="41"/>
      <c r="Z843" s="41"/>
      <c r="AA843" s="41"/>
      <c r="AB843" s="41"/>
      <c r="AC843" s="41"/>
      <c r="AD843" s="41"/>
      <c r="AE843" s="41"/>
      <c r="AR843" s="228" t="s">
        <v>659</v>
      </c>
      <c r="AT843" s="228" t="s">
        <v>294</v>
      </c>
      <c r="AU843" s="228" t="s">
        <v>88</v>
      </c>
      <c r="AY843" s="20" t="s">
        <v>292</v>
      </c>
      <c r="BE843" s="229">
        <f>IF(N843="základní",J843,0)</f>
        <v>0</v>
      </c>
      <c r="BF843" s="229">
        <f>IF(N843="snížená",J843,0)</f>
        <v>0</v>
      </c>
      <c r="BG843" s="229">
        <f>IF(N843="zákl. přenesená",J843,0)</f>
        <v>0</v>
      </c>
      <c r="BH843" s="229">
        <f>IF(N843="sníž. přenesená",J843,0)</f>
        <v>0</v>
      </c>
      <c r="BI843" s="229">
        <f>IF(N843="nulová",J843,0)</f>
        <v>0</v>
      </c>
      <c r="BJ843" s="20" t="s">
        <v>86</v>
      </c>
      <c r="BK843" s="229">
        <f>ROUND(I843*H843,2)</f>
        <v>0</v>
      </c>
      <c r="BL843" s="20" t="s">
        <v>659</v>
      </c>
      <c r="BM843" s="228" t="s">
        <v>1203</v>
      </c>
    </row>
    <row r="844" s="2" customFormat="1">
      <c r="A844" s="41"/>
      <c r="B844" s="42"/>
      <c r="C844" s="43"/>
      <c r="D844" s="230" t="s">
        <v>299</v>
      </c>
      <c r="E844" s="43"/>
      <c r="F844" s="231" t="s">
        <v>1204</v>
      </c>
      <c r="G844" s="43"/>
      <c r="H844" s="43"/>
      <c r="I844" s="232"/>
      <c r="J844" s="43"/>
      <c r="K844" s="43"/>
      <c r="L844" s="47"/>
      <c r="M844" s="233"/>
      <c r="N844" s="234"/>
      <c r="O844" s="87"/>
      <c r="P844" s="87"/>
      <c r="Q844" s="87"/>
      <c r="R844" s="87"/>
      <c r="S844" s="87"/>
      <c r="T844" s="88"/>
      <c r="U844" s="41"/>
      <c r="V844" s="41"/>
      <c r="W844" s="41"/>
      <c r="X844" s="41"/>
      <c r="Y844" s="41"/>
      <c r="Z844" s="41"/>
      <c r="AA844" s="41"/>
      <c r="AB844" s="41"/>
      <c r="AC844" s="41"/>
      <c r="AD844" s="41"/>
      <c r="AE844" s="41"/>
      <c r="AT844" s="20" t="s">
        <v>299</v>
      </c>
      <c r="AU844" s="20" t="s">
        <v>88</v>
      </c>
    </row>
    <row r="845" s="14" customFormat="1">
      <c r="A845" s="14"/>
      <c r="B845" s="246"/>
      <c r="C845" s="247"/>
      <c r="D845" s="237" t="s">
        <v>301</v>
      </c>
      <c r="E845" s="248" t="s">
        <v>42</v>
      </c>
      <c r="F845" s="249" t="s">
        <v>240</v>
      </c>
      <c r="G845" s="247"/>
      <c r="H845" s="250">
        <v>25</v>
      </c>
      <c r="I845" s="251"/>
      <c r="J845" s="247"/>
      <c r="K845" s="247"/>
      <c r="L845" s="252"/>
      <c r="M845" s="253"/>
      <c r="N845" s="254"/>
      <c r="O845" s="254"/>
      <c r="P845" s="254"/>
      <c r="Q845" s="254"/>
      <c r="R845" s="254"/>
      <c r="S845" s="254"/>
      <c r="T845" s="255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T845" s="256" t="s">
        <v>301</v>
      </c>
      <c r="AU845" s="256" t="s">
        <v>88</v>
      </c>
      <c r="AV845" s="14" t="s">
        <v>88</v>
      </c>
      <c r="AW845" s="14" t="s">
        <v>38</v>
      </c>
      <c r="AX845" s="14" t="s">
        <v>79</v>
      </c>
      <c r="AY845" s="256" t="s">
        <v>292</v>
      </c>
    </row>
    <row r="846" s="15" customFormat="1">
      <c r="A846" s="15"/>
      <c r="B846" s="257"/>
      <c r="C846" s="258"/>
      <c r="D846" s="237" t="s">
        <v>301</v>
      </c>
      <c r="E846" s="259" t="s">
        <v>42</v>
      </c>
      <c r="F846" s="260" t="s">
        <v>303</v>
      </c>
      <c r="G846" s="258"/>
      <c r="H846" s="261">
        <v>25</v>
      </c>
      <c r="I846" s="262"/>
      <c r="J846" s="258"/>
      <c r="K846" s="258"/>
      <c r="L846" s="263"/>
      <c r="M846" s="264"/>
      <c r="N846" s="265"/>
      <c r="O846" s="265"/>
      <c r="P846" s="265"/>
      <c r="Q846" s="265"/>
      <c r="R846" s="265"/>
      <c r="S846" s="265"/>
      <c r="T846" s="266"/>
      <c r="U846" s="15"/>
      <c r="V846" s="15"/>
      <c r="W846" s="15"/>
      <c r="X846" s="15"/>
      <c r="Y846" s="15"/>
      <c r="Z846" s="15"/>
      <c r="AA846" s="15"/>
      <c r="AB846" s="15"/>
      <c r="AC846" s="15"/>
      <c r="AD846" s="15"/>
      <c r="AE846" s="15"/>
      <c r="AT846" s="267" t="s">
        <v>301</v>
      </c>
      <c r="AU846" s="267" t="s">
        <v>88</v>
      </c>
      <c r="AV846" s="15" t="s">
        <v>150</v>
      </c>
      <c r="AW846" s="15" t="s">
        <v>38</v>
      </c>
      <c r="AX846" s="15" t="s">
        <v>86</v>
      </c>
      <c r="AY846" s="267" t="s">
        <v>292</v>
      </c>
    </row>
    <row r="847" s="2" customFormat="1" ht="16.5" customHeight="1">
      <c r="A847" s="41"/>
      <c r="B847" s="42"/>
      <c r="C847" s="269" t="s">
        <v>1205</v>
      </c>
      <c r="D847" s="269" t="s">
        <v>350</v>
      </c>
      <c r="E847" s="270" t="s">
        <v>1206</v>
      </c>
      <c r="F847" s="271" t="s">
        <v>1207</v>
      </c>
      <c r="G847" s="272" t="s">
        <v>353</v>
      </c>
      <c r="H847" s="273">
        <v>7.3499999999999996</v>
      </c>
      <c r="I847" s="274"/>
      <c r="J847" s="275">
        <f>ROUND(I847*H847,2)</f>
        <v>0</v>
      </c>
      <c r="K847" s="271" t="s">
        <v>297</v>
      </c>
      <c r="L847" s="276"/>
      <c r="M847" s="277" t="s">
        <v>42</v>
      </c>
      <c r="N847" s="278" t="s">
        <v>50</v>
      </c>
      <c r="O847" s="87"/>
      <c r="P847" s="226">
        <f>O847*H847</f>
        <v>0</v>
      </c>
      <c r="Q847" s="226">
        <v>1</v>
      </c>
      <c r="R847" s="226">
        <f>Q847*H847</f>
        <v>7.3499999999999996</v>
      </c>
      <c r="S847" s="226">
        <v>0</v>
      </c>
      <c r="T847" s="227">
        <f>S847*H847</f>
        <v>0</v>
      </c>
      <c r="U847" s="41"/>
      <c r="V847" s="41"/>
      <c r="W847" s="41"/>
      <c r="X847" s="41"/>
      <c r="Y847" s="41"/>
      <c r="Z847" s="41"/>
      <c r="AA847" s="41"/>
      <c r="AB847" s="41"/>
      <c r="AC847" s="41"/>
      <c r="AD847" s="41"/>
      <c r="AE847" s="41"/>
      <c r="AR847" s="228" t="s">
        <v>354</v>
      </c>
      <c r="AT847" s="228" t="s">
        <v>350</v>
      </c>
      <c r="AU847" s="228" t="s">
        <v>88</v>
      </c>
      <c r="AY847" s="20" t="s">
        <v>292</v>
      </c>
      <c r="BE847" s="229">
        <f>IF(N847="základní",J847,0)</f>
        <v>0</v>
      </c>
      <c r="BF847" s="229">
        <f>IF(N847="snížená",J847,0)</f>
        <v>0</v>
      </c>
      <c r="BG847" s="229">
        <f>IF(N847="zákl. přenesená",J847,0)</f>
        <v>0</v>
      </c>
      <c r="BH847" s="229">
        <f>IF(N847="sníž. přenesená",J847,0)</f>
        <v>0</v>
      </c>
      <c r="BI847" s="229">
        <f>IF(N847="nulová",J847,0)</f>
        <v>0</v>
      </c>
      <c r="BJ847" s="20" t="s">
        <v>86</v>
      </c>
      <c r="BK847" s="229">
        <f>ROUND(I847*H847,2)</f>
        <v>0</v>
      </c>
      <c r="BL847" s="20" t="s">
        <v>354</v>
      </c>
      <c r="BM847" s="228" t="s">
        <v>1208</v>
      </c>
    </row>
    <row r="848" s="13" customFormat="1">
      <c r="A848" s="13"/>
      <c r="B848" s="235"/>
      <c r="C848" s="236"/>
      <c r="D848" s="237" t="s">
        <v>301</v>
      </c>
      <c r="E848" s="238" t="s">
        <v>42</v>
      </c>
      <c r="F848" s="239" t="s">
        <v>1209</v>
      </c>
      <c r="G848" s="236"/>
      <c r="H848" s="238" t="s">
        <v>42</v>
      </c>
      <c r="I848" s="240"/>
      <c r="J848" s="236"/>
      <c r="K848" s="236"/>
      <c r="L848" s="241"/>
      <c r="M848" s="242"/>
      <c r="N848" s="243"/>
      <c r="O848" s="243"/>
      <c r="P848" s="243"/>
      <c r="Q848" s="243"/>
      <c r="R848" s="243"/>
      <c r="S848" s="243"/>
      <c r="T848" s="244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T848" s="245" t="s">
        <v>301</v>
      </c>
      <c r="AU848" s="245" t="s">
        <v>88</v>
      </c>
      <c r="AV848" s="13" t="s">
        <v>86</v>
      </c>
      <c r="AW848" s="13" t="s">
        <v>38</v>
      </c>
      <c r="AX848" s="13" t="s">
        <v>79</v>
      </c>
      <c r="AY848" s="245" t="s">
        <v>292</v>
      </c>
    </row>
    <row r="849" s="14" customFormat="1">
      <c r="A849" s="14"/>
      <c r="B849" s="246"/>
      <c r="C849" s="247"/>
      <c r="D849" s="237" t="s">
        <v>301</v>
      </c>
      <c r="E849" s="248" t="s">
        <v>42</v>
      </c>
      <c r="F849" s="249" t="s">
        <v>1210</v>
      </c>
      <c r="G849" s="247"/>
      <c r="H849" s="250">
        <v>7.3499999999999996</v>
      </c>
      <c r="I849" s="251"/>
      <c r="J849" s="247"/>
      <c r="K849" s="247"/>
      <c r="L849" s="252"/>
      <c r="M849" s="253"/>
      <c r="N849" s="254"/>
      <c r="O849" s="254"/>
      <c r="P849" s="254"/>
      <c r="Q849" s="254"/>
      <c r="R849" s="254"/>
      <c r="S849" s="254"/>
      <c r="T849" s="255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T849" s="256" t="s">
        <v>301</v>
      </c>
      <c r="AU849" s="256" t="s">
        <v>88</v>
      </c>
      <c r="AV849" s="14" t="s">
        <v>88</v>
      </c>
      <c r="AW849" s="14" t="s">
        <v>38</v>
      </c>
      <c r="AX849" s="14" t="s">
        <v>79</v>
      </c>
      <c r="AY849" s="256" t="s">
        <v>292</v>
      </c>
    </row>
    <row r="850" s="15" customFormat="1">
      <c r="A850" s="15"/>
      <c r="B850" s="257"/>
      <c r="C850" s="258"/>
      <c r="D850" s="237" t="s">
        <v>301</v>
      </c>
      <c r="E850" s="259" t="s">
        <v>42</v>
      </c>
      <c r="F850" s="260" t="s">
        <v>303</v>
      </c>
      <c r="G850" s="258"/>
      <c r="H850" s="261">
        <v>7.3499999999999996</v>
      </c>
      <c r="I850" s="262"/>
      <c r="J850" s="258"/>
      <c r="K850" s="258"/>
      <c r="L850" s="263"/>
      <c r="M850" s="264"/>
      <c r="N850" s="265"/>
      <c r="O850" s="265"/>
      <c r="P850" s="265"/>
      <c r="Q850" s="265"/>
      <c r="R850" s="265"/>
      <c r="S850" s="265"/>
      <c r="T850" s="266"/>
      <c r="U850" s="15"/>
      <c r="V850" s="15"/>
      <c r="W850" s="15"/>
      <c r="X850" s="15"/>
      <c r="Y850" s="15"/>
      <c r="Z850" s="15"/>
      <c r="AA850" s="15"/>
      <c r="AB850" s="15"/>
      <c r="AC850" s="15"/>
      <c r="AD850" s="15"/>
      <c r="AE850" s="15"/>
      <c r="AT850" s="267" t="s">
        <v>301</v>
      </c>
      <c r="AU850" s="267" t="s">
        <v>88</v>
      </c>
      <c r="AV850" s="15" t="s">
        <v>150</v>
      </c>
      <c r="AW850" s="15" t="s">
        <v>38</v>
      </c>
      <c r="AX850" s="15" t="s">
        <v>86</v>
      </c>
      <c r="AY850" s="267" t="s">
        <v>292</v>
      </c>
    </row>
    <row r="851" s="2" customFormat="1" ht="21.75" customHeight="1">
      <c r="A851" s="41"/>
      <c r="B851" s="42"/>
      <c r="C851" s="217" t="s">
        <v>1211</v>
      </c>
      <c r="D851" s="217" t="s">
        <v>294</v>
      </c>
      <c r="E851" s="218" t="s">
        <v>1212</v>
      </c>
      <c r="F851" s="219" t="s">
        <v>1213</v>
      </c>
      <c r="G851" s="220" t="s">
        <v>147</v>
      </c>
      <c r="H851" s="221">
        <v>25</v>
      </c>
      <c r="I851" s="222"/>
      <c r="J851" s="223">
        <f>ROUND(I851*H851,2)</f>
        <v>0</v>
      </c>
      <c r="K851" s="219" t="s">
        <v>297</v>
      </c>
      <c r="L851" s="47"/>
      <c r="M851" s="224" t="s">
        <v>42</v>
      </c>
      <c r="N851" s="225" t="s">
        <v>50</v>
      </c>
      <c r="O851" s="87"/>
      <c r="P851" s="226">
        <f>O851*H851</f>
        <v>0</v>
      </c>
      <c r="Q851" s="226">
        <v>6.0000000000000002E-05</v>
      </c>
      <c r="R851" s="226">
        <f>Q851*H851</f>
        <v>0.0015</v>
      </c>
      <c r="S851" s="226">
        <v>0</v>
      </c>
      <c r="T851" s="227">
        <f>S851*H851</f>
        <v>0</v>
      </c>
      <c r="U851" s="41"/>
      <c r="V851" s="41"/>
      <c r="W851" s="41"/>
      <c r="X851" s="41"/>
      <c r="Y851" s="41"/>
      <c r="Z851" s="41"/>
      <c r="AA851" s="41"/>
      <c r="AB851" s="41"/>
      <c r="AC851" s="41"/>
      <c r="AD851" s="41"/>
      <c r="AE851" s="41"/>
      <c r="AR851" s="228" t="s">
        <v>659</v>
      </c>
      <c r="AT851" s="228" t="s">
        <v>294</v>
      </c>
      <c r="AU851" s="228" t="s">
        <v>88</v>
      </c>
      <c r="AY851" s="20" t="s">
        <v>292</v>
      </c>
      <c r="BE851" s="229">
        <f>IF(N851="základní",J851,0)</f>
        <v>0</v>
      </c>
      <c r="BF851" s="229">
        <f>IF(N851="snížená",J851,0)</f>
        <v>0</v>
      </c>
      <c r="BG851" s="229">
        <f>IF(N851="zákl. přenesená",J851,0)</f>
        <v>0</v>
      </c>
      <c r="BH851" s="229">
        <f>IF(N851="sníž. přenesená",J851,0)</f>
        <v>0</v>
      </c>
      <c r="BI851" s="229">
        <f>IF(N851="nulová",J851,0)</f>
        <v>0</v>
      </c>
      <c r="BJ851" s="20" t="s">
        <v>86</v>
      </c>
      <c r="BK851" s="229">
        <f>ROUND(I851*H851,2)</f>
        <v>0</v>
      </c>
      <c r="BL851" s="20" t="s">
        <v>659</v>
      </c>
      <c r="BM851" s="228" t="s">
        <v>1214</v>
      </c>
    </row>
    <row r="852" s="2" customFormat="1">
      <c r="A852" s="41"/>
      <c r="B852" s="42"/>
      <c r="C852" s="43"/>
      <c r="D852" s="230" t="s">
        <v>299</v>
      </c>
      <c r="E852" s="43"/>
      <c r="F852" s="231" t="s">
        <v>1215</v>
      </c>
      <c r="G852" s="43"/>
      <c r="H852" s="43"/>
      <c r="I852" s="232"/>
      <c r="J852" s="43"/>
      <c r="K852" s="43"/>
      <c r="L852" s="47"/>
      <c r="M852" s="233"/>
      <c r="N852" s="234"/>
      <c r="O852" s="87"/>
      <c r="P852" s="87"/>
      <c r="Q852" s="87"/>
      <c r="R852" s="87"/>
      <c r="S852" s="87"/>
      <c r="T852" s="88"/>
      <c r="U852" s="41"/>
      <c r="V852" s="41"/>
      <c r="W852" s="41"/>
      <c r="X852" s="41"/>
      <c r="Y852" s="41"/>
      <c r="Z852" s="41"/>
      <c r="AA852" s="41"/>
      <c r="AB852" s="41"/>
      <c r="AC852" s="41"/>
      <c r="AD852" s="41"/>
      <c r="AE852" s="41"/>
      <c r="AT852" s="20" t="s">
        <v>299</v>
      </c>
      <c r="AU852" s="20" t="s">
        <v>88</v>
      </c>
    </row>
    <row r="853" s="14" customFormat="1">
      <c r="A853" s="14"/>
      <c r="B853" s="246"/>
      <c r="C853" s="247"/>
      <c r="D853" s="237" t="s">
        <v>301</v>
      </c>
      <c r="E853" s="248" t="s">
        <v>42</v>
      </c>
      <c r="F853" s="249" t="s">
        <v>240</v>
      </c>
      <c r="G853" s="247"/>
      <c r="H853" s="250">
        <v>25</v>
      </c>
      <c r="I853" s="251"/>
      <c r="J853" s="247"/>
      <c r="K853" s="247"/>
      <c r="L853" s="252"/>
      <c r="M853" s="253"/>
      <c r="N853" s="254"/>
      <c r="O853" s="254"/>
      <c r="P853" s="254"/>
      <c r="Q853" s="254"/>
      <c r="R853" s="254"/>
      <c r="S853" s="254"/>
      <c r="T853" s="255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T853" s="256" t="s">
        <v>301</v>
      </c>
      <c r="AU853" s="256" t="s">
        <v>88</v>
      </c>
      <c r="AV853" s="14" t="s">
        <v>88</v>
      </c>
      <c r="AW853" s="14" t="s">
        <v>38</v>
      </c>
      <c r="AX853" s="14" t="s">
        <v>79</v>
      </c>
      <c r="AY853" s="256" t="s">
        <v>292</v>
      </c>
    </row>
    <row r="854" s="15" customFormat="1">
      <c r="A854" s="15"/>
      <c r="B854" s="257"/>
      <c r="C854" s="258"/>
      <c r="D854" s="237" t="s">
        <v>301</v>
      </c>
      <c r="E854" s="259" t="s">
        <v>42</v>
      </c>
      <c r="F854" s="260" t="s">
        <v>303</v>
      </c>
      <c r="G854" s="258"/>
      <c r="H854" s="261">
        <v>25</v>
      </c>
      <c r="I854" s="262"/>
      <c r="J854" s="258"/>
      <c r="K854" s="258"/>
      <c r="L854" s="263"/>
      <c r="M854" s="264"/>
      <c r="N854" s="265"/>
      <c r="O854" s="265"/>
      <c r="P854" s="265"/>
      <c r="Q854" s="265"/>
      <c r="R854" s="265"/>
      <c r="S854" s="265"/>
      <c r="T854" s="266"/>
      <c r="U854" s="15"/>
      <c r="V854" s="15"/>
      <c r="W854" s="15"/>
      <c r="X854" s="15"/>
      <c r="Y854" s="15"/>
      <c r="Z854" s="15"/>
      <c r="AA854" s="15"/>
      <c r="AB854" s="15"/>
      <c r="AC854" s="15"/>
      <c r="AD854" s="15"/>
      <c r="AE854" s="15"/>
      <c r="AT854" s="267" t="s">
        <v>301</v>
      </c>
      <c r="AU854" s="267" t="s">
        <v>88</v>
      </c>
      <c r="AV854" s="15" t="s">
        <v>150</v>
      </c>
      <c r="AW854" s="15" t="s">
        <v>38</v>
      </c>
      <c r="AX854" s="15" t="s">
        <v>86</v>
      </c>
      <c r="AY854" s="267" t="s">
        <v>292</v>
      </c>
    </row>
    <row r="855" s="2" customFormat="1" ht="21.75" customHeight="1">
      <c r="A855" s="41"/>
      <c r="B855" s="42"/>
      <c r="C855" s="217" t="s">
        <v>1216</v>
      </c>
      <c r="D855" s="217" t="s">
        <v>294</v>
      </c>
      <c r="E855" s="218" t="s">
        <v>1217</v>
      </c>
      <c r="F855" s="219" t="s">
        <v>1218</v>
      </c>
      <c r="G855" s="220" t="s">
        <v>147</v>
      </c>
      <c r="H855" s="221">
        <v>25</v>
      </c>
      <c r="I855" s="222"/>
      <c r="J855" s="223">
        <f>ROUND(I855*H855,2)</f>
        <v>0</v>
      </c>
      <c r="K855" s="219" t="s">
        <v>297</v>
      </c>
      <c r="L855" s="47"/>
      <c r="M855" s="224" t="s">
        <v>42</v>
      </c>
      <c r="N855" s="225" t="s">
        <v>50</v>
      </c>
      <c r="O855" s="87"/>
      <c r="P855" s="226">
        <f>O855*H855</f>
        <v>0</v>
      </c>
      <c r="Q855" s="226">
        <v>0</v>
      </c>
      <c r="R855" s="226">
        <f>Q855*H855</f>
        <v>0</v>
      </c>
      <c r="S855" s="226">
        <v>0</v>
      </c>
      <c r="T855" s="227">
        <f>S855*H855</f>
        <v>0</v>
      </c>
      <c r="U855" s="41"/>
      <c r="V855" s="41"/>
      <c r="W855" s="41"/>
      <c r="X855" s="41"/>
      <c r="Y855" s="41"/>
      <c r="Z855" s="41"/>
      <c r="AA855" s="41"/>
      <c r="AB855" s="41"/>
      <c r="AC855" s="41"/>
      <c r="AD855" s="41"/>
      <c r="AE855" s="41"/>
      <c r="AR855" s="228" t="s">
        <v>659</v>
      </c>
      <c r="AT855" s="228" t="s">
        <v>294</v>
      </c>
      <c r="AU855" s="228" t="s">
        <v>88</v>
      </c>
      <c r="AY855" s="20" t="s">
        <v>292</v>
      </c>
      <c r="BE855" s="229">
        <f>IF(N855="základní",J855,0)</f>
        <v>0</v>
      </c>
      <c r="BF855" s="229">
        <f>IF(N855="snížená",J855,0)</f>
        <v>0</v>
      </c>
      <c r="BG855" s="229">
        <f>IF(N855="zákl. přenesená",J855,0)</f>
        <v>0</v>
      </c>
      <c r="BH855" s="229">
        <f>IF(N855="sníž. přenesená",J855,0)</f>
        <v>0</v>
      </c>
      <c r="BI855" s="229">
        <f>IF(N855="nulová",J855,0)</f>
        <v>0</v>
      </c>
      <c r="BJ855" s="20" t="s">
        <v>86</v>
      </c>
      <c r="BK855" s="229">
        <f>ROUND(I855*H855,2)</f>
        <v>0</v>
      </c>
      <c r="BL855" s="20" t="s">
        <v>659</v>
      </c>
      <c r="BM855" s="228" t="s">
        <v>1219</v>
      </c>
    </row>
    <row r="856" s="2" customFormat="1">
      <c r="A856" s="41"/>
      <c r="B856" s="42"/>
      <c r="C856" s="43"/>
      <c r="D856" s="230" t="s">
        <v>299</v>
      </c>
      <c r="E856" s="43"/>
      <c r="F856" s="231" t="s">
        <v>1220</v>
      </c>
      <c r="G856" s="43"/>
      <c r="H856" s="43"/>
      <c r="I856" s="232"/>
      <c r="J856" s="43"/>
      <c r="K856" s="43"/>
      <c r="L856" s="47"/>
      <c r="M856" s="233"/>
      <c r="N856" s="234"/>
      <c r="O856" s="87"/>
      <c r="P856" s="87"/>
      <c r="Q856" s="87"/>
      <c r="R856" s="87"/>
      <c r="S856" s="87"/>
      <c r="T856" s="88"/>
      <c r="U856" s="41"/>
      <c r="V856" s="41"/>
      <c r="W856" s="41"/>
      <c r="X856" s="41"/>
      <c r="Y856" s="41"/>
      <c r="Z856" s="41"/>
      <c r="AA856" s="41"/>
      <c r="AB856" s="41"/>
      <c r="AC856" s="41"/>
      <c r="AD856" s="41"/>
      <c r="AE856" s="41"/>
      <c r="AT856" s="20" t="s">
        <v>299</v>
      </c>
      <c r="AU856" s="20" t="s">
        <v>88</v>
      </c>
    </row>
    <row r="857" s="2" customFormat="1">
      <c r="A857" s="41"/>
      <c r="B857" s="42"/>
      <c r="C857" s="43"/>
      <c r="D857" s="237" t="s">
        <v>324</v>
      </c>
      <c r="E857" s="43"/>
      <c r="F857" s="268" t="s">
        <v>1221</v>
      </c>
      <c r="G857" s="43"/>
      <c r="H857" s="43"/>
      <c r="I857" s="232"/>
      <c r="J857" s="43"/>
      <c r="K857" s="43"/>
      <c r="L857" s="47"/>
      <c r="M857" s="233"/>
      <c r="N857" s="234"/>
      <c r="O857" s="87"/>
      <c r="P857" s="87"/>
      <c r="Q857" s="87"/>
      <c r="R857" s="87"/>
      <c r="S857" s="87"/>
      <c r="T857" s="88"/>
      <c r="U857" s="41"/>
      <c r="V857" s="41"/>
      <c r="W857" s="41"/>
      <c r="X857" s="41"/>
      <c r="Y857" s="41"/>
      <c r="Z857" s="41"/>
      <c r="AA857" s="41"/>
      <c r="AB857" s="41"/>
      <c r="AC857" s="41"/>
      <c r="AD857" s="41"/>
      <c r="AE857" s="41"/>
      <c r="AT857" s="20" t="s">
        <v>324</v>
      </c>
      <c r="AU857" s="20" t="s">
        <v>88</v>
      </c>
    </row>
    <row r="858" s="13" customFormat="1">
      <c r="A858" s="13"/>
      <c r="B858" s="235"/>
      <c r="C858" s="236"/>
      <c r="D858" s="237" t="s">
        <v>301</v>
      </c>
      <c r="E858" s="238" t="s">
        <v>42</v>
      </c>
      <c r="F858" s="239" t="s">
        <v>601</v>
      </c>
      <c r="G858" s="236"/>
      <c r="H858" s="238" t="s">
        <v>42</v>
      </c>
      <c r="I858" s="240"/>
      <c r="J858" s="236"/>
      <c r="K858" s="236"/>
      <c r="L858" s="241"/>
      <c r="M858" s="242"/>
      <c r="N858" s="243"/>
      <c r="O858" s="243"/>
      <c r="P858" s="243"/>
      <c r="Q858" s="243"/>
      <c r="R858" s="243"/>
      <c r="S858" s="243"/>
      <c r="T858" s="244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T858" s="245" t="s">
        <v>301</v>
      </c>
      <c r="AU858" s="245" t="s">
        <v>88</v>
      </c>
      <c r="AV858" s="13" t="s">
        <v>86</v>
      </c>
      <c r="AW858" s="13" t="s">
        <v>38</v>
      </c>
      <c r="AX858" s="13" t="s">
        <v>79</v>
      </c>
      <c r="AY858" s="245" t="s">
        <v>292</v>
      </c>
    </row>
    <row r="859" s="14" customFormat="1">
      <c r="A859" s="14"/>
      <c r="B859" s="246"/>
      <c r="C859" s="247"/>
      <c r="D859" s="237" t="s">
        <v>301</v>
      </c>
      <c r="E859" s="248" t="s">
        <v>240</v>
      </c>
      <c r="F859" s="249" t="s">
        <v>1222</v>
      </c>
      <c r="G859" s="247"/>
      <c r="H859" s="250">
        <v>25</v>
      </c>
      <c r="I859" s="251"/>
      <c r="J859" s="247"/>
      <c r="K859" s="247"/>
      <c r="L859" s="252"/>
      <c r="M859" s="253"/>
      <c r="N859" s="254"/>
      <c r="O859" s="254"/>
      <c r="P859" s="254"/>
      <c r="Q859" s="254"/>
      <c r="R859" s="254"/>
      <c r="S859" s="254"/>
      <c r="T859" s="255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T859" s="256" t="s">
        <v>301</v>
      </c>
      <c r="AU859" s="256" t="s">
        <v>88</v>
      </c>
      <c r="AV859" s="14" t="s">
        <v>88</v>
      </c>
      <c r="AW859" s="14" t="s">
        <v>38</v>
      </c>
      <c r="AX859" s="14" t="s">
        <v>79</v>
      </c>
      <c r="AY859" s="256" t="s">
        <v>292</v>
      </c>
    </row>
    <row r="860" s="15" customFormat="1">
      <c r="A860" s="15"/>
      <c r="B860" s="257"/>
      <c r="C860" s="258"/>
      <c r="D860" s="237" t="s">
        <v>301</v>
      </c>
      <c r="E860" s="259" t="s">
        <v>42</v>
      </c>
      <c r="F860" s="260" t="s">
        <v>303</v>
      </c>
      <c r="G860" s="258"/>
      <c r="H860" s="261">
        <v>25</v>
      </c>
      <c r="I860" s="262"/>
      <c r="J860" s="258"/>
      <c r="K860" s="258"/>
      <c r="L860" s="263"/>
      <c r="M860" s="264"/>
      <c r="N860" s="265"/>
      <c r="O860" s="265"/>
      <c r="P860" s="265"/>
      <c r="Q860" s="265"/>
      <c r="R860" s="265"/>
      <c r="S860" s="265"/>
      <c r="T860" s="266"/>
      <c r="U860" s="15"/>
      <c r="V860" s="15"/>
      <c r="W860" s="15"/>
      <c r="X860" s="15"/>
      <c r="Y860" s="15"/>
      <c r="Z860" s="15"/>
      <c r="AA860" s="15"/>
      <c r="AB860" s="15"/>
      <c r="AC860" s="15"/>
      <c r="AD860" s="15"/>
      <c r="AE860" s="15"/>
      <c r="AT860" s="267" t="s">
        <v>301</v>
      </c>
      <c r="AU860" s="267" t="s">
        <v>88</v>
      </c>
      <c r="AV860" s="15" t="s">
        <v>150</v>
      </c>
      <c r="AW860" s="15" t="s">
        <v>38</v>
      </c>
      <c r="AX860" s="15" t="s">
        <v>86</v>
      </c>
      <c r="AY860" s="267" t="s">
        <v>292</v>
      </c>
    </row>
    <row r="861" s="2" customFormat="1" ht="16.5" customHeight="1">
      <c r="A861" s="41"/>
      <c r="B861" s="42"/>
      <c r="C861" s="269" t="s">
        <v>1223</v>
      </c>
      <c r="D861" s="269" t="s">
        <v>350</v>
      </c>
      <c r="E861" s="270" t="s">
        <v>1224</v>
      </c>
      <c r="F861" s="271" t="s">
        <v>1225</v>
      </c>
      <c r="G861" s="272" t="s">
        <v>147</v>
      </c>
      <c r="H861" s="273">
        <v>25</v>
      </c>
      <c r="I861" s="274"/>
      <c r="J861" s="275">
        <f>ROUND(I861*H861,2)</f>
        <v>0</v>
      </c>
      <c r="K861" s="271" t="s">
        <v>297</v>
      </c>
      <c r="L861" s="276"/>
      <c r="M861" s="277" t="s">
        <v>42</v>
      </c>
      <c r="N861" s="278" t="s">
        <v>50</v>
      </c>
      <c r="O861" s="87"/>
      <c r="P861" s="226">
        <f>O861*H861</f>
        <v>0</v>
      </c>
      <c r="Q861" s="226">
        <v>0.00077999999999999999</v>
      </c>
      <c r="R861" s="226">
        <f>Q861*H861</f>
        <v>0.0195</v>
      </c>
      <c r="S861" s="226">
        <v>0</v>
      </c>
      <c r="T861" s="227">
        <f>S861*H861</f>
        <v>0</v>
      </c>
      <c r="U861" s="41"/>
      <c r="V861" s="41"/>
      <c r="W861" s="41"/>
      <c r="X861" s="41"/>
      <c r="Y861" s="41"/>
      <c r="Z861" s="41"/>
      <c r="AA861" s="41"/>
      <c r="AB861" s="41"/>
      <c r="AC861" s="41"/>
      <c r="AD861" s="41"/>
      <c r="AE861" s="41"/>
      <c r="AR861" s="228" t="s">
        <v>340</v>
      </c>
      <c r="AT861" s="228" t="s">
        <v>350</v>
      </c>
      <c r="AU861" s="228" t="s">
        <v>88</v>
      </c>
      <c r="AY861" s="20" t="s">
        <v>292</v>
      </c>
      <c r="BE861" s="229">
        <f>IF(N861="základní",J861,0)</f>
        <v>0</v>
      </c>
      <c r="BF861" s="229">
        <f>IF(N861="snížená",J861,0)</f>
        <v>0</v>
      </c>
      <c r="BG861" s="229">
        <f>IF(N861="zákl. přenesená",J861,0)</f>
        <v>0</v>
      </c>
      <c r="BH861" s="229">
        <f>IF(N861="sníž. přenesená",J861,0)</f>
        <v>0</v>
      </c>
      <c r="BI861" s="229">
        <f>IF(N861="nulová",J861,0)</f>
        <v>0</v>
      </c>
      <c r="BJ861" s="20" t="s">
        <v>86</v>
      </c>
      <c r="BK861" s="229">
        <f>ROUND(I861*H861,2)</f>
        <v>0</v>
      </c>
      <c r="BL861" s="20" t="s">
        <v>150</v>
      </c>
      <c r="BM861" s="228" t="s">
        <v>1226</v>
      </c>
    </row>
    <row r="862" s="14" customFormat="1">
      <c r="A862" s="14"/>
      <c r="B862" s="246"/>
      <c r="C862" s="247"/>
      <c r="D862" s="237" t="s">
        <v>301</v>
      </c>
      <c r="E862" s="248" t="s">
        <v>42</v>
      </c>
      <c r="F862" s="249" t="s">
        <v>240</v>
      </c>
      <c r="G862" s="247"/>
      <c r="H862" s="250">
        <v>25</v>
      </c>
      <c r="I862" s="251"/>
      <c r="J862" s="247"/>
      <c r="K862" s="247"/>
      <c r="L862" s="252"/>
      <c r="M862" s="253"/>
      <c r="N862" s="254"/>
      <c r="O862" s="254"/>
      <c r="P862" s="254"/>
      <c r="Q862" s="254"/>
      <c r="R862" s="254"/>
      <c r="S862" s="254"/>
      <c r="T862" s="255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T862" s="256" t="s">
        <v>301</v>
      </c>
      <c r="AU862" s="256" t="s">
        <v>88</v>
      </c>
      <c r="AV862" s="14" t="s">
        <v>88</v>
      </c>
      <c r="AW862" s="14" t="s">
        <v>38</v>
      </c>
      <c r="AX862" s="14" t="s">
        <v>79</v>
      </c>
      <c r="AY862" s="256" t="s">
        <v>292</v>
      </c>
    </row>
    <row r="863" s="15" customFormat="1">
      <c r="A863" s="15"/>
      <c r="B863" s="257"/>
      <c r="C863" s="258"/>
      <c r="D863" s="237" t="s">
        <v>301</v>
      </c>
      <c r="E863" s="259" t="s">
        <v>42</v>
      </c>
      <c r="F863" s="260" t="s">
        <v>303</v>
      </c>
      <c r="G863" s="258"/>
      <c r="H863" s="261">
        <v>25</v>
      </c>
      <c r="I863" s="262"/>
      <c r="J863" s="258"/>
      <c r="K863" s="258"/>
      <c r="L863" s="263"/>
      <c r="M863" s="264"/>
      <c r="N863" s="265"/>
      <c r="O863" s="265"/>
      <c r="P863" s="265"/>
      <c r="Q863" s="265"/>
      <c r="R863" s="265"/>
      <c r="S863" s="265"/>
      <c r="T863" s="266"/>
      <c r="U863" s="15"/>
      <c r="V863" s="15"/>
      <c r="W863" s="15"/>
      <c r="X863" s="15"/>
      <c r="Y863" s="15"/>
      <c r="Z863" s="15"/>
      <c r="AA863" s="15"/>
      <c r="AB863" s="15"/>
      <c r="AC863" s="15"/>
      <c r="AD863" s="15"/>
      <c r="AE863" s="15"/>
      <c r="AT863" s="267" t="s">
        <v>301</v>
      </c>
      <c r="AU863" s="267" t="s">
        <v>88</v>
      </c>
      <c r="AV863" s="15" t="s">
        <v>150</v>
      </c>
      <c r="AW863" s="15" t="s">
        <v>38</v>
      </c>
      <c r="AX863" s="15" t="s">
        <v>86</v>
      </c>
      <c r="AY863" s="267" t="s">
        <v>292</v>
      </c>
    </row>
    <row r="864" s="2" customFormat="1" ht="16.5" customHeight="1">
      <c r="A864" s="41"/>
      <c r="B864" s="42"/>
      <c r="C864" s="217" t="s">
        <v>1227</v>
      </c>
      <c r="D864" s="217" t="s">
        <v>294</v>
      </c>
      <c r="E864" s="218" t="s">
        <v>1228</v>
      </c>
      <c r="F864" s="219" t="s">
        <v>1229</v>
      </c>
      <c r="G864" s="220" t="s">
        <v>353</v>
      </c>
      <c r="H864" s="221">
        <v>7.3710000000000004</v>
      </c>
      <c r="I864" s="222"/>
      <c r="J864" s="223">
        <f>ROUND(I864*H864,2)</f>
        <v>0</v>
      </c>
      <c r="K864" s="219" t="s">
        <v>297</v>
      </c>
      <c r="L864" s="47"/>
      <c r="M864" s="224" t="s">
        <v>42</v>
      </c>
      <c r="N864" s="225" t="s">
        <v>50</v>
      </c>
      <c r="O864" s="87"/>
      <c r="P864" s="226">
        <f>O864*H864</f>
        <v>0</v>
      </c>
      <c r="Q864" s="226">
        <v>0</v>
      </c>
      <c r="R864" s="226">
        <f>Q864*H864</f>
        <v>0</v>
      </c>
      <c r="S864" s="226">
        <v>0</v>
      </c>
      <c r="T864" s="227">
        <f>S864*H864</f>
        <v>0</v>
      </c>
      <c r="U864" s="41"/>
      <c r="V864" s="41"/>
      <c r="W864" s="41"/>
      <c r="X864" s="41"/>
      <c r="Y864" s="41"/>
      <c r="Z864" s="41"/>
      <c r="AA864" s="41"/>
      <c r="AB864" s="41"/>
      <c r="AC864" s="41"/>
      <c r="AD864" s="41"/>
      <c r="AE864" s="41"/>
      <c r="AR864" s="228" t="s">
        <v>659</v>
      </c>
      <c r="AT864" s="228" t="s">
        <v>294</v>
      </c>
      <c r="AU864" s="228" t="s">
        <v>88</v>
      </c>
      <c r="AY864" s="20" t="s">
        <v>292</v>
      </c>
      <c r="BE864" s="229">
        <f>IF(N864="základní",J864,0)</f>
        <v>0</v>
      </c>
      <c r="BF864" s="229">
        <f>IF(N864="snížená",J864,0)</f>
        <v>0</v>
      </c>
      <c r="BG864" s="229">
        <f>IF(N864="zákl. přenesená",J864,0)</f>
        <v>0</v>
      </c>
      <c r="BH864" s="229">
        <f>IF(N864="sníž. přenesená",J864,0)</f>
        <v>0</v>
      </c>
      <c r="BI864" s="229">
        <f>IF(N864="nulová",J864,0)</f>
        <v>0</v>
      </c>
      <c r="BJ864" s="20" t="s">
        <v>86</v>
      </c>
      <c r="BK864" s="229">
        <f>ROUND(I864*H864,2)</f>
        <v>0</v>
      </c>
      <c r="BL864" s="20" t="s">
        <v>659</v>
      </c>
      <c r="BM864" s="228" t="s">
        <v>1230</v>
      </c>
    </row>
    <row r="865" s="2" customFormat="1">
      <c r="A865" s="41"/>
      <c r="B865" s="42"/>
      <c r="C865" s="43"/>
      <c r="D865" s="230" t="s">
        <v>299</v>
      </c>
      <c r="E865" s="43"/>
      <c r="F865" s="231" t="s">
        <v>1231</v>
      </c>
      <c r="G865" s="43"/>
      <c r="H865" s="43"/>
      <c r="I865" s="232"/>
      <c r="J865" s="43"/>
      <c r="K865" s="43"/>
      <c r="L865" s="47"/>
      <c r="M865" s="279"/>
      <c r="N865" s="280"/>
      <c r="O865" s="281"/>
      <c r="P865" s="281"/>
      <c r="Q865" s="281"/>
      <c r="R865" s="281"/>
      <c r="S865" s="281"/>
      <c r="T865" s="282"/>
      <c r="U865" s="41"/>
      <c r="V865" s="41"/>
      <c r="W865" s="41"/>
      <c r="X865" s="41"/>
      <c r="Y865" s="41"/>
      <c r="Z865" s="41"/>
      <c r="AA865" s="41"/>
      <c r="AB865" s="41"/>
      <c r="AC865" s="41"/>
      <c r="AD865" s="41"/>
      <c r="AE865" s="41"/>
      <c r="AT865" s="20" t="s">
        <v>299</v>
      </c>
      <c r="AU865" s="20" t="s">
        <v>88</v>
      </c>
    </row>
    <row r="866" s="2" customFormat="1" ht="6.96" customHeight="1">
      <c r="A866" s="41"/>
      <c r="B866" s="62"/>
      <c r="C866" s="63"/>
      <c r="D866" s="63"/>
      <c r="E866" s="63"/>
      <c r="F866" s="63"/>
      <c r="G866" s="63"/>
      <c r="H866" s="63"/>
      <c r="I866" s="63"/>
      <c r="J866" s="63"/>
      <c r="K866" s="63"/>
      <c r="L866" s="47"/>
      <c r="M866" s="41"/>
      <c r="O866" s="41"/>
      <c r="P866" s="41"/>
      <c r="Q866" s="41"/>
      <c r="R866" s="41"/>
      <c r="S866" s="41"/>
      <c r="T866" s="41"/>
      <c r="U866" s="41"/>
      <c r="V866" s="41"/>
      <c r="W866" s="41"/>
      <c r="X866" s="41"/>
      <c r="Y866" s="41"/>
      <c r="Z866" s="41"/>
      <c r="AA866" s="41"/>
      <c r="AB866" s="41"/>
      <c r="AC866" s="41"/>
      <c r="AD866" s="41"/>
      <c r="AE866" s="41"/>
    </row>
  </sheetData>
  <sheetProtection sheet="1" autoFilter="0" formatColumns="0" formatRows="0" objects="1" scenarios="1" spinCount="100000" saltValue="s6J331SYRJlnt1clqT/7q0hqilZRsNA8TzUGq0gajmrJRlbSAvcHmgN4vtUy0bUbFgJyUYFB/+6Bg+/+Ilc2Aw==" hashValue="QDcN88k3v/i39hkBhy2+MwKzYYJvxOGnUiZpRNQGg9yNqtHpqlRp4cikuwACNJF0n3mqwleyP7oAs6CC7iccig==" algorithmName="SHA-512" password="CC35"/>
  <autoFilter ref="C101:K86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0:H90"/>
    <mergeCell ref="E92:H92"/>
    <mergeCell ref="E94:H94"/>
    <mergeCell ref="L2:V2"/>
  </mergeCells>
  <hyperlinks>
    <hyperlink ref="F106" r:id="rId1" display="https://podminky.urs.cz/item/CS_URS_2024_02/121151123"/>
    <hyperlink ref="F111" r:id="rId2" display="https://podminky.urs.cz/item/CS_URS_2024_02/162706111"/>
    <hyperlink ref="F115" r:id="rId3" display="https://podminky.urs.cz/item/CS_URS_2024_02/162706119"/>
    <hyperlink ref="F120" r:id="rId4" display="https://podminky.urs.cz/item/CS_URS_2024_02/131251103"/>
    <hyperlink ref="F125" r:id="rId5" display="https://podminky.urs.cz/item/CS_URS_2024_02/122252204"/>
    <hyperlink ref="F131" r:id="rId6" display="https://podminky.urs.cz/item/CS_URS_2024_02/162751117"/>
    <hyperlink ref="F136" r:id="rId7" display="https://podminky.urs.cz/item/CS_URS_2024_02/162751119"/>
    <hyperlink ref="F142" r:id="rId8" display="https://podminky.urs.cz/item/CS_URS_2024_02/171152111"/>
    <hyperlink ref="F147" r:id="rId9" display="https://podminky.urs.cz/item/CS_URS_2024_02/171152112"/>
    <hyperlink ref="F156" r:id="rId10" display="https://podminky.urs.cz/item/CS_URS_2024_02/171251201"/>
    <hyperlink ref="F160" r:id="rId11" display="https://podminky.urs.cz/item/CS_URS_2024_02/171201231"/>
    <hyperlink ref="F164" r:id="rId12" display="https://podminky.urs.cz/item/CS_URS_2024_02/181152302"/>
    <hyperlink ref="F168" r:id="rId13" display="https://podminky.urs.cz/item/CS_URS_2024_02/182151111"/>
    <hyperlink ref="F174" r:id="rId14" display="https://podminky.urs.cz/item/CS_URS_2024_02/111212351"/>
    <hyperlink ref="F179" r:id="rId15" display="https://podminky.urs.cz/item/CS_URS_2024_02/112151111"/>
    <hyperlink ref="F184" r:id="rId16" display="https://podminky.urs.cz/item/CS_URS_2024_02/112151112"/>
    <hyperlink ref="F189" r:id="rId17" display="https://podminky.urs.cz/item/CS_URS_2024_02/112151113"/>
    <hyperlink ref="F194" r:id="rId18" display="https://podminky.urs.cz/item/CS_URS_2024_02/112201111"/>
    <hyperlink ref="F198" r:id="rId19" display="https://podminky.urs.cz/item/CS_URS_2024_02/112201112"/>
    <hyperlink ref="F202" r:id="rId20" display="https://podminky.urs.cz/item/CS_URS_2024_02/112201113"/>
    <hyperlink ref="F206" r:id="rId21" display="https://podminky.urs.cz/item/CS_URS_2024_02/162201401"/>
    <hyperlink ref="F211" r:id="rId22" display="https://podminky.urs.cz/item/CS_URS_2024_02/162201402"/>
    <hyperlink ref="F216" r:id="rId23" display="https://podminky.urs.cz/item/CS_URS_2024_02/162201405"/>
    <hyperlink ref="F221" r:id="rId24" display="https://podminky.urs.cz/item/CS_URS_2024_02/162201411"/>
    <hyperlink ref="F225" r:id="rId25" display="https://podminky.urs.cz/item/CS_URS_2024_02/162201412"/>
    <hyperlink ref="F229" r:id="rId26" display="https://podminky.urs.cz/item/CS_URS_2024_02/162201415"/>
    <hyperlink ref="F233" r:id="rId27" display="https://podminky.urs.cz/item/CS_URS_2024_02/162201421"/>
    <hyperlink ref="F237" r:id="rId28" display="https://podminky.urs.cz/item/CS_URS_2024_02/162201422"/>
    <hyperlink ref="F241" r:id="rId29" display="https://podminky.urs.cz/item/CS_URS_2024_02/162301501"/>
    <hyperlink ref="F245" r:id="rId30" display="https://podminky.urs.cz/item/CS_URS_2024_02/162301931"/>
    <hyperlink ref="F250" r:id="rId31" display="https://podminky.urs.cz/item/CS_URS_2024_02/162301932"/>
    <hyperlink ref="F255" r:id="rId32" display="https://podminky.urs.cz/item/CS_URS_2024_02/162301941"/>
    <hyperlink ref="F260" r:id="rId33" display="https://podminky.urs.cz/item/CS_URS_2024_02/162301951"/>
    <hyperlink ref="F265" r:id="rId34" display="https://podminky.urs.cz/item/CS_URS_2024_02/162301952"/>
    <hyperlink ref="F270" r:id="rId35" display="https://podminky.urs.cz/item/CS_URS_2024_02/162301961"/>
    <hyperlink ref="F275" r:id="rId36" display="https://podminky.urs.cz/item/CS_URS_2024_02/162301971"/>
    <hyperlink ref="F280" r:id="rId37" display="https://podminky.urs.cz/item/CS_URS_2024_02/162301972"/>
    <hyperlink ref="F285" r:id="rId38" display="https://podminky.urs.cz/item/CS_URS_2024_02/162301981"/>
    <hyperlink ref="F291" r:id="rId39" display="https://podminky.urs.cz/item/CS_URS_2024_02/162306112"/>
    <hyperlink ref="F295" r:id="rId40" display="https://podminky.urs.cz/item/CS_URS_2024_02/167103101"/>
    <hyperlink ref="F299" r:id="rId41" display="https://podminky.urs.cz/item/CS_URS_2024_02/181351103"/>
    <hyperlink ref="F304" r:id="rId42" display="https://podminky.urs.cz/item/CS_URS_2024_02/182351123"/>
    <hyperlink ref="F309" r:id="rId43" display="https://podminky.urs.cz/item/CS_URS_2024_02/181411121"/>
    <hyperlink ref="F313" r:id="rId44" display="https://podminky.urs.cz/item/CS_URS_2024_02/181411122"/>
    <hyperlink ref="F321" r:id="rId45" display="https://podminky.urs.cz/item/CS_URS_2024_02/185804312"/>
    <hyperlink ref="F328" r:id="rId46" display="https://podminky.urs.cz/item/CS_URS_2024_02/271572211"/>
    <hyperlink ref="F333" r:id="rId47" display="https://podminky.urs.cz/item/CS_URS_2024_02/274313711"/>
    <hyperlink ref="F338" r:id="rId48" display="https://podminky.urs.cz/item/CS_URS_2024_02/274351121"/>
    <hyperlink ref="F344" r:id="rId49" display="https://podminky.urs.cz/item/CS_URS_2024_02/274351122"/>
    <hyperlink ref="F349" r:id="rId50" display="https://podminky.urs.cz/item/CS_URS_2024_02/317361116"/>
    <hyperlink ref="F354" r:id="rId51" display="https://podminky.urs.cz/item/CS_URS_2024_02/339921132"/>
    <hyperlink ref="F367" r:id="rId52" display="https://podminky.urs.cz/item/CS_URS_2024_02/452112112"/>
    <hyperlink ref="F375" r:id="rId53" display="https://podminky.urs.cz/item/CS_URS_2024_02/564841111"/>
    <hyperlink ref="F379" r:id="rId54" display="https://podminky.urs.cz/item/CS_URS_2024_02/564851111"/>
    <hyperlink ref="F383" r:id="rId55" display="https://podminky.urs.cz/item/CS_URS_2024_02/564871111"/>
    <hyperlink ref="F387" r:id="rId56" display="https://podminky.urs.cz/item/CS_URS_2024_02/565135101"/>
    <hyperlink ref="F391" r:id="rId57" display="https://podminky.urs.cz/item/CS_URS_2024_02/573111115"/>
    <hyperlink ref="F395" r:id="rId58" display="https://podminky.urs.cz/item/CS_URS_2024_02/573211107"/>
    <hyperlink ref="F399" r:id="rId59" display="https://podminky.urs.cz/item/CS_URS_2024_02/577133111"/>
    <hyperlink ref="F405" r:id="rId60" display="https://podminky.urs.cz/item/CS_URS_2024_02/577134111"/>
    <hyperlink ref="F411" r:id="rId61" display="https://podminky.urs.cz/item/CS_URS_2024_02/577155112"/>
    <hyperlink ref="F415" r:id="rId62" display="https://podminky.urs.cz/item/CS_URS_2024_02/596211110"/>
    <hyperlink ref="F436" r:id="rId63" display="https://podminky.urs.cz/item/CS_URS_2024_02/596212212"/>
    <hyperlink ref="F459" r:id="rId64" display="https://podminky.urs.cz/item/CS_URS_2024_02/895941302"/>
    <hyperlink ref="F467" r:id="rId65" display="https://podminky.urs.cz/item/CS_URS_2024_02/895941314"/>
    <hyperlink ref="F474" r:id="rId66" display="https://podminky.urs.cz/item/CS_URS_2024_02/895941331"/>
    <hyperlink ref="F481" r:id="rId67" display="https://podminky.urs.cz/item/CS_URS_2024_02/899204112"/>
    <hyperlink ref="F506" r:id="rId68" display="https://podminky.urs.cz/item/CS_URS_2024_02/911331123"/>
    <hyperlink ref="F511" r:id="rId69" display="https://podminky.urs.cz/item/CS_URS_2024_02/914111111"/>
    <hyperlink ref="F532" r:id="rId70" display="https://podminky.urs.cz/item/CS_URS_2024_02/914511111"/>
    <hyperlink ref="F543" r:id="rId71" display="https://podminky.urs.cz/item/CS_URS_2024_02/915211111"/>
    <hyperlink ref="F548" r:id="rId72" display="https://podminky.urs.cz/item/CS_URS_2024_02/915211121"/>
    <hyperlink ref="F553" r:id="rId73" display="https://podminky.urs.cz/item/CS_URS_2024_02/915231111"/>
    <hyperlink ref="F558" r:id="rId74" display="https://podminky.urs.cz/item/CS_URS_2024_02/915611111"/>
    <hyperlink ref="F562" r:id="rId75" display="https://podminky.urs.cz/item/CS_URS_2024_02/916131213"/>
    <hyperlink ref="F584" r:id="rId76" display="https://podminky.urs.cz/item/CS_URS_2024_02/916231213"/>
    <hyperlink ref="F592" r:id="rId77" display="https://podminky.urs.cz/item/CS_URS_2024_02/916431112"/>
    <hyperlink ref="F604" r:id="rId78" display="https://podminky.urs.cz/item/CS_URS_2024_02/919411141"/>
    <hyperlink ref="F609" r:id="rId79" display="https://podminky.urs.cz/item/CS_URS_2024_02/919732221"/>
    <hyperlink ref="F613" r:id="rId80" display="https://podminky.urs.cz/item/CS_URS_2024_02/935111211"/>
    <hyperlink ref="F621" r:id="rId81" display="https://podminky.urs.cz/item/CS_URS_2024_02/935112112"/>
    <hyperlink ref="F629" r:id="rId82" display="https://podminky.urs.cz/item/CS_URS_2024_02/935112211"/>
    <hyperlink ref="F641" r:id="rId83" display="https://podminky.urs.cz/item/CS_URS_2024_02/935114212"/>
    <hyperlink ref="F646" r:id="rId84" display="https://podminky.urs.cz/item/CS_URS_2024_02/935932422"/>
    <hyperlink ref="F651" r:id="rId85" display="https://podminky.urs.cz/item/CS_URS_2024_02/935932617"/>
    <hyperlink ref="F661" r:id="rId86" display="https://podminky.urs.cz/item/CS_URS_2024_02/936104211"/>
    <hyperlink ref="F679" r:id="rId87" display="https://podminky.urs.cz/item/CS_URS_2024_02/113105113"/>
    <hyperlink ref="F684" r:id="rId88" display="https://podminky.urs.cz/item/CS_URS_2024_02/113106123"/>
    <hyperlink ref="F689" r:id="rId89" display="https://podminky.urs.cz/item/CS_URS_2024_02/113106190"/>
    <hyperlink ref="F694" r:id="rId90" display="https://podminky.urs.cz/item/CS_URS_2024_02/113107222"/>
    <hyperlink ref="F698" r:id="rId91" display="https://podminky.urs.cz/item/CS_URS_2024_02/113107243"/>
    <hyperlink ref="F703" r:id="rId92" display="https://podminky.urs.cz/item/CS_URS_2024_02/113107331"/>
    <hyperlink ref="F708" r:id="rId93" display="https://podminky.urs.cz/item/CS_URS_2024_02/113201112"/>
    <hyperlink ref="F714" r:id="rId94" display="https://podminky.urs.cz/item/CS_URS_2024_02/113202111"/>
    <hyperlink ref="F719" r:id="rId95" display="https://podminky.urs.cz/item/CS_URS_2024_02/966001311"/>
    <hyperlink ref="F724" r:id="rId96" display="https://podminky.urs.cz/item/CS_URS_2024_02/966005111"/>
    <hyperlink ref="F729" r:id="rId97" display="https://podminky.urs.cz/item/CS_URS_2024_02/938902452"/>
    <hyperlink ref="F734" r:id="rId98" display="https://podminky.urs.cz/item/CS_URS_2024_02/966008111"/>
    <hyperlink ref="F739" r:id="rId99" display="https://podminky.urs.cz/item/CS_URS_2024_02/966008112"/>
    <hyperlink ref="F744" r:id="rId100" display="https://podminky.urs.cz/item/CS_URS_2024_02/966008311"/>
    <hyperlink ref="F749" r:id="rId101" display="https://podminky.urs.cz/item/CS_URS_2024_02/919731123"/>
    <hyperlink ref="F753" r:id="rId102" display="https://podminky.urs.cz/item/CS_URS_2024_02/919735111"/>
    <hyperlink ref="F758" r:id="rId103" display="https://podminky.urs.cz/item/CS_URS_2024_02/919735112"/>
    <hyperlink ref="F763" r:id="rId104" display="https://podminky.urs.cz/item/CS_URS_2024_02/919735113"/>
    <hyperlink ref="F769" r:id="rId105" display="https://podminky.urs.cz/item/CS_URS_2024_02/966006132"/>
    <hyperlink ref="F779" r:id="rId106" display="https://podminky.urs.cz/item/CS_URS_2024_02/997221551"/>
    <hyperlink ref="F781" r:id="rId107" display="https://podminky.urs.cz/item/CS_URS_2024_02/997221559"/>
    <hyperlink ref="F784" r:id="rId108" display="https://podminky.urs.cz/item/CS_URS_2024_02/997221861"/>
    <hyperlink ref="F786" r:id="rId109" display="https://podminky.urs.cz/item/CS_URS_2024_02/997221862"/>
    <hyperlink ref="F788" r:id="rId110" display="https://podminky.urs.cz/item/CS_URS_2024_02/997221873"/>
    <hyperlink ref="F790" r:id="rId111" display="https://podminky.urs.cz/item/CS_URS_2024_02/997221875"/>
    <hyperlink ref="F793" r:id="rId112" display="https://podminky.urs.cz/item/CS_URS_2024_02/998225111"/>
    <hyperlink ref="F798" r:id="rId113" display="https://podminky.urs.cz/item/CS_URS_2024_02/122252205"/>
    <hyperlink ref="F803" r:id="rId114" display="https://podminky.urs.cz/item/CS_URS_2024_02/120001101"/>
    <hyperlink ref="F808" r:id="rId115" display="https://podminky.urs.cz/item/CS_URS_2024_02/162751117"/>
    <hyperlink ref="F812" r:id="rId116" display="https://podminky.urs.cz/item/CS_URS_2024_02/162751119"/>
    <hyperlink ref="F817" r:id="rId117" display="https://podminky.urs.cz/item/CS_URS_2024_02/171201231"/>
    <hyperlink ref="F821" r:id="rId118" display="https://podminky.urs.cz/item/CS_URS_2024_02/171251201"/>
    <hyperlink ref="F825" r:id="rId119" display="https://podminky.urs.cz/item/CS_URS_2024_02/564811111"/>
    <hyperlink ref="F829" r:id="rId120" display="https://podminky.urs.cz/item/CS_URS_2024_02/564961315"/>
    <hyperlink ref="F834" r:id="rId121" display="https://podminky.urs.cz/item/CS_URS_2024_02/564971315"/>
    <hyperlink ref="F840" r:id="rId122" display="https://podminky.urs.cz/item/CS_URS_2024_02/460161131"/>
    <hyperlink ref="F844" r:id="rId123" display="https://podminky.urs.cz/item/CS_URS_2024_02/460431142"/>
    <hyperlink ref="F852" r:id="rId124" display="https://podminky.urs.cz/item/CS_URS_2024_02/460671111"/>
    <hyperlink ref="F856" r:id="rId125" display="https://podminky.urs.cz/item/CS_URS_2024_02/460791114"/>
    <hyperlink ref="F865" r:id="rId126" display="https://podminky.urs.cz/item/CS_URS_2024_02/469981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27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100</v>
      </c>
      <c r="AZ2" s="141" t="s">
        <v>114</v>
      </c>
      <c r="BA2" s="141" t="s">
        <v>1232</v>
      </c>
      <c r="BB2" s="141" t="s">
        <v>147</v>
      </c>
      <c r="BC2" s="141" t="s">
        <v>1233</v>
      </c>
      <c r="BD2" s="141" t="s">
        <v>88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88</v>
      </c>
      <c r="AZ3" s="141" t="s">
        <v>118</v>
      </c>
      <c r="BA3" s="141" t="s">
        <v>1232</v>
      </c>
      <c r="BB3" s="141" t="s">
        <v>147</v>
      </c>
      <c r="BC3" s="141" t="s">
        <v>1234</v>
      </c>
      <c r="BD3" s="141" t="s">
        <v>88</v>
      </c>
    </row>
    <row r="4" s="1" customFormat="1" ht="24.96" customHeight="1">
      <c r="B4" s="23"/>
      <c r="D4" s="144" t="s">
        <v>120</v>
      </c>
      <c r="L4" s="23"/>
      <c r="M4" s="145" t="s">
        <v>10</v>
      </c>
      <c r="AT4" s="20" t="s">
        <v>4</v>
      </c>
      <c r="AZ4" s="141" t="s">
        <v>121</v>
      </c>
      <c r="BA4" s="141" t="s">
        <v>1232</v>
      </c>
      <c r="BB4" s="141" t="s">
        <v>147</v>
      </c>
      <c r="BC4" s="141" t="s">
        <v>1235</v>
      </c>
      <c r="BD4" s="141" t="s">
        <v>88</v>
      </c>
    </row>
    <row r="5" s="1" customFormat="1" ht="6.96" customHeight="1">
      <c r="B5" s="23"/>
      <c r="L5" s="23"/>
      <c r="AZ5" s="141" t="s">
        <v>123</v>
      </c>
      <c r="BA5" s="141" t="s">
        <v>1236</v>
      </c>
      <c r="BB5" s="141" t="s">
        <v>181</v>
      </c>
      <c r="BC5" s="141" t="s">
        <v>417</v>
      </c>
      <c r="BD5" s="141" t="s">
        <v>88</v>
      </c>
    </row>
    <row r="6" s="1" customFormat="1" ht="12" customHeight="1">
      <c r="B6" s="23"/>
      <c r="D6" s="146" t="s">
        <v>16</v>
      </c>
      <c r="L6" s="23"/>
      <c r="AZ6" s="141" t="s">
        <v>128</v>
      </c>
      <c r="BA6" s="141" t="s">
        <v>1237</v>
      </c>
      <c r="BB6" s="141" t="s">
        <v>181</v>
      </c>
      <c r="BC6" s="141" t="s">
        <v>86</v>
      </c>
      <c r="BD6" s="141" t="s">
        <v>88</v>
      </c>
    </row>
    <row r="7" s="1" customFormat="1" ht="16.5" customHeight="1">
      <c r="B7" s="23"/>
      <c r="E7" s="147" t="str">
        <f>'Rekapitulace stavby'!K6</f>
        <v>Chodník podél silnice III/21233, Habartov - Na Rovince</v>
      </c>
      <c r="F7" s="146"/>
      <c r="G7" s="146"/>
      <c r="H7" s="146"/>
      <c r="L7" s="23"/>
      <c r="AZ7" s="141" t="s">
        <v>131</v>
      </c>
      <c r="BA7" s="141" t="s">
        <v>1238</v>
      </c>
      <c r="BB7" s="141" t="s">
        <v>181</v>
      </c>
      <c r="BC7" s="141" t="s">
        <v>150</v>
      </c>
      <c r="BD7" s="141" t="s">
        <v>88</v>
      </c>
    </row>
    <row r="8" s="1" customFormat="1" ht="12" customHeight="1">
      <c r="B8" s="23"/>
      <c r="D8" s="146" t="s">
        <v>130</v>
      </c>
      <c r="L8" s="23"/>
      <c r="AZ8" s="141" t="s">
        <v>134</v>
      </c>
      <c r="BA8" s="141" t="s">
        <v>1239</v>
      </c>
      <c r="BB8" s="141" t="s">
        <v>181</v>
      </c>
      <c r="BC8" s="141" t="s">
        <v>369</v>
      </c>
      <c r="BD8" s="141" t="s">
        <v>88</v>
      </c>
    </row>
    <row r="9" s="2" customFormat="1" ht="16.5" customHeight="1">
      <c r="A9" s="41"/>
      <c r="B9" s="47"/>
      <c r="C9" s="41"/>
      <c r="D9" s="41"/>
      <c r="E9" s="147" t="s">
        <v>1240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Z9" s="141" t="s">
        <v>138</v>
      </c>
      <c r="BA9" s="141" t="s">
        <v>1241</v>
      </c>
      <c r="BB9" s="141" t="s">
        <v>181</v>
      </c>
      <c r="BC9" s="141" t="s">
        <v>178</v>
      </c>
      <c r="BD9" s="141" t="s">
        <v>88</v>
      </c>
    </row>
    <row r="10" s="2" customFormat="1" ht="12" customHeight="1">
      <c r="A10" s="41"/>
      <c r="B10" s="47"/>
      <c r="C10" s="41"/>
      <c r="D10" s="146" t="s">
        <v>137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Z10" s="141" t="s">
        <v>141</v>
      </c>
      <c r="BA10" s="141" t="s">
        <v>1242</v>
      </c>
      <c r="BB10" s="141" t="s">
        <v>181</v>
      </c>
      <c r="BC10" s="141" t="s">
        <v>256</v>
      </c>
      <c r="BD10" s="141" t="s">
        <v>88</v>
      </c>
    </row>
    <row r="11" s="2" customFormat="1" ht="16.5" customHeight="1">
      <c r="A11" s="41"/>
      <c r="B11" s="47"/>
      <c r="C11" s="41"/>
      <c r="D11" s="41"/>
      <c r="E11" s="149" t="s">
        <v>1243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Z11" s="141" t="s">
        <v>143</v>
      </c>
      <c r="BA11" s="141" t="s">
        <v>1242</v>
      </c>
      <c r="BB11" s="141" t="s">
        <v>181</v>
      </c>
      <c r="BC11" s="141" t="s">
        <v>86</v>
      </c>
      <c r="BD11" s="141" t="s">
        <v>88</v>
      </c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Z12" s="141" t="s">
        <v>145</v>
      </c>
      <c r="BA12" s="141" t="s">
        <v>1242</v>
      </c>
      <c r="BB12" s="141" t="s">
        <v>181</v>
      </c>
      <c r="BC12" s="141" t="s">
        <v>8</v>
      </c>
      <c r="BD12" s="141" t="s">
        <v>88</v>
      </c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97</v>
      </c>
      <c r="G13" s="41"/>
      <c r="H13" s="41"/>
      <c r="I13" s="146" t="s">
        <v>20</v>
      </c>
      <c r="J13" s="136" t="s">
        <v>1244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Z13" s="141" t="s">
        <v>149</v>
      </c>
      <c r="BA13" s="141" t="s">
        <v>1245</v>
      </c>
      <c r="BB13" s="141" t="s">
        <v>212</v>
      </c>
      <c r="BC13" s="141" t="s">
        <v>1246</v>
      </c>
      <c r="BD13" s="141" t="s">
        <v>88</v>
      </c>
    </row>
    <row r="14" s="2" customFormat="1" ht="12" customHeight="1">
      <c r="A14" s="41"/>
      <c r="B14" s="47"/>
      <c r="C14" s="41"/>
      <c r="D14" s="146" t="s">
        <v>22</v>
      </c>
      <c r="E14" s="41"/>
      <c r="F14" s="136" t="s">
        <v>23</v>
      </c>
      <c r="G14" s="41"/>
      <c r="H14" s="41"/>
      <c r="I14" s="146" t="s">
        <v>24</v>
      </c>
      <c r="J14" s="150" t="str">
        <f>'Rekapitulace stavby'!AN8</f>
        <v>8. 1. 2023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Z14" s="141" t="s">
        <v>151</v>
      </c>
      <c r="BA14" s="141" t="s">
        <v>1247</v>
      </c>
      <c r="BB14" s="141" t="s">
        <v>212</v>
      </c>
      <c r="BC14" s="141" t="s">
        <v>1248</v>
      </c>
      <c r="BD14" s="141" t="s">
        <v>88</v>
      </c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Z15" s="141" t="s">
        <v>153</v>
      </c>
      <c r="BA15" s="141" t="s">
        <v>1249</v>
      </c>
      <c r="BB15" s="141" t="s">
        <v>212</v>
      </c>
      <c r="BC15" s="141" t="s">
        <v>1250</v>
      </c>
      <c r="BD15" s="141" t="s">
        <v>88</v>
      </c>
    </row>
    <row r="16" s="2" customFormat="1" ht="12" customHeight="1">
      <c r="A16" s="41"/>
      <c r="B16" s="47"/>
      <c r="C16" s="41"/>
      <c r="D16" s="146" t="s">
        <v>26</v>
      </c>
      <c r="E16" s="41"/>
      <c r="F16" s="41"/>
      <c r="G16" s="41"/>
      <c r="H16" s="41"/>
      <c r="I16" s="146" t="s">
        <v>27</v>
      </c>
      <c r="J16" s="136" t="s">
        <v>28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Z16" s="141" t="s">
        <v>157</v>
      </c>
      <c r="BA16" s="141" t="s">
        <v>251</v>
      </c>
      <c r="BB16" s="141" t="s">
        <v>212</v>
      </c>
      <c r="BC16" s="141" t="s">
        <v>1251</v>
      </c>
      <c r="BD16" s="141" t="s">
        <v>88</v>
      </c>
    </row>
    <row r="17" s="2" customFormat="1" ht="18" customHeight="1">
      <c r="A17" s="41"/>
      <c r="B17" s="47"/>
      <c r="C17" s="41"/>
      <c r="D17" s="41"/>
      <c r="E17" s="136" t="s">
        <v>29</v>
      </c>
      <c r="F17" s="41"/>
      <c r="G17" s="41"/>
      <c r="H17" s="41"/>
      <c r="I17" s="146" t="s">
        <v>30</v>
      </c>
      <c r="J17" s="136" t="s">
        <v>31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Z17" s="141" t="s">
        <v>159</v>
      </c>
      <c r="BA17" s="141" t="s">
        <v>1252</v>
      </c>
      <c r="BB17" s="141" t="s">
        <v>212</v>
      </c>
      <c r="BC17" s="141" t="s">
        <v>1253</v>
      </c>
      <c r="BD17" s="141" t="s">
        <v>88</v>
      </c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Z18" s="141" t="s">
        <v>161</v>
      </c>
      <c r="BA18" s="141" t="s">
        <v>251</v>
      </c>
      <c r="BB18" s="141" t="s">
        <v>212</v>
      </c>
      <c r="BC18" s="141" t="s">
        <v>1254</v>
      </c>
      <c r="BD18" s="141" t="s">
        <v>88</v>
      </c>
    </row>
    <row r="19" s="2" customFormat="1" ht="12" customHeight="1">
      <c r="A19" s="41"/>
      <c r="B19" s="47"/>
      <c r="C19" s="41"/>
      <c r="D19" s="146" t="s">
        <v>32</v>
      </c>
      <c r="E19" s="41"/>
      <c r="F19" s="41"/>
      <c r="G19" s="41"/>
      <c r="H19" s="41"/>
      <c r="I19" s="146" t="s">
        <v>27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Z19" s="141" t="s">
        <v>164</v>
      </c>
      <c r="BA19" s="141" t="s">
        <v>1255</v>
      </c>
      <c r="BB19" s="141" t="s">
        <v>116</v>
      </c>
      <c r="BC19" s="141" t="s">
        <v>589</v>
      </c>
      <c r="BD19" s="141" t="s">
        <v>88</v>
      </c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30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Z20" s="141" t="s">
        <v>166</v>
      </c>
      <c r="BA20" s="141" t="s">
        <v>1255</v>
      </c>
      <c r="BB20" s="141" t="s">
        <v>116</v>
      </c>
      <c r="BC20" s="141" t="s">
        <v>1256</v>
      </c>
      <c r="BD20" s="141" t="s">
        <v>88</v>
      </c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Z21" s="141" t="s">
        <v>169</v>
      </c>
      <c r="BA21" s="141" t="s">
        <v>1257</v>
      </c>
      <c r="BB21" s="141" t="s">
        <v>116</v>
      </c>
      <c r="BC21" s="141" t="s">
        <v>1258</v>
      </c>
      <c r="BD21" s="141" t="s">
        <v>88</v>
      </c>
    </row>
    <row r="22" s="2" customFormat="1" ht="12" customHeight="1">
      <c r="A22" s="41"/>
      <c r="B22" s="47"/>
      <c r="C22" s="41"/>
      <c r="D22" s="146" t="s">
        <v>34</v>
      </c>
      <c r="E22" s="41"/>
      <c r="F22" s="41"/>
      <c r="G22" s="41"/>
      <c r="H22" s="41"/>
      <c r="I22" s="146" t="s">
        <v>27</v>
      </c>
      <c r="J22" s="136" t="s">
        <v>1259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1260</v>
      </c>
      <c r="F23" s="41"/>
      <c r="G23" s="41"/>
      <c r="H23" s="41"/>
      <c r="I23" s="146" t="s">
        <v>30</v>
      </c>
      <c r="J23" s="136" t="s">
        <v>42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39</v>
      </c>
      <c r="E25" s="41"/>
      <c r="F25" s="41"/>
      <c r="G25" s="41"/>
      <c r="H25" s="41"/>
      <c r="I25" s="146" t="s">
        <v>27</v>
      </c>
      <c r="J25" s="136" t="s">
        <v>40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41</v>
      </c>
      <c r="F26" s="41"/>
      <c r="G26" s="41"/>
      <c r="H26" s="41"/>
      <c r="I26" s="146" t="s">
        <v>30</v>
      </c>
      <c r="J26" s="136" t="s">
        <v>42</v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43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42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6"/>
      <c r="E31" s="156"/>
      <c r="F31" s="156"/>
      <c r="G31" s="156"/>
      <c r="H31" s="156"/>
      <c r="I31" s="156"/>
      <c r="J31" s="156"/>
      <c r="K31" s="156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7" t="s">
        <v>45</v>
      </c>
      <c r="E32" s="41"/>
      <c r="F32" s="41"/>
      <c r="G32" s="41"/>
      <c r="H32" s="41"/>
      <c r="I32" s="41"/>
      <c r="J32" s="158">
        <f>ROUND(J92,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6"/>
      <c r="E33" s="156"/>
      <c r="F33" s="156"/>
      <c r="G33" s="156"/>
      <c r="H33" s="156"/>
      <c r="I33" s="156"/>
      <c r="J33" s="156"/>
      <c r="K33" s="156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9" t="s">
        <v>47</v>
      </c>
      <c r="G34" s="41"/>
      <c r="H34" s="41"/>
      <c r="I34" s="159" t="s">
        <v>46</v>
      </c>
      <c r="J34" s="159" t="s">
        <v>48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60" t="s">
        <v>49</v>
      </c>
      <c r="E35" s="146" t="s">
        <v>50</v>
      </c>
      <c r="F35" s="161">
        <f>ROUND((SUM(BE92:BE347)),  2)</f>
        <v>0</v>
      </c>
      <c r="G35" s="41"/>
      <c r="H35" s="41"/>
      <c r="I35" s="162">
        <v>0.20999999999999999</v>
      </c>
      <c r="J35" s="161">
        <f>ROUND(((SUM(BE92:BE347))*I35),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51</v>
      </c>
      <c r="F36" s="161">
        <f>ROUND((SUM(BF92:BF347)),  2)</f>
        <v>0</v>
      </c>
      <c r="G36" s="41"/>
      <c r="H36" s="41"/>
      <c r="I36" s="162">
        <v>0.12</v>
      </c>
      <c r="J36" s="161">
        <f>ROUND(((SUM(BF92:BF347))*I36),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52</v>
      </c>
      <c r="F37" s="161">
        <f>ROUND((SUM(BG92:BG347)),  2)</f>
        <v>0</v>
      </c>
      <c r="G37" s="41"/>
      <c r="H37" s="41"/>
      <c r="I37" s="162">
        <v>0.20999999999999999</v>
      </c>
      <c r="J37" s="161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53</v>
      </c>
      <c r="F38" s="161">
        <f>ROUND((SUM(BH92:BH347)),  2)</f>
        <v>0</v>
      </c>
      <c r="G38" s="41"/>
      <c r="H38" s="41"/>
      <c r="I38" s="162">
        <v>0.12</v>
      </c>
      <c r="J38" s="161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54</v>
      </c>
      <c r="F39" s="161">
        <f>ROUND((SUM(BI92:BI347)),  2)</f>
        <v>0</v>
      </c>
      <c r="G39" s="41"/>
      <c r="H39" s="41"/>
      <c r="I39" s="162">
        <v>0</v>
      </c>
      <c r="J39" s="161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3"/>
      <c r="D41" s="164" t="s">
        <v>55</v>
      </c>
      <c r="E41" s="165"/>
      <c r="F41" s="165"/>
      <c r="G41" s="166" t="s">
        <v>56</v>
      </c>
      <c r="H41" s="167" t="s">
        <v>57</v>
      </c>
      <c r="I41" s="165"/>
      <c r="J41" s="168">
        <f>SUM(J32:J39)</f>
        <v>0</v>
      </c>
      <c r="K41" s="169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70"/>
      <c r="C42" s="171"/>
      <c r="D42" s="171"/>
      <c r="E42" s="171"/>
      <c r="F42" s="171"/>
      <c r="G42" s="171"/>
      <c r="H42" s="171"/>
      <c r="I42" s="171"/>
      <c r="J42" s="171"/>
      <c r="K42" s="17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2"/>
      <c r="C46" s="173"/>
      <c r="D46" s="173"/>
      <c r="E46" s="173"/>
      <c r="F46" s="173"/>
      <c r="G46" s="173"/>
      <c r="H46" s="173"/>
      <c r="I46" s="173"/>
      <c r="J46" s="173"/>
      <c r="K46" s="17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233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4" t="str">
        <f>E7</f>
        <v>Chodník podél silnice III/21233, Habartov - Na Rovince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130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4" t="s">
        <v>1240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137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2022-31-301-SP - SO 301 - Soupis prací - Dešťová kanalizace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22</v>
      </c>
      <c r="D56" s="43"/>
      <c r="E56" s="43"/>
      <c r="F56" s="30" t="str">
        <f>F14</f>
        <v>silnice III/21233, Habartov - Na Rovince, Karlovar</v>
      </c>
      <c r="G56" s="43"/>
      <c r="H56" s="43"/>
      <c r="I56" s="35" t="s">
        <v>24</v>
      </c>
      <c r="J56" s="75" t="str">
        <f>IF(J14="","",J14)</f>
        <v>8. 1. 2023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26</v>
      </c>
      <c r="D58" s="43"/>
      <c r="E58" s="43"/>
      <c r="F58" s="30" t="str">
        <f>E17</f>
        <v>Město Habartov</v>
      </c>
      <c r="G58" s="43"/>
      <c r="H58" s="43"/>
      <c r="I58" s="35" t="s">
        <v>34</v>
      </c>
      <c r="J58" s="39" t="str">
        <f>E23</f>
        <v>Ing. Jan Révay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32</v>
      </c>
      <c r="D59" s="43"/>
      <c r="E59" s="43"/>
      <c r="F59" s="30" t="str">
        <f>IF(E20="","",E20)</f>
        <v>Vyplň údaj</v>
      </c>
      <c r="G59" s="43"/>
      <c r="H59" s="43"/>
      <c r="I59" s="35" t="s">
        <v>39</v>
      </c>
      <c r="J59" s="39" t="str">
        <f>E26</f>
        <v>Ing. Martin Haueisen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5" t="s">
        <v>257</v>
      </c>
      <c r="D61" s="176"/>
      <c r="E61" s="176"/>
      <c r="F61" s="176"/>
      <c r="G61" s="176"/>
      <c r="H61" s="176"/>
      <c r="I61" s="176"/>
      <c r="J61" s="177" t="s">
        <v>258</v>
      </c>
      <c r="K61" s="176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8" t="s">
        <v>77</v>
      </c>
      <c r="D63" s="43"/>
      <c r="E63" s="43"/>
      <c r="F63" s="43"/>
      <c r="G63" s="43"/>
      <c r="H63" s="43"/>
      <c r="I63" s="43"/>
      <c r="J63" s="105">
        <f>J92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259</v>
      </c>
    </row>
    <row r="64" s="9" customFormat="1" ht="24.96" customHeight="1">
      <c r="A64" s="9"/>
      <c r="B64" s="179"/>
      <c r="C64" s="180"/>
      <c r="D64" s="181" t="s">
        <v>260</v>
      </c>
      <c r="E64" s="182"/>
      <c r="F64" s="182"/>
      <c r="G64" s="182"/>
      <c r="H64" s="182"/>
      <c r="I64" s="182"/>
      <c r="J64" s="183">
        <f>J93</f>
        <v>0</v>
      </c>
      <c r="K64" s="180"/>
      <c r="L64" s="184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5"/>
      <c r="C65" s="128"/>
      <c r="D65" s="186" t="s">
        <v>261</v>
      </c>
      <c r="E65" s="187"/>
      <c r="F65" s="187"/>
      <c r="G65" s="187"/>
      <c r="H65" s="187"/>
      <c r="I65" s="187"/>
      <c r="J65" s="188">
        <f>J94</f>
        <v>0</v>
      </c>
      <c r="K65" s="128"/>
      <c r="L65" s="18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5"/>
      <c r="C66" s="128"/>
      <c r="D66" s="186" t="s">
        <v>266</v>
      </c>
      <c r="E66" s="187"/>
      <c r="F66" s="187"/>
      <c r="G66" s="187"/>
      <c r="H66" s="187"/>
      <c r="I66" s="187"/>
      <c r="J66" s="188">
        <f>J157</f>
        <v>0</v>
      </c>
      <c r="K66" s="128"/>
      <c r="L66" s="18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5"/>
      <c r="C67" s="128"/>
      <c r="D67" s="186" t="s">
        <v>1261</v>
      </c>
      <c r="E67" s="187"/>
      <c r="F67" s="187"/>
      <c r="G67" s="187"/>
      <c r="H67" s="187"/>
      <c r="I67" s="187"/>
      <c r="J67" s="188">
        <f>J163</f>
        <v>0</v>
      </c>
      <c r="K67" s="128"/>
      <c r="L67" s="18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5"/>
      <c r="C68" s="128"/>
      <c r="D68" s="186" t="s">
        <v>268</v>
      </c>
      <c r="E68" s="187"/>
      <c r="F68" s="187"/>
      <c r="G68" s="187"/>
      <c r="H68" s="187"/>
      <c r="I68" s="187"/>
      <c r="J68" s="188">
        <f>J170</f>
        <v>0</v>
      </c>
      <c r="K68" s="128"/>
      <c r="L68" s="18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5"/>
      <c r="C69" s="128"/>
      <c r="D69" s="186" t="s">
        <v>1262</v>
      </c>
      <c r="E69" s="187"/>
      <c r="F69" s="187"/>
      <c r="G69" s="187"/>
      <c r="H69" s="187"/>
      <c r="I69" s="187"/>
      <c r="J69" s="188">
        <f>J336</f>
        <v>0</v>
      </c>
      <c r="K69" s="128"/>
      <c r="L69" s="18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5"/>
      <c r="C70" s="128"/>
      <c r="D70" s="186" t="s">
        <v>273</v>
      </c>
      <c r="E70" s="187"/>
      <c r="F70" s="187"/>
      <c r="G70" s="187"/>
      <c r="H70" s="187"/>
      <c r="I70" s="187"/>
      <c r="J70" s="188">
        <f>J342</f>
        <v>0</v>
      </c>
      <c r="K70" s="128"/>
      <c r="L70" s="18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6" s="2" customFormat="1" ht="6.96" customHeight="1">
      <c r="A76" s="41"/>
      <c r="B76" s="64"/>
      <c r="C76" s="65"/>
      <c r="D76" s="65"/>
      <c r="E76" s="65"/>
      <c r="F76" s="65"/>
      <c r="G76" s="65"/>
      <c r="H76" s="65"/>
      <c r="I76" s="65"/>
      <c r="J76" s="65"/>
      <c r="K76" s="65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24.96" customHeight="1">
      <c r="A77" s="41"/>
      <c r="B77" s="42"/>
      <c r="C77" s="26" t="s">
        <v>277</v>
      </c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16</v>
      </c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174" t="str">
        <f>E7</f>
        <v>Chodník podél silnice III/21233, Habartov - Na Rovince</v>
      </c>
      <c r="F80" s="35"/>
      <c r="G80" s="35"/>
      <c r="H80" s="35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1" customFormat="1" ht="12" customHeight="1">
      <c r="B81" s="24"/>
      <c r="C81" s="35" t="s">
        <v>130</v>
      </c>
      <c r="D81" s="25"/>
      <c r="E81" s="25"/>
      <c r="F81" s="25"/>
      <c r="G81" s="25"/>
      <c r="H81" s="25"/>
      <c r="I81" s="25"/>
      <c r="J81" s="25"/>
      <c r="K81" s="25"/>
      <c r="L81" s="23"/>
    </row>
    <row r="82" s="2" customFormat="1" ht="16.5" customHeight="1">
      <c r="A82" s="41"/>
      <c r="B82" s="42"/>
      <c r="C82" s="43"/>
      <c r="D82" s="43"/>
      <c r="E82" s="174" t="s">
        <v>1240</v>
      </c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137</v>
      </c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6.5" customHeight="1">
      <c r="A84" s="41"/>
      <c r="B84" s="42"/>
      <c r="C84" s="43"/>
      <c r="D84" s="43"/>
      <c r="E84" s="72" t="str">
        <f>E11</f>
        <v>2022-31-301-SP - SO 301 - Soupis prací - Dešťová kanalizace</v>
      </c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5" t="s">
        <v>22</v>
      </c>
      <c r="D86" s="43"/>
      <c r="E86" s="43"/>
      <c r="F86" s="30" t="str">
        <f>F14</f>
        <v>silnice III/21233, Habartov - Na Rovince, Karlovar</v>
      </c>
      <c r="G86" s="43"/>
      <c r="H86" s="43"/>
      <c r="I86" s="35" t="s">
        <v>24</v>
      </c>
      <c r="J86" s="75" t="str">
        <f>IF(J14="","",J14)</f>
        <v>8. 1. 2023</v>
      </c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6.96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5.15" customHeight="1">
      <c r="A88" s="41"/>
      <c r="B88" s="42"/>
      <c r="C88" s="35" t="s">
        <v>26</v>
      </c>
      <c r="D88" s="43"/>
      <c r="E88" s="43"/>
      <c r="F88" s="30" t="str">
        <f>E17</f>
        <v>Město Habartov</v>
      </c>
      <c r="G88" s="43"/>
      <c r="H88" s="43"/>
      <c r="I88" s="35" t="s">
        <v>34</v>
      </c>
      <c r="J88" s="39" t="str">
        <f>E23</f>
        <v>Ing. Jan Révay</v>
      </c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5.15" customHeight="1">
      <c r="A89" s="41"/>
      <c r="B89" s="42"/>
      <c r="C89" s="35" t="s">
        <v>32</v>
      </c>
      <c r="D89" s="43"/>
      <c r="E89" s="43"/>
      <c r="F89" s="30" t="str">
        <f>IF(E20="","",E20)</f>
        <v>Vyplň údaj</v>
      </c>
      <c r="G89" s="43"/>
      <c r="H89" s="43"/>
      <c r="I89" s="35" t="s">
        <v>39</v>
      </c>
      <c r="J89" s="39" t="str">
        <f>E26</f>
        <v>Ing. Martin Haueisen</v>
      </c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0.32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11" customFormat="1" ht="29.28" customHeight="1">
      <c r="A91" s="190"/>
      <c r="B91" s="191"/>
      <c r="C91" s="192" t="s">
        <v>278</v>
      </c>
      <c r="D91" s="193" t="s">
        <v>64</v>
      </c>
      <c r="E91" s="193" t="s">
        <v>60</v>
      </c>
      <c r="F91" s="193" t="s">
        <v>61</v>
      </c>
      <c r="G91" s="193" t="s">
        <v>279</v>
      </c>
      <c r="H91" s="193" t="s">
        <v>280</v>
      </c>
      <c r="I91" s="193" t="s">
        <v>281</v>
      </c>
      <c r="J91" s="193" t="s">
        <v>258</v>
      </c>
      <c r="K91" s="194" t="s">
        <v>282</v>
      </c>
      <c r="L91" s="195"/>
      <c r="M91" s="95" t="s">
        <v>42</v>
      </c>
      <c r="N91" s="96" t="s">
        <v>49</v>
      </c>
      <c r="O91" s="96" t="s">
        <v>283</v>
      </c>
      <c r="P91" s="96" t="s">
        <v>284</v>
      </c>
      <c r="Q91" s="96" t="s">
        <v>285</v>
      </c>
      <c r="R91" s="96" t="s">
        <v>286</v>
      </c>
      <c r="S91" s="96" t="s">
        <v>287</v>
      </c>
      <c r="T91" s="97" t="s">
        <v>288</v>
      </c>
      <c r="U91" s="190"/>
      <c r="V91" s="190"/>
      <c r="W91" s="190"/>
      <c r="X91" s="190"/>
      <c r="Y91" s="190"/>
      <c r="Z91" s="190"/>
      <c r="AA91" s="190"/>
      <c r="AB91" s="190"/>
      <c r="AC91" s="190"/>
      <c r="AD91" s="190"/>
      <c r="AE91" s="190"/>
    </row>
    <row r="92" s="2" customFormat="1" ht="22.8" customHeight="1">
      <c r="A92" s="41"/>
      <c r="B92" s="42"/>
      <c r="C92" s="102" t="s">
        <v>289</v>
      </c>
      <c r="D92" s="43"/>
      <c r="E92" s="43"/>
      <c r="F92" s="43"/>
      <c r="G92" s="43"/>
      <c r="H92" s="43"/>
      <c r="I92" s="43"/>
      <c r="J92" s="196">
        <f>BK92</f>
        <v>0</v>
      </c>
      <c r="K92" s="43"/>
      <c r="L92" s="47"/>
      <c r="M92" s="98"/>
      <c r="N92" s="197"/>
      <c r="O92" s="99"/>
      <c r="P92" s="198">
        <f>P93</f>
        <v>0</v>
      </c>
      <c r="Q92" s="99"/>
      <c r="R92" s="198">
        <f>R93</f>
        <v>89.274766899999989</v>
      </c>
      <c r="S92" s="99"/>
      <c r="T92" s="199">
        <f>T93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78</v>
      </c>
      <c r="AU92" s="20" t="s">
        <v>259</v>
      </c>
      <c r="BK92" s="200">
        <f>BK93</f>
        <v>0</v>
      </c>
    </row>
    <row r="93" s="12" customFormat="1" ht="25.92" customHeight="1">
      <c r="A93" s="12"/>
      <c r="B93" s="201"/>
      <c r="C93" s="202"/>
      <c r="D93" s="203" t="s">
        <v>78</v>
      </c>
      <c r="E93" s="204" t="s">
        <v>290</v>
      </c>
      <c r="F93" s="204" t="s">
        <v>291</v>
      </c>
      <c r="G93" s="202"/>
      <c r="H93" s="202"/>
      <c r="I93" s="205"/>
      <c r="J93" s="206">
        <f>BK93</f>
        <v>0</v>
      </c>
      <c r="K93" s="202"/>
      <c r="L93" s="207"/>
      <c r="M93" s="208"/>
      <c r="N93" s="209"/>
      <c r="O93" s="209"/>
      <c r="P93" s="210">
        <f>P94+P157+P163+P170+P336+P342</f>
        <v>0</v>
      </c>
      <c r="Q93" s="209"/>
      <c r="R93" s="210">
        <f>R94+R157+R163+R170+R336+R342</f>
        <v>89.274766899999989</v>
      </c>
      <c r="S93" s="209"/>
      <c r="T93" s="211">
        <f>T94+T157+T163+T170+T336+T342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2" t="s">
        <v>86</v>
      </c>
      <c r="AT93" s="213" t="s">
        <v>78</v>
      </c>
      <c r="AU93" s="213" t="s">
        <v>79</v>
      </c>
      <c r="AY93" s="212" t="s">
        <v>292</v>
      </c>
      <c r="BK93" s="214">
        <f>BK94+BK157+BK163+BK170+BK336+BK342</f>
        <v>0</v>
      </c>
    </row>
    <row r="94" s="12" customFormat="1" ht="22.8" customHeight="1">
      <c r="A94" s="12"/>
      <c r="B94" s="201"/>
      <c r="C94" s="202"/>
      <c r="D94" s="203" t="s">
        <v>78</v>
      </c>
      <c r="E94" s="215" t="s">
        <v>86</v>
      </c>
      <c r="F94" s="215" t="s">
        <v>293</v>
      </c>
      <c r="G94" s="202"/>
      <c r="H94" s="202"/>
      <c r="I94" s="205"/>
      <c r="J94" s="216">
        <f>BK94</f>
        <v>0</v>
      </c>
      <c r="K94" s="202"/>
      <c r="L94" s="207"/>
      <c r="M94" s="208"/>
      <c r="N94" s="209"/>
      <c r="O94" s="209"/>
      <c r="P94" s="210">
        <f>SUM(P95:P156)</f>
        <v>0</v>
      </c>
      <c r="Q94" s="209"/>
      <c r="R94" s="210">
        <f>SUM(R95:R156)</f>
        <v>0.65644400000000003</v>
      </c>
      <c r="S94" s="209"/>
      <c r="T94" s="211">
        <f>SUM(T95:T156)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2" t="s">
        <v>86</v>
      </c>
      <c r="AT94" s="213" t="s">
        <v>78</v>
      </c>
      <c r="AU94" s="213" t="s">
        <v>86</v>
      </c>
      <c r="AY94" s="212" t="s">
        <v>292</v>
      </c>
      <c r="BK94" s="214">
        <f>SUM(BK95:BK156)</f>
        <v>0</v>
      </c>
    </row>
    <row r="95" s="2" customFormat="1" ht="24.15" customHeight="1">
      <c r="A95" s="41"/>
      <c r="B95" s="42"/>
      <c r="C95" s="217" t="s">
        <v>86</v>
      </c>
      <c r="D95" s="217" t="s">
        <v>294</v>
      </c>
      <c r="E95" s="218" t="s">
        <v>314</v>
      </c>
      <c r="F95" s="219" t="s">
        <v>315</v>
      </c>
      <c r="G95" s="220" t="s">
        <v>212</v>
      </c>
      <c r="H95" s="221">
        <v>100.304</v>
      </c>
      <c r="I95" s="222"/>
      <c r="J95" s="223">
        <f>ROUND(I95*H95,2)</f>
        <v>0</v>
      </c>
      <c r="K95" s="219" t="s">
        <v>297</v>
      </c>
      <c r="L95" s="47"/>
      <c r="M95" s="224" t="s">
        <v>42</v>
      </c>
      <c r="N95" s="225" t="s">
        <v>50</v>
      </c>
      <c r="O95" s="87"/>
      <c r="P95" s="226">
        <f>O95*H95</f>
        <v>0</v>
      </c>
      <c r="Q95" s="226">
        <v>0</v>
      </c>
      <c r="R95" s="226">
        <f>Q95*H95</f>
        <v>0</v>
      </c>
      <c r="S95" s="226">
        <v>0</v>
      </c>
      <c r="T95" s="227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8" t="s">
        <v>150</v>
      </c>
      <c r="AT95" s="228" t="s">
        <v>294</v>
      </c>
      <c r="AU95" s="228" t="s">
        <v>88</v>
      </c>
      <c r="AY95" s="20" t="s">
        <v>292</v>
      </c>
      <c r="BE95" s="229">
        <f>IF(N95="základní",J95,0)</f>
        <v>0</v>
      </c>
      <c r="BF95" s="229">
        <f>IF(N95="snížená",J95,0)</f>
        <v>0</v>
      </c>
      <c r="BG95" s="229">
        <f>IF(N95="zákl. přenesená",J95,0)</f>
        <v>0</v>
      </c>
      <c r="BH95" s="229">
        <f>IF(N95="sníž. přenesená",J95,0)</f>
        <v>0</v>
      </c>
      <c r="BI95" s="229">
        <f>IF(N95="nulová",J95,0)</f>
        <v>0</v>
      </c>
      <c r="BJ95" s="20" t="s">
        <v>86</v>
      </c>
      <c r="BK95" s="229">
        <f>ROUND(I95*H95,2)</f>
        <v>0</v>
      </c>
      <c r="BL95" s="20" t="s">
        <v>150</v>
      </c>
      <c r="BM95" s="228" t="s">
        <v>1263</v>
      </c>
    </row>
    <row r="96" s="2" customFormat="1">
      <c r="A96" s="41"/>
      <c r="B96" s="42"/>
      <c r="C96" s="43"/>
      <c r="D96" s="230" t="s">
        <v>299</v>
      </c>
      <c r="E96" s="43"/>
      <c r="F96" s="231" t="s">
        <v>317</v>
      </c>
      <c r="G96" s="43"/>
      <c r="H96" s="43"/>
      <c r="I96" s="232"/>
      <c r="J96" s="43"/>
      <c r="K96" s="43"/>
      <c r="L96" s="47"/>
      <c r="M96" s="233"/>
      <c r="N96" s="234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299</v>
      </c>
      <c r="AU96" s="20" t="s">
        <v>88</v>
      </c>
    </row>
    <row r="97" s="13" customFormat="1">
      <c r="A97" s="13"/>
      <c r="B97" s="235"/>
      <c r="C97" s="236"/>
      <c r="D97" s="237" t="s">
        <v>301</v>
      </c>
      <c r="E97" s="238" t="s">
        <v>42</v>
      </c>
      <c r="F97" s="239" t="s">
        <v>1264</v>
      </c>
      <c r="G97" s="236"/>
      <c r="H97" s="238" t="s">
        <v>42</v>
      </c>
      <c r="I97" s="240"/>
      <c r="J97" s="236"/>
      <c r="K97" s="236"/>
      <c r="L97" s="241"/>
      <c r="M97" s="242"/>
      <c r="N97" s="243"/>
      <c r="O97" s="243"/>
      <c r="P97" s="243"/>
      <c r="Q97" s="243"/>
      <c r="R97" s="243"/>
      <c r="S97" s="243"/>
      <c r="T97" s="244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5" t="s">
        <v>301</v>
      </c>
      <c r="AU97" s="245" t="s">
        <v>88</v>
      </c>
      <c r="AV97" s="13" t="s">
        <v>86</v>
      </c>
      <c r="AW97" s="13" t="s">
        <v>38</v>
      </c>
      <c r="AX97" s="13" t="s">
        <v>79</v>
      </c>
      <c r="AY97" s="245" t="s">
        <v>292</v>
      </c>
    </row>
    <row r="98" s="14" customFormat="1">
      <c r="A98" s="14"/>
      <c r="B98" s="246"/>
      <c r="C98" s="247"/>
      <c r="D98" s="237" t="s">
        <v>301</v>
      </c>
      <c r="E98" s="248" t="s">
        <v>157</v>
      </c>
      <c r="F98" s="249" t="s">
        <v>1265</v>
      </c>
      <c r="G98" s="247"/>
      <c r="H98" s="250">
        <v>90.079999999999998</v>
      </c>
      <c r="I98" s="251"/>
      <c r="J98" s="247"/>
      <c r="K98" s="247"/>
      <c r="L98" s="252"/>
      <c r="M98" s="253"/>
      <c r="N98" s="254"/>
      <c r="O98" s="254"/>
      <c r="P98" s="254"/>
      <c r="Q98" s="254"/>
      <c r="R98" s="254"/>
      <c r="S98" s="254"/>
      <c r="T98" s="255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56" t="s">
        <v>301</v>
      </c>
      <c r="AU98" s="256" t="s">
        <v>88</v>
      </c>
      <c r="AV98" s="14" t="s">
        <v>88</v>
      </c>
      <c r="AW98" s="14" t="s">
        <v>38</v>
      </c>
      <c r="AX98" s="14" t="s">
        <v>79</v>
      </c>
      <c r="AY98" s="256" t="s">
        <v>292</v>
      </c>
    </row>
    <row r="99" s="14" customFormat="1">
      <c r="A99" s="14"/>
      <c r="B99" s="246"/>
      <c r="C99" s="247"/>
      <c r="D99" s="237" t="s">
        <v>301</v>
      </c>
      <c r="E99" s="248" t="s">
        <v>161</v>
      </c>
      <c r="F99" s="249" t="s">
        <v>1266</v>
      </c>
      <c r="G99" s="247"/>
      <c r="H99" s="250">
        <v>10.224</v>
      </c>
      <c r="I99" s="251"/>
      <c r="J99" s="247"/>
      <c r="K99" s="247"/>
      <c r="L99" s="252"/>
      <c r="M99" s="253"/>
      <c r="N99" s="254"/>
      <c r="O99" s="254"/>
      <c r="P99" s="254"/>
      <c r="Q99" s="254"/>
      <c r="R99" s="254"/>
      <c r="S99" s="254"/>
      <c r="T99" s="255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6" t="s">
        <v>301</v>
      </c>
      <c r="AU99" s="256" t="s">
        <v>88</v>
      </c>
      <c r="AV99" s="14" t="s">
        <v>88</v>
      </c>
      <c r="AW99" s="14" t="s">
        <v>38</v>
      </c>
      <c r="AX99" s="14" t="s">
        <v>79</v>
      </c>
      <c r="AY99" s="256" t="s">
        <v>292</v>
      </c>
    </row>
    <row r="100" s="15" customFormat="1">
      <c r="A100" s="15"/>
      <c r="B100" s="257"/>
      <c r="C100" s="258"/>
      <c r="D100" s="237" t="s">
        <v>301</v>
      </c>
      <c r="E100" s="259" t="s">
        <v>42</v>
      </c>
      <c r="F100" s="260" t="s">
        <v>303</v>
      </c>
      <c r="G100" s="258"/>
      <c r="H100" s="261">
        <v>100.304</v>
      </c>
      <c r="I100" s="262"/>
      <c r="J100" s="258"/>
      <c r="K100" s="258"/>
      <c r="L100" s="263"/>
      <c r="M100" s="264"/>
      <c r="N100" s="265"/>
      <c r="O100" s="265"/>
      <c r="P100" s="265"/>
      <c r="Q100" s="265"/>
      <c r="R100" s="265"/>
      <c r="S100" s="265"/>
      <c r="T100" s="266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T100" s="267" t="s">
        <v>301</v>
      </c>
      <c r="AU100" s="267" t="s">
        <v>88</v>
      </c>
      <c r="AV100" s="15" t="s">
        <v>150</v>
      </c>
      <c r="AW100" s="15" t="s">
        <v>38</v>
      </c>
      <c r="AX100" s="15" t="s">
        <v>86</v>
      </c>
      <c r="AY100" s="267" t="s">
        <v>292</v>
      </c>
    </row>
    <row r="101" s="2" customFormat="1" ht="24.15" customHeight="1">
      <c r="A101" s="41"/>
      <c r="B101" s="42"/>
      <c r="C101" s="217" t="s">
        <v>88</v>
      </c>
      <c r="D101" s="217" t="s">
        <v>294</v>
      </c>
      <c r="E101" s="218" t="s">
        <v>1267</v>
      </c>
      <c r="F101" s="219" t="s">
        <v>1268</v>
      </c>
      <c r="G101" s="220" t="s">
        <v>212</v>
      </c>
      <c r="H101" s="221">
        <v>675.22900000000004</v>
      </c>
      <c r="I101" s="222"/>
      <c r="J101" s="223">
        <f>ROUND(I101*H101,2)</f>
        <v>0</v>
      </c>
      <c r="K101" s="219" t="s">
        <v>297</v>
      </c>
      <c r="L101" s="47"/>
      <c r="M101" s="224" t="s">
        <v>42</v>
      </c>
      <c r="N101" s="225" t="s">
        <v>50</v>
      </c>
      <c r="O101" s="87"/>
      <c r="P101" s="226">
        <f>O101*H101</f>
        <v>0</v>
      </c>
      <c r="Q101" s="226">
        <v>0</v>
      </c>
      <c r="R101" s="226">
        <f>Q101*H101</f>
        <v>0</v>
      </c>
      <c r="S101" s="226">
        <v>0</v>
      </c>
      <c r="T101" s="227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8" t="s">
        <v>150</v>
      </c>
      <c r="AT101" s="228" t="s">
        <v>294</v>
      </c>
      <c r="AU101" s="228" t="s">
        <v>88</v>
      </c>
      <c r="AY101" s="20" t="s">
        <v>292</v>
      </c>
      <c r="BE101" s="229">
        <f>IF(N101="základní",J101,0)</f>
        <v>0</v>
      </c>
      <c r="BF101" s="229">
        <f>IF(N101="snížená",J101,0)</f>
        <v>0</v>
      </c>
      <c r="BG101" s="229">
        <f>IF(N101="zákl. přenesená",J101,0)</f>
        <v>0</v>
      </c>
      <c r="BH101" s="229">
        <f>IF(N101="sníž. přenesená",J101,0)</f>
        <v>0</v>
      </c>
      <c r="BI101" s="229">
        <f>IF(N101="nulová",J101,0)</f>
        <v>0</v>
      </c>
      <c r="BJ101" s="20" t="s">
        <v>86</v>
      </c>
      <c r="BK101" s="229">
        <f>ROUND(I101*H101,2)</f>
        <v>0</v>
      </c>
      <c r="BL101" s="20" t="s">
        <v>150</v>
      </c>
      <c r="BM101" s="228" t="s">
        <v>1269</v>
      </c>
    </row>
    <row r="102" s="2" customFormat="1">
      <c r="A102" s="41"/>
      <c r="B102" s="42"/>
      <c r="C102" s="43"/>
      <c r="D102" s="230" t="s">
        <v>299</v>
      </c>
      <c r="E102" s="43"/>
      <c r="F102" s="231" t="s">
        <v>1270</v>
      </c>
      <c r="G102" s="43"/>
      <c r="H102" s="43"/>
      <c r="I102" s="232"/>
      <c r="J102" s="43"/>
      <c r="K102" s="43"/>
      <c r="L102" s="47"/>
      <c r="M102" s="233"/>
      <c r="N102" s="234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299</v>
      </c>
      <c r="AU102" s="20" t="s">
        <v>88</v>
      </c>
    </row>
    <row r="103" s="13" customFormat="1">
      <c r="A103" s="13"/>
      <c r="B103" s="235"/>
      <c r="C103" s="236"/>
      <c r="D103" s="237" t="s">
        <v>301</v>
      </c>
      <c r="E103" s="238" t="s">
        <v>42</v>
      </c>
      <c r="F103" s="239" t="s">
        <v>1271</v>
      </c>
      <c r="G103" s="236"/>
      <c r="H103" s="238" t="s">
        <v>42</v>
      </c>
      <c r="I103" s="240"/>
      <c r="J103" s="236"/>
      <c r="K103" s="236"/>
      <c r="L103" s="241"/>
      <c r="M103" s="242"/>
      <c r="N103" s="243"/>
      <c r="O103" s="243"/>
      <c r="P103" s="243"/>
      <c r="Q103" s="243"/>
      <c r="R103" s="243"/>
      <c r="S103" s="243"/>
      <c r="T103" s="244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5" t="s">
        <v>301</v>
      </c>
      <c r="AU103" s="245" t="s">
        <v>88</v>
      </c>
      <c r="AV103" s="13" t="s">
        <v>86</v>
      </c>
      <c r="AW103" s="13" t="s">
        <v>38</v>
      </c>
      <c r="AX103" s="13" t="s">
        <v>79</v>
      </c>
      <c r="AY103" s="245" t="s">
        <v>292</v>
      </c>
    </row>
    <row r="104" s="14" customFormat="1">
      <c r="A104" s="14"/>
      <c r="B104" s="246"/>
      <c r="C104" s="247"/>
      <c r="D104" s="237" t="s">
        <v>301</v>
      </c>
      <c r="E104" s="248" t="s">
        <v>159</v>
      </c>
      <c r="F104" s="249" t="s">
        <v>1272</v>
      </c>
      <c r="G104" s="247"/>
      <c r="H104" s="250">
        <v>675.22900000000004</v>
      </c>
      <c r="I104" s="251"/>
      <c r="J104" s="247"/>
      <c r="K104" s="247"/>
      <c r="L104" s="252"/>
      <c r="M104" s="253"/>
      <c r="N104" s="254"/>
      <c r="O104" s="254"/>
      <c r="P104" s="254"/>
      <c r="Q104" s="254"/>
      <c r="R104" s="254"/>
      <c r="S104" s="254"/>
      <c r="T104" s="255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6" t="s">
        <v>301</v>
      </c>
      <c r="AU104" s="256" t="s">
        <v>88</v>
      </c>
      <c r="AV104" s="14" t="s">
        <v>88</v>
      </c>
      <c r="AW104" s="14" t="s">
        <v>38</v>
      </c>
      <c r="AX104" s="14" t="s">
        <v>79</v>
      </c>
      <c r="AY104" s="256" t="s">
        <v>292</v>
      </c>
    </row>
    <row r="105" s="15" customFormat="1">
      <c r="A105" s="15"/>
      <c r="B105" s="257"/>
      <c r="C105" s="258"/>
      <c r="D105" s="237" t="s">
        <v>301</v>
      </c>
      <c r="E105" s="259" t="s">
        <v>42</v>
      </c>
      <c r="F105" s="260" t="s">
        <v>303</v>
      </c>
      <c r="G105" s="258"/>
      <c r="H105" s="261">
        <v>675.22900000000004</v>
      </c>
      <c r="I105" s="262"/>
      <c r="J105" s="258"/>
      <c r="K105" s="258"/>
      <c r="L105" s="263"/>
      <c r="M105" s="264"/>
      <c r="N105" s="265"/>
      <c r="O105" s="265"/>
      <c r="P105" s="265"/>
      <c r="Q105" s="265"/>
      <c r="R105" s="265"/>
      <c r="S105" s="265"/>
      <c r="T105" s="266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67" t="s">
        <v>301</v>
      </c>
      <c r="AU105" s="267" t="s">
        <v>88</v>
      </c>
      <c r="AV105" s="15" t="s">
        <v>150</v>
      </c>
      <c r="AW105" s="15" t="s">
        <v>38</v>
      </c>
      <c r="AX105" s="15" t="s">
        <v>86</v>
      </c>
      <c r="AY105" s="267" t="s">
        <v>292</v>
      </c>
    </row>
    <row r="106" s="2" customFormat="1" ht="24.15" customHeight="1">
      <c r="A106" s="41"/>
      <c r="B106" s="42"/>
      <c r="C106" s="217" t="s">
        <v>188</v>
      </c>
      <c r="D106" s="217" t="s">
        <v>294</v>
      </c>
      <c r="E106" s="218" t="s">
        <v>1273</v>
      </c>
      <c r="F106" s="219" t="s">
        <v>1274</v>
      </c>
      <c r="G106" s="220" t="s">
        <v>116</v>
      </c>
      <c r="H106" s="221">
        <v>1131.8</v>
      </c>
      <c r="I106" s="222"/>
      <c r="J106" s="223">
        <f>ROUND(I106*H106,2)</f>
        <v>0</v>
      </c>
      <c r="K106" s="219" t="s">
        <v>297</v>
      </c>
      <c r="L106" s="47"/>
      <c r="M106" s="224" t="s">
        <v>42</v>
      </c>
      <c r="N106" s="225" t="s">
        <v>50</v>
      </c>
      <c r="O106" s="87"/>
      <c r="P106" s="226">
        <f>O106*H106</f>
        <v>0</v>
      </c>
      <c r="Q106" s="226">
        <v>0.00058</v>
      </c>
      <c r="R106" s="226">
        <f>Q106*H106</f>
        <v>0.65644400000000003</v>
      </c>
      <c r="S106" s="226">
        <v>0</v>
      </c>
      <c r="T106" s="227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8" t="s">
        <v>150</v>
      </c>
      <c r="AT106" s="228" t="s">
        <v>294</v>
      </c>
      <c r="AU106" s="228" t="s">
        <v>88</v>
      </c>
      <c r="AY106" s="20" t="s">
        <v>292</v>
      </c>
      <c r="BE106" s="229">
        <f>IF(N106="základní",J106,0)</f>
        <v>0</v>
      </c>
      <c r="BF106" s="229">
        <f>IF(N106="snížená",J106,0)</f>
        <v>0</v>
      </c>
      <c r="BG106" s="229">
        <f>IF(N106="zákl. přenesená",J106,0)</f>
        <v>0</v>
      </c>
      <c r="BH106" s="229">
        <f>IF(N106="sníž. přenesená",J106,0)</f>
        <v>0</v>
      </c>
      <c r="BI106" s="229">
        <f>IF(N106="nulová",J106,0)</f>
        <v>0</v>
      </c>
      <c r="BJ106" s="20" t="s">
        <v>86</v>
      </c>
      <c r="BK106" s="229">
        <f>ROUND(I106*H106,2)</f>
        <v>0</v>
      </c>
      <c r="BL106" s="20" t="s">
        <v>150</v>
      </c>
      <c r="BM106" s="228" t="s">
        <v>1275</v>
      </c>
    </row>
    <row r="107" s="2" customFormat="1">
      <c r="A107" s="41"/>
      <c r="B107" s="42"/>
      <c r="C107" s="43"/>
      <c r="D107" s="230" t="s">
        <v>299</v>
      </c>
      <c r="E107" s="43"/>
      <c r="F107" s="231" t="s">
        <v>1276</v>
      </c>
      <c r="G107" s="43"/>
      <c r="H107" s="43"/>
      <c r="I107" s="232"/>
      <c r="J107" s="43"/>
      <c r="K107" s="43"/>
      <c r="L107" s="47"/>
      <c r="M107" s="233"/>
      <c r="N107" s="234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299</v>
      </c>
      <c r="AU107" s="20" t="s">
        <v>88</v>
      </c>
    </row>
    <row r="108" s="13" customFormat="1">
      <c r="A108" s="13"/>
      <c r="B108" s="235"/>
      <c r="C108" s="236"/>
      <c r="D108" s="237" t="s">
        <v>301</v>
      </c>
      <c r="E108" s="238" t="s">
        <v>42</v>
      </c>
      <c r="F108" s="239" t="s">
        <v>1277</v>
      </c>
      <c r="G108" s="236"/>
      <c r="H108" s="238" t="s">
        <v>42</v>
      </c>
      <c r="I108" s="240"/>
      <c r="J108" s="236"/>
      <c r="K108" s="236"/>
      <c r="L108" s="241"/>
      <c r="M108" s="242"/>
      <c r="N108" s="243"/>
      <c r="O108" s="243"/>
      <c r="P108" s="243"/>
      <c r="Q108" s="243"/>
      <c r="R108" s="243"/>
      <c r="S108" s="243"/>
      <c r="T108" s="244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5" t="s">
        <v>301</v>
      </c>
      <c r="AU108" s="245" t="s">
        <v>88</v>
      </c>
      <c r="AV108" s="13" t="s">
        <v>86</v>
      </c>
      <c r="AW108" s="13" t="s">
        <v>38</v>
      </c>
      <c r="AX108" s="13" t="s">
        <v>79</v>
      </c>
      <c r="AY108" s="245" t="s">
        <v>292</v>
      </c>
    </row>
    <row r="109" s="14" customFormat="1">
      <c r="A109" s="14"/>
      <c r="B109" s="246"/>
      <c r="C109" s="247"/>
      <c r="D109" s="237" t="s">
        <v>301</v>
      </c>
      <c r="E109" s="248" t="s">
        <v>169</v>
      </c>
      <c r="F109" s="249" t="s">
        <v>1278</v>
      </c>
      <c r="G109" s="247"/>
      <c r="H109" s="250">
        <v>1131.8</v>
      </c>
      <c r="I109" s="251"/>
      <c r="J109" s="247"/>
      <c r="K109" s="247"/>
      <c r="L109" s="252"/>
      <c r="M109" s="253"/>
      <c r="N109" s="254"/>
      <c r="O109" s="254"/>
      <c r="P109" s="254"/>
      <c r="Q109" s="254"/>
      <c r="R109" s="254"/>
      <c r="S109" s="254"/>
      <c r="T109" s="255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6" t="s">
        <v>301</v>
      </c>
      <c r="AU109" s="256" t="s">
        <v>88</v>
      </c>
      <c r="AV109" s="14" t="s">
        <v>88</v>
      </c>
      <c r="AW109" s="14" t="s">
        <v>38</v>
      </c>
      <c r="AX109" s="14" t="s">
        <v>79</v>
      </c>
      <c r="AY109" s="256" t="s">
        <v>292</v>
      </c>
    </row>
    <row r="110" s="15" customFormat="1">
      <c r="A110" s="15"/>
      <c r="B110" s="257"/>
      <c r="C110" s="258"/>
      <c r="D110" s="237" t="s">
        <v>301</v>
      </c>
      <c r="E110" s="259" t="s">
        <v>42</v>
      </c>
      <c r="F110" s="260" t="s">
        <v>303</v>
      </c>
      <c r="G110" s="258"/>
      <c r="H110" s="261">
        <v>1131.8</v>
      </c>
      <c r="I110" s="262"/>
      <c r="J110" s="258"/>
      <c r="K110" s="258"/>
      <c r="L110" s="263"/>
      <c r="M110" s="264"/>
      <c r="N110" s="265"/>
      <c r="O110" s="265"/>
      <c r="P110" s="265"/>
      <c r="Q110" s="265"/>
      <c r="R110" s="265"/>
      <c r="S110" s="265"/>
      <c r="T110" s="266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67" t="s">
        <v>301</v>
      </c>
      <c r="AU110" s="267" t="s">
        <v>88</v>
      </c>
      <c r="AV110" s="15" t="s">
        <v>150</v>
      </c>
      <c r="AW110" s="15" t="s">
        <v>38</v>
      </c>
      <c r="AX110" s="15" t="s">
        <v>86</v>
      </c>
      <c r="AY110" s="267" t="s">
        <v>292</v>
      </c>
    </row>
    <row r="111" s="2" customFormat="1" ht="24.15" customHeight="1">
      <c r="A111" s="41"/>
      <c r="B111" s="42"/>
      <c r="C111" s="217" t="s">
        <v>150</v>
      </c>
      <c r="D111" s="217" t="s">
        <v>294</v>
      </c>
      <c r="E111" s="218" t="s">
        <v>1279</v>
      </c>
      <c r="F111" s="219" t="s">
        <v>1280</v>
      </c>
      <c r="G111" s="220" t="s">
        <v>116</v>
      </c>
      <c r="H111" s="221">
        <v>1131.8</v>
      </c>
      <c r="I111" s="222"/>
      <c r="J111" s="223">
        <f>ROUND(I111*H111,2)</f>
        <v>0</v>
      </c>
      <c r="K111" s="219" t="s">
        <v>297</v>
      </c>
      <c r="L111" s="47"/>
      <c r="M111" s="224" t="s">
        <v>42</v>
      </c>
      <c r="N111" s="225" t="s">
        <v>50</v>
      </c>
      <c r="O111" s="87"/>
      <c r="P111" s="226">
        <f>O111*H111</f>
        <v>0</v>
      </c>
      <c r="Q111" s="226">
        <v>0</v>
      </c>
      <c r="R111" s="226">
        <f>Q111*H111</f>
        <v>0</v>
      </c>
      <c r="S111" s="226">
        <v>0</v>
      </c>
      <c r="T111" s="227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8" t="s">
        <v>150</v>
      </c>
      <c r="AT111" s="228" t="s">
        <v>294</v>
      </c>
      <c r="AU111" s="228" t="s">
        <v>88</v>
      </c>
      <c r="AY111" s="20" t="s">
        <v>292</v>
      </c>
      <c r="BE111" s="229">
        <f>IF(N111="základní",J111,0)</f>
        <v>0</v>
      </c>
      <c r="BF111" s="229">
        <f>IF(N111="snížená",J111,0)</f>
        <v>0</v>
      </c>
      <c r="BG111" s="229">
        <f>IF(N111="zákl. přenesená",J111,0)</f>
        <v>0</v>
      </c>
      <c r="BH111" s="229">
        <f>IF(N111="sníž. přenesená",J111,0)</f>
        <v>0</v>
      </c>
      <c r="BI111" s="229">
        <f>IF(N111="nulová",J111,0)</f>
        <v>0</v>
      </c>
      <c r="BJ111" s="20" t="s">
        <v>86</v>
      </c>
      <c r="BK111" s="229">
        <f>ROUND(I111*H111,2)</f>
        <v>0</v>
      </c>
      <c r="BL111" s="20" t="s">
        <v>150</v>
      </c>
      <c r="BM111" s="228" t="s">
        <v>1281</v>
      </c>
    </row>
    <row r="112" s="2" customFormat="1">
      <c r="A112" s="41"/>
      <c r="B112" s="42"/>
      <c r="C112" s="43"/>
      <c r="D112" s="230" t="s">
        <v>299</v>
      </c>
      <c r="E112" s="43"/>
      <c r="F112" s="231" t="s">
        <v>1282</v>
      </c>
      <c r="G112" s="43"/>
      <c r="H112" s="43"/>
      <c r="I112" s="232"/>
      <c r="J112" s="43"/>
      <c r="K112" s="43"/>
      <c r="L112" s="47"/>
      <c r="M112" s="233"/>
      <c r="N112" s="234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299</v>
      </c>
      <c r="AU112" s="20" t="s">
        <v>88</v>
      </c>
    </row>
    <row r="113" s="14" customFormat="1">
      <c r="A113" s="14"/>
      <c r="B113" s="246"/>
      <c r="C113" s="247"/>
      <c r="D113" s="237" t="s">
        <v>301</v>
      </c>
      <c r="E113" s="248" t="s">
        <v>42</v>
      </c>
      <c r="F113" s="249" t="s">
        <v>169</v>
      </c>
      <c r="G113" s="247"/>
      <c r="H113" s="250">
        <v>1131.8</v>
      </c>
      <c r="I113" s="251"/>
      <c r="J113" s="247"/>
      <c r="K113" s="247"/>
      <c r="L113" s="252"/>
      <c r="M113" s="253"/>
      <c r="N113" s="254"/>
      <c r="O113" s="254"/>
      <c r="P113" s="254"/>
      <c r="Q113" s="254"/>
      <c r="R113" s="254"/>
      <c r="S113" s="254"/>
      <c r="T113" s="255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6" t="s">
        <v>301</v>
      </c>
      <c r="AU113" s="256" t="s">
        <v>88</v>
      </c>
      <c r="AV113" s="14" t="s">
        <v>88</v>
      </c>
      <c r="AW113" s="14" t="s">
        <v>38</v>
      </c>
      <c r="AX113" s="14" t="s">
        <v>79</v>
      </c>
      <c r="AY113" s="256" t="s">
        <v>292</v>
      </c>
    </row>
    <row r="114" s="15" customFormat="1">
      <c r="A114" s="15"/>
      <c r="B114" s="257"/>
      <c r="C114" s="258"/>
      <c r="D114" s="237" t="s">
        <v>301</v>
      </c>
      <c r="E114" s="259" t="s">
        <v>42</v>
      </c>
      <c r="F114" s="260" t="s">
        <v>303</v>
      </c>
      <c r="G114" s="258"/>
      <c r="H114" s="261">
        <v>1131.8</v>
      </c>
      <c r="I114" s="262"/>
      <c r="J114" s="258"/>
      <c r="K114" s="258"/>
      <c r="L114" s="263"/>
      <c r="M114" s="264"/>
      <c r="N114" s="265"/>
      <c r="O114" s="265"/>
      <c r="P114" s="265"/>
      <c r="Q114" s="265"/>
      <c r="R114" s="265"/>
      <c r="S114" s="265"/>
      <c r="T114" s="266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67" t="s">
        <v>301</v>
      </c>
      <c r="AU114" s="267" t="s">
        <v>88</v>
      </c>
      <c r="AV114" s="15" t="s">
        <v>150</v>
      </c>
      <c r="AW114" s="15" t="s">
        <v>38</v>
      </c>
      <c r="AX114" s="15" t="s">
        <v>86</v>
      </c>
      <c r="AY114" s="267" t="s">
        <v>292</v>
      </c>
    </row>
    <row r="115" s="2" customFormat="1" ht="37.8" customHeight="1">
      <c r="A115" s="41"/>
      <c r="B115" s="42"/>
      <c r="C115" s="217" t="s">
        <v>256</v>
      </c>
      <c r="D115" s="217" t="s">
        <v>294</v>
      </c>
      <c r="E115" s="218" t="s">
        <v>327</v>
      </c>
      <c r="F115" s="219" t="s">
        <v>328</v>
      </c>
      <c r="G115" s="220" t="s">
        <v>212</v>
      </c>
      <c r="H115" s="221">
        <v>1446.471</v>
      </c>
      <c r="I115" s="222"/>
      <c r="J115" s="223">
        <f>ROUND(I115*H115,2)</f>
        <v>0</v>
      </c>
      <c r="K115" s="219" t="s">
        <v>297</v>
      </c>
      <c r="L115" s="47"/>
      <c r="M115" s="224" t="s">
        <v>42</v>
      </c>
      <c r="N115" s="225" t="s">
        <v>50</v>
      </c>
      <c r="O115" s="87"/>
      <c r="P115" s="226">
        <f>O115*H115</f>
        <v>0</v>
      </c>
      <c r="Q115" s="226">
        <v>0</v>
      </c>
      <c r="R115" s="226">
        <f>Q115*H115</f>
        <v>0</v>
      </c>
      <c r="S115" s="226">
        <v>0</v>
      </c>
      <c r="T115" s="227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8" t="s">
        <v>150</v>
      </c>
      <c r="AT115" s="228" t="s">
        <v>294</v>
      </c>
      <c r="AU115" s="228" t="s">
        <v>88</v>
      </c>
      <c r="AY115" s="20" t="s">
        <v>292</v>
      </c>
      <c r="BE115" s="229">
        <f>IF(N115="základní",J115,0)</f>
        <v>0</v>
      </c>
      <c r="BF115" s="229">
        <f>IF(N115="snížená",J115,0)</f>
        <v>0</v>
      </c>
      <c r="BG115" s="229">
        <f>IF(N115="zákl. přenesená",J115,0)</f>
        <v>0</v>
      </c>
      <c r="BH115" s="229">
        <f>IF(N115="sníž. přenesená",J115,0)</f>
        <v>0</v>
      </c>
      <c r="BI115" s="229">
        <f>IF(N115="nulová",J115,0)</f>
        <v>0</v>
      </c>
      <c r="BJ115" s="20" t="s">
        <v>86</v>
      </c>
      <c r="BK115" s="229">
        <f>ROUND(I115*H115,2)</f>
        <v>0</v>
      </c>
      <c r="BL115" s="20" t="s">
        <v>150</v>
      </c>
      <c r="BM115" s="228" t="s">
        <v>1283</v>
      </c>
    </row>
    <row r="116" s="2" customFormat="1">
      <c r="A116" s="41"/>
      <c r="B116" s="42"/>
      <c r="C116" s="43"/>
      <c r="D116" s="230" t="s">
        <v>299</v>
      </c>
      <c r="E116" s="43"/>
      <c r="F116" s="231" t="s">
        <v>330</v>
      </c>
      <c r="G116" s="43"/>
      <c r="H116" s="43"/>
      <c r="I116" s="232"/>
      <c r="J116" s="43"/>
      <c r="K116" s="43"/>
      <c r="L116" s="47"/>
      <c r="M116" s="233"/>
      <c r="N116" s="234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299</v>
      </c>
      <c r="AU116" s="20" t="s">
        <v>88</v>
      </c>
    </row>
    <row r="117" s="14" customFormat="1">
      <c r="A117" s="14"/>
      <c r="B117" s="246"/>
      <c r="C117" s="247"/>
      <c r="D117" s="237" t="s">
        <v>301</v>
      </c>
      <c r="E117" s="248" t="s">
        <v>42</v>
      </c>
      <c r="F117" s="249" t="s">
        <v>1284</v>
      </c>
      <c r="G117" s="247"/>
      <c r="H117" s="250">
        <v>775.53300000000002</v>
      </c>
      <c r="I117" s="251"/>
      <c r="J117" s="247"/>
      <c r="K117" s="247"/>
      <c r="L117" s="252"/>
      <c r="M117" s="253"/>
      <c r="N117" s="254"/>
      <c r="O117" s="254"/>
      <c r="P117" s="254"/>
      <c r="Q117" s="254"/>
      <c r="R117" s="254"/>
      <c r="S117" s="254"/>
      <c r="T117" s="255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6" t="s">
        <v>301</v>
      </c>
      <c r="AU117" s="256" t="s">
        <v>88</v>
      </c>
      <c r="AV117" s="14" t="s">
        <v>88</v>
      </c>
      <c r="AW117" s="14" t="s">
        <v>38</v>
      </c>
      <c r="AX117" s="14" t="s">
        <v>79</v>
      </c>
      <c r="AY117" s="256" t="s">
        <v>292</v>
      </c>
    </row>
    <row r="118" s="14" customFormat="1">
      <c r="A118" s="14"/>
      <c r="B118" s="246"/>
      <c r="C118" s="247"/>
      <c r="D118" s="237" t="s">
        <v>301</v>
      </c>
      <c r="E118" s="248" t="s">
        <v>42</v>
      </c>
      <c r="F118" s="249" t="s">
        <v>1285</v>
      </c>
      <c r="G118" s="247"/>
      <c r="H118" s="250">
        <v>670.93799999999999</v>
      </c>
      <c r="I118" s="251"/>
      <c r="J118" s="247"/>
      <c r="K118" s="247"/>
      <c r="L118" s="252"/>
      <c r="M118" s="253"/>
      <c r="N118" s="254"/>
      <c r="O118" s="254"/>
      <c r="P118" s="254"/>
      <c r="Q118" s="254"/>
      <c r="R118" s="254"/>
      <c r="S118" s="254"/>
      <c r="T118" s="255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6" t="s">
        <v>301</v>
      </c>
      <c r="AU118" s="256" t="s">
        <v>88</v>
      </c>
      <c r="AV118" s="14" t="s">
        <v>88</v>
      </c>
      <c r="AW118" s="14" t="s">
        <v>38</v>
      </c>
      <c r="AX118" s="14" t="s">
        <v>79</v>
      </c>
      <c r="AY118" s="256" t="s">
        <v>292</v>
      </c>
    </row>
    <row r="119" s="15" customFormat="1">
      <c r="A119" s="15"/>
      <c r="B119" s="257"/>
      <c r="C119" s="258"/>
      <c r="D119" s="237" t="s">
        <v>301</v>
      </c>
      <c r="E119" s="259" t="s">
        <v>42</v>
      </c>
      <c r="F119" s="260" t="s">
        <v>303</v>
      </c>
      <c r="G119" s="258"/>
      <c r="H119" s="261">
        <v>1446.471</v>
      </c>
      <c r="I119" s="262"/>
      <c r="J119" s="258"/>
      <c r="K119" s="258"/>
      <c r="L119" s="263"/>
      <c r="M119" s="264"/>
      <c r="N119" s="265"/>
      <c r="O119" s="265"/>
      <c r="P119" s="265"/>
      <c r="Q119" s="265"/>
      <c r="R119" s="265"/>
      <c r="S119" s="265"/>
      <c r="T119" s="266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67" t="s">
        <v>301</v>
      </c>
      <c r="AU119" s="267" t="s">
        <v>88</v>
      </c>
      <c r="AV119" s="15" t="s">
        <v>150</v>
      </c>
      <c r="AW119" s="15" t="s">
        <v>38</v>
      </c>
      <c r="AX119" s="15" t="s">
        <v>86</v>
      </c>
      <c r="AY119" s="267" t="s">
        <v>292</v>
      </c>
    </row>
    <row r="120" s="2" customFormat="1" ht="37.8" customHeight="1">
      <c r="A120" s="41"/>
      <c r="B120" s="42"/>
      <c r="C120" s="217" t="s">
        <v>178</v>
      </c>
      <c r="D120" s="217" t="s">
        <v>294</v>
      </c>
      <c r="E120" s="218" t="s">
        <v>333</v>
      </c>
      <c r="F120" s="219" t="s">
        <v>334</v>
      </c>
      <c r="G120" s="220" t="s">
        <v>212</v>
      </c>
      <c r="H120" s="221">
        <v>21697.064999999999</v>
      </c>
      <c r="I120" s="222"/>
      <c r="J120" s="223">
        <f>ROUND(I120*H120,2)</f>
        <v>0</v>
      </c>
      <c r="K120" s="219" t="s">
        <v>297</v>
      </c>
      <c r="L120" s="47"/>
      <c r="M120" s="224" t="s">
        <v>42</v>
      </c>
      <c r="N120" s="225" t="s">
        <v>50</v>
      </c>
      <c r="O120" s="87"/>
      <c r="P120" s="226">
        <f>O120*H120</f>
        <v>0</v>
      </c>
      <c r="Q120" s="226">
        <v>0</v>
      </c>
      <c r="R120" s="226">
        <f>Q120*H120</f>
        <v>0</v>
      </c>
      <c r="S120" s="226">
        <v>0</v>
      </c>
      <c r="T120" s="227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8" t="s">
        <v>150</v>
      </c>
      <c r="AT120" s="228" t="s">
        <v>294</v>
      </c>
      <c r="AU120" s="228" t="s">
        <v>88</v>
      </c>
      <c r="AY120" s="20" t="s">
        <v>292</v>
      </c>
      <c r="BE120" s="229">
        <f>IF(N120="základní",J120,0)</f>
        <v>0</v>
      </c>
      <c r="BF120" s="229">
        <f>IF(N120="snížená",J120,0)</f>
        <v>0</v>
      </c>
      <c r="BG120" s="229">
        <f>IF(N120="zákl. přenesená",J120,0)</f>
        <v>0</v>
      </c>
      <c r="BH120" s="229">
        <f>IF(N120="sníž. přenesená",J120,0)</f>
        <v>0</v>
      </c>
      <c r="BI120" s="229">
        <f>IF(N120="nulová",J120,0)</f>
        <v>0</v>
      </c>
      <c r="BJ120" s="20" t="s">
        <v>86</v>
      </c>
      <c r="BK120" s="229">
        <f>ROUND(I120*H120,2)</f>
        <v>0</v>
      </c>
      <c r="BL120" s="20" t="s">
        <v>150</v>
      </c>
      <c r="BM120" s="228" t="s">
        <v>1286</v>
      </c>
    </row>
    <row r="121" s="2" customFormat="1">
      <c r="A121" s="41"/>
      <c r="B121" s="42"/>
      <c r="C121" s="43"/>
      <c r="D121" s="230" t="s">
        <v>299</v>
      </c>
      <c r="E121" s="43"/>
      <c r="F121" s="231" t="s">
        <v>336</v>
      </c>
      <c r="G121" s="43"/>
      <c r="H121" s="43"/>
      <c r="I121" s="232"/>
      <c r="J121" s="43"/>
      <c r="K121" s="43"/>
      <c r="L121" s="47"/>
      <c r="M121" s="233"/>
      <c r="N121" s="234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299</v>
      </c>
      <c r="AU121" s="20" t="s">
        <v>88</v>
      </c>
    </row>
    <row r="122" s="14" customFormat="1">
      <c r="A122" s="14"/>
      <c r="B122" s="246"/>
      <c r="C122" s="247"/>
      <c r="D122" s="237" t="s">
        <v>301</v>
      </c>
      <c r="E122" s="248" t="s">
        <v>42</v>
      </c>
      <c r="F122" s="249" t="s">
        <v>1287</v>
      </c>
      <c r="G122" s="247"/>
      <c r="H122" s="250">
        <v>775.53300000000002</v>
      </c>
      <c r="I122" s="251"/>
      <c r="J122" s="247"/>
      <c r="K122" s="247"/>
      <c r="L122" s="252"/>
      <c r="M122" s="253"/>
      <c r="N122" s="254"/>
      <c r="O122" s="254"/>
      <c r="P122" s="254"/>
      <c r="Q122" s="254"/>
      <c r="R122" s="254"/>
      <c r="S122" s="254"/>
      <c r="T122" s="255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6" t="s">
        <v>301</v>
      </c>
      <c r="AU122" s="256" t="s">
        <v>88</v>
      </c>
      <c r="AV122" s="14" t="s">
        <v>88</v>
      </c>
      <c r="AW122" s="14" t="s">
        <v>38</v>
      </c>
      <c r="AX122" s="14" t="s">
        <v>79</v>
      </c>
      <c r="AY122" s="256" t="s">
        <v>292</v>
      </c>
    </row>
    <row r="123" s="14" customFormat="1">
      <c r="A123" s="14"/>
      <c r="B123" s="246"/>
      <c r="C123" s="247"/>
      <c r="D123" s="237" t="s">
        <v>301</v>
      </c>
      <c r="E123" s="248" t="s">
        <v>42</v>
      </c>
      <c r="F123" s="249" t="s">
        <v>1288</v>
      </c>
      <c r="G123" s="247"/>
      <c r="H123" s="250">
        <v>670.93799999999999</v>
      </c>
      <c r="I123" s="251"/>
      <c r="J123" s="247"/>
      <c r="K123" s="247"/>
      <c r="L123" s="252"/>
      <c r="M123" s="253"/>
      <c r="N123" s="254"/>
      <c r="O123" s="254"/>
      <c r="P123" s="254"/>
      <c r="Q123" s="254"/>
      <c r="R123" s="254"/>
      <c r="S123" s="254"/>
      <c r="T123" s="255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6" t="s">
        <v>301</v>
      </c>
      <c r="AU123" s="256" t="s">
        <v>88</v>
      </c>
      <c r="AV123" s="14" t="s">
        <v>88</v>
      </c>
      <c r="AW123" s="14" t="s">
        <v>38</v>
      </c>
      <c r="AX123" s="14" t="s">
        <v>79</v>
      </c>
      <c r="AY123" s="256" t="s">
        <v>292</v>
      </c>
    </row>
    <row r="124" s="15" customFormat="1">
      <c r="A124" s="15"/>
      <c r="B124" s="257"/>
      <c r="C124" s="258"/>
      <c r="D124" s="237" t="s">
        <v>301</v>
      </c>
      <c r="E124" s="259" t="s">
        <v>42</v>
      </c>
      <c r="F124" s="260" t="s">
        <v>303</v>
      </c>
      <c r="G124" s="258"/>
      <c r="H124" s="261">
        <v>1446.471</v>
      </c>
      <c r="I124" s="262"/>
      <c r="J124" s="258"/>
      <c r="K124" s="258"/>
      <c r="L124" s="263"/>
      <c r="M124" s="264"/>
      <c r="N124" s="265"/>
      <c r="O124" s="265"/>
      <c r="P124" s="265"/>
      <c r="Q124" s="265"/>
      <c r="R124" s="265"/>
      <c r="S124" s="265"/>
      <c r="T124" s="266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67" t="s">
        <v>301</v>
      </c>
      <c r="AU124" s="267" t="s">
        <v>88</v>
      </c>
      <c r="AV124" s="15" t="s">
        <v>150</v>
      </c>
      <c r="AW124" s="15" t="s">
        <v>38</v>
      </c>
      <c r="AX124" s="15" t="s">
        <v>86</v>
      </c>
      <c r="AY124" s="267" t="s">
        <v>292</v>
      </c>
    </row>
    <row r="125" s="14" customFormat="1">
      <c r="A125" s="14"/>
      <c r="B125" s="246"/>
      <c r="C125" s="247"/>
      <c r="D125" s="237" t="s">
        <v>301</v>
      </c>
      <c r="E125" s="247"/>
      <c r="F125" s="249" t="s">
        <v>1289</v>
      </c>
      <c r="G125" s="247"/>
      <c r="H125" s="250">
        <v>21697.064999999999</v>
      </c>
      <c r="I125" s="251"/>
      <c r="J125" s="247"/>
      <c r="K125" s="247"/>
      <c r="L125" s="252"/>
      <c r="M125" s="253"/>
      <c r="N125" s="254"/>
      <c r="O125" s="254"/>
      <c r="P125" s="254"/>
      <c r="Q125" s="254"/>
      <c r="R125" s="254"/>
      <c r="S125" s="254"/>
      <c r="T125" s="255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6" t="s">
        <v>301</v>
      </c>
      <c r="AU125" s="256" t="s">
        <v>88</v>
      </c>
      <c r="AV125" s="14" t="s">
        <v>88</v>
      </c>
      <c r="AW125" s="14" t="s">
        <v>4</v>
      </c>
      <c r="AX125" s="14" t="s">
        <v>86</v>
      </c>
      <c r="AY125" s="256" t="s">
        <v>292</v>
      </c>
    </row>
    <row r="126" s="2" customFormat="1" ht="24.15" customHeight="1">
      <c r="A126" s="41"/>
      <c r="B126" s="42"/>
      <c r="C126" s="217" t="s">
        <v>182</v>
      </c>
      <c r="D126" s="217" t="s">
        <v>294</v>
      </c>
      <c r="E126" s="218" t="s">
        <v>364</v>
      </c>
      <c r="F126" s="219" t="s">
        <v>365</v>
      </c>
      <c r="G126" s="220" t="s">
        <v>353</v>
      </c>
      <c r="H126" s="221">
        <v>1395.9590000000001</v>
      </c>
      <c r="I126" s="222"/>
      <c r="J126" s="223">
        <f>ROUND(I126*H126,2)</f>
        <v>0</v>
      </c>
      <c r="K126" s="219" t="s">
        <v>297</v>
      </c>
      <c r="L126" s="47"/>
      <c r="M126" s="224" t="s">
        <v>42</v>
      </c>
      <c r="N126" s="225" t="s">
        <v>50</v>
      </c>
      <c r="O126" s="87"/>
      <c r="P126" s="226">
        <f>O126*H126</f>
        <v>0</v>
      </c>
      <c r="Q126" s="226">
        <v>0</v>
      </c>
      <c r="R126" s="226">
        <f>Q126*H126</f>
        <v>0</v>
      </c>
      <c r="S126" s="226">
        <v>0</v>
      </c>
      <c r="T126" s="227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8" t="s">
        <v>150</v>
      </c>
      <c r="AT126" s="228" t="s">
        <v>294</v>
      </c>
      <c r="AU126" s="228" t="s">
        <v>88</v>
      </c>
      <c r="AY126" s="20" t="s">
        <v>292</v>
      </c>
      <c r="BE126" s="229">
        <f>IF(N126="základní",J126,0)</f>
        <v>0</v>
      </c>
      <c r="BF126" s="229">
        <f>IF(N126="snížená",J126,0)</f>
        <v>0</v>
      </c>
      <c r="BG126" s="229">
        <f>IF(N126="zákl. přenesená",J126,0)</f>
        <v>0</v>
      </c>
      <c r="BH126" s="229">
        <f>IF(N126="sníž. přenesená",J126,0)</f>
        <v>0</v>
      </c>
      <c r="BI126" s="229">
        <f>IF(N126="nulová",J126,0)</f>
        <v>0</v>
      </c>
      <c r="BJ126" s="20" t="s">
        <v>86</v>
      </c>
      <c r="BK126" s="229">
        <f>ROUND(I126*H126,2)</f>
        <v>0</v>
      </c>
      <c r="BL126" s="20" t="s">
        <v>150</v>
      </c>
      <c r="BM126" s="228" t="s">
        <v>1290</v>
      </c>
    </row>
    <row r="127" s="2" customFormat="1">
      <c r="A127" s="41"/>
      <c r="B127" s="42"/>
      <c r="C127" s="43"/>
      <c r="D127" s="230" t="s">
        <v>299</v>
      </c>
      <c r="E127" s="43"/>
      <c r="F127" s="231" t="s">
        <v>367</v>
      </c>
      <c r="G127" s="43"/>
      <c r="H127" s="43"/>
      <c r="I127" s="232"/>
      <c r="J127" s="43"/>
      <c r="K127" s="43"/>
      <c r="L127" s="47"/>
      <c r="M127" s="233"/>
      <c r="N127" s="234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299</v>
      </c>
      <c r="AU127" s="20" t="s">
        <v>88</v>
      </c>
    </row>
    <row r="128" s="14" customFormat="1">
      <c r="A128" s="14"/>
      <c r="B128" s="246"/>
      <c r="C128" s="247"/>
      <c r="D128" s="237" t="s">
        <v>301</v>
      </c>
      <c r="E128" s="248" t="s">
        <v>42</v>
      </c>
      <c r="F128" s="249" t="s">
        <v>1291</v>
      </c>
      <c r="G128" s="247"/>
      <c r="H128" s="250">
        <v>1395.9590000000001</v>
      </c>
      <c r="I128" s="251"/>
      <c r="J128" s="247"/>
      <c r="K128" s="247"/>
      <c r="L128" s="252"/>
      <c r="M128" s="253"/>
      <c r="N128" s="254"/>
      <c r="O128" s="254"/>
      <c r="P128" s="254"/>
      <c r="Q128" s="254"/>
      <c r="R128" s="254"/>
      <c r="S128" s="254"/>
      <c r="T128" s="255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6" t="s">
        <v>301</v>
      </c>
      <c r="AU128" s="256" t="s">
        <v>88</v>
      </c>
      <c r="AV128" s="14" t="s">
        <v>88</v>
      </c>
      <c r="AW128" s="14" t="s">
        <v>38</v>
      </c>
      <c r="AX128" s="14" t="s">
        <v>79</v>
      </c>
      <c r="AY128" s="256" t="s">
        <v>292</v>
      </c>
    </row>
    <row r="129" s="15" customFormat="1">
      <c r="A129" s="15"/>
      <c r="B129" s="257"/>
      <c r="C129" s="258"/>
      <c r="D129" s="237" t="s">
        <v>301</v>
      </c>
      <c r="E129" s="259" t="s">
        <v>42</v>
      </c>
      <c r="F129" s="260" t="s">
        <v>303</v>
      </c>
      <c r="G129" s="258"/>
      <c r="H129" s="261">
        <v>1395.9590000000001</v>
      </c>
      <c r="I129" s="262"/>
      <c r="J129" s="258"/>
      <c r="K129" s="258"/>
      <c r="L129" s="263"/>
      <c r="M129" s="264"/>
      <c r="N129" s="265"/>
      <c r="O129" s="265"/>
      <c r="P129" s="265"/>
      <c r="Q129" s="265"/>
      <c r="R129" s="265"/>
      <c r="S129" s="265"/>
      <c r="T129" s="266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67" t="s">
        <v>301</v>
      </c>
      <c r="AU129" s="267" t="s">
        <v>88</v>
      </c>
      <c r="AV129" s="15" t="s">
        <v>150</v>
      </c>
      <c r="AW129" s="15" t="s">
        <v>38</v>
      </c>
      <c r="AX129" s="15" t="s">
        <v>86</v>
      </c>
      <c r="AY129" s="267" t="s">
        <v>292</v>
      </c>
    </row>
    <row r="130" s="2" customFormat="1" ht="24.15" customHeight="1">
      <c r="A130" s="41"/>
      <c r="B130" s="42"/>
      <c r="C130" s="217" t="s">
        <v>340</v>
      </c>
      <c r="D130" s="217" t="s">
        <v>294</v>
      </c>
      <c r="E130" s="218" t="s">
        <v>359</v>
      </c>
      <c r="F130" s="219" t="s">
        <v>360</v>
      </c>
      <c r="G130" s="220" t="s">
        <v>212</v>
      </c>
      <c r="H130" s="221">
        <v>775.53300000000002</v>
      </c>
      <c r="I130" s="222"/>
      <c r="J130" s="223">
        <f>ROUND(I130*H130,2)</f>
        <v>0</v>
      </c>
      <c r="K130" s="219" t="s">
        <v>297</v>
      </c>
      <c r="L130" s="47"/>
      <c r="M130" s="224" t="s">
        <v>42</v>
      </c>
      <c r="N130" s="225" t="s">
        <v>50</v>
      </c>
      <c r="O130" s="87"/>
      <c r="P130" s="226">
        <f>O130*H130</f>
        <v>0</v>
      </c>
      <c r="Q130" s="226">
        <v>0</v>
      </c>
      <c r="R130" s="226">
        <f>Q130*H130</f>
        <v>0</v>
      </c>
      <c r="S130" s="226">
        <v>0</v>
      </c>
      <c r="T130" s="227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8" t="s">
        <v>150</v>
      </c>
      <c r="AT130" s="228" t="s">
        <v>294</v>
      </c>
      <c r="AU130" s="228" t="s">
        <v>88</v>
      </c>
      <c r="AY130" s="20" t="s">
        <v>292</v>
      </c>
      <c r="BE130" s="229">
        <f>IF(N130="základní",J130,0)</f>
        <v>0</v>
      </c>
      <c r="BF130" s="229">
        <f>IF(N130="snížená",J130,0)</f>
        <v>0</v>
      </c>
      <c r="BG130" s="229">
        <f>IF(N130="zákl. přenesená",J130,0)</f>
        <v>0</v>
      </c>
      <c r="BH130" s="229">
        <f>IF(N130="sníž. přenesená",J130,0)</f>
        <v>0</v>
      </c>
      <c r="BI130" s="229">
        <f>IF(N130="nulová",J130,0)</f>
        <v>0</v>
      </c>
      <c r="BJ130" s="20" t="s">
        <v>86</v>
      </c>
      <c r="BK130" s="229">
        <f>ROUND(I130*H130,2)</f>
        <v>0</v>
      </c>
      <c r="BL130" s="20" t="s">
        <v>150</v>
      </c>
      <c r="BM130" s="228" t="s">
        <v>1292</v>
      </c>
    </row>
    <row r="131" s="2" customFormat="1">
      <c r="A131" s="41"/>
      <c r="B131" s="42"/>
      <c r="C131" s="43"/>
      <c r="D131" s="230" t="s">
        <v>299</v>
      </c>
      <c r="E131" s="43"/>
      <c r="F131" s="231" t="s">
        <v>362</v>
      </c>
      <c r="G131" s="43"/>
      <c r="H131" s="43"/>
      <c r="I131" s="232"/>
      <c r="J131" s="43"/>
      <c r="K131" s="43"/>
      <c r="L131" s="47"/>
      <c r="M131" s="233"/>
      <c r="N131" s="234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299</v>
      </c>
      <c r="AU131" s="20" t="s">
        <v>88</v>
      </c>
    </row>
    <row r="132" s="14" customFormat="1">
      <c r="A132" s="14"/>
      <c r="B132" s="246"/>
      <c r="C132" s="247"/>
      <c r="D132" s="237" t="s">
        <v>301</v>
      </c>
      <c r="E132" s="248" t="s">
        <v>42</v>
      </c>
      <c r="F132" s="249" t="s">
        <v>1287</v>
      </c>
      <c r="G132" s="247"/>
      <c r="H132" s="250">
        <v>775.53300000000002</v>
      </c>
      <c r="I132" s="251"/>
      <c r="J132" s="247"/>
      <c r="K132" s="247"/>
      <c r="L132" s="252"/>
      <c r="M132" s="253"/>
      <c r="N132" s="254"/>
      <c r="O132" s="254"/>
      <c r="P132" s="254"/>
      <c r="Q132" s="254"/>
      <c r="R132" s="254"/>
      <c r="S132" s="254"/>
      <c r="T132" s="255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6" t="s">
        <v>301</v>
      </c>
      <c r="AU132" s="256" t="s">
        <v>88</v>
      </c>
      <c r="AV132" s="14" t="s">
        <v>88</v>
      </c>
      <c r="AW132" s="14" t="s">
        <v>38</v>
      </c>
      <c r="AX132" s="14" t="s">
        <v>79</v>
      </c>
      <c r="AY132" s="256" t="s">
        <v>292</v>
      </c>
    </row>
    <row r="133" s="15" customFormat="1">
      <c r="A133" s="15"/>
      <c r="B133" s="257"/>
      <c r="C133" s="258"/>
      <c r="D133" s="237" t="s">
        <v>301</v>
      </c>
      <c r="E133" s="259" t="s">
        <v>42</v>
      </c>
      <c r="F133" s="260" t="s">
        <v>303</v>
      </c>
      <c r="G133" s="258"/>
      <c r="H133" s="261">
        <v>775.53300000000002</v>
      </c>
      <c r="I133" s="262"/>
      <c r="J133" s="258"/>
      <c r="K133" s="258"/>
      <c r="L133" s="263"/>
      <c r="M133" s="264"/>
      <c r="N133" s="265"/>
      <c r="O133" s="265"/>
      <c r="P133" s="265"/>
      <c r="Q133" s="265"/>
      <c r="R133" s="265"/>
      <c r="S133" s="265"/>
      <c r="T133" s="266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67" t="s">
        <v>301</v>
      </c>
      <c r="AU133" s="267" t="s">
        <v>88</v>
      </c>
      <c r="AV133" s="15" t="s">
        <v>150</v>
      </c>
      <c r="AW133" s="15" t="s">
        <v>38</v>
      </c>
      <c r="AX133" s="15" t="s">
        <v>86</v>
      </c>
      <c r="AY133" s="267" t="s">
        <v>292</v>
      </c>
    </row>
    <row r="134" s="2" customFormat="1" ht="24.15" customHeight="1">
      <c r="A134" s="41"/>
      <c r="B134" s="42"/>
      <c r="C134" s="217" t="s">
        <v>144</v>
      </c>
      <c r="D134" s="217" t="s">
        <v>294</v>
      </c>
      <c r="E134" s="218" t="s">
        <v>1293</v>
      </c>
      <c r="F134" s="219" t="s">
        <v>1294</v>
      </c>
      <c r="G134" s="220" t="s">
        <v>212</v>
      </c>
      <c r="H134" s="221">
        <v>531.995</v>
      </c>
      <c r="I134" s="222"/>
      <c r="J134" s="223">
        <f>ROUND(I134*H134,2)</f>
        <v>0</v>
      </c>
      <c r="K134" s="219" t="s">
        <v>297</v>
      </c>
      <c r="L134" s="47"/>
      <c r="M134" s="224" t="s">
        <v>42</v>
      </c>
      <c r="N134" s="225" t="s">
        <v>50</v>
      </c>
      <c r="O134" s="87"/>
      <c r="P134" s="226">
        <f>O134*H134</f>
        <v>0</v>
      </c>
      <c r="Q134" s="226">
        <v>0</v>
      </c>
      <c r="R134" s="226">
        <f>Q134*H134</f>
        <v>0</v>
      </c>
      <c r="S134" s="226">
        <v>0</v>
      </c>
      <c r="T134" s="227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8" t="s">
        <v>150</v>
      </c>
      <c r="AT134" s="228" t="s">
        <v>294</v>
      </c>
      <c r="AU134" s="228" t="s">
        <v>88</v>
      </c>
      <c r="AY134" s="20" t="s">
        <v>292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20" t="s">
        <v>86</v>
      </c>
      <c r="BK134" s="229">
        <f>ROUND(I134*H134,2)</f>
        <v>0</v>
      </c>
      <c r="BL134" s="20" t="s">
        <v>150</v>
      </c>
      <c r="BM134" s="228" t="s">
        <v>1295</v>
      </c>
    </row>
    <row r="135" s="2" customFormat="1">
      <c r="A135" s="41"/>
      <c r="B135" s="42"/>
      <c r="C135" s="43"/>
      <c r="D135" s="230" t="s">
        <v>299</v>
      </c>
      <c r="E135" s="43"/>
      <c r="F135" s="231" t="s">
        <v>1296</v>
      </c>
      <c r="G135" s="43"/>
      <c r="H135" s="43"/>
      <c r="I135" s="232"/>
      <c r="J135" s="43"/>
      <c r="K135" s="43"/>
      <c r="L135" s="47"/>
      <c r="M135" s="233"/>
      <c r="N135" s="234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299</v>
      </c>
      <c r="AU135" s="20" t="s">
        <v>88</v>
      </c>
    </row>
    <row r="136" s="13" customFormat="1">
      <c r="A136" s="13"/>
      <c r="B136" s="235"/>
      <c r="C136" s="236"/>
      <c r="D136" s="237" t="s">
        <v>301</v>
      </c>
      <c r="E136" s="238" t="s">
        <v>42</v>
      </c>
      <c r="F136" s="239" t="s">
        <v>1297</v>
      </c>
      <c r="G136" s="236"/>
      <c r="H136" s="238" t="s">
        <v>42</v>
      </c>
      <c r="I136" s="240"/>
      <c r="J136" s="236"/>
      <c r="K136" s="236"/>
      <c r="L136" s="241"/>
      <c r="M136" s="242"/>
      <c r="N136" s="243"/>
      <c r="O136" s="243"/>
      <c r="P136" s="243"/>
      <c r="Q136" s="243"/>
      <c r="R136" s="243"/>
      <c r="S136" s="243"/>
      <c r="T136" s="24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5" t="s">
        <v>301</v>
      </c>
      <c r="AU136" s="245" t="s">
        <v>88</v>
      </c>
      <c r="AV136" s="13" t="s">
        <v>86</v>
      </c>
      <c r="AW136" s="13" t="s">
        <v>38</v>
      </c>
      <c r="AX136" s="13" t="s">
        <v>79</v>
      </c>
      <c r="AY136" s="245" t="s">
        <v>292</v>
      </c>
    </row>
    <row r="137" s="14" customFormat="1">
      <c r="A137" s="14"/>
      <c r="B137" s="246"/>
      <c r="C137" s="247"/>
      <c r="D137" s="237" t="s">
        <v>301</v>
      </c>
      <c r="E137" s="248" t="s">
        <v>42</v>
      </c>
      <c r="F137" s="249" t="s">
        <v>1298</v>
      </c>
      <c r="G137" s="247"/>
      <c r="H137" s="250">
        <v>57.683999999999998</v>
      </c>
      <c r="I137" s="251"/>
      <c r="J137" s="247"/>
      <c r="K137" s="247"/>
      <c r="L137" s="252"/>
      <c r="M137" s="253"/>
      <c r="N137" s="254"/>
      <c r="O137" s="254"/>
      <c r="P137" s="254"/>
      <c r="Q137" s="254"/>
      <c r="R137" s="254"/>
      <c r="S137" s="254"/>
      <c r="T137" s="255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6" t="s">
        <v>301</v>
      </c>
      <c r="AU137" s="256" t="s">
        <v>88</v>
      </c>
      <c r="AV137" s="14" t="s">
        <v>88</v>
      </c>
      <c r="AW137" s="14" t="s">
        <v>38</v>
      </c>
      <c r="AX137" s="14" t="s">
        <v>79</v>
      </c>
      <c r="AY137" s="256" t="s">
        <v>292</v>
      </c>
    </row>
    <row r="138" s="14" customFormat="1">
      <c r="A138" s="14"/>
      <c r="B138" s="246"/>
      <c r="C138" s="247"/>
      <c r="D138" s="237" t="s">
        <v>301</v>
      </c>
      <c r="E138" s="248" t="s">
        <v>42</v>
      </c>
      <c r="F138" s="249" t="s">
        <v>1299</v>
      </c>
      <c r="G138" s="247"/>
      <c r="H138" s="250">
        <v>7.4969999999999999</v>
      </c>
      <c r="I138" s="251"/>
      <c r="J138" s="247"/>
      <c r="K138" s="247"/>
      <c r="L138" s="252"/>
      <c r="M138" s="253"/>
      <c r="N138" s="254"/>
      <c r="O138" s="254"/>
      <c r="P138" s="254"/>
      <c r="Q138" s="254"/>
      <c r="R138" s="254"/>
      <c r="S138" s="254"/>
      <c r="T138" s="255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6" t="s">
        <v>301</v>
      </c>
      <c r="AU138" s="256" t="s">
        <v>88</v>
      </c>
      <c r="AV138" s="14" t="s">
        <v>88</v>
      </c>
      <c r="AW138" s="14" t="s">
        <v>38</v>
      </c>
      <c r="AX138" s="14" t="s">
        <v>79</v>
      </c>
      <c r="AY138" s="256" t="s">
        <v>292</v>
      </c>
    </row>
    <row r="139" s="16" customFormat="1">
      <c r="A139" s="16"/>
      <c r="B139" s="283"/>
      <c r="C139" s="284"/>
      <c r="D139" s="237" t="s">
        <v>301</v>
      </c>
      <c r="E139" s="285" t="s">
        <v>42</v>
      </c>
      <c r="F139" s="286" t="s">
        <v>1300</v>
      </c>
      <c r="G139" s="284"/>
      <c r="H139" s="287">
        <v>65.180999999999997</v>
      </c>
      <c r="I139" s="288"/>
      <c r="J139" s="284"/>
      <c r="K139" s="284"/>
      <c r="L139" s="289"/>
      <c r="M139" s="290"/>
      <c r="N139" s="291"/>
      <c r="O139" s="291"/>
      <c r="P139" s="291"/>
      <c r="Q139" s="291"/>
      <c r="R139" s="291"/>
      <c r="S139" s="291"/>
      <c r="T139" s="292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T139" s="293" t="s">
        <v>301</v>
      </c>
      <c r="AU139" s="293" t="s">
        <v>88</v>
      </c>
      <c r="AV139" s="16" t="s">
        <v>188</v>
      </c>
      <c r="AW139" s="16" t="s">
        <v>38</v>
      </c>
      <c r="AX139" s="16" t="s">
        <v>79</v>
      </c>
      <c r="AY139" s="293" t="s">
        <v>292</v>
      </c>
    </row>
    <row r="140" s="13" customFormat="1">
      <c r="A140" s="13"/>
      <c r="B140" s="235"/>
      <c r="C140" s="236"/>
      <c r="D140" s="237" t="s">
        <v>301</v>
      </c>
      <c r="E140" s="238" t="s">
        <v>42</v>
      </c>
      <c r="F140" s="239" t="s">
        <v>1301</v>
      </c>
      <c r="G140" s="236"/>
      <c r="H140" s="238" t="s">
        <v>42</v>
      </c>
      <c r="I140" s="240"/>
      <c r="J140" s="236"/>
      <c r="K140" s="236"/>
      <c r="L140" s="241"/>
      <c r="M140" s="242"/>
      <c r="N140" s="243"/>
      <c r="O140" s="243"/>
      <c r="P140" s="243"/>
      <c r="Q140" s="243"/>
      <c r="R140" s="243"/>
      <c r="S140" s="243"/>
      <c r="T140" s="24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5" t="s">
        <v>301</v>
      </c>
      <c r="AU140" s="245" t="s">
        <v>88</v>
      </c>
      <c r="AV140" s="13" t="s">
        <v>86</v>
      </c>
      <c r="AW140" s="13" t="s">
        <v>38</v>
      </c>
      <c r="AX140" s="13" t="s">
        <v>79</v>
      </c>
      <c r="AY140" s="245" t="s">
        <v>292</v>
      </c>
    </row>
    <row r="141" s="14" customFormat="1">
      <c r="A141" s="14"/>
      <c r="B141" s="246"/>
      <c r="C141" s="247"/>
      <c r="D141" s="237" t="s">
        <v>301</v>
      </c>
      <c r="E141" s="248" t="s">
        <v>42</v>
      </c>
      <c r="F141" s="249" t="s">
        <v>1302</v>
      </c>
      <c r="G141" s="247"/>
      <c r="H141" s="250">
        <v>466.81400000000002</v>
      </c>
      <c r="I141" s="251"/>
      <c r="J141" s="247"/>
      <c r="K141" s="247"/>
      <c r="L141" s="252"/>
      <c r="M141" s="253"/>
      <c r="N141" s="254"/>
      <c r="O141" s="254"/>
      <c r="P141" s="254"/>
      <c r="Q141" s="254"/>
      <c r="R141" s="254"/>
      <c r="S141" s="254"/>
      <c r="T141" s="255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6" t="s">
        <v>301</v>
      </c>
      <c r="AU141" s="256" t="s">
        <v>88</v>
      </c>
      <c r="AV141" s="14" t="s">
        <v>88</v>
      </c>
      <c r="AW141" s="14" t="s">
        <v>38</v>
      </c>
      <c r="AX141" s="14" t="s">
        <v>79</v>
      </c>
      <c r="AY141" s="256" t="s">
        <v>292</v>
      </c>
    </row>
    <row r="142" s="16" customFormat="1">
      <c r="A142" s="16"/>
      <c r="B142" s="283"/>
      <c r="C142" s="284"/>
      <c r="D142" s="237" t="s">
        <v>301</v>
      </c>
      <c r="E142" s="285" t="s">
        <v>42</v>
      </c>
      <c r="F142" s="286" t="s">
        <v>1300</v>
      </c>
      <c r="G142" s="284"/>
      <c r="H142" s="287">
        <v>466.81400000000002</v>
      </c>
      <c r="I142" s="288"/>
      <c r="J142" s="284"/>
      <c r="K142" s="284"/>
      <c r="L142" s="289"/>
      <c r="M142" s="290"/>
      <c r="N142" s="291"/>
      <c r="O142" s="291"/>
      <c r="P142" s="291"/>
      <c r="Q142" s="291"/>
      <c r="R142" s="291"/>
      <c r="S142" s="291"/>
      <c r="T142" s="292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T142" s="293" t="s">
        <v>301</v>
      </c>
      <c r="AU142" s="293" t="s">
        <v>88</v>
      </c>
      <c r="AV142" s="16" t="s">
        <v>188</v>
      </c>
      <c r="AW142" s="16" t="s">
        <v>38</v>
      </c>
      <c r="AX142" s="16" t="s">
        <v>79</v>
      </c>
      <c r="AY142" s="293" t="s">
        <v>292</v>
      </c>
    </row>
    <row r="143" s="15" customFormat="1">
      <c r="A143" s="15"/>
      <c r="B143" s="257"/>
      <c r="C143" s="258"/>
      <c r="D143" s="237" t="s">
        <v>301</v>
      </c>
      <c r="E143" s="259" t="s">
        <v>153</v>
      </c>
      <c r="F143" s="260" t="s">
        <v>303</v>
      </c>
      <c r="G143" s="258"/>
      <c r="H143" s="261">
        <v>531.995</v>
      </c>
      <c r="I143" s="262"/>
      <c r="J143" s="258"/>
      <c r="K143" s="258"/>
      <c r="L143" s="263"/>
      <c r="M143" s="264"/>
      <c r="N143" s="265"/>
      <c r="O143" s="265"/>
      <c r="P143" s="265"/>
      <c r="Q143" s="265"/>
      <c r="R143" s="265"/>
      <c r="S143" s="265"/>
      <c r="T143" s="266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7" t="s">
        <v>301</v>
      </c>
      <c r="AU143" s="267" t="s">
        <v>88</v>
      </c>
      <c r="AV143" s="15" t="s">
        <v>150</v>
      </c>
      <c r="AW143" s="15" t="s">
        <v>38</v>
      </c>
      <c r="AX143" s="15" t="s">
        <v>86</v>
      </c>
      <c r="AY143" s="267" t="s">
        <v>292</v>
      </c>
    </row>
    <row r="144" s="2" customFormat="1" ht="16.5" customHeight="1">
      <c r="A144" s="41"/>
      <c r="B144" s="42"/>
      <c r="C144" s="269" t="s">
        <v>349</v>
      </c>
      <c r="D144" s="269" t="s">
        <v>350</v>
      </c>
      <c r="E144" s="270" t="s">
        <v>351</v>
      </c>
      <c r="F144" s="271" t="s">
        <v>352</v>
      </c>
      <c r="G144" s="272" t="s">
        <v>353</v>
      </c>
      <c r="H144" s="273">
        <v>1010.7910000000001</v>
      </c>
      <c r="I144" s="274"/>
      <c r="J144" s="275">
        <f>ROUND(I144*H144,2)</f>
        <v>0</v>
      </c>
      <c r="K144" s="271" t="s">
        <v>297</v>
      </c>
      <c r="L144" s="276"/>
      <c r="M144" s="277" t="s">
        <v>42</v>
      </c>
      <c r="N144" s="278" t="s">
        <v>50</v>
      </c>
      <c r="O144" s="87"/>
      <c r="P144" s="226">
        <f>O144*H144</f>
        <v>0</v>
      </c>
      <c r="Q144" s="226">
        <v>0</v>
      </c>
      <c r="R144" s="226">
        <f>Q144*H144</f>
        <v>0</v>
      </c>
      <c r="S144" s="226">
        <v>0</v>
      </c>
      <c r="T144" s="227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8" t="s">
        <v>340</v>
      </c>
      <c r="AT144" s="228" t="s">
        <v>350</v>
      </c>
      <c r="AU144" s="228" t="s">
        <v>88</v>
      </c>
      <c r="AY144" s="20" t="s">
        <v>292</v>
      </c>
      <c r="BE144" s="229">
        <f>IF(N144="základní",J144,0)</f>
        <v>0</v>
      </c>
      <c r="BF144" s="229">
        <f>IF(N144="snížená",J144,0)</f>
        <v>0</v>
      </c>
      <c r="BG144" s="229">
        <f>IF(N144="zákl. přenesená",J144,0)</f>
        <v>0</v>
      </c>
      <c r="BH144" s="229">
        <f>IF(N144="sníž. přenesená",J144,0)</f>
        <v>0</v>
      </c>
      <c r="BI144" s="229">
        <f>IF(N144="nulová",J144,0)</f>
        <v>0</v>
      </c>
      <c r="BJ144" s="20" t="s">
        <v>86</v>
      </c>
      <c r="BK144" s="229">
        <f>ROUND(I144*H144,2)</f>
        <v>0</v>
      </c>
      <c r="BL144" s="20" t="s">
        <v>150</v>
      </c>
      <c r="BM144" s="228" t="s">
        <v>1303</v>
      </c>
    </row>
    <row r="145" s="13" customFormat="1">
      <c r="A145" s="13"/>
      <c r="B145" s="235"/>
      <c r="C145" s="236"/>
      <c r="D145" s="237" t="s">
        <v>301</v>
      </c>
      <c r="E145" s="238" t="s">
        <v>42</v>
      </c>
      <c r="F145" s="239" t="s">
        <v>356</v>
      </c>
      <c r="G145" s="236"/>
      <c r="H145" s="238" t="s">
        <v>42</v>
      </c>
      <c r="I145" s="240"/>
      <c r="J145" s="236"/>
      <c r="K145" s="236"/>
      <c r="L145" s="241"/>
      <c r="M145" s="242"/>
      <c r="N145" s="243"/>
      <c r="O145" s="243"/>
      <c r="P145" s="243"/>
      <c r="Q145" s="243"/>
      <c r="R145" s="243"/>
      <c r="S145" s="243"/>
      <c r="T145" s="24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5" t="s">
        <v>301</v>
      </c>
      <c r="AU145" s="245" t="s">
        <v>88</v>
      </c>
      <c r="AV145" s="13" t="s">
        <v>86</v>
      </c>
      <c r="AW145" s="13" t="s">
        <v>38</v>
      </c>
      <c r="AX145" s="13" t="s">
        <v>79</v>
      </c>
      <c r="AY145" s="245" t="s">
        <v>292</v>
      </c>
    </row>
    <row r="146" s="14" customFormat="1">
      <c r="A146" s="14"/>
      <c r="B146" s="246"/>
      <c r="C146" s="247"/>
      <c r="D146" s="237" t="s">
        <v>301</v>
      </c>
      <c r="E146" s="248" t="s">
        <v>42</v>
      </c>
      <c r="F146" s="249" t="s">
        <v>1304</v>
      </c>
      <c r="G146" s="247"/>
      <c r="H146" s="250">
        <v>1010.7910000000001</v>
      </c>
      <c r="I146" s="251"/>
      <c r="J146" s="247"/>
      <c r="K146" s="247"/>
      <c r="L146" s="252"/>
      <c r="M146" s="253"/>
      <c r="N146" s="254"/>
      <c r="O146" s="254"/>
      <c r="P146" s="254"/>
      <c r="Q146" s="254"/>
      <c r="R146" s="254"/>
      <c r="S146" s="254"/>
      <c r="T146" s="255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6" t="s">
        <v>301</v>
      </c>
      <c r="AU146" s="256" t="s">
        <v>88</v>
      </c>
      <c r="AV146" s="14" t="s">
        <v>88</v>
      </c>
      <c r="AW146" s="14" t="s">
        <v>38</v>
      </c>
      <c r="AX146" s="14" t="s">
        <v>79</v>
      </c>
      <c r="AY146" s="256" t="s">
        <v>292</v>
      </c>
    </row>
    <row r="147" s="15" customFormat="1">
      <c r="A147" s="15"/>
      <c r="B147" s="257"/>
      <c r="C147" s="258"/>
      <c r="D147" s="237" t="s">
        <v>301</v>
      </c>
      <c r="E147" s="259" t="s">
        <v>42</v>
      </c>
      <c r="F147" s="260" t="s">
        <v>303</v>
      </c>
      <c r="G147" s="258"/>
      <c r="H147" s="261">
        <v>1010.7910000000001</v>
      </c>
      <c r="I147" s="262"/>
      <c r="J147" s="258"/>
      <c r="K147" s="258"/>
      <c r="L147" s="263"/>
      <c r="M147" s="264"/>
      <c r="N147" s="265"/>
      <c r="O147" s="265"/>
      <c r="P147" s="265"/>
      <c r="Q147" s="265"/>
      <c r="R147" s="265"/>
      <c r="S147" s="265"/>
      <c r="T147" s="266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67" t="s">
        <v>301</v>
      </c>
      <c r="AU147" s="267" t="s">
        <v>88</v>
      </c>
      <c r="AV147" s="15" t="s">
        <v>150</v>
      </c>
      <c r="AW147" s="15" t="s">
        <v>38</v>
      </c>
      <c r="AX147" s="15" t="s">
        <v>86</v>
      </c>
      <c r="AY147" s="267" t="s">
        <v>292</v>
      </c>
    </row>
    <row r="148" s="2" customFormat="1" ht="37.8" customHeight="1">
      <c r="A148" s="41"/>
      <c r="B148" s="42"/>
      <c r="C148" s="217" t="s">
        <v>358</v>
      </c>
      <c r="D148" s="217" t="s">
        <v>294</v>
      </c>
      <c r="E148" s="218" t="s">
        <v>1305</v>
      </c>
      <c r="F148" s="219" t="s">
        <v>1306</v>
      </c>
      <c r="G148" s="220" t="s">
        <v>212</v>
      </c>
      <c r="H148" s="221">
        <v>138.94300000000001</v>
      </c>
      <c r="I148" s="222"/>
      <c r="J148" s="223">
        <f>ROUND(I148*H148,2)</f>
        <v>0</v>
      </c>
      <c r="K148" s="219" t="s">
        <v>297</v>
      </c>
      <c r="L148" s="47"/>
      <c r="M148" s="224" t="s">
        <v>42</v>
      </c>
      <c r="N148" s="225" t="s">
        <v>50</v>
      </c>
      <c r="O148" s="87"/>
      <c r="P148" s="226">
        <f>O148*H148</f>
        <v>0</v>
      </c>
      <c r="Q148" s="226">
        <v>0</v>
      </c>
      <c r="R148" s="226">
        <f>Q148*H148</f>
        <v>0</v>
      </c>
      <c r="S148" s="226">
        <v>0</v>
      </c>
      <c r="T148" s="227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8" t="s">
        <v>150</v>
      </c>
      <c r="AT148" s="228" t="s">
        <v>294</v>
      </c>
      <c r="AU148" s="228" t="s">
        <v>88</v>
      </c>
      <c r="AY148" s="20" t="s">
        <v>292</v>
      </c>
      <c r="BE148" s="229">
        <f>IF(N148="základní",J148,0)</f>
        <v>0</v>
      </c>
      <c r="BF148" s="229">
        <f>IF(N148="snížená",J148,0)</f>
        <v>0</v>
      </c>
      <c r="BG148" s="229">
        <f>IF(N148="zákl. přenesená",J148,0)</f>
        <v>0</v>
      </c>
      <c r="BH148" s="229">
        <f>IF(N148="sníž. přenesená",J148,0)</f>
        <v>0</v>
      </c>
      <c r="BI148" s="229">
        <f>IF(N148="nulová",J148,0)</f>
        <v>0</v>
      </c>
      <c r="BJ148" s="20" t="s">
        <v>86</v>
      </c>
      <c r="BK148" s="229">
        <f>ROUND(I148*H148,2)</f>
        <v>0</v>
      </c>
      <c r="BL148" s="20" t="s">
        <v>150</v>
      </c>
      <c r="BM148" s="228" t="s">
        <v>1307</v>
      </c>
    </row>
    <row r="149" s="2" customFormat="1">
      <c r="A149" s="41"/>
      <c r="B149" s="42"/>
      <c r="C149" s="43"/>
      <c r="D149" s="230" t="s">
        <v>299</v>
      </c>
      <c r="E149" s="43"/>
      <c r="F149" s="231" t="s">
        <v>1308</v>
      </c>
      <c r="G149" s="43"/>
      <c r="H149" s="43"/>
      <c r="I149" s="232"/>
      <c r="J149" s="43"/>
      <c r="K149" s="43"/>
      <c r="L149" s="47"/>
      <c r="M149" s="233"/>
      <c r="N149" s="234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299</v>
      </c>
      <c r="AU149" s="20" t="s">
        <v>88</v>
      </c>
    </row>
    <row r="150" s="13" customFormat="1">
      <c r="A150" s="13"/>
      <c r="B150" s="235"/>
      <c r="C150" s="236"/>
      <c r="D150" s="237" t="s">
        <v>301</v>
      </c>
      <c r="E150" s="238" t="s">
        <v>42</v>
      </c>
      <c r="F150" s="239" t="s">
        <v>1309</v>
      </c>
      <c r="G150" s="236"/>
      <c r="H150" s="238" t="s">
        <v>42</v>
      </c>
      <c r="I150" s="240"/>
      <c r="J150" s="236"/>
      <c r="K150" s="236"/>
      <c r="L150" s="241"/>
      <c r="M150" s="242"/>
      <c r="N150" s="243"/>
      <c r="O150" s="243"/>
      <c r="P150" s="243"/>
      <c r="Q150" s="243"/>
      <c r="R150" s="243"/>
      <c r="S150" s="243"/>
      <c r="T150" s="24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5" t="s">
        <v>301</v>
      </c>
      <c r="AU150" s="245" t="s">
        <v>88</v>
      </c>
      <c r="AV150" s="13" t="s">
        <v>86</v>
      </c>
      <c r="AW150" s="13" t="s">
        <v>38</v>
      </c>
      <c r="AX150" s="13" t="s">
        <v>79</v>
      </c>
      <c r="AY150" s="245" t="s">
        <v>292</v>
      </c>
    </row>
    <row r="151" s="14" customFormat="1">
      <c r="A151" s="14"/>
      <c r="B151" s="246"/>
      <c r="C151" s="247"/>
      <c r="D151" s="237" t="s">
        <v>301</v>
      </c>
      <c r="E151" s="248" t="s">
        <v>151</v>
      </c>
      <c r="F151" s="249" t="s">
        <v>1310</v>
      </c>
      <c r="G151" s="247"/>
      <c r="H151" s="250">
        <v>138.94300000000001</v>
      </c>
      <c r="I151" s="251"/>
      <c r="J151" s="247"/>
      <c r="K151" s="247"/>
      <c r="L151" s="252"/>
      <c r="M151" s="253"/>
      <c r="N151" s="254"/>
      <c r="O151" s="254"/>
      <c r="P151" s="254"/>
      <c r="Q151" s="254"/>
      <c r="R151" s="254"/>
      <c r="S151" s="254"/>
      <c r="T151" s="255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6" t="s">
        <v>301</v>
      </c>
      <c r="AU151" s="256" t="s">
        <v>88</v>
      </c>
      <c r="AV151" s="14" t="s">
        <v>88</v>
      </c>
      <c r="AW151" s="14" t="s">
        <v>38</v>
      </c>
      <c r="AX151" s="14" t="s">
        <v>79</v>
      </c>
      <c r="AY151" s="256" t="s">
        <v>292</v>
      </c>
    </row>
    <row r="152" s="15" customFormat="1">
      <c r="A152" s="15"/>
      <c r="B152" s="257"/>
      <c r="C152" s="258"/>
      <c r="D152" s="237" t="s">
        <v>301</v>
      </c>
      <c r="E152" s="259" t="s">
        <v>42</v>
      </c>
      <c r="F152" s="260" t="s">
        <v>303</v>
      </c>
      <c r="G152" s="258"/>
      <c r="H152" s="261">
        <v>138.94300000000001</v>
      </c>
      <c r="I152" s="262"/>
      <c r="J152" s="258"/>
      <c r="K152" s="258"/>
      <c r="L152" s="263"/>
      <c r="M152" s="264"/>
      <c r="N152" s="265"/>
      <c r="O152" s="265"/>
      <c r="P152" s="265"/>
      <c r="Q152" s="265"/>
      <c r="R152" s="265"/>
      <c r="S152" s="265"/>
      <c r="T152" s="266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67" t="s">
        <v>301</v>
      </c>
      <c r="AU152" s="267" t="s">
        <v>88</v>
      </c>
      <c r="AV152" s="15" t="s">
        <v>150</v>
      </c>
      <c r="AW152" s="15" t="s">
        <v>38</v>
      </c>
      <c r="AX152" s="15" t="s">
        <v>86</v>
      </c>
      <c r="AY152" s="267" t="s">
        <v>292</v>
      </c>
    </row>
    <row r="153" s="2" customFormat="1" ht="16.5" customHeight="1">
      <c r="A153" s="41"/>
      <c r="B153" s="42"/>
      <c r="C153" s="269" t="s">
        <v>8</v>
      </c>
      <c r="D153" s="269" t="s">
        <v>350</v>
      </c>
      <c r="E153" s="270" t="s">
        <v>1311</v>
      </c>
      <c r="F153" s="271" t="s">
        <v>1312</v>
      </c>
      <c r="G153" s="272" t="s">
        <v>353</v>
      </c>
      <c r="H153" s="273">
        <v>291.77999999999997</v>
      </c>
      <c r="I153" s="274"/>
      <c r="J153" s="275">
        <f>ROUND(I153*H153,2)</f>
        <v>0</v>
      </c>
      <c r="K153" s="271" t="s">
        <v>297</v>
      </c>
      <c r="L153" s="276"/>
      <c r="M153" s="277" t="s">
        <v>42</v>
      </c>
      <c r="N153" s="278" t="s">
        <v>50</v>
      </c>
      <c r="O153" s="87"/>
      <c r="P153" s="226">
        <f>O153*H153</f>
        <v>0</v>
      </c>
      <c r="Q153" s="226">
        <v>0</v>
      </c>
      <c r="R153" s="226">
        <f>Q153*H153</f>
        <v>0</v>
      </c>
      <c r="S153" s="226">
        <v>0</v>
      </c>
      <c r="T153" s="227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8" t="s">
        <v>340</v>
      </c>
      <c r="AT153" s="228" t="s">
        <v>350</v>
      </c>
      <c r="AU153" s="228" t="s">
        <v>88</v>
      </c>
      <c r="AY153" s="20" t="s">
        <v>292</v>
      </c>
      <c r="BE153" s="229">
        <f>IF(N153="základní",J153,0)</f>
        <v>0</v>
      </c>
      <c r="BF153" s="229">
        <f>IF(N153="snížená",J153,0)</f>
        <v>0</v>
      </c>
      <c r="BG153" s="229">
        <f>IF(N153="zákl. přenesená",J153,0)</f>
        <v>0</v>
      </c>
      <c r="BH153" s="229">
        <f>IF(N153="sníž. přenesená",J153,0)</f>
        <v>0</v>
      </c>
      <c r="BI153" s="229">
        <f>IF(N153="nulová",J153,0)</f>
        <v>0</v>
      </c>
      <c r="BJ153" s="20" t="s">
        <v>86</v>
      </c>
      <c r="BK153" s="229">
        <f>ROUND(I153*H153,2)</f>
        <v>0</v>
      </c>
      <c r="BL153" s="20" t="s">
        <v>150</v>
      </c>
      <c r="BM153" s="228" t="s">
        <v>1313</v>
      </c>
    </row>
    <row r="154" s="13" customFormat="1">
      <c r="A154" s="13"/>
      <c r="B154" s="235"/>
      <c r="C154" s="236"/>
      <c r="D154" s="237" t="s">
        <v>301</v>
      </c>
      <c r="E154" s="238" t="s">
        <v>42</v>
      </c>
      <c r="F154" s="239" t="s">
        <v>356</v>
      </c>
      <c r="G154" s="236"/>
      <c r="H154" s="238" t="s">
        <v>42</v>
      </c>
      <c r="I154" s="240"/>
      <c r="J154" s="236"/>
      <c r="K154" s="236"/>
      <c r="L154" s="241"/>
      <c r="M154" s="242"/>
      <c r="N154" s="243"/>
      <c r="O154" s="243"/>
      <c r="P154" s="243"/>
      <c r="Q154" s="243"/>
      <c r="R154" s="243"/>
      <c r="S154" s="243"/>
      <c r="T154" s="24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5" t="s">
        <v>301</v>
      </c>
      <c r="AU154" s="245" t="s">
        <v>88</v>
      </c>
      <c r="AV154" s="13" t="s">
        <v>86</v>
      </c>
      <c r="AW154" s="13" t="s">
        <v>38</v>
      </c>
      <c r="AX154" s="13" t="s">
        <v>79</v>
      </c>
      <c r="AY154" s="245" t="s">
        <v>292</v>
      </c>
    </row>
    <row r="155" s="14" customFormat="1">
      <c r="A155" s="14"/>
      <c r="B155" s="246"/>
      <c r="C155" s="247"/>
      <c r="D155" s="237" t="s">
        <v>301</v>
      </c>
      <c r="E155" s="248" t="s">
        <v>42</v>
      </c>
      <c r="F155" s="249" t="s">
        <v>1314</v>
      </c>
      <c r="G155" s="247"/>
      <c r="H155" s="250">
        <v>291.77999999999997</v>
      </c>
      <c r="I155" s="251"/>
      <c r="J155" s="247"/>
      <c r="K155" s="247"/>
      <c r="L155" s="252"/>
      <c r="M155" s="253"/>
      <c r="N155" s="254"/>
      <c r="O155" s="254"/>
      <c r="P155" s="254"/>
      <c r="Q155" s="254"/>
      <c r="R155" s="254"/>
      <c r="S155" s="254"/>
      <c r="T155" s="255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6" t="s">
        <v>301</v>
      </c>
      <c r="AU155" s="256" t="s">
        <v>88</v>
      </c>
      <c r="AV155" s="14" t="s">
        <v>88</v>
      </c>
      <c r="AW155" s="14" t="s">
        <v>38</v>
      </c>
      <c r="AX155" s="14" t="s">
        <v>79</v>
      </c>
      <c r="AY155" s="256" t="s">
        <v>292</v>
      </c>
    </row>
    <row r="156" s="15" customFormat="1">
      <c r="A156" s="15"/>
      <c r="B156" s="257"/>
      <c r="C156" s="258"/>
      <c r="D156" s="237" t="s">
        <v>301</v>
      </c>
      <c r="E156" s="259" t="s">
        <v>42</v>
      </c>
      <c r="F156" s="260" t="s">
        <v>303</v>
      </c>
      <c r="G156" s="258"/>
      <c r="H156" s="261">
        <v>291.77999999999997</v>
      </c>
      <c r="I156" s="262"/>
      <c r="J156" s="258"/>
      <c r="K156" s="258"/>
      <c r="L156" s="263"/>
      <c r="M156" s="264"/>
      <c r="N156" s="265"/>
      <c r="O156" s="265"/>
      <c r="P156" s="265"/>
      <c r="Q156" s="265"/>
      <c r="R156" s="265"/>
      <c r="S156" s="265"/>
      <c r="T156" s="266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67" t="s">
        <v>301</v>
      </c>
      <c r="AU156" s="267" t="s">
        <v>88</v>
      </c>
      <c r="AV156" s="15" t="s">
        <v>150</v>
      </c>
      <c r="AW156" s="15" t="s">
        <v>38</v>
      </c>
      <c r="AX156" s="15" t="s">
        <v>86</v>
      </c>
      <c r="AY156" s="267" t="s">
        <v>292</v>
      </c>
    </row>
    <row r="157" s="12" customFormat="1" ht="22.8" customHeight="1">
      <c r="A157" s="12"/>
      <c r="B157" s="201"/>
      <c r="C157" s="202"/>
      <c r="D157" s="203" t="s">
        <v>78</v>
      </c>
      <c r="E157" s="215" t="s">
        <v>150</v>
      </c>
      <c r="F157" s="215" t="s">
        <v>612</v>
      </c>
      <c r="G157" s="202"/>
      <c r="H157" s="202"/>
      <c r="I157" s="205"/>
      <c r="J157" s="216">
        <f>BK157</f>
        <v>0</v>
      </c>
      <c r="K157" s="202"/>
      <c r="L157" s="207"/>
      <c r="M157" s="208"/>
      <c r="N157" s="209"/>
      <c r="O157" s="209"/>
      <c r="P157" s="210">
        <f>SUM(P158:P162)</f>
        <v>0</v>
      </c>
      <c r="Q157" s="209"/>
      <c r="R157" s="210">
        <f>SUM(R158:R162)</f>
        <v>0</v>
      </c>
      <c r="S157" s="209"/>
      <c r="T157" s="211">
        <f>SUM(T158:T162)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12" t="s">
        <v>86</v>
      </c>
      <c r="AT157" s="213" t="s">
        <v>78</v>
      </c>
      <c r="AU157" s="213" t="s">
        <v>86</v>
      </c>
      <c r="AY157" s="212" t="s">
        <v>292</v>
      </c>
      <c r="BK157" s="214">
        <f>SUM(BK158:BK162)</f>
        <v>0</v>
      </c>
    </row>
    <row r="158" s="2" customFormat="1" ht="21.75" customHeight="1">
      <c r="A158" s="41"/>
      <c r="B158" s="42"/>
      <c r="C158" s="217" t="s">
        <v>369</v>
      </c>
      <c r="D158" s="217" t="s">
        <v>294</v>
      </c>
      <c r="E158" s="218" t="s">
        <v>1315</v>
      </c>
      <c r="F158" s="219" t="s">
        <v>1316</v>
      </c>
      <c r="G158" s="220" t="s">
        <v>212</v>
      </c>
      <c r="H158" s="221">
        <v>69.471999999999994</v>
      </c>
      <c r="I158" s="222"/>
      <c r="J158" s="223">
        <f>ROUND(I158*H158,2)</f>
        <v>0</v>
      </c>
      <c r="K158" s="219" t="s">
        <v>297</v>
      </c>
      <c r="L158" s="47"/>
      <c r="M158" s="224" t="s">
        <v>42</v>
      </c>
      <c r="N158" s="225" t="s">
        <v>50</v>
      </c>
      <c r="O158" s="87"/>
      <c r="P158" s="226">
        <f>O158*H158</f>
        <v>0</v>
      </c>
      <c r="Q158" s="226">
        <v>0</v>
      </c>
      <c r="R158" s="226">
        <f>Q158*H158</f>
        <v>0</v>
      </c>
      <c r="S158" s="226">
        <v>0</v>
      </c>
      <c r="T158" s="227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8" t="s">
        <v>150</v>
      </c>
      <c r="AT158" s="228" t="s">
        <v>294</v>
      </c>
      <c r="AU158" s="228" t="s">
        <v>88</v>
      </c>
      <c r="AY158" s="20" t="s">
        <v>292</v>
      </c>
      <c r="BE158" s="229">
        <f>IF(N158="základní",J158,0)</f>
        <v>0</v>
      </c>
      <c r="BF158" s="229">
        <f>IF(N158="snížená",J158,0)</f>
        <v>0</v>
      </c>
      <c r="BG158" s="229">
        <f>IF(N158="zákl. přenesená",J158,0)</f>
        <v>0</v>
      </c>
      <c r="BH158" s="229">
        <f>IF(N158="sníž. přenesená",J158,0)</f>
        <v>0</v>
      </c>
      <c r="BI158" s="229">
        <f>IF(N158="nulová",J158,0)</f>
        <v>0</v>
      </c>
      <c r="BJ158" s="20" t="s">
        <v>86</v>
      </c>
      <c r="BK158" s="229">
        <f>ROUND(I158*H158,2)</f>
        <v>0</v>
      </c>
      <c r="BL158" s="20" t="s">
        <v>150</v>
      </c>
      <c r="BM158" s="228" t="s">
        <v>1317</v>
      </c>
    </row>
    <row r="159" s="2" customFormat="1">
      <c r="A159" s="41"/>
      <c r="B159" s="42"/>
      <c r="C159" s="43"/>
      <c r="D159" s="230" t="s">
        <v>299</v>
      </c>
      <c r="E159" s="43"/>
      <c r="F159" s="231" t="s">
        <v>1318</v>
      </c>
      <c r="G159" s="43"/>
      <c r="H159" s="43"/>
      <c r="I159" s="232"/>
      <c r="J159" s="43"/>
      <c r="K159" s="43"/>
      <c r="L159" s="47"/>
      <c r="M159" s="233"/>
      <c r="N159" s="234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299</v>
      </c>
      <c r="AU159" s="20" t="s">
        <v>88</v>
      </c>
    </row>
    <row r="160" s="13" customFormat="1">
      <c r="A160" s="13"/>
      <c r="B160" s="235"/>
      <c r="C160" s="236"/>
      <c r="D160" s="237" t="s">
        <v>301</v>
      </c>
      <c r="E160" s="238" t="s">
        <v>42</v>
      </c>
      <c r="F160" s="239" t="s">
        <v>1319</v>
      </c>
      <c r="G160" s="236"/>
      <c r="H160" s="238" t="s">
        <v>42</v>
      </c>
      <c r="I160" s="240"/>
      <c r="J160" s="236"/>
      <c r="K160" s="236"/>
      <c r="L160" s="241"/>
      <c r="M160" s="242"/>
      <c r="N160" s="243"/>
      <c r="O160" s="243"/>
      <c r="P160" s="243"/>
      <c r="Q160" s="243"/>
      <c r="R160" s="243"/>
      <c r="S160" s="243"/>
      <c r="T160" s="24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5" t="s">
        <v>301</v>
      </c>
      <c r="AU160" s="245" t="s">
        <v>88</v>
      </c>
      <c r="AV160" s="13" t="s">
        <v>86</v>
      </c>
      <c r="AW160" s="13" t="s">
        <v>38</v>
      </c>
      <c r="AX160" s="13" t="s">
        <v>79</v>
      </c>
      <c r="AY160" s="245" t="s">
        <v>292</v>
      </c>
    </row>
    <row r="161" s="14" customFormat="1">
      <c r="A161" s="14"/>
      <c r="B161" s="246"/>
      <c r="C161" s="247"/>
      <c r="D161" s="237" t="s">
        <v>301</v>
      </c>
      <c r="E161" s="248" t="s">
        <v>149</v>
      </c>
      <c r="F161" s="249" t="s">
        <v>1320</v>
      </c>
      <c r="G161" s="247"/>
      <c r="H161" s="250">
        <v>69.471999999999994</v>
      </c>
      <c r="I161" s="251"/>
      <c r="J161" s="247"/>
      <c r="K161" s="247"/>
      <c r="L161" s="252"/>
      <c r="M161" s="253"/>
      <c r="N161" s="254"/>
      <c r="O161" s="254"/>
      <c r="P161" s="254"/>
      <c r="Q161" s="254"/>
      <c r="R161" s="254"/>
      <c r="S161" s="254"/>
      <c r="T161" s="255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6" t="s">
        <v>301</v>
      </c>
      <c r="AU161" s="256" t="s">
        <v>88</v>
      </c>
      <c r="AV161" s="14" t="s">
        <v>88</v>
      </c>
      <c r="AW161" s="14" t="s">
        <v>38</v>
      </c>
      <c r="AX161" s="14" t="s">
        <v>79</v>
      </c>
      <c r="AY161" s="256" t="s">
        <v>292</v>
      </c>
    </row>
    <row r="162" s="15" customFormat="1">
      <c r="A162" s="15"/>
      <c r="B162" s="257"/>
      <c r="C162" s="258"/>
      <c r="D162" s="237" t="s">
        <v>301</v>
      </c>
      <c r="E162" s="259" t="s">
        <v>42</v>
      </c>
      <c r="F162" s="260" t="s">
        <v>303</v>
      </c>
      <c r="G162" s="258"/>
      <c r="H162" s="261">
        <v>69.471999999999994</v>
      </c>
      <c r="I162" s="262"/>
      <c r="J162" s="258"/>
      <c r="K162" s="258"/>
      <c r="L162" s="263"/>
      <c r="M162" s="264"/>
      <c r="N162" s="265"/>
      <c r="O162" s="265"/>
      <c r="P162" s="265"/>
      <c r="Q162" s="265"/>
      <c r="R162" s="265"/>
      <c r="S162" s="265"/>
      <c r="T162" s="266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67" t="s">
        <v>301</v>
      </c>
      <c r="AU162" s="267" t="s">
        <v>88</v>
      </c>
      <c r="AV162" s="15" t="s">
        <v>150</v>
      </c>
      <c r="AW162" s="15" t="s">
        <v>38</v>
      </c>
      <c r="AX162" s="15" t="s">
        <v>86</v>
      </c>
      <c r="AY162" s="267" t="s">
        <v>292</v>
      </c>
    </row>
    <row r="163" s="12" customFormat="1" ht="22.8" customHeight="1">
      <c r="A163" s="12"/>
      <c r="B163" s="201"/>
      <c r="C163" s="202"/>
      <c r="D163" s="203" t="s">
        <v>78</v>
      </c>
      <c r="E163" s="215" t="s">
        <v>256</v>
      </c>
      <c r="F163" s="215" t="s">
        <v>1321</v>
      </c>
      <c r="G163" s="202"/>
      <c r="H163" s="202"/>
      <c r="I163" s="205"/>
      <c r="J163" s="216">
        <f>BK163</f>
        <v>0</v>
      </c>
      <c r="K163" s="202"/>
      <c r="L163" s="207"/>
      <c r="M163" s="208"/>
      <c r="N163" s="209"/>
      <c r="O163" s="209"/>
      <c r="P163" s="210">
        <f>SUM(P164:P169)</f>
        <v>0</v>
      </c>
      <c r="Q163" s="209"/>
      <c r="R163" s="210">
        <f>SUM(R164:R169)</f>
        <v>0</v>
      </c>
      <c r="S163" s="209"/>
      <c r="T163" s="211">
        <f>SUM(T164:T169)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12" t="s">
        <v>86</v>
      </c>
      <c r="AT163" s="213" t="s">
        <v>78</v>
      </c>
      <c r="AU163" s="213" t="s">
        <v>86</v>
      </c>
      <c r="AY163" s="212" t="s">
        <v>292</v>
      </c>
      <c r="BK163" s="214">
        <f>SUM(BK164:BK169)</f>
        <v>0</v>
      </c>
    </row>
    <row r="164" s="2" customFormat="1" ht="24.15" customHeight="1">
      <c r="A164" s="41"/>
      <c r="B164" s="42"/>
      <c r="C164" s="217" t="s">
        <v>206</v>
      </c>
      <c r="D164" s="217" t="s">
        <v>294</v>
      </c>
      <c r="E164" s="218" t="s">
        <v>1322</v>
      </c>
      <c r="F164" s="219" t="s">
        <v>1323</v>
      </c>
      <c r="G164" s="220" t="s">
        <v>116</v>
      </c>
      <c r="H164" s="221">
        <v>59.200000000000003</v>
      </c>
      <c r="I164" s="222"/>
      <c r="J164" s="223">
        <f>ROUND(I164*H164,2)</f>
        <v>0</v>
      </c>
      <c r="K164" s="219" t="s">
        <v>297</v>
      </c>
      <c r="L164" s="47"/>
      <c r="M164" s="224" t="s">
        <v>42</v>
      </c>
      <c r="N164" s="225" t="s">
        <v>50</v>
      </c>
      <c r="O164" s="87"/>
      <c r="P164" s="226">
        <f>O164*H164</f>
        <v>0</v>
      </c>
      <c r="Q164" s="226">
        <v>0</v>
      </c>
      <c r="R164" s="226">
        <f>Q164*H164</f>
        <v>0</v>
      </c>
      <c r="S164" s="226">
        <v>0</v>
      </c>
      <c r="T164" s="227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8" t="s">
        <v>150</v>
      </c>
      <c r="AT164" s="228" t="s">
        <v>294</v>
      </c>
      <c r="AU164" s="228" t="s">
        <v>88</v>
      </c>
      <c r="AY164" s="20" t="s">
        <v>292</v>
      </c>
      <c r="BE164" s="229">
        <f>IF(N164="základní",J164,0)</f>
        <v>0</v>
      </c>
      <c r="BF164" s="229">
        <f>IF(N164="snížená",J164,0)</f>
        <v>0</v>
      </c>
      <c r="BG164" s="229">
        <f>IF(N164="zákl. přenesená",J164,0)</f>
        <v>0</v>
      </c>
      <c r="BH164" s="229">
        <f>IF(N164="sníž. přenesená",J164,0)</f>
        <v>0</v>
      </c>
      <c r="BI164" s="229">
        <f>IF(N164="nulová",J164,0)</f>
        <v>0</v>
      </c>
      <c r="BJ164" s="20" t="s">
        <v>86</v>
      </c>
      <c r="BK164" s="229">
        <f>ROUND(I164*H164,2)</f>
        <v>0</v>
      </c>
      <c r="BL164" s="20" t="s">
        <v>150</v>
      </c>
      <c r="BM164" s="228" t="s">
        <v>1324</v>
      </c>
    </row>
    <row r="165" s="2" customFormat="1">
      <c r="A165" s="41"/>
      <c r="B165" s="42"/>
      <c r="C165" s="43"/>
      <c r="D165" s="230" t="s">
        <v>299</v>
      </c>
      <c r="E165" s="43"/>
      <c r="F165" s="231" t="s">
        <v>1325</v>
      </c>
      <c r="G165" s="43"/>
      <c r="H165" s="43"/>
      <c r="I165" s="232"/>
      <c r="J165" s="43"/>
      <c r="K165" s="43"/>
      <c r="L165" s="47"/>
      <c r="M165" s="233"/>
      <c r="N165" s="234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20" t="s">
        <v>299</v>
      </c>
      <c r="AU165" s="20" t="s">
        <v>88</v>
      </c>
    </row>
    <row r="166" s="13" customFormat="1">
      <c r="A166" s="13"/>
      <c r="B166" s="235"/>
      <c r="C166" s="236"/>
      <c r="D166" s="237" t="s">
        <v>301</v>
      </c>
      <c r="E166" s="238" t="s">
        <v>42</v>
      </c>
      <c r="F166" s="239" t="s">
        <v>1326</v>
      </c>
      <c r="G166" s="236"/>
      <c r="H166" s="238" t="s">
        <v>42</v>
      </c>
      <c r="I166" s="240"/>
      <c r="J166" s="236"/>
      <c r="K166" s="236"/>
      <c r="L166" s="241"/>
      <c r="M166" s="242"/>
      <c r="N166" s="243"/>
      <c r="O166" s="243"/>
      <c r="P166" s="243"/>
      <c r="Q166" s="243"/>
      <c r="R166" s="243"/>
      <c r="S166" s="243"/>
      <c r="T166" s="24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5" t="s">
        <v>301</v>
      </c>
      <c r="AU166" s="245" t="s">
        <v>88</v>
      </c>
      <c r="AV166" s="13" t="s">
        <v>86</v>
      </c>
      <c r="AW166" s="13" t="s">
        <v>38</v>
      </c>
      <c r="AX166" s="13" t="s">
        <v>79</v>
      </c>
      <c r="AY166" s="245" t="s">
        <v>292</v>
      </c>
    </row>
    <row r="167" s="14" customFormat="1">
      <c r="A167" s="14"/>
      <c r="B167" s="246"/>
      <c r="C167" s="247"/>
      <c r="D167" s="237" t="s">
        <v>301</v>
      </c>
      <c r="E167" s="248" t="s">
        <v>164</v>
      </c>
      <c r="F167" s="249" t="s">
        <v>1327</v>
      </c>
      <c r="G167" s="247"/>
      <c r="H167" s="250">
        <v>52</v>
      </c>
      <c r="I167" s="251"/>
      <c r="J167" s="247"/>
      <c r="K167" s="247"/>
      <c r="L167" s="252"/>
      <c r="M167" s="253"/>
      <c r="N167" s="254"/>
      <c r="O167" s="254"/>
      <c r="P167" s="254"/>
      <c r="Q167" s="254"/>
      <c r="R167" s="254"/>
      <c r="S167" s="254"/>
      <c r="T167" s="255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6" t="s">
        <v>301</v>
      </c>
      <c r="AU167" s="256" t="s">
        <v>88</v>
      </c>
      <c r="AV167" s="14" t="s">
        <v>88</v>
      </c>
      <c r="AW167" s="14" t="s">
        <v>38</v>
      </c>
      <c r="AX167" s="14" t="s">
        <v>79</v>
      </c>
      <c r="AY167" s="256" t="s">
        <v>292</v>
      </c>
    </row>
    <row r="168" s="14" customFormat="1">
      <c r="A168" s="14"/>
      <c r="B168" s="246"/>
      <c r="C168" s="247"/>
      <c r="D168" s="237" t="s">
        <v>301</v>
      </c>
      <c r="E168" s="248" t="s">
        <v>166</v>
      </c>
      <c r="F168" s="249" t="s">
        <v>1328</v>
      </c>
      <c r="G168" s="247"/>
      <c r="H168" s="250">
        <v>7.2000000000000002</v>
      </c>
      <c r="I168" s="251"/>
      <c r="J168" s="247"/>
      <c r="K168" s="247"/>
      <c r="L168" s="252"/>
      <c r="M168" s="253"/>
      <c r="N168" s="254"/>
      <c r="O168" s="254"/>
      <c r="P168" s="254"/>
      <c r="Q168" s="254"/>
      <c r="R168" s="254"/>
      <c r="S168" s="254"/>
      <c r="T168" s="255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6" t="s">
        <v>301</v>
      </c>
      <c r="AU168" s="256" t="s">
        <v>88</v>
      </c>
      <c r="AV168" s="14" t="s">
        <v>88</v>
      </c>
      <c r="AW168" s="14" t="s">
        <v>38</v>
      </c>
      <c r="AX168" s="14" t="s">
        <v>79</v>
      </c>
      <c r="AY168" s="256" t="s">
        <v>292</v>
      </c>
    </row>
    <row r="169" s="15" customFormat="1">
      <c r="A169" s="15"/>
      <c r="B169" s="257"/>
      <c r="C169" s="258"/>
      <c r="D169" s="237" t="s">
        <v>301</v>
      </c>
      <c r="E169" s="259" t="s">
        <v>42</v>
      </c>
      <c r="F169" s="260" t="s">
        <v>303</v>
      </c>
      <c r="G169" s="258"/>
      <c r="H169" s="261">
        <v>59.200000000000003</v>
      </c>
      <c r="I169" s="262"/>
      <c r="J169" s="258"/>
      <c r="K169" s="258"/>
      <c r="L169" s="263"/>
      <c r="M169" s="264"/>
      <c r="N169" s="265"/>
      <c r="O169" s="265"/>
      <c r="P169" s="265"/>
      <c r="Q169" s="265"/>
      <c r="R169" s="265"/>
      <c r="S169" s="265"/>
      <c r="T169" s="266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67" t="s">
        <v>301</v>
      </c>
      <c r="AU169" s="267" t="s">
        <v>88</v>
      </c>
      <c r="AV169" s="15" t="s">
        <v>150</v>
      </c>
      <c r="AW169" s="15" t="s">
        <v>38</v>
      </c>
      <c r="AX169" s="15" t="s">
        <v>86</v>
      </c>
      <c r="AY169" s="267" t="s">
        <v>292</v>
      </c>
    </row>
    <row r="170" s="12" customFormat="1" ht="22.8" customHeight="1">
      <c r="A170" s="12"/>
      <c r="B170" s="201"/>
      <c r="C170" s="202"/>
      <c r="D170" s="203" t="s">
        <v>78</v>
      </c>
      <c r="E170" s="215" t="s">
        <v>340</v>
      </c>
      <c r="F170" s="215" t="s">
        <v>726</v>
      </c>
      <c r="G170" s="202"/>
      <c r="H170" s="202"/>
      <c r="I170" s="205"/>
      <c r="J170" s="216">
        <f>BK170</f>
        <v>0</v>
      </c>
      <c r="K170" s="202"/>
      <c r="L170" s="207"/>
      <c r="M170" s="208"/>
      <c r="N170" s="209"/>
      <c r="O170" s="209"/>
      <c r="P170" s="210">
        <f>SUM(P171:P335)</f>
        <v>0</v>
      </c>
      <c r="Q170" s="209"/>
      <c r="R170" s="210">
        <f>SUM(R171:R335)</f>
        <v>60.595682899999993</v>
      </c>
      <c r="S170" s="209"/>
      <c r="T170" s="211">
        <f>SUM(T171:T335)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12" t="s">
        <v>86</v>
      </c>
      <c r="AT170" s="213" t="s">
        <v>78</v>
      </c>
      <c r="AU170" s="213" t="s">
        <v>86</v>
      </c>
      <c r="AY170" s="212" t="s">
        <v>292</v>
      </c>
      <c r="BK170" s="214">
        <f>SUM(BK171:BK335)</f>
        <v>0</v>
      </c>
    </row>
    <row r="171" s="2" customFormat="1" ht="21.75" customHeight="1">
      <c r="A171" s="41"/>
      <c r="B171" s="42"/>
      <c r="C171" s="217" t="s">
        <v>381</v>
      </c>
      <c r="D171" s="217" t="s">
        <v>294</v>
      </c>
      <c r="E171" s="218" t="s">
        <v>1329</v>
      </c>
      <c r="F171" s="219" t="s">
        <v>1330</v>
      </c>
      <c r="G171" s="220" t="s">
        <v>147</v>
      </c>
      <c r="H171" s="221">
        <v>29.34</v>
      </c>
      <c r="I171" s="222"/>
      <c r="J171" s="223">
        <f>ROUND(I171*H171,2)</f>
        <v>0</v>
      </c>
      <c r="K171" s="219" t="s">
        <v>297</v>
      </c>
      <c r="L171" s="47"/>
      <c r="M171" s="224" t="s">
        <v>42</v>
      </c>
      <c r="N171" s="225" t="s">
        <v>50</v>
      </c>
      <c r="O171" s="87"/>
      <c r="P171" s="226">
        <f>O171*H171</f>
        <v>0</v>
      </c>
      <c r="Q171" s="226">
        <v>1.0000000000000001E-05</v>
      </c>
      <c r="R171" s="226">
        <f>Q171*H171</f>
        <v>0.00029340000000000003</v>
      </c>
      <c r="S171" s="226">
        <v>0</v>
      </c>
      <c r="T171" s="227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8" t="s">
        <v>150</v>
      </c>
      <c r="AT171" s="228" t="s">
        <v>294</v>
      </c>
      <c r="AU171" s="228" t="s">
        <v>88</v>
      </c>
      <c r="AY171" s="20" t="s">
        <v>292</v>
      </c>
      <c r="BE171" s="229">
        <f>IF(N171="základní",J171,0)</f>
        <v>0</v>
      </c>
      <c r="BF171" s="229">
        <f>IF(N171="snížená",J171,0)</f>
        <v>0</v>
      </c>
      <c r="BG171" s="229">
        <f>IF(N171="zákl. přenesená",J171,0)</f>
        <v>0</v>
      </c>
      <c r="BH171" s="229">
        <f>IF(N171="sníž. přenesená",J171,0)</f>
        <v>0</v>
      </c>
      <c r="BI171" s="229">
        <f>IF(N171="nulová",J171,0)</f>
        <v>0</v>
      </c>
      <c r="BJ171" s="20" t="s">
        <v>86</v>
      </c>
      <c r="BK171" s="229">
        <f>ROUND(I171*H171,2)</f>
        <v>0</v>
      </c>
      <c r="BL171" s="20" t="s">
        <v>150</v>
      </c>
      <c r="BM171" s="228" t="s">
        <v>1331</v>
      </c>
    </row>
    <row r="172" s="2" customFormat="1">
      <c r="A172" s="41"/>
      <c r="B172" s="42"/>
      <c r="C172" s="43"/>
      <c r="D172" s="230" t="s">
        <v>299</v>
      </c>
      <c r="E172" s="43"/>
      <c r="F172" s="231" t="s">
        <v>1332</v>
      </c>
      <c r="G172" s="43"/>
      <c r="H172" s="43"/>
      <c r="I172" s="232"/>
      <c r="J172" s="43"/>
      <c r="K172" s="43"/>
      <c r="L172" s="47"/>
      <c r="M172" s="233"/>
      <c r="N172" s="234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299</v>
      </c>
      <c r="AU172" s="20" t="s">
        <v>88</v>
      </c>
    </row>
    <row r="173" s="13" customFormat="1">
      <c r="A173" s="13"/>
      <c r="B173" s="235"/>
      <c r="C173" s="236"/>
      <c r="D173" s="237" t="s">
        <v>301</v>
      </c>
      <c r="E173" s="238" t="s">
        <v>42</v>
      </c>
      <c r="F173" s="239" t="s">
        <v>601</v>
      </c>
      <c r="G173" s="236"/>
      <c r="H173" s="238" t="s">
        <v>42</v>
      </c>
      <c r="I173" s="240"/>
      <c r="J173" s="236"/>
      <c r="K173" s="236"/>
      <c r="L173" s="241"/>
      <c r="M173" s="242"/>
      <c r="N173" s="243"/>
      <c r="O173" s="243"/>
      <c r="P173" s="243"/>
      <c r="Q173" s="243"/>
      <c r="R173" s="243"/>
      <c r="S173" s="243"/>
      <c r="T173" s="24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5" t="s">
        <v>301</v>
      </c>
      <c r="AU173" s="245" t="s">
        <v>88</v>
      </c>
      <c r="AV173" s="13" t="s">
        <v>86</v>
      </c>
      <c r="AW173" s="13" t="s">
        <v>38</v>
      </c>
      <c r="AX173" s="13" t="s">
        <v>79</v>
      </c>
      <c r="AY173" s="245" t="s">
        <v>292</v>
      </c>
    </row>
    <row r="174" s="14" customFormat="1">
      <c r="A174" s="14"/>
      <c r="B174" s="246"/>
      <c r="C174" s="247"/>
      <c r="D174" s="237" t="s">
        <v>301</v>
      </c>
      <c r="E174" s="248" t="s">
        <v>114</v>
      </c>
      <c r="F174" s="249" t="s">
        <v>1333</v>
      </c>
      <c r="G174" s="247"/>
      <c r="H174" s="250">
        <v>23.699999999999999</v>
      </c>
      <c r="I174" s="251"/>
      <c r="J174" s="247"/>
      <c r="K174" s="247"/>
      <c r="L174" s="252"/>
      <c r="M174" s="253"/>
      <c r="N174" s="254"/>
      <c r="O174" s="254"/>
      <c r="P174" s="254"/>
      <c r="Q174" s="254"/>
      <c r="R174" s="254"/>
      <c r="S174" s="254"/>
      <c r="T174" s="255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6" t="s">
        <v>301</v>
      </c>
      <c r="AU174" s="256" t="s">
        <v>88</v>
      </c>
      <c r="AV174" s="14" t="s">
        <v>88</v>
      </c>
      <c r="AW174" s="14" t="s">
        <v>38</v>
      </c>
      <c r="AX174" s="14" t="s">
        <v>79</v>
      </c>
      <c r="AY174" s="256" t="s">
        <v>292</v>
      </c>
    </row>
    <row r="175" s="14" customFormat="1">
      <c r="A175" s="14"/>
      <c r="B175" s="246"/>
      <c r="C175" s="247"/>
      <c r="D175" s="237" t="s">
        <v>301</v>
      </c>
      <c r="E175" s="248" t="s">
        <v>118</v>
      </c>
      <c r="F175" s="249" t="s">
        <v>1334</v>
      </c>
      <c r="G175" s="247"/>
      <c r="H175" s="250">
        <v>5.6399999999999997</v>
      </c>
      <c r="I175" s="251"/>
      <c r="J175" s="247"/>
      <c r="K175" s="247"/>
      <c r="L175" s="252"/>
      <c r="M175" s="253"/>
      <c r="N175" s="254"/>
      <c r="O175" s="254"/>
      <c r="P175" s="254"/>
      <c r="Q175" s="254"/>
      <c r="R175" s="254"/>
      <c r="S175" s="254"/>
      <c r="T175" s="255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6" t="s">
        <v>301</v>
      </c>
      <c r="AU175" s="256" t="s">
        <v>88</v>
      </c>
      <c r="AV175" s="14" t="s">
        <v>88</v>
      </c>
      <c r="AW175" s="14" t="s">
        <v>38</v>
      </c>
      <c r="AX175" s="14" t="s">
        <v>79</v>
      </c>
      <c r="AY175" s="256" t="s">
        <v>292</v>
      </c>
    </row>
    <row r="176" s="15" customFormat="1">
      <c r="A176" s="15"/>
      <c r="B176" s="257"/>
      <c r="C176" s="258"/>
      <c r="D176" s="237" t="s">
        <v>301</v>
      </c>
      <c r="E176" s="259" t="s">
        <v>42</v>
      </c>
      <c r="F176" s="260" t="s">
        <v>303</v>
      </c>
      <c r="G176" s="258"/>
      <c r="H176" s="261">
        <v>29.34</v>
      </c>
      <c r="I176" s="262"/>
      <c r="J176" s="258"/>
      <c r="K176" s="258"/>
      <c r="L176" s="263"/>
      <c r="M176" s="264"/>
      <c r="N176" s="265"/>
      <c r="O176" s="265"/>
      <c r="P176" s="265"/>
      <c r="Q176" s="265"/>
      <c r="R176" s="265"/>
      <c r="S176" s="265"/>
      <c r="T176" s="266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67" t="s">
        <v>301</v>
      </c>
      <c r="AU176" s="267" t="s">
        <v>88</v>
      </c>
      <c r="AV176" s="15" t="s">
        <v>150</v>
      </c>
      <c r="AW176" s="15" t="s">
        <v>38</v>
      </c>
      <c r="AX176" s="15" t="s">
        <v>86</v>
      </c>
      <c r="AY176" s="267" t="s">
        <v>292</v>
      </c>
    </row>
    <row r="177" s="2" customFormat="1" ht="16.5" customHeight="1">
      <c r="A177" s="41"/>
      <c r="B177" s="42"/>
      <c r="C177" s="269" t="s">
        <v>388</v>
      </c>
      <c r="D177" s="269" t="s">
        <v>350</v>
      </c>
      <c r="E177" s="270" t="s">
        <v>1335</v>
      </c>
      <c r="F177" s="271" t="s">
        <v>1336</v>
      </c>
      <c r="G177" s="272" t="s">
        <v>147</v>
      </c>
      <c r="H177" s="273">
        <v>27.254999999999999</v>
      </c>
      <c r="I177" s="274"/>
      <c r="J177" s="275">
        <f>ROUND(I177*H177,2)</f>
        <v>0</v>
      </c>
      <c r="K177" s="271" t="s">
        <v>297</v>
      </c>
      <c r="L177" s="276"/>
      <c r="M177" s="277" t="s">
        <v>42</v>
      </c>
      <c r="N177" s="278" t="s">
        <v>50</v>
      </c>
      <c r="O177" s="87"/>
      <c r="P177" s="226">
        <f>O177*H177</f>
        <v>0</v>
      </c>
      <c r="Q177" s="226">
        <v>0.00142</v>
      </c>
      <c r="R177" s="226">
        <f>Q177*H177</f>
        <v>0.038702099999999996</v>
      </c>
      <c r="S177" s="226">
        <v>0</v>
      </c>
      <c r="T177" s="227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8" t="s">
        <v>340</v>
      </c>
      <c r="AT177" s="228" t="s">
        <v>350</v>
      </c>
      <c r="AU177" s="228" t="s">
        <v>88</v>
      </c>
      <c r="AY177" s="20" t="s">
        <v>292</v>
      </c>
      <c r="BE177" s="229">
        <f>IF(N177="základní",J177,0)</f>
        <v>0</v>
      </c>
      <c r="BF177" s="229">
        <f>IF(N177="snížená",J177,0)</f>
        <v>0</v>
      </c>
      <c r="BG177" s="229">
        <f>IF(N177="zákl. přenesená",J177,0)</f>
        <v>0</v>
      </c>
      <c r="BH177" s="229">
        <f>IF(N177="sníž. přenesená",J177,0)</f>
        <v>0</v>
      </c>
      <c r="BI177" s="229">
        <f>IF(N177="nulová",J177,0)</f>
        <v>0</v>
      </c>
      <c r="BJ177" s="20" t="s">
        <v>86</v>
      </c>
      <c r="BK177" s="229">
        <f>ROUND(I177*H177,2)</f>
        <v>0</v>
      </c>
      <c r="BL177" s="20" t="s">
        <v>150</v>
      </c>
      <c r="BM177" s="228" t="s">
        <v>1337</v>
      </c>
    </row>
    <row r="178" s="14" customFormat="1">
      <c r="A178" s="14"/>
      <c r="B178" s="246"/>
      <c r="C178" s="247"/>
      <c r="D178" s="237" t="s">
        <v>301</v>
      </c>
      <c r="E178" s="248" t="s">
        <v>42</v>
      </c>
      <c r="F178" s="249" t="s">
        <v>114</v>
      </c>
      <c r="G178" s="247"/>
      <c r="H178" s="250">
        <v>23.699999999999999</v>
      </c>
      <c r="I178" s="251"/>
      <c r="J178" s="247"/>
      <c r="K178" s="247"/>
      <c r="L178" s="252"/>
      <c r="M178" s="253"/>
      <c r="N178" s="254"/>
      <c r="O178" s="254"/>
      <c r="P178" s="254"/>
      <c r="Q178" s="254"/>
      <c r="R178" s="254"/>
      <c r="S178" s="254"/>
      <c r="T178" s="255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6" t="s">
        <v>301</v>
      </c>
      <c r="AU178" s="256" t="s">
        <v>88</v>
      </c>
      <c r="AV178" s="14" t="s">
        <v>88</v>
      </c>
      <c r="AW178" s="14" t="s">
        <v>38</v>
      </c>
      <c r="AX178" s="14" t="s">
        <v>79</v>
      </c>
      <c r="AY178" s="256" t="s">
        <v>292</v>
      </c>
    </row>
    <row r="179" s="15" customFormat="1">
      <c r="A179" s="15"/>
      <c r="B179" s="257"/>
      <c r="C179" s="258"/>
      <c r="D179" s="237" t="s">
        <v>301</v>
      </c>
      <c r="E179" s="259" t="s">
        <v>42</v>
      </c>
      <c r="F179" s="260" t="s">
        <v>303</v>
      </c>
      <c r="G179" s="258"/>
      <c r="H179" s="261">
        <v>23.699999999999999</v>
      </c>
      <c r="I179" s="262"/>
      <c r="J179" s="258"/>
      <c r="K179" s="258"/>
      <c r="L179" s="263"/>
      <c r="M179" s="264"/>
      <c r="N179" s="265"/>
      <c r="O179" s="265"/>
      <c r="P179" s="265"/>
      <c r="Q179" s="265"/>
      <c r="R179" s="265"/>
      <c r="S179" s="265"/>
      <c r="T179" s="266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67" t="s">
        <v>301</v>
      </c>
      <c r="AU179" s="267" t="s">
        <v>88</v>
      </c>
      <c r="AV179" s="15" t="s">
        <v>150</v>
      </c>
      <c r="AW179" s="15" t="s">
        <v>38</v>
      </c>
      <c r="AX179" s="15" t="s">
        <v>86</v>
      </c>
      <c r="AY179" s="267" t="s">
        <v>292</v>
      </c>
    </row>
    <row r="180" s="14" customFormat="1">
      <c r="A180" s="14"/>
      <c r="B180" s="246"/>
      <c r="C180" s="247"/>
      <c r="D180" s="237" t="s">
        <v>301</v>
      </c>
      <c r="E180" s="247"/>
      <c r="F180" s="249" t="s">
        <v>1338</v>
      </c>
      <c r="G180" s="247"/>
      <c r="H180" s="250">
        <v>27.254999999999999</v>
      </c>
      <c r="I180" s="251"/>
      <c r="J180" s="247"/>
      <c r="K180" s="247"/>
      <c r="L180" s="252"/>
      <c r="M180" s="253"/>
      <c r="N180" s="254"/>
      <c r="O180" s="254"/>
      <c r="P180" s="254"/>
      <c r="Q180" s="254"/>
      <c r="R180" s="254"/>
      <c r="S180" s="254"/>
      <c r="T180" s="255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6" t="s">
        <v>301</v>
      </c>
      <c r="AU180" s="256" t="s">
        <v>88</v>
      </c>
      <c r="AV180" s="14" t="s">
        <v>88</v>
      </c>
      <c r="AW180" s="14" t="s">
        <v>4</v>
      </c>
      <c r="AX180" s="14" t="s">
        <v>86</v>
      </c>
      <c r="AY180" s="256" t="s">
        <v>292</v>
      </c>
    </row>
    <row r="181" s="2" customFormat="1" ht="16.5" customHeight="1">
      <c r="A181" s="41"/>
      <c r="B181" s="42"/>
      <c r="C181" s="269" t="s">
        <v>209</v>
      </c>
      <c r="D181" s="269" t="s">
        <v>350</v>
      </c>
      <c r="E181" s="270" t="s">
        <v>1339</v>
      </c>
      <c r="F181" s="271" t="s">
        <v>1340</v>
      </c>
      <c r="G181" s="272" t="s">
        <v>147</v>
      </c>
      <c r="H181" s="273">
        <v>6.4859999999999998</v>
      </c>
      <c r="I181" s="274"/>
      <c r="J181" s="275">
        <f>ROUND(I181*H181,2)</f>
        <v>0</v>
      </c>
      <c r="K181" s="271" t="s">
        <v>297</v>
      </c>
      <c r="L181" s="276"/>
      <c r="M181" s="277" t="s">
        <v>42</v>
      </c>
      <c r="N181" s="278" t="s">
        <v>50</v>
      </c>
      <c r="O181" s="87"/>
      <c r="P181" s="226">
        <f>O181*H181</f>
        <v>0</v>
      </c>
      <c r="Q181" s="226">
        <v>0.0024199999999999998</v>
      </c>
      <c r="R181" s="226">
        <f>Q181*H181</f>
        <v>0.015696119999999997</v>
      </c>
      <c r="S181" s="226">
        <v>0</v>
      </c>
      <c r="T181" s="227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8" t="s">
        <v>340</v>
      </c>
      <c r="AT181" s="228" t="s">
        <v>350</v>
      </c>
      <c r="AU181" s="228" t="s">
        <v>88</v>
      </c>
      <c r="AY181" s="20" t="s">
        <v>292</v>
      </c>
      <c r="BE181" s="229">
        <f>IF(N181="základní",J181,0)</f>
        <v>0</v>
      </c>
      <c r="BF181" s="229">
        <f>IF(N181="snížená",J181,0)</f>
        <v>0</v>
      </c>
      <c r="BG181" s="229">
        <f>IF(N181="zákl. přenesená",J181,0)</f>
        <v>0</v>
      </c>
      <c r="BH181" s="229">
        <f>IF(N181="sníž. přenesená",J181,0)</f>
        <v>0</v>
      </c>
      <c r="BI181" s="229">
        <f>IF(N181="nulová",J181,0)</f>
        <v>0</v>
      </c>
      <c r="BJ181" s="20" t="s">
        <v>86</v>
      </c>
      <c r="BK181" s="229">
        <f>ROUND(I181*H181,2)</f>
        <v>0</v>
      </c>
      <c r="BL181" s="20" t="s">
        <v>150</v>
      </c>
      <c r="BM181" s="228" t="s">
        <v>1341</v>
      </c>
    </row>
    <row r="182" s="14" customFormat="1">
      <c r="A182" s="14"/>
      <c r="B182" s="246"/>
      <c r="C182" s="247"/>
      <c r="D182" s="237" t="s">
        <v>301</v>
      </c>
      <c r="E182" s="248" t="s">
        <v>42</v>
      </c>
      <c r="F182" s="249" t="s">
        <v>118</v>
      </c>
      <c r="G182" s="247"/>
      <c r="H182" s="250">
        <v>5.6399999999999997</v>
      </c>
      <c r="I182" s="251"/>
      <c r="J182" s="247"/>
      <c r="K182" s="247"/>
      <c r="L182" s="252"/>
      <c r="M182" s="253"/>
      <c r="N182" s="254"/>
      <c r="O182" s="254"/>
      <c r="P182" s="254"/>
      <c r="Q182" s="254"/>
      <c r="R182" s="254"/>
      <c r="S182" s="254"/>
      <c r="T182" s="255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6" t="s">
        <v>301</v>
      </c>
      <c r="AU182" s="256" t="s">
        <v>88</v>
      </c>
      <c r="AV182" s="14" t="s">
        <v>88</v>
      </c>
      <c r="AW182" s="14" t="s">
        <v>38</v>
      </c>
      <c r="AX182" s="14" t="s">
        <v>79</v>
      </c>
      <c r="AY182" s="256" t="s">
        <v>292</v>
      </c>
    </row>
    <row r="183" s="15" customFormat="1">
      <c r="A183" s="15"/>
      <c r="B183" s="257"/>
      <c r="C183" s="258"/>
      <c r="D183" s="237" t="s">
        <v>301</v>
      </c>
      <c r="E183" s="259" t="s">
        <v>42</v>
      </c>
      <c r="F183" s="260" t="s">
        <v>303</v>
      </c>
      <c r="G183" s="258"/>
      <c r="H183" s="261">
        <v>5.6399999999999997</v>
      </c>
      <c r="I183" s="262"/>
      <c r="J183" s="258"/>
      <c r="K183" s="258"/>
      <c r="L183" s="263"/>
      <c r="M183" s="264"/>
      <c r="N183" s="265"/>
      <c r="O183" s="265"/>
      <c r="P183" s="265"/>
      <c r="Q183" s="265"/>
      <c r="R183" s="265"/>
      <c r="S183" s="265"/>
      <c r="T183" s="266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7" t="s">
        <v>301</v>
      </c>
      <c r="AU183" s="267" t="s">
        <v>88</v>
      </c>
      <c r="AV183" s="15" t="s">
        <v>150</v>
      </c>
      <c r="AW183" s="15" t="s">
        <v>38</v>
      </c>
      <c r="AX183" s="15" t="s">
        <v>86</v>
      </c>
      <c r="AY183" s="267" t="s">
        <v>292</v>
      </c>
    </row>
    <row r="184" s="14" customFormat="1">
      <c r="A184" s="14"/>
      <c r="B184" s="246"/>
      <c r="C184" s="247"/>
      <c r="D184" s="237" t="s">
        <v>301</v>
      </c>
      <c r="E184" s="247"/>
      <c r="F184" s="249" t="s">
        <v>1342</v>
      </c>
      <c r="G184" s="247"/>
      <c r="H184" s="250">
        <v>6.4859999999999998</v>
      </c>
      <c r="I184" s="251"/>
      <c r="J184" s="247"/>
      <c r="K184" s="247"/>
      <c r="L184" s="252"/>
      <c r="M184" s="253"/>
      <c r="N184" s="254"/>
      <c r="O184" s="254"/>
      <c r="P184" s="254"/>
      <c r="Q184" s="254"/>
      <c r="R184" s="254"/>
      <c r="S184" s="254"/>
      <c r="T184" s="255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6" t="s">
        <v>301</v>
      </c>
      <c r="AU184" s="256" t="s">
        <v>88</v>
      </c>
      <c r="AV184" s="14" t="s">
        <v>88</v>
      </c>
      <c r="AW184" s="14" t="s">
        <v>4</v>
      </c>
      <c r="AX184" s="14" t="s">
        <v>86</v>
      </c>
      <c r="AY184" s="256" t="s">
        <v>292</v>
      </c>
    </row>
    <row r="185" s="2" customFormat="1" ht="21.75" customHeight="1">
      <c r="A185" s="41"/>
      <c r="B185" s="42"/>
      <c r="C185" s="217" t="s">
        <v>398</v>
      </c>
      <c r="D185" s="217" t="s">
        <v>294</v>
      </c>
      <c r="E185" s="218" t="s">
        <v>1343</v>
      </c>
      <c r="F185" s="219" t="s">
        <v>1344</v>
      </c>
      <c r="G185" s="220" t="s">
        <v>147</v>
      </c>
      <c r="H185" s="221">
        <v>549.59000000000003</v>
      </c>
      <c r="I185" s="222"/>
      <c r="J185" s="223">
        <f>ROUND(I185*H185,2)</f>
        <v>0</v>
      </c>
      <c r="K185" s="219" t="s">
        <v>297</v>
      </c>
      <c r="L185" s="47"/>
      <c r="M185" s="224" t="s">
        <v>42</v>
      </c>
      <c r="N185" s="225" t="s">
        <v>50</v>
      </c>
      <c r="O185" s="87"/>
      <c r="P185" s="226">
        <f>O185*H185</f>
        <v>0</v>
      </c>
      <c r="Q185" s="226">
        <v>2.0000000000000002E-05</v>
      </c>
      <c r="R185" s="226">
        <f>Q185*H185</f>
        <v>0.010991800000000001</v>
      </c>
      <c r="S185" s="226">
        <v>0</v>
      </c>
      <c r="T185" s="227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8" t="s">
        <v>150</v>
      </c>
      <c r="AT185" s="228" t="s">
        <v>294</v>
      </c>
      <c r="AU185" s="228" t="s">
        <v>88</v>
      </c>
      <c r="AY185" s="20" t="s">
        <v>292</v>
      </c>
      <c r="BE185" s="229">
        <f>IF(N185="základní",J185,0)</f>
        <v>0</v>
      </c>
      <c r="BF185" s="229">
        <f>IF(N185="snížená",J185,0)</f>
        <v>0</v>
      </c>
      <c r="BG185" s="229">
        <f>IF(N185="zákl. přenesená",J185,0)</f>
        <v>0</v>
      </c>
      <c r="BH185" s="229">
        <f>IF(N185="sníž. přenesená",J185,0)</f>
        <v>0</v>
      </c>
      <c r="BI185" s="229">
        <f>IF(N185="nulová",J185,0)</f>
        <v>0</v>
      </c>
      <c r="BJ185" s="20" t="s">
        <v>86</v>
      </c>
      <c r="BK185" s="229">
        <f>ROUND(I185*H185,2)</f>
        <v>0</v>
      </c>
      <c r="BL185" s="20" t="s">
        <v>150</v>
      </c>
      <c r="BM185" s="228" t="s">
        <v>1345</v>
      </c>
    </row>
    <row r="186" s="2" customFormat="1">
      <c r="A186" s="41"/>
      <c r="B186" s="42"/>
      <c r="C186" s="43"/>
      <c r="D186" s="230" t="s">
        <v>299</v>
      </c>
      <c r="E186" s="43"/>
      <c r="F186" s="231" t="s">
        <v>1346</v>
      </c>
      <c r="G186" s="43"/>
      <c r="H186" s="43"/>
      <c r="I186" s="232"/>
      <c r="J186" s="43"/>
      <c r="K186" s="43"/>
      <c r="L186" s="47"/>
      <c r="M186" s="233"/>
      <c r="N186" s="234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20" t="s">
        <v>299</v>
      </c>
      <c r="AU186" s="20" t="s">
        <v>88</v>
      </c>
    </row>
    <row r="187" s="13" customFormat="1">
      <c r="A187" s="13"/>
      <c r="B187" s="235"/>
      <c r="C187" s="236"/>
      <c r="D187" s="237" t="s">
        <v>301</v>
      </c>
      <c r="E187" s="238" t="s">
        <v>42</v>
      </c>
      <c r="F187" s="239" t="s">
        <v>601</v>
      </c>
      <c r="G187" s="236"/>
      <c r="H187" s="238" t="s">
        <v>42</v>
      </c>
      <c r="I187" s="240"/>
      <c r="J187" s="236"/>
      <c r="K187" s="236"/>
      <c r="L187" s="241"/>
      <c r="M187" s="242"/>
      <c r="N187" s="243"/>
      <c r="O187" s="243"/>
      <c r="P187" s="243"/>
      <c r="Q187" s="243"/>
      <c r="R187" s="243"/>
      <c r="S187" s="243"/>
      <c r="T187" s="244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5" t="s">
        <v>301</v>
      </c>
      <c r="AU187" s="245" t="s">
        <v>88</v>
      </c>
      <c r="AV187" s="13" t="s">
        <v>86</v>
      </c>
      <c r="AW187" s="13" t="s">
        <v>38</v>
      </c>
      <c r="AX187" s="13" t="s">
        <v>79</v>
      </c>
      <c r="AY187" s="245" t="s">
        <v>292</v>
      </c>
    </row>
    <row r="188" s="14" customFormat="1">
      <c r="A188" s="14"/>
      <c r="B188" s="246"/>
      <c r="C188" s="247"/>
      <c r="D188" s="237" t="s">
        <v>301</v>
      </c>
      <c r="E188" s="248" t="s">
        <v>121</v>
      </c>
      <c r="F188" s="249" t="s">
        <v>1347</v>
      </c>
      <c r="G188" s="247"/>
      <c r="H188" s="250">
        <v>549.59000000000003</v>
      </c>
      <c r="I188" s="251"/>
      <c r="J188" s="247"/>
      <c r="K188" s="247"/>
      <c r="L188" s="252"/>
      <c r="M188" s="253"/>
      <c r="N188" s="254"/>
      <c r="O188" s="254"/>
      <c r="P188" s="254"/>
      <c r="Q188" s="254"/>
      <c r="R188" s="254"/>
      <c r="S188" s="254"/>
      <c r="T188" s="255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6" t="s">
        <v>301</v>
      </c>
      <c r="AU188" s="256" t="s">
        <v>88</v>
      </c>
      <c r="AV188" s="14" t="s">
        <v>88</v>
      </c>
      <c r="AW188" s="14" t="s">
        <v>38</v>
      </c>
      <c r="AX188" s="14" t="s">
        <v>79</v>
      </c>
      <c r="AY188" s="256" t="s">
        <v>292</v>
      </c>
    </row>
    <row r="189" s="15" customFormat="1">
      <c r="A189" s="15"/>
      <c r="B189" s="257"/>
      <c r="C189" s="258"/>
      <c r="D189" s="237" t="s">
        <v>301</v>
      </c>
      <c r="E189" s="259" t="s">
        <v>42</v>
      </c>
      <c r="F189" s="260" t="s">
        <v>303</v>
      </c>
      <c r="G189" s="258"/>
      <c r="H189" s="261">
        <v>549.59000000000003</v>
      </c>
      <c r="I189" s="262"/>
      <c r="J189" s="258"/>
      <c r="K189" s="258"/>
      <c r="L189" s="263"/>
      <c r="M189" s="264"/>
      <c r="N189" s="265"/>
      <c r="O189" s="265"/>
      <c r="P189" s="265"/>
      <c r="Q189" s="265"/>
      <c r="R189" s="265"/>
      <c r="S189" s="265"/>
      <c r="T189" s="266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67" t="s">
        <v>301</v>
      </c>
      <c r="AU189" s="267" t="s">
        <v>88</v>
      </c>
      <c r="AV189" s="15" t="s">
        <v>150</v>
      </c>
      <c r="AW189" s="15" t="s">
        <v>4</v>
      </c>
      <c r="AX189" s="15" t="s">
        <v>86</v>
      </c>
      <c r="AY189" s="267" t="s">
        <v>292</v>
      </c>
    </row>
    <row r="190" s="2" customFormat="1" ht="16.5" customHeight="1">
      <c r="A190" s="41"/>
      <c r="B190" s="42"/>
      <c r="C190" s="269" t="s">
        <v>403</v>
      </c>
      <c r="D190" s="269" t="s">
        <v>350</v>
      </c>
      <c r="E190" s="270" t="s">
        <v>1348</v>
      </c>
      <c r="F190" s="271" t="s">
        <v>1349</v>
      </c>
      <c r="G190" s="272" t="s">
        <v>147</v>
      </c>
      <c r="H190" s="273">
        <v>287.97800000000001</v>
      </c>
      <c r="I190" s="274"/>
      <c r="J190" s="275">
        <f>ROUND(I190*H190,2)</f>
        <v>0</v>
      </c>
      <c r="K190" s="271" t="s">
        <v>297</v>
      </c>
      <c r="L190" s="276"/>
      <c r="M190" s="277" t="s">
        <v>42</v>
      </c>
      <c r="N190" s="278" t="s">
        <v>50</v>
      </c>
      <c r="O190" s="87"/>
      <c r="P190" s="226">
        <f>O190*H190</f>
        <v>0</v>
      </c>
      <c r="Q190" s="226">
        <v>0.0036600000000000001</v>
      </c>
      <c r="R190" s="226">
        <f>Q190*H190</f>
        <v>1.0539994800000001</v>
      </c>
      <c r="S190" s="226">
        <v>0</v>
      </c>
      <c r="T190" s="227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8" t="s">
        <v>340</v>
      </c>
      <c r="AT190" s="228" t="s">
        <v>350</v>
      </c>
      <c r="AU190" s="228" t="s">
        <v>88</v>
      </c>
      <c r="AY190" s="20" t="s">
        <v>292</v>
      </c>
      <c r="BE190" s="229">
        <f>IF(N190="základní",J190,0)</f>
        <v>0</v>
      </c>
      <c r="BF190" s="229">
        <f>IF(N190="snížená",J190,0)</f>
        <v>0</v>
      </c>
      <c r="BG190" s="229">
        <f>IF(N190="zákl. přenesená",J190,0)</f>
        <v>0</v>
      </c>
      <c r="BH190" s="229">
        <f>IF(N190="sníž. přenesená",J190,0)</f>
        <v>0</v>
      </c>
      <c r="BI190" s="229">
        <f>IF(N190="nulová",J190,0)</f>
        <v>0</v>
      </c>
      <c r="BJ190" s="20" t="s">
        <v>86</v>
      </c>
      <c r="BK190" s="229">
        <f>ROUND(I190*H190,2)</f>
        <v>0</v>
      </c>
      <c r="BL190" s="20" t="s">
        <v>150</v>
      </c>
      <c r="BM190" s="228" t="s">
        <v>1350</v>
      </c>
    </row>
    <row r="191" s="2" customFormat="1">
      <c r="A191" s="41"/>
      <c r="B191" s="42"/>
      <c r="C191" s="43"/>
      <c r="D191" s="237" t="s">
        <v>324</v>
      </c>
      <c r="E191" s="43"/>
      <c r="F191" s="268" t="s">
        <v>1351</v>
      </c>
      <c r="G191" s="43"/>
      <c r="H191" s="43"/>
      <c r="I191" s="232"/>
      <c r="J191" s="43"/>
      <c r="K191" s="43"/>
      <c r="L191" s="47"/>
      <c r="M191" s="233"/>
      <c r="N191" s="234"/>
      <c r="O191" s="87"/>
      <c r="P191" s="87"/>
      <c r="Q191" s="87"/>
      <c r="R191" s="87"/>
      <c r="S191" s="87"/>
      <c r="T191" s="88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20" t="s">
        <v>324</v>
      </c>
      <c r="AU191" s="20" t="s">
        <v>88</v>
      </c>
    </row>
    <row r="192" s="14" customFormat="1">
      <c r="A192" s="14"/>
      <c r="B192" s="246"/>
      <c r="C192" s="247"/>
      <c r="D192" s="237" t="s">
        <v>301</v>
      </c>
      <c r="E192" s="248" t="s">
        <v>42</v>
      </c>
      <c r="F192" s="249" t="s">
        <v>1352</v>
      </c>
      <c r="G192" s="247"/>
      <c r="H192" s="250">
        <v>279.58999999999997</v>
      </c>
      <c r="I192" s="251"/>
      <c r="J192" s="247"/>
      <c r="K192" s="247"/>
      <c r="L192" s="252"/>
      <c r="M192" s="253"/>
      <c r="N192" s="254"/>
      <c r="O192" s="254"/>
      <c r="P192" s="254"/>
      <c r="Q192" s="254"/>
      <c r="R192" s="254"/>
      <c r="S192" s="254"/>
      <c r="T192" s="255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6" t="s">
        <v>301</v>
      </c>
      <c r="AU192" s="256" t="s">
        <v>88</v>
      </c>
      <c r="AV192" s="14" t="s">
        <v>88</v>
      </c>
      <c r="AW192" s="14" t="s">
        <v>38</v>
      </c>
      <c r="AX192" s="14" t="s">
        <v>79</v>
      </c>
      <c r="AY192" s="256" t="s">
        <v>292</v>
      </c>
    </row>
    <row r="193" s="15" customFormat="1">
      <c r="A193" s="15"/>
      <c r="B193" s="257"/>
      <c r="C193" s="258"/>
      <c r="D193" s="237" t="s">
        <v>301</v>
      </c>
      <c r="E193" s="259" t="s">
        <v>42</v>
      </c>
      <c r="F193" s="260" t="s">
        <v>303</v>
      </c>
      <c r="G193" s="258"/>
      <c r="H193" s="261">
        <v>279.58999999999997</v>
      </c>
      <c r="I193" s="262"/>
      <c r="J193" s="258"/>
      <c r="K193" s="258"/>
      <c r="L193" s="263"/>
      <c r="M193" s="264"/>
      <c r="N193" s="265"/>
      <c r="O193" s="265"/>
      <c r="P193" s="265"/>
      <c r="Q193" s="265"/>
      <c r="R193" s="265"/>
      <c r="S193" s="265"/>
      <c r="T193" s="266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67" t="s">
        <v>301</v>
      </c>
      <c r="AU193" s="267" t="s">
        <v>88</v>
      </c>
      <c r="AV193" s="15" t="s">
        <v>150</v>
      </c>
      <c r="AW193" s="15" t="s">
        <v>38</v>
      </c>
      <c r="AX193" s="15" t="s">
        <v>86</v>
      </c>
      <c r="AY193" s="267" t="s">
        <v>292</v>
      </c>
    </row>
    <row r="194" s="14" customFormat="1">
      <c r="A194" s="14"/>
      <c r="B194" s="246"/>
      <c r="C194" s="247"/>
      <c r="D194" s="237" t="s">
        <v>301</v>
      </c>
      <c r="E194" s="247"/>
      <c r="F194" s="249" t="s">
        <v>1353</v>
      </c>
      <c r="G194" s="247"/>
      <c r="H194" s="250">
        <v>287.97800000000001</v>
      </c>
      <c r="I194" s="251"/>
      <c r="J194" s="247"/>
      <c r="K194" s="247"/>
      <c r="L194" s="252"/>
      <c r="M194" s="253"/>
      <c r="N194" s="254"/>
      <c r="O194" s="254"/>
      <c r="P194" s="254"/>
      <c r="Q194" s="254"/>
      <c r="R194" s="254"/>
      <c r="S194" s="254"/>
      <c r="T194" s="255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6" t="s">
        <v>301</v>
      </c>
      <c r="AU194" s="256" t="s">
        <v>88</v>
      </c>
      <c r="AV194" s="14" t="s">
        <v>88</v>
      </c>
      <c r="AW194" s="14" t="s">
        <v>4</v>
      </c>
      <c r="AX194" s="14" t="s">
        <v>86</v>
      </c>
      <c r="AY194" s="256" t="s">
        <v>292</v>
      </c>
    </row>
    <row r="195" s="2" customFormat="1" ht="24.15" customHeight="1">
      <c r="A195" s="41"/>
      <c r="B195" s="42"/>
      <c r="C195" s="217" t="s">
        <v>408</v>
      </c>
      <c r="D195" s="217" t="s">
        <v>294</v>
      </c>
      <c r="E195" s="218" t="s">
        <v>1354</v>
      </c>
      <c r="F195" s="219" t="s">
        <v>1355</v>
      </c>
      <c r="G195" s="220" t="s">
        <v>181</v>
      </c>
      <c r="H195" s="221">
        <v>22</v>
      </c>
      <c r="I195" s="222"/>
      <c r="J195" s="223">
        <f>ROUND(I195*H195,2)</f>
        <v>0</v>
      </c>
      <c r="K195" s="219" t="s">
        <v>297</v>
      </c>
      <c r="L195" s="47"/>
      <c r="M195" s="224" t="s">
        <v>42</v>
      </c>
      <c r="N195" s="225" t="s">
        <v>50</v>
      </c>
      <c r="O195" s="87"/>
      <c r="P195" s="226">
        <f>O195*H195</f>
        <v>0</v>
      </c>
      <c r="Q195" s="226">
        <v>8.0000000000000007E-05</v>
      </c>
      <c r="R195" s="226">
        <f>Q195*H195</f>
        <v>0.0017600000000000001</v>
      </c>
      <c r="S195" s="226">
        <v>0</v>
      </c>
      <c r="T195" s="227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8" t="s">
        <v>150</v>
      </c>
      <c r="AT195" s="228" t="s">
        <v>294</v>
      </c>
      <c r="AU195" s="228" t="s">
        <v>88</v>
      </c>
      <c r="AY195" s="20" t="s">
        <v>292</v>
      </c>
      <c r="BE195" s="229">
        <f>IF(N195="základní",J195,0)</f>
        <v>0</v>
      </c>
      <c r="BF195" s="229">
        <f>IF(N195="snížená",J195,0)</f>
        <v>0</v>
      </c>
      <c r="BG195" s="229">
        <f>IF(N195="zákl. přenesená",J195,0)</f>
        <v>0</v>
      </c>
      <c r="BH195" s="229">
        <f>IF(N195="sníž. přenesená",J195,0)</f>
        <v>0</v>
      </c>
      <c r="BI195" s="229">
        <f>IF(N195="nulová",J195,0)</f>
        <v>0</v>
      </c>
      <c r="BJ195" s="20" t="s">
        <v>86</v>
      </c>
      <c r="BK195" s="229">
        <f>ROUND(I195*H195,2)</f>
        <v>0</v>
      </c>
      <c r="BL195" s="20" t="s">
        <v>150</v>
      </c>
      <c r="BM195" s="228" t="s">
        <v>1356</v>
      </c>
    </row>
    <row r="196" s="2" customFormat="1">
      <c r="A196" s="41"/>
      <c r="B196" s="42"/>
      <c r="C196" s="43"/>
      <c r="D196" s="230" t="s">
        <v>299</v>
      </c>
      <c r="E196" s="43"/>
      <c r="F196" s="231" t="s">
        <v>1357</v>
      </c>
      <c r="G196" s="43"/>
      <c r="H196" s="43"/>
      <c r="I196" s="232"/>
      <c r="J196" s="43"/>
      <c r="K196" s="43"/>
      <c r="L196" s="47"/>
      <c r="M196" s="233"/>
      <c r="N196" s="234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299</v>
      </c>
      <c r="AU196" s="20" t="s">
        <v>88</v>
      </c>
    </row>
    <row r="197" s="13" customFormat="1">
      <c r="A197" s="13"/>
      <c r="B197" s="235"/>
      <c r="C197" s="236"/>
      <c r="D197" s="237" t="s">
        <v>301</v>
      </c>
      <c r="E197" s="238" t="s">
        <v>42</v>
      </c>
      <c r="F197" s="239" t="s">
        <v>393</v>
      </c>
      <c r="G197" s="236"/>
      <c r="H197" s="238" t="s">
        <v>42</v>
      </c>
      <c r="I197" s="240"/>
      <c r="J197" s="236"/>
      <c r="K197" s="236"/>
      <c r="L197" s="241"/>
      <c r="M197" s="242"/>
      <c r="N197" s="243"/>
      <c r="O197" s="243"/>
      <c r="P197" s="243"/>
      <c r="Q197" s="243"/>
      <c r="R197" s="243"/>
      <c r="S197" s="243"/>
      <c r="T197" s="244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5" t="s">
        <v>301</v>
      </c>
      <c r="AU197" s="245" t="s">
        <v>88</v>
      </c>
      <c r="AV197" s="13" t="s">
        <v>86</v>
      </c>
      <c r="AW197" s="13" t="s">
        <v>38</v>
      </c>
      <c r="AX197" s="13" t="s">
        <v>79</v>
      </c>
      <c r="AY197" s="245" t="s">
        <v>292</v>
      </c>
    </row>
    <row r="198" s="14" customFormat="1">
      <c r="A198" s="14"/>
      <c r="B198" s="246"/>
      <c r="C198" s="247"/>
      <c r="D198" s="237" t="s">
        <v>301</v>
      </c>
      <c r="E198" s="248" t="s">
        <v>123</v>
      </c>
      <c r="F198" s="249" t="s">
        <v>417</v>
      </c>
      <c r="G198" s="247"/>
      <c r="H198" s="250">
        <v>22</v>
      </c>
      <c r="I198" s="251"/>
      <c r="J198" s="247"/>
      <c r="K198" s="247"/>
      <c r="L198" s="252"/>
      <c r="M198" s="253"/>
      <c r="N198" s="254"/>
      <c r="O198" s="254"/>
      <c r="P198" s="254"/>
      <c r="Q198" s="254"/>
      <c r="R198" s="254"/>
      <c r="S198" s="254"/>
      <c r="T198" s="255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6" t="s">
        <v>301</v>
      </c>
      <c r="AU198" s="256" t="s">
        <v>88</v>
      </c>
      <c r="AV198" s="14" t="s">
        <v>88</v>
      </c>
      <c r="AW198" s="14" t="s">
        <v>38</v>
      </c>
      <c r="AX198" s="14" t="s">
        <v>79</v>
      </c>
      <c r="AY198" s="256" t="s">
        <v>292</v>
      </c>
    </row>
    <row r="199" s="15" customFormat="1">
      <c r="A199" s="15"/>
      <c r="B199" s="257"/>
      <c r="C199" s="258"/>
      <c r="D199" s="237" t="s">
        <v>301</v>
      </c>
      <c r="E199" s="259" t="s">
        <v>42</v>
      </c>
      <c r="F199" s="260" t="s">
        <v>303</v>
      </c>
      <c r="G199" s="258"/>
      <c r="H199" s="261">
        <v>22</v>
      </c>
      <c r="I199" s="262"/>
      <c r="J199" s="258"/>
      <c r="K199" s="258"/>
      <c r="L199" s="263"/>
      <c r="M199" s="264"/>
      <c r="N199" s="265"/>
      <c r="O199" s="265"/>
      <c r="P199" s="265"/>
      <c r="Q199" s="265"/>
      <c r="R199" s="265"/>
      <c r="S199" s="265"/>
      <c r="T199" s="266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67" t="s">
        <v>301</v>
      </c>
      <c r="AU199" s="267" t="s">
        <v>88</v>
      </c>
      <c r="AV199" s="15" t="s">
        <v>150</v>
      </c>
      <c r="AW199" s="15" t="s">
        <v>38</v>
      </c>
      <c r="AX199" s="15" t="s">
        <v>86</v>
      </c>
      <c r="AY199" s="267" t="s">
        <v>292</v>
      </c>
    </row>
    <row r="200" s="2" customFormat="1" ht="16.5" customHeight="1">
      <c r="A200" s="41"/>
      <c r="B200" s="42"/>
      <c r="C200" s="269" t="s">
        <v>7</v>
      </c>
      <c r="D200" s="269" t="s">
        <v>350</v>
      </c>
      <c r="E200" s="270" t="s">
        <v>1358</v>
      </c>
      <c r="F200" s="271" t="s">
        <v>1359</v>
      </c>
      <c r="G200" s="272" t="s">
        <v>181</v>
      </c>
      <c r="H200" s="273">
        <v>22</v>
      </c>
      <c r="I200" s="274"/>
      <c r="J200" s="275">
        <f>ROUND(I200*H200,2)</f>
        <v>0</v>
      </c>
      <c r="K200" s="271" t="s">
        <v>297</v>
      </c>
      <c r="L200" s="276"/>
      <c r="M200" s="277" t="s">
        <v>42</v>
      </c>
      <c r="N200" s="278" t="s">
        <v>50</v>
      </c>
      <c r="O200" s="87"/>
      <c r="P200" s="226">
        <f>O200*H200</f>
        <v>0</v>
      </c>
      <c r="Q200" s="226">
        <v>0.00080000000000000004</v>
      </c>
      <c r="R200" s="226">
        <f>Q200*H200</f>
        <v>0.017600000000000001</v>
      </c>
      <c r="S200" s="226">
        <v>0</v>
      </c>
      <c r="T200" s="227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8" t="s">
        <v>340</v>
      </c>
      <c r="AT200" s="228" t="s">
        <v>350</v>
      </c>
      <c r="AU200" s="228" t="s">
        <v>88</v>
      </c>
      <c r="AY200" s="20" t="s">
        <v>292</v>
      </c>
      <c r="BE200" s="229">
        <f>IF(N200="základní",J200,0)</f>
        <v>0</v>
      </c>
      <c r="BF200" s="229">
        <f>IF(N200="snížená",J200,0)</f>
        <v>0</v>
      </c>
      <c r="BG200" s="229">
        <f>IF(N200="zákl. přenesená",J200,0)</f>
        <v>0</v>
      </c>
      <c r="BH200" s="229">
        <f>IF(N200="sníž. přenesená",J200,0)</f>
        <v>0</v>
      </c>
      <c r="BI200" s="229">
        <f>IF(N200="nulová",J200,0)</f>
        <v>0</v>
      </c>
      <c r="BJ200" s="20" t="s">
        <v>86</v>
      </c>
      <c r="BK200" s="229">
        <f>ROUND(I200*H200,2)</f>
        <v>0</v>
      </c>
      <c r="BL200" s="20" t="s">
        <v>150</v>
      </c>
      <c r="BM200" s="228" t="s">
        <v>1360</v>
      </c>
    </row>
    <row r="201" s="14" customFormat="1">
      <c r="A201" s="14"/>
      <c r="B201" s="246"/>
      <c r="C201" s="247"/>
      <c r="D201" s="237" t="s">
        <v>301</v>
      </c>
      <c r="E201" s="248" t="s">
        <v>42</v>
      </c>
      <c r="F201" s="249" t="s">
        <v>123</v>
      </c>
      <c r="G201" s="247"/>
      <c r="H201" s="250">
        <v>22</v>
      </c>
      <c r="I201" s="251"/>
      <c r="J201" s="247"/>
      <c r="K201" s="247"/>
      <c r="L201" s="252"/>
      <c r="M201" s="253"/>
      <c r="N201" s="254"/>
      <c r="O201" s="254"/>
      <c r="P201" s="254"/>
      <c r="Q201" s="254"/>
      <c r="R201" s="254"/>
      <c r="S201" s="254"/>
      <c r="T201" s="255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6" t="s">
        <v>301</v>
      </c>
      <c r="AU201" s="256" t="s">
        <v>88</v>
      </c>
      <c r="AV201" s="14" t="s">
        <v>88</v>
      </c>
      <c r="AW201" s="14" t="s">
        <v>38</v>
      </c>
      <c r="AX201" s="14" t="s">
        <v>79</v>
      </c>
      <c r="AY201" s="256" t="s">
        <v>292</v>
      </c>
    </row>
    <row r="202" s="15" customFormat="1">
      <c r="A202" s="15"/>
      <c r="B202" s="257"/>
      <c r="C202" s="258"/>
      <c r="D202" s="237" t="s">
        <v>301</v>
      </c>
      <c r="E202" s="259" t="s">
        <v>42</v>
      </c>
      <c r="F202" s="260" t="s">
        <v>303</v>
      </c>
      <c r="G202" s="258"/>
      <c r="H202" s="261">
        <v>22</v>
      </c>
      <c r="I202" s="262"/>
      <c r="J202" s="258"/>
      <c r="K202" s="258"/>
      <c r="L202" s="263"/>
      <c r="M202" s="264"/>
      <c r="N202" s="265"/>
      <c r="O202" s="265"/>
      <c r="P202" s="265"/>
      <c r="Q202" s="265"/>
      <c r="R202" s="265"/>
      <c r="S202" s="265"/>
      <c r="T202" s="266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67" t="s">
        <v>301</v>
      </c>
      <c r="AU202" s="267" t="s">
        <v>88</v>
      </c>
      <c r="AV202" s="15" t="s">
        <v>150</v>
      </c>
      <c r="AW202" s="15" t="s">
        <v>38</v>
      </c>
      <c r="AX202" s="15" t="s">
        <v>86</v>
      </c>
      <c r="AY202" s="267" t="s">
        <v>292</v>
      </c>
    </row>
    <row r="203" s="2" customFormat="1" ht="24.15" customHeight="1">
      <c r="A203" s="41"/>
      <c r="B203" s="42"/>
      <c r="C203" s="217" t="s">
        <v>417</v>
      </c>
      <c r="D203" s="217" t="s">
        <v>294</v>
      </c>
      <c r="E203" s="218" t="s">
        <v>1361</v>
      </c>
      <c r="F203" s="219" t="s">
        <v>1362</v>
      </c>
      <c r="G203" s="220" t="s">
        <v>181</v>
      </c>
      <c r="H203" s="221">
        <v>4</v>
      </c>
      <c r="I203" s="222"/>
      <c r="J203" s="223">
        <f>ROUND(I203*H203,2)</f>
        <v>0</v>
      </c>
      <c r="K203" s="219" t="s">
        <v>297</v>
      </c>
      <c r="L203" s="47"/>
      <c r="M203" s="224" t="s">
        <v>42</v>
      </c>
      <c r="N203" s="225" t="s">
        <v>50</v>
      </c>
      <c r="O203" s="87"/>
      <c r="P203" s="226">
        <f>O203*H203</f>
        <v>0</v>
      </c>
      <c r="Q203" s="226">
        <v>0.00010000000000000001</v>
      </c>
      <c r="R203" s="226">
        <f>Q203*H203</f>
        <v>0.00040000000000000002</v>
      </c>
      <c r="S203" s="226">
        <v>0</v>
      </c>
      <c r="T203" s="227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8" t="s">
        <v>150</v>
      </c>
      <c r="AT203" s="228" t="s">
        <v>294</v>
      </c>
      <c r="AU203" s="228" t="s">
        <v>88</v>
      </c>
      <c r="AY203" s="20" t="s">
        <v>292</v>
      </c>
      <c r="BE203" s="229">
        <f>IF(N203="základní",J203,0)</f>
        <v>0</v>
      </c>
      <c r="BF203" s="229">
        <f>IF(N203="snížená",J203,0)</f>
        <v>0</v>
      </c>
      <c r="BG203" s="229">
        <f>IF(N203="zákl. přenesená",J203,0)</f>
        <v>0</v>
      </c>
      <c r="BH203" s="229">
        <f>IF(N203="sníž. přenesená",J203,0)</f>
        <v>0</v>
      </c>
      <c r="BI203" s="229">
        <f>IF(N203="nulová",J203,0)</f>
        <v>0</v>
      </c>
      <c r="BJ203" s="20" t="s">
        <v>86</v>
      </c>
      <c r="BK203" s="229">
        <f>ROUND(I203*H203,2)</f>
        <v>0</v>
      </c>
      <c r="BL203" s="20" t="s">
        <v>150</v>
      </c>
      <c r="BM203" s="228" t="s">
        <v>1363</v>
      </c>
    </row>
    <row r="204" s="2" customFormat="1">
      <c r="A204" s="41"/>
      <c r="B204" s="42"/>
      <c r="C204" s="43"/>
      <c r="D204" s="230" t="s">
        <v>299</v>
      </c>
      <c r="E204" s="43"/>
      <c r="F204" s="231" t="s">
        <v>1364</v>
      </c>
      <c r="G204" s="43"/>
      <c r="H204" s="43"/>
      <c r="I204" s="232"/>
      <c r="J204" s="43"/>
      <c r="K204" s="43"/>
      <c r="L204" s="47"/>
      <c r="M204" s="233"/>
      <c r="N204" s="234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20" t="s">
        <v>299</v>
      </c>
      <c r="AU204" s="20" t="s">
        <v>88</v>
      </c>
    </row>
    <row r="205" s="13" customFormat="1">
      <c r="A205" s="13"/>
      <c r="B205" s="235"/>
      <c r="C205" s="236"/>
      <c r="D205" s="237" t="s">
        <v>301</v>
      </c>
      <c r="E205" s="238" t="s">
        <v>42</v>
      </c>
      <c r="F205" s="239" t="s">
        <v>393</v>
      </c>
      <c r="G205" s="236"/>
      <c r="H205" s="238" t="s">
        <v>42</v>
      </c>
      <c r="I205" s="240"/>
      <c r="J205" s="236"/>
      <c r="K205" s="236"/>
      <c r="L205" s="241"/>
      <c r="M205" s="242"/>
      <c r="N205" s="243"/>
      <c r="O205" s="243"/>
      <c r="P205" s="243"/>
      <c r="Q205" s="243"/>
      <c r="R205" s="243"/>
      <c r="S205" s="243"/>
      <c r="T205" s="244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5" t="s">
        <v>301</v>
      </c>
      <c r="AU205" s="245" t="s">
        <v>88</v>
      </c>
      <c r="AV205" s="13" t="s">
        <v>86</v>
      </c>
      <c r="AW205" s="13" t="s">
        <v>38</v>
      </c>
      <c r="AX205" s="13" t="s">
        <v>79</v>
      </c>
      <c r="AY205" s="245" t="s">
        <v>292</v>
      </c>
    </row>
    <row r="206" s="14" customFormat="1">
      <c r="A206" s="14"/>
      <c r="B206" s="246"/>
      <c r="C206" s="247"/>
      <c r="D206" s="237" t="s">
        <v>301</v>
      </c>
      <c r="E206" s="248" t="s">
        <v>131</v>
      </c>
      <c r="F206" s="249" t="s">
        <v>150</v>
      </c>
      <c r="G206" s="247"/>
      <c r="H206" s="250">
        <v>4</v>
      </c>
      <c r="I206" s="251"/>
      <c r="J206" s="247"/>
      <c r="K206" s="247"/>
      <c r="L206" s="252"/>
      <c r="M206" s="253"/>
      <c r="N206" s="254"/>
      <c r="O206" s="254"/>
      <c r="P206" s="254"/>
      <c r="Q206" s="254"/>
      <c r="R206" s="254"/>
      <c r="S206" s="254"/>
      <c r="T206" s="255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6" t="s">
        <v>301</v>
      </c>
      <c r="AU206" s="256" t="s">
        <v>88</v>
      </c>
      <c r="AV206" s="14" t="s">
        <v>88</v>
      </c>
      <c r="AW206" s="14" t="s">
        <v>38</v>
      </c>
      <c r="AX206" s="14" t="s">
        <v>79</v>
      </c>
      <c r="AY206" s="256" t="s">
        <v>292</v>
      </c>
    </row>
    <row r="207" s="15" customFormat="1">
      <c r="A207" s="15"/>
      <c r="B207" s="257"/>
      <c r="C207" s="258"/>
      <c r="D207" s="237" t="s">
        <v>301</v>
      </c>
      <c r="E207" s="259" t="s">
        <v>42</v>
      </c>
      <c r="F207" s="260" t="s">
        <v>303</v>
      </c>
      <c r="G207" s="258"/>
      <c r="H207" s="261">
        <v>4</v>
      </c>
      <c r="I207" s="262"/>
      <c r="J207" s="258"/>
      <c r="K207" s="258"/>
      <c r="L207" s="263"/>
      <c r="M207" s="264"/>
      <c r="N207" s="265"/>
      <c r="O207" s="265"/>
      <c r="P207" s="265"/>
      <c r="Q207" s="265"/>
      <c r="R207" s="265"/>
      <c r="S207" s="265"/>
      <c r="T207" s="266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67" t="s">
        <v>301</v>
      </c>
      <c r="AU207" s="267" t="s">
        <v>88</v>
      </c>
      <c r="AV207" s="15" t="s">
        <v>150</v>
      </c>
      <c r="AW207" s="15" t="s">
        <v>38</v>
      </c>
      <c r="AX207" s="15" t="s">
        <v>86</v>
      </c>
      <c r="AY207" s="267" t="s">
        <v>292</v>
      </c>
    </row>
    <row r="208" s="2" customFormat="1" ht="16.5" customHeight="1">
      <c r="A208" s="41"/>
      <c r="B208" s="42"/>
      <c r="C208" s="269" t="s">
        <v>422</v>
      </c>
      <c r="D208" s="269" t="s">
        <v>350</v>
      </c>
      <c r="E208" s="270" t="s">
        <v>1365</v>
      </c>
      <c r="F208" s="271" t="s">
        <v>1366</v>
      </c>
      <c r="G208" s="272" t="s">
        <v>181</v>
      </c>
      <c r="H208" s="273">
        <v>4</v>
      </c>
      <c r="I208" s="274"/>
      <c r="J208" s="275">
        <f>ROUND(I208*H208,2)</f>
        <v>0</v>
      </c>
      <c r="K208" s="271" t="s">
        <v>297</v>
      </c>
      <c r="L208" s="276"/>
      <c r="M208" s="277" t="s">
        <v>42</v>
      </c>
      <c r="N208" s="278" t="s">
        <v>50</v>
      </c>
      <c r="O208" s="87"/>
      <c r="P208" s="226">
        <f>O208*H208</f>
        <v>0</v>
      </c>
      <c r="Q208" s="226">
        <v>0.0015</v>
      </c>
      <c r="R208" s="226">
        <f>Q208*H208</f>
        <v>0.0060000000000000001</v>
      </c>
      <c r="S208" s="226">
        <v>0</v>
      </c>
      <c r="T208" s="227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8" t="s">
        <v>340</v>
      </c>
      <c r="AT208" s="228" t="s">
        <v>350</v>
      </c>
      <c r="AU208" s="228" t="s">
        <v>88</v>
      </c>
      <c r="AY208" s="20" t="s">
        <v>292</v>
      </c>
      <c r="BE208" s="229">
        <f>IF(N208="základní",J208,0)</f>
        <v>0</v>
      </c>
      <c r="BF208" s="229">
        <f>IF(N208="snížená",J208,0)</f>
        <v>0</v>
      </c>
      <c r="BG208" s="229">
        <f>IF(N208="zákl. přenesená",J208,0)</f>
        <v>0</v>
      </c>
      <c r="BH208" s="229">
        <f>IF(N208="sníž. přenesená",J208,0)</f>
        <v>0</v>
      </c>
      <c r="BI208" s="229">
        <f>IF(N208="nulová",J208,0)</f>
        <v>0</v>
      </c>
      <c r="BJ208" s="20" t="s">
        <v>86</v>
      </c>
      <c r="BK208" s="229">
        <f>ROUND(I208*H208,2)</f>
        <v>0</v>
      </c>
      <c r="BL208" s="20" t="s">
        <v>150</v>
      </c>
      <c r="BM208" s="228" t="s">
        <v>1367</v>
      </c>
    </row>
    <row r="209" s="14" customFormat="1">
      <c r="A209" s="14"/>
      <c r="B209" s="246"/>
      <c r="C209" s="247"/>
      <c r="D209" s="237" t="s">
        <v>301</v>
      </c>
      <c r="E209" s="248" t="s">
        <v>42</v>
      </c>
      <c r="F209" s="249" t="s">
        <v>131</v>
      </c>
      <c r="G209" s="247"/>
      <c r="H209" s="250">
        <v>4</v>
      </c>
      <c r="I209" s="251"/>
      <c r="J209" s="247"/>
      <c r="K209" s="247"/>
      <c r="L209" s="252"/>
      <c r="M209" s="253"/>
      <c r="N209" s="254"/>
      <c r="O209" s="254"/>
      <c r="P209" s="254"/>
      <c r="Q209" s="254"/>
      <c r="R209" s="254"/>
      <c r="S209" s="254"/>
      <c r="T209" s="255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6" t="s">
        <v>301</v>
      </c>
      <c r="AU209" s="256" t="s">
        <v>88</v>
      </c>
      <c r="AV209" s="14" t="s">
        <v>88</v>
      </c>
      <c r="AW209" s="14" t="s">
        <v>38</v>
      </c>
      <c r="AX209" s="14" t="s">
        <v>79</v>
      </c>
      <c r="AY209" s="256" t="s">
        <v>292</v>
      </c>
    </row>
    <row r="210" s="15" customFormat="1">
      <c r="A210" s="15"/>
      <c r="B210" s="257"/>
      <c r="C210" s="258"/>
      <c r="D210" s="237" t="s">
        <v>301</v>
      </c>
      <c r="E210" s="259" t="s">
        <v>42</v>
      </c>
      <c r="F210" s="260" t="s">
        <v>303</v>
      </c>
      <c r="G210" s="258"/>
      <c r="H210" s="261">
        <v>4</v>
      </c>
      <c r="I210" s="262"/>
      <c r="J210" s="258"/>
      <c r="K210" s="258"/>
      <c r="L210" s="263"/>
      <c r="M210" s="264"/>
      <c r="N210" s="265"/>
      <c r="O210" s="265"/>
      <c r="P210" s="265"/>
      <c r="Q210" s="265"/>
      <c r="R210" s="265"/>
      <c r="S210" s="265"/>
      <c r="T210" s="266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67" t="s">
        <v>301</v>
      </c>
      <c r="AU210" s="267" t="s">
        <v>88</v>
      </c>
      <c r="AV210" s="15" t="s">
        <v>150</v>
      </c>
      <c r="AW210" s="15" t="s">
        <v>38</v>
      </c>
      <c r="AX210" s="15" t="s">
        <v>86</v>
      </c>
      <c r="AY210" s="267" t="s">
        <v>292</v>
      </c>
    </row>
    <row r="211" s="2" customFormat="1" ht="24.15" customHeight="1">
      <c r="A211" s="41"/>
      <c r="B211" s="42"/>
      <c r="C211" s="217" t="s">
        <v>148</v>
      </c>
      <c r="D211" s="217" t="s">
        <v>294</v>
      </c>
      <c r="E211" s="218" t="s">
        <v>1368</v>
      </c>
      <c r="F211" s="219" t="s">
        <v>1369</v>
      </c>
      <c r="G211" s="220" t="s">
        <v>181</v>
      </c>
      <c r="H211" s="221">
        <v>6</v>
      </c>
      <c r="I211" s="222"/>
      <c r="J211" s="223">
        <f>ROUND(I211*H211,2)</f>
        <v>0</v>
      </c>
      <c r="K211" s="219" t="s">
        <v>297</v>
      </c>
      <c r="L211" s="47"/>
      <c r="M211" s="224" t="s">
        <v>42</v>
      </c>
      <c r="N211" s="225" t="s">
        <v>50</v>
      </c>
      <c r="O211" s="87"/>
      <c r="P211" s="226">
        <f>O211*H211</f>
        <v>0</v>
      </c>
      <c r="Q211" s="226">
        <v>0.00010000000000000001</v>
      </c>
      <c r="R211" s="226">
        <f>Q211*H211</f>
        <v>0.00060000000000000006</v>
      </c>
      <c r="S211" s="226">
        <v>0</v>
      </c>
      <c r="T211" s="227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8" t="s">
        <v>150</v>
      </c>
      <c r="AT211" s="228" t="s">
        <v>294</v>
      </c>
      <c r="AU211" s="228" t="s">
        <v>88</v>
      </c>
      <c r="AY211" s="20" t="s">
        <v>292</v>
      </c>
      <c r="BE211" s="229">
        <f>IF(N211="základní",J211,0)</f>
        <v>0</v>
      </c>
      <c r="BF211" s="229">
        <f>IF(N211="snížená",J211,0)</f>
        <v>0</v>
      </c>
      <c r="BG211" s="229">
        <f>IF(N211="zákl. přenesená",J211,0)</f>
        <v>0</v>
      </c>
      <c r="BH211" s="229">
        <f>IF(N211="sníž. přenesená",J211,0)</f>
        <v>0</v>
      </c>
      <c r="BI211" s="229">
        <f>IF(N211="nulová",J211,0)</f>
        <v>0</v>
      </c>
      <c r="BJ211" s="20" t="s">
        <v>86</v>
      </c>
      <c r="BK211" s="229">
        <f>ROUND(I211*H211,2)</f>
        <v>0</v>
      </c>
      <c r="BL211" s="20" t="s">
        <v>150</v>
      </c>
      <c r="BM211" s="228" t="s">
        <v>1370</v>
      </c>
    </row>
    <row r="212" s="2" customFormat="1">
      <c r="A212" s="41"/>
      <c r="B212" s="42"/>
      <c r="C212" s="43"/>
      <c r="D212" s="230" t="s">
        <v>299</v>
      </c>
      <c r="E212" s="43"/>
      <c r="F212" s="231" t="s">
        <v>1371</v>
      </c>
      <c r="G212" s="43"/>
      <c r="H212" s="43"/>
      <c r="I212" s="232"/>
      <c r="J212" s="43"/>
      <c r="K212" s="43"/>
      <c r="L212" s="47"/>
      <c r="M212" s="233"/>
      <c r="N212" s="234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299</v>
      </c>
      <c r="AU212" s="20" t="s">
        <v>88</v>
      </c>
    </row>
    <row r="213" s="14" customFormat="1">
      <c r="A213" s="14"/>
      <c r="B213" s="246"/>
      <c r="C213" s="247"/>
      <c r="D213" s="237" t="s">
        <v>301</v>
      </c>
      <c r="E213" s="248" t="s">
        <v>42</v>
      </c>
      <c r="F213" s="249" t="s">
        <v>138</v>
      </c>
      <c r="G213" s="247"/>
      <c r="H213" s="250">
        <v>6</v>
      </c>
      <c r="I213" s="251"/>
      <c r="J213" s="247"/>
      <c r="K213" s="247"/>
      <c r="L213" s="252"/>
      <c r="M213" s="253"/>
      <c r="N213" s="254"/>
      <c r="O213" s="254"/>
      <c r="P213" s="254"/>
      <c r="Q213" s="254"/>
      <c r="R213" s="254"/>
      <c r="S213" s="254"/>
      <c r="T213" s="255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6" t="s">
        <v>301</v>
      </c>
      <c r="AU213" s="256" t="s">
        <v>88</v>
      </c>
      <c r="AV213" s="14" t="s">
        <v>88</v>
      </c>
      <c r="AW213" s="14" t="s">
        <v>38</v>
      </c>
      <c r="AX213" s="14" t="s">
        <v>79</v>
      </c>
      <c r="AY213" s="256" t="s">
        <v>292</v>
      </c>
    </row>
    <row r="214" s="15" customFormat="1">
      <c r="A214" s="15"/>
      <c r="B214" s="257"/>
      <c r="C214" s="258"/>
      <c r="D214" s="237" t="s">
        <v>301</v>
      </c>
      <c r="E214" s="259" t="s">
        <v>42</v>
      </c>
      <c r="F214" s="260" t="s">
        <v>303</v>
      </c>
      <c r="G214" s="258"/>
      <c r="H214" s="261">
        <v>6</v>
      </c>
      <c r="I214" s="262"/>
      <c r="J214" s="258"/>
      <c r="K214" s="258"/>
      <c r="L214" s="263"/>
      <c r="M214" s="264"/>
      <c r="N214" s="265"/>
      <c r="O214" s="265"/>
      <c r="P214" s="265"/>
      <c r="Q214" s="265"/>
      <c r="R214" s="265"/>
      <c r="S214" s="265"/>
      <c r="T214" s="266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67" t="s">
        <v>301</v>
      </c>
      <c r="AU214" s="267" t="s">
        <v>88</v>
      </c>
      <c r="AV214" s="15" t="s">
        <v>150</v>
      </c>
      <c r="AW214" s="15" t="s">
        <v>38</v>
      </c>
      <c r="AX214" s="15" t="s">
        <v>86</v>
      </c>
      <c r="AY214" s="267" t="s">
        <v>292</v>
      </c>
    </row>
    <row r="215" s="2" customFormat="1" ht="16.5" customHeight="1">
      <c r="A215" s="41"/>
      <c r="B215" s="42"/>
      <c r="C215" s="269" t="s">
        <v>242</v>
      </c>
      <c r="D215" s="269" t="s">
        <v>350</v>
      </c>
      <c r="E215" s="270" t="s">
        <v>1372</v>
      </c>
      <c r="F215" s="271" t="s">
        <v>1373</v>
      </c>
      <c r="G215" s="272" t="s">
        <v>181</v>
      </c>
      <c r="H215" s="273">
        <v>6</v>
      </c>
      <c r="I215" s="274"/>
      <c r="J215" s="275">
        <f>ROUND(I215*H215,2)</f>
        <v>0</v>
      </c>
      <c r="K215" s="271" t="s">
        <v>297</v>
      </c>
      <c r="L215" s="276"/>
      <c r="M215" s="277" t="s">
        <v>42</v>
      </c>
      <c r="N215" s="278" t="s">
        <v>50</v>
      </c>
      <c r="O215" s="87"/>
      <c r="P215" s="226">
        <f>O215*H215</f>
        <v>0</v>
      </c>
      <c r="Q215" s="226">
        <v>0.0018</v>
      </c>
      <c r="R215" s="226">
        <f>Q215*H215</f>
        <v>0.010800000000000001</v>
      </c>
      <c r="S215" s="226">
        <v>0</v>
      </c>
      <c r="T215" s="227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8" t="s">
        <v>340</v>
      </c>
      <c r="AT215" s="228" t="s">
        <v>350</v>
      </c>
      <c r="AU215" s="228" t="s">
        <v>88</v>
      </c>
      <c r="AY215" s="20" t="s">
        <v>292</v>
      </c>
      <c r="BE215" s="229">
        <f>IF(N215="základní",J215,0)</f>
        <v>0</v>
      </c>
      <c r="BF215" s="229">
        <f>IF(N215="snížená",J215,0)</f>
        <v>0</v>
      </c>
      <c r="BG215" s="229">
        <f>IF(N215="zákl. přenesená",J215,0)</f>
        <v>0</v>
      </c>
      <c r="BH215" s="229">
        <f>IF(N215="sníž. přenesená",J215,0)</f>
        <v>0</v>
      </c>
      <c r="BI215" s="229">
        <f>IF(N215="nulová",J215,0)</f>
        <v>0</v>
      </c>
      <c r="BJ215" s="20" t="s">
        <v>86</v>
      </c>
      <c r="BK215" s="229">
        <f>ROUND(I215*H215,2)</f>
        <v>0</v>
      </c>
      <c r="BL215" s="20" t="s">
        <v>150</v>
      </c>
      <c r="BM215" s="228" t="s">
        <v>1374</v>
      </c>
    </row>
    <row r="216" s="14" customFormat="1">
      <c r="A216" s="14"/>
      <c r="B216" s="246"/>
      <c r="C216" s="247"/>
      <c r="D216" s="237" t="s">
        <v>301</v>
      </c>
      <c r="E216" s="248" t="s">
        <v>42</v>
      </c>
      <c r="F216" s="249" t="s">
        <v>138</v>
      </c>
      <c r="G216" s="247"/>
      <c r="H216" s="250">
        <v>6</v>
      </c>
      <c r="I216" s="251"/>
      <c r="J216" s="247"/>
      <c r="K216" s="247"/>
      <c r="L216" s="252"/>
      <c r="M216" s="253"/>
      <c r="N216" s="254"/>
      <c r="O216" s="254"/>
      <c r="P216" s="254"/>
      <c r="Q216" s="254"/>
      <c r="R216" s="254"/>
      <c r="S216" s="254"/>
      <c r="T216" s="255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6" t="s">
        <v>301</v>
      </c>
      <c r="AU216" s="256" t="s">
        <v>88</v>
      </c>
      <c r="AV216" s="14" t="s">
        <v>88</v>
      </c>
      <c r="AW216" s="14" t="s">
        <v>38</v>
      </c>
      <c r="AX216" s="14" t="s">
        <v>86</v>
      </c>
      <c r="AY216" s="256" t="s">
        <v>292</v>
      </c>
    </row>
    <row r="217" s="2" customFormat="1" ht="24.15" customHeight="1">
      <c r="A217" s="41"/>
      <c r="B217" s="42"/>
      <c r="C217" s="217" t="s">
        <v>435</v>
      </c>
      <c r="D217" s="217" t="s">
        <v>294</v>
      </c>
      <c r="E217" s="218" t="s">
        <v>1375</v>
      </c>
      <c r="F217" s="219" t="s">
        <v>1376</v>
      </c>
      <c r="G217" s="220" t="s">
        <v>181</v>
      </c>
      <c r="H217" s="221">
        <v>6</v>
      </c>
      <c r="I217" s="222"/>
      <c r="J217" s="223">
        <f>ROUND(I217*H217,2)</f>
        <v>0</v>
      </c>
      <c r="K217" s="219" t="s">
        <v>297</v>
      </c>
      <c r="L217" s="47"/>
      <c r="M217" s="224" t="s">
        <v>42</v>
      </c>
      <c r="N217" s="225" t="s">
        <v>50</v>
      </c>
      <c r="O217" s="87"/>
      <c r="P217" s="226">
        <f>O217*H217</f>
        <v>0</v>
      </c>
      <c r="Q217" s="226">
        <v>0.00010000000000000001</v>
      </c>
      <c r="R217" s="226">
        <f>Q217*H217</f>
        <v>0.00060000000000000006</v>
      </c>
      <c r="S217" s="226">
        <v>0</v>
      </c>
      <c r="T217" s="227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8" t="s">
        <v>150</v>
      </c>
      <c r="AT217" s="228" t="s">
        <v>294</v>
      </c>
      <c r="AU217" s="228" t="s">
        <v>88</v>
      </c>
      <c r="AY217" s="20" t="s">
        <v>292</v>
      </c>
      <c r="BE217" s="229">
        <f>IF(N217="základní",J217,0)</f>
        <v>0</v>
      </c>
      <c r="BF217" s="229">
        <f>IF(N217="snížená",J217,0)</f>
        <v>0</v>
      </c>
      <c r="BG217" s="229">
        <f>IF(N217="zákl. přenesená",J217,0)</f>
        <v>0</v>
      </c>
      <c r="BH217" s="229">
        <f>IF(N217="sníž. přenesená",J217,0)</f>
        <v>0</v>
      </c>
      <c r="BI217" s="229">
        <f>IF(N217="nulová",J217,0)</f>
        <v>0</v>
      </c>
      <c r="BJ217" s="20" t="s">
        <v>86</v>
      </c>
      <c r="BK217" s="229">
        <f>ROUND(I217*H217,2)</f>
        <v>0</v>
      </c>
      <c r="BL217" s="20" t="s">
        <v>150</v>
      </c>
      <c r="BM217" s="228" t="s">
        <v>1377</v>
      </c>
    </row>
    <row r="218" s="2" customFormat="1">
      <c r="A218" s="41"/>
      <c r="B218" s="42"/>
      <c r="C218" s="43"/>
      <c r="D218" s="230" t="s">
        <v>299</v>
      </c>
      <c r="E218" s="43"/>
      <c r="F218" s="231" t="s">
        <v>1378</v>
      </c>
      <c r="G218" s="43"/>
      <c r="H218" s="43"/>
      <c r="I218" s="232"/>
      <c r="J218" s="43"/>
      <c r="K218" s="43"/>
      <c r="L218" s="47"/>
      <c r="M218" s="233"/>
      <c r="N218" s="234"/>
      <c r="O218" s="87"/>
      <c r="P218" s="87"/>
      <c r="Q218" s="87"/>
      <c r="R218" s="87"/>
      <c r="S218" s="87"/>
      <c r="T218" s="88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T218" s="20" t="s">
        <v>299</v>
      </c>
      <c r="AU218" s="20" t="s">
        <v>88</v>
      </c>
    </row>
    <row r="219" s="13" customFormat="1">
      <c r="A219" s="13"/>
      <c r="B219" s="235"/>
      <c r="C219" s="236"/>
      <c r="D219" s="237" t="s">
        <v>301</v>
      </c>
      <c r="E219" s="238" t="s">
        <v>42</v>
      </c>
      <c r="F219" s="239" t="s">
        <v>393</v>
      </c>
      <c r="G219" s="236"/>
      <c r="H219" s="238" t="s">
        <v>42</v>
      </c>
      <c r="I219" s="240"/>
      <c r="J219" s="236"/>
      <c r="K219" s="236"/>
      <c r="L219" s="241"/>
      <c r="M219" s="242"/>
      <c r="N219" s="243"/>
      <c r="O219" s="243"/>
      <c r="P219" s="243"/>
      <c r="Q219" s="243"/>
      <c r="R219" s="243"/>
      <c r="S219" s="243"/>
      <c r="T219" s="244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5" t="s">
        <v>301</v>
      </c>
      <c r="AU219" s="245" t="s">
        <v>88</v>
      </c>
      <c r="AV219" s="13" t="s">
        <v>86</v>
      </c>
      <c r="AW219" s="13" t="s">
        <v>38</v>
      </c>
      <c r="AX219" s="13" t="s">
        <v>79</v>
      </c>
      <c r="AY219" s="245" t="s">
        <v>292</v>
      </c>
    </row>
    <row r="220" s="14" customFormat="1">
      <c r="A220" s="14"/>
      <c r="B220" s="246"/>
      <c r="C220" s="247"/>
      <c r="D220" s="237" t="s">
        <v>301</v>
      </c>
      <c r="E220" s="248" t="s">
        <v>138</v>
      </c>
      <c r="F220" s="249" t="s">
        <v>178</v>
      </c>
      <c r="G220" s="247"/>
      <c r="H220" s="250">
        <v>6</v>
      </c>
      <c r="I220" s="251"/>
      <c r="J220" s="247"/>
      <c r="K220" s="247"/>
      <c r="L220" s="252"/>
      <c r="M220" s="253"/>
      <c r="N220" s="254"/>
      <c r="O220" s="254"/>
      <c r="P220" s="254"/>
      <c r="Q220" s="254"/>
      <c r="R220" s="254"/>
      <c r="S220" s="254"/>
      <c r="T220" s="255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6" t="s">
        <v>301</v>
      </c>
      <c r="AU220" s="256" t="s">
        <v>88</v>
      </c>
      <c r="AV220" s="14" t="s">
        <v>88</v>
      </c>
      <c r="AW220" s="14" t="s">
        <v>38</v>
      </c>
      <c r="AX220" s="14" t="s">
        <v>79</v>
      </c>
      <c r="AY220" s="256" t="s">
        <v>292</v>
      </c>
    </row>
    <row r="221" s="15" customFormat="1">
      <c r="A221" s="15"/>
      <c r="B221" s="257"/>
      <c r="C221" s="258"/>
      <c r="D221" s="237" t="s">
        <v>301</v>
      </c>
      <c r="E221" s="259" t="s">
        <v>42</v>
      </c>
      <c r="F221" s="260" t="s">
        <v>303</v>
      </c>
      <c r="G221" s="258"/>
      <c r="H221" s="261">
        <v>6</v>
      </c>
      <c r="I221" s="262"/>
      <c r="J221" s="258"/>
      <c r="K221" s="258"/>
      <c r="L221" s="263"/>
      <c r="M221" s="264"/>
      <c r="N221" s="265"/>
      <c r="O221" s="265"/>
      <c r="P221" s="265"/>
      <c r="Q221" s="265"/>
      <c r="R221" s="265"/>
      <c r="S221" s="265"/>
      <c r="T221" s="266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67" t="s">
        <v>301</v>
      </c>
      <c r="AU221" s="267" t="s">
        <v>88</v>
      </c>
      <c r="AV221" s="15" t="s">
        <v>150</v>
      </c>
      <c r="AW221" s="15" t="s">
        <v>38</v>
      </c>
      <c r="AX221" s="15" t="s">
        <v>86</v>
      </c>
      <c r="AY221" s="267" t="s">
        <v>292</v>
      </c>
    </row>
    <row r="222" s="2" customFormat="1" ht="16.5" customHeight="1">
      <c r="A222" s="41"/>
      <c r="B222" s="42"/>
      <c r="C222" s="269" t="s">
        <v>440</v>
      </c>
      <c r="D222" s="269" t="s">
        <v>350</v>
      </c>
      <c r="E222" s="270" t="s">
        <v>1379</v>
      </c>
      <c r="F222" s="271" t="s">
        <v>1380</v>
      </c>
      <c r="G222" s="272" t="s">
        <v>181</v>
      </c>
      <c r="H222" s="273">
        <v>6</v>
      </c>
      <c r="I222" s="274"/>
      <c r="J222" s="275">
        <f>ROUND(I222*H222,2)</f>
        <v>0</v>
      </c>
      <c r="K222" s="271" t="s">
        <v>297</v>
      </c>
      <c r="L222" s="276"/>
      <c r="M222" s="277" t="s">
        <v>42</v>
      </c>
      <c r="N222" s="278" t="s">
        <v>50</v>
      </c>
      <c r="O222" s="87"/>
      <c r="P222" s="226">
        <f>O222*H222</f>
        <v>0</v>
      </c>
      <c r="Q222" s="226">
        <v>0.0047999999999999996</v>
      </c>
      <c r="R222" s="226">
        <f>Q222*H222</f>
        <v>0.028799999999999999</v>
      </c>
      <c r="S222" s="226">
        <v>0</v>
      </c>
      <c r="T222" s="227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8" t="s">
        <v>340</v>
      </c>
      <c r="AT222" s="228" t="s">
        <v>350</v>
      </c>
      <c r="AU222" s="228" t="s">
        <v>88</v>
      </c>
      <c r="AY222" s="20" t="s">
        <v>292</v>
      </c>
      <c r="BE222" s="229">
        <f>IF(N222="základní",J222,0)</f>
        <v>0</v>
      </c>
      <c r="BF222" s="229">
        <f>IF(N222="snížená",J222,0)</f>
        <v>0</v>
      </c>
      <c r="BG222" s="229">
        <f>IF(N222="zákl. přenesená",J222,0)</f>
        <v>0</v>
      </c>
      <c r="BH222" s="229">
        <f>IF(N222="sníž. přenesená",J222,0)</f>
        <v>0</v>
      </c>
      <c r="BI222" s="229">
        <f>IF(N222="nulová",J222,0)</f>
        <v>0</v>
      </c>
      <c r="BJ222" s="20" t="s">
        <v>86</v>
      </c>
      <c r="BK222" s="229">
        <f>ROUND(I222*H222,2)</f>
        <v>0</v>
      </c>
      <c r="BL222" s="20" t="s">
        <v>150</v>
      </c>
      <c r="BM222" s="228" t="s">
        <v>1381</v>
      </c>
    </row>
    <row r="223" s="14" customFormat="1">
      <c r="A223" s="14"/>
      <c r="B223" s="246"/>
      <c r="C223" s="247"/>
      <c r="D223" s="237" t="s">
        <v>301</v>
      </c>
      <c r="E223" s="248" t="s">
        <v>42</v>
      </c>
      <c r="F223" s="249" t="s">
        <v>138</v>
      </c>
      <c r="G223" s="247"/>
      <c r="H223" s="250">
        <v>6</v>
      </c>
      <c r="I223" s="251"/>
      <c r="J223" s="247"/>
      <c r="K223" s="247"/>
      <c r="L223" s="252"/>
      <c r="M223" s="253"/>
      <c r="N223" s="254"/>
      <c r="O223" s="254"/>
      <c r="P223" s="254"/>
      <c r="Q223" s="254"/>
      <c r="R223" s="254"/>
      <c r="S223" s="254"/>
      <c r="T223" s="255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6" t="s">
        <v>301</v>
      </c>
      <c r="AU223" s="256" t="s">
        <v>88</v>
      </c>
      <c r="AV223" s="14" t="s">
        <v>88</v>
      </c>
      <c r="AW223" s="14" t="s">
        <v>38</v>
      </c>
      <c r="AX223" s="14" t="s">
        <v>79</v>
      </c>
      <c r="AY223" s="256" t="s">
        <v>292</v>
      </c>
    </row>
    <row r="224" s="15" customFormat="1">
      <c r="A224" s="15"/>
      <c r="B224" s="257"/>
      <c r="C224" s="258"/>
      <c r="D224" s="237" t="s">
        <v>301</v>
      </c>
      <c r="E224" s="259" t="s">
        <v>42</v>
      </c>
      <c r="F224" s="260" t="s">
        <v>303</v>
      </c>
      <c r="G224" s="258"/>
      <c r="H224" s="261">
        <v>6</v>
      </c>
      <c r="I224" s="262"/>
      <c r="J224" s="258"/>
      <c r="K224" s="258"/>
      <c r="L224" s="263"/>
      <c r="M224" s="264"/>
      <c r="N224" s="265"/>
      <c r="O224" s="265"/>
      <c r="P224" s="265"/>
      <c r="Q224" s="265"/>
      <c r="R224" s="265"/>
      <c r="S224" s="265"/>
      <c r="T224" s="266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67" t="s">
        <v>301</v>
      </c>
      <c r="AU224" s="267" t="s">
        <v>88</v>
      </c>
      <c r="AV224" s="15" t="s">
        <v>150</v>
      </c>
      <c r="AW224" s="15" t="s">
        <v>38</v>
      </c>
      <c r="AX224" s="15" t="s">
        <v>86</v>
      </c>
      <c r="AY224" s="267" t="s">
        <v>292</v>
      </c>
    </row>
    <row r="225" s="2" customFormat="1" ht="24.15" customHeight="1">
      <c r="A225" s="41"/>
      <c r="B225" s="42"/>
      <c r="C225" s="217" t="s">
        <v>445</v>
      </c>
      <c r="D225" s="217" t="s">
        <v>294</v>
      </c>
      <c r="E225" s="218" t="s">
        <v>1382</v>
      </c>
      <c r="F225" s="219" t="s">
        <v>1383</v>
      </c>
      <c r="G225" s="220" t="s">
        <v>181</v>
      </c>
      <c r="H225" s="221">
        <v>1</v>
      </c>
      <c r="I225" s="222"/>
      <c r="J225" s="223">
        <f>ROUND(I225*H225,2)</f>
        <v>0</v>
      </c>
      <c r="K225" s="219" t="s">
        <v>297</v>
      </c>
      <c r="L225" s="47"/>
      <c r="M225" s="224" t="s">
        <v>42</v>
      </c>
      <c r="N225" s="225" t="s">
        <v>50</v>
      </c>
      <c r="O225" s="87"/>
      <c r="P225" s="226">
        <f>O225*H225</f>
        <v>0</v>
      </c>
      <c r="Q225" s="226">
        <v>0.00010000000000000001</v>
      </c>
      <c r="R225" s="226">
        <f>Q225*H225</f>
        <v>0.00010000000000000001</v>
      </c>
      <c r="S225" s="226">
        <v>0</v>
      </c>
      <c r="T225" s="227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8" t="s">
        <v>150</v>
      </c>
      <c r="AT225" s="228" t="s">
        <v>294</v>
      </c>
      <c r="AU225" s="228" t="s">
        <v>88</v>
      </c>
      <c r="AY225" s="20" t="s">
        <v>292</v>
      </c>
      <c r="BE225" s="229">
        <f>IF(N225="základní",J225,0)</f>
        <v>0</v>
      </c>
      <c r="BF225" s="229">
        <f>IF(N225="snížená",J225,0)</f>
        <v>0</v>
      </c>
      <c r="BG225" s="229">
        <f>IF(N225="zákl. přenesená",J225,0)</f>
        <v>0</v>
      </c>
      <c r="BH225" s="229">
        <f>IF(N225="sníž. přenesená",J225,0)</f>
        <v>0</v>
      </c>
      <c r="BI225" s="229">
        <f>IF(N225="nulová",J225,0)</f>
        <v>0</v>
      </c>
      <c r="BJ225" s="20" t="s">
        <v>86</v>
      </c>
      <c r="BK225" s="229">
        <f>ROUND(I225*H225,2)</f>
        <v>0</v>
      </c>
      <c r="BL225" s="20" t="s">
        <v>150</v>
      </c>
      <c r="BM225" s="228" t="s">
        <v>1384</v>
      </c>
    </row>
    <row r="226" s="2" customFormat="1">
      <c r="A226" s="41"/>
      <c r="B226" s="42"/>
      <c r="C226" s="43"/>
      <c r="D226" s="230" t="s">
        <v>299</v>
      </c>
      <c r="E226" s="43"/>
      <c r="F226" s="231" t="s">
        <v>1385</v>
      </c>
      <c r="G226" s="43"/>
      <c r="H226" s="43"/>
      <c r="I226" s="232"/>
      <c r="J226" s="43"/>
      <c r="K226" s="43"/>
      <c r="L226" s="47"/>
      <c r="M226" s="233"/>
      <c r="N226" s="234"/>
      <c r="O226" s="87"/>
      <c r="P226" s="87"/>
      <c r="Q226" s="87"/>
      <c r="R226" s="87"/>
      <c r="S226" s="87"/>
      <c r="T226" s="88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20" t="s">
        <v>299</v>
      </c>
      <c r="AU226" s="20" t="s">
        <v>88</v>
      </c>
    </row>
    <row r="227" s="13" customFormat="1">
      <c r="A227" s="13"/>
      <c r="B227" s="235"/>
      <c r="C227" s="236"/>
      <c r="D227" s="237" t="s">
        <v>301</v>
      </c>
      <c r="E227" s="238" t="s">
        <v>42</v>
      </c>
      <c r="F227" s="239" t="s">
        <v>393</v>
      </c>
      <c r="G227" s="236"/>
      <c r="H227" s="238" t="s">
        <v>42</v>
      </c>
      <c r="I227" s="240"/>
      <c r="J227" s="236"/>
      <c r="K227" s="236"/>
      <c r="L227" s="241"/>
      <c r="M227" s="242"/>
      <c r="N227" s="243"/>
      <c r="O227" s="243"/>
      <c r="P227" s="243"/>
      <c r="Q227" s="243"/>
      <c r="R227" s="243"/>
      <c r="S227" s="243"/>
      <c r="T227" s="244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5" t="s">
        <v>301</v>
      </c>
      <c r="AU227" s="245" t="s">
        <v>88</v>
      </c>
      <c r="AV227" s="13" t="s">
        <v>86</v>
      </c>
      <c r="AW227" s="13" t="s">
        <v>38</v>
      </c>
      <c r="AX227" s="13" t="s">
        <v>79</v>
      </c>
      <c r="AY227" s="245" t="s">
        <v>292</v>
      </c>
    </row>
    <row r="228" s="14" customFormat="1">
      <c r="A228" s="14"/>
      <c r="B228" s="246"/>
      <c r="C228" s="247"/>
      <c r="D228" s="237" t="s">
        <v>301</v>
      </c>
      <c r="E228" s="248" t="s">
        <v>128</v>
      </c>
      <c r="F228" s="249" t="s">
        <v>86</v>
      </c>
      <c r="G228" s="247"/>
      <c r="H228" s="250">
        <v>1</v>
      </c>
      <c r="I228" s="251"/>
      <c r="J228" s="247"/>
      <c r="K228" s="247"/>
      <c r="L228" s="252"/>
      <c r="M228" s="253"/>
      <c r="N228" s="254"/>
      <c r="O228" s="254"/>
      <c r="P228" s="254"/>
      <c r="Q228" s="254"/>
      <c r="R228" s="254"/>
      <c r="S228" s="254"/>
      <c r="T228" s="255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6" t="s">
        <v>301</v>
      </c>
      <c r="AU228" s="256" t="s">
        <v>88</v>
      </c>
      <c r="AV228" s="14" t="s">
        <v>88</v>
      </c>
      <c r="AW228" s="14" t="s">
        <v>38</v>
      </c>
      <c r="AX228" s="14" t="s">
        <v>79</v>
      </c>
      <c r="AY228" s="256" t="s">
        <v>292</v>
      </c>
    </row>
    <row r="229" s="15" customFormat="1">
      <c r="A229" s="15"/>
      <c r="B229" s="257"/>
      <c r="C229" s="258"/>
      <c r="D229" s="237" t="s">
        <v>301</v>
      </c>
      <c r="E229" s="259" t="s">
        <v>42</v>
      </c>
      <c r="F229" s="260" t="s">
        <v>303</v>
      </c>
      <c r="G229" s="258"/>
      <c r="H229" s="261">
        <v>1</v>
      </c>
      <c r="I229" s="262"/>
      <c r="J229" s="258"/>
      <c r="K229" s="258"/>
      <c r="L229" s="263"/>
      <c r="M229" s="264"/>
      <c r="N229" s="265"/>
      <c r="O229" s="265"/>
      <c r="P229" s="265"/>
      <c r="Q229" s="265"/>
      <c r="R229" s="265"/>
      <c r="S229" s="265"/>
      <c r="T229" s="266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67" t="s">
        <v>301</v>
      </c>
      <c r="AU229" s="267" t="s">
        <v>88</v>
      </c>
      <c r="AV229" s="15" t="s">
        <v>150</v>
      </c>
      <c r="AW229" s="15" t="s">
        <v>38</v>
      </c>
      <c r="AX229" s="15" t="s">
        <v>86</v>
      </c>
      <c r="AY229" s="267" t="s">
        <v>292</v>
      </c>
    </row>
    <row r="230" s="2" customFormat="1" ht="16.5" customHeight="1">
      <c r="A230" s="41"/>
      <c r="B230" s="42"/>
      <c r="C230" s="269" t="s">
        <v>451</v>
      </c>
      <c r="D230" s="269" t="s">
        <v>350</v>
      </c>
      <c r="E230" s="270" t="s">
        <v>1386</v>
      </c>
      <c r="F230" s="271" t="s">
        <v>1387</v>
      </c>
      <c r="G230" s="272" t="s">
        <v>181</v>
      </c>
      <c r="H230" s="273">
        <v>1</v>
      </c>
      <c r="I230" s="274"/>
      <c r="J230" s="275">
        <f>ROUND(I230*H230,2)</f>
        <v>0</v>
      </c>
      <c r="K230" s="271" t="s">
        <v>297</v>
      </c>
      <c r="L230" s="276"/>
      <c r="M230" s="277" t="s">
        <v>42</v>
      </c>
      <c r="N230" s="278" t="s">
        <v>50</v>
      </c>
      <c r="O230" s="87"/>
      <c r="P230" s="226">
        <f>O230*H230</f>
        <v>0</v>
      </c>
      <c r="Q230" s="226">
        <v>0.0023999999999999998</v>
      </c>
      <c r="R230" s="226">
        <f>Q230*H230</f>
        <v>0.0023999999999999998</v>
      </c>
      <c r="S230" s="226">
        <v>0</v>
      </c>
      <c r="T230" s="227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28" t="s">
        <v>340</v>
      </c>
      <c r="AT230" s="228" t="s">
        <v>350</v>
      </c>
      <c r="AU230" s="228" t="s">
        <v>88</v>
      </c>
      <c r="AY230" s="20" t="s">
        <v>292</v>
      </c>
      <c r="BE230" s="229">
        <f>IF(N230="základní",J230,0)</f>
        <v>0</v>
      </c>
      <c r="BF230" s="229">
        <f>IF(N230="snížená",J230,0)</f>
        <v>0</v>
      </c>
      <c r="BG230" s="229">
        <f>IF(N230="zákl. přenesená",J230,0)</f>
        <v>0</v>
      </c>
      <c r="BH230" s="229">
        <f>IF(N230="sníž. přenesená",J230,0)</f>
        <v>0</v>
      </c>
      <c r="BI230" s="229">
        <f>IF(N230="nulová",J230,0)</f>
        <v>0</v>
      </c>
      <c r="BJ230" s="20" t="s">
        <v>86</v>
      </c>
      <c r="BK230" s="229">
        <f>ROUND(I230*H230,2)</f>
        <v>0</v>
      </c>
      <c r="BL230" s="20" t="s">
        <v>150</v>
      </c>
      <c r="BM230" s="228" t="s">
        <v>1388</v>
      </c>
    </row>
    <row r="231" s="14" customFormat="1">
      <c r="A231" s="14"/>
      <c r="B231" s="246"/>
      <c r="C231" s="247"/>
      <c r="D231" s="237" t="s">
        <v>301</v>
      </c>
      <c r="E231" s="248" t="s">
        <v>42</v>
      </c>
      <c r="F231" s="249" t="s">
        <v>128</v>
      </c>
      <c r="G231" s="247"/>
      <c r="H231" s="250">
        <v>1</v>
      </c>
      <c r="I231" s="251"/>
      <c r="J231" s="247"/>
      <c r="K231" s="247"/>
      <c r="L231" s="252"/>
      <c r="M231" s="253"/>
      <c r="N231" s="254"/>
      <c r="O231" s="254"/>
      <c r="P231" s="254"/>
      <c r="Q231" s="254"/>
      <c r="R231" s="254"/>
      <c r="S231" s="254"/>
      <c r="T231" s="255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6" t="s">
        <v>301</v>
      </c>
      <c r="AU231" s="256" t="s">
        <v>88</v>
      </c>
      <c r="AV231" s="14" t="s">
        <v>88</v>
      </c>
      <c r="AW231" s="14" t="s">
        <v>38</v>
      </c>
      <c r="AX231" s="14" t="s">
        <v>79</v>
      </c>
      <c r="AY231" s="256" t="s">
        <v>292</v>
      </c>
    </row>
    <row r="232" s="15" customFormat="1">
      <c r="A232" s="15"/>
      <c r="B232" s="257"/>
      <c r="C232" s="258"/>
      <c r="D232" s="237" t="s">
        <v>301</v>
      </c>
      <c r="E232" s="259" t="s">
        <v>42</v>
      </c>
      <c r="F232" s="260" t="s">
        <v>303</v>
      </c>
      <c r="G232" s="258"/>
      <c r="H232" s="261">
        <v>1</v>
      </c>
      <c r="I232" s="262"/>
      <c r="J232" s="258"/>
      <c r="K232" s="258"/>
      <c r="L232" s="263"/>
      <c r="M232" s="264"/>
      <c r="N232" s="265"/>
      <c r="O232" s="265"/>
      <c r="P232" s="265"/>
      <c r="Q232" s="265"/>
      <c r="R232" s="265"/>
      <c r="S232" s="265"/>
      <c r="T232" s="266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67" t="s">
        <v>301</v>
      </c>
      <c r="AU232" s="267" t="s">
        <v>88</v>
      </c>
      <c r="AV232" s="15" t="s">
        <v>150</v>
      </c>
      <c r="AW232" s="15" t="s">
        <v>38</v>
      </c>
      <c r="AX232" s="15" t="s">
        <v>86</v>
      </c>
      <c r="AY232" s="267" t="s">
        <v>292</v>
      </c>
    </row>
    <row r="233" s="2" customFormat="1" ht="16.5" customHeight="1">
      <c r="A233" s="41"/>
      <c r="B233" s="42"/>
      <c r="C233" s="217" t="s">
        <v>456</v>
      </c>
      <c r="D233" s="217" t="s">
        <v>294</v>
      </c>
      <c r="E233" s="218" t="s">
        <v>1389</v>
      </c>
      <c r="F233" s="219" t="s">
        <v>1390</v>
      </c>
      <c r="G233" s="220" t="s">
        <v>147</v>
      </c>
      <c r="H233" s="221">
        <v>29.34</v>
      </c>
      <c r="I233" s="222"/>
      <c r="J233" s="223">
        <f>ROUND(I233*H233,2)</f>
        <v>0</v>
      </c>
      <c r="K233" s="219" t="s">
        <v>297</v>
      </c>
      <c r="L233" s="47"/>
      <c r="M233" s="224" t="s">
        <v>42</v>
      </c>
      <c r="N233" s="225" t="s">
        <v>50</v>
      </c>
      <c r="O233" s="87"/>
      <c r="P233" s="226">
        <f>O233*H233</f>
        <v>0</v>
      </c>
      <c r="Q233" s="226">
        <v>0</v>
      </c>
      <c r="R233" s="226">
        <f>Q233*H233</f>
        <v>0</v>
      </c>
      <c r="S233" s="226">
        <v>0</v>
      </c>
      <c r="T233" s="227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28" t="s">
        <v>150</v>
      </c>
      <c r="AT233" s="228" t="s">
        <v>294</v>
      </c>
      <c r="AU233" s="228" t="s">
        <v>88</v>
      </c>
      <c r="AY233" s="20" t="s">
        <v>292</v>
      </c>
      <c r="BE233" s="229">
        <f>IF(N233="základní",J233,0)</f>
        <v>0</v>
      </c>
      <c r="BF233" s="229">
        <f>IF(N233="snížená",J233,0)</f>
        <v>0</v>
      </c>
      <c r="BG233" s="229">
        <f>IF(N233="zákl. přenesená",J233,0)</f>
        <v>0</v>
      </c>
      <c r="BH233" s="229">
        <f>IF(N233="sníž. přenesená",J233,0)</f>
        <v>0</v>
      </c>
      <c r="BI233" s="229">
        <f>IF(N233="nulová",J233,0)</f>
        <v>0</v>
      </c>
      <c r="BJ233" s="20" t="s">
        <v>86</v>
      </c>
      <c r="BK233" s="229">
        <f>ROUND(I233*H233,2)</f>
        <v>0</v>
      </c>
      <c r="BL233" s="20" t="s">
        <v>150</v>
      </c>
      <c r="BM233" s="228" t="s">
        <v>1391</v>
      </c>
    </row>
    <row r="234" s="2" customFormat="1">
      <c r="A234" s="41"/>
      <c r="B234" s="42"/>
      <c r="C234" s="43"/>
      <c r="D234" s="230" t="s">
        <v>299</v>
      </c>
      <c r="E234" s="43"/>
      <c r="F234" s="231" t="s">
        <v>1392</v>
      </c>
      <c r="G234" s="43"/>
      <c r="H234" s="43"/>
      <c r="I234" s="232"/>
      <c r="J234" s="43"/>
      <c r="K234" s="43"/>
      <c r="L234" s="47"/>
      <c r="M234" s="233"/>
      <c r="N234" s="234"/>
      <c r="O234" s="87"/>
      <c r="P234" s="87"/>
      <c r="Q234" s="87"/>
      <c r="R234" s="87"/>
      <c r="S234" s="87"/>
      <c r="T234" s="88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T234" s="20" t="s">
        <v>299</v>
      </c>
      <c r="AU234" s="20" t="s">
        <v>88</v>
      </c>
    </row>
    <row r="235" s="14" customFormat="1">
      <c r="A235" s="14"/>
      <c r="B235" s="246"/>
      <c r="C235" s="247"/>
      <c r="D235" s="237" t="s">
        <v>301</v>
      </c>
      <c r="E235" s="248" t="s">
        <v>42</v>
      </c>
      <c r="F235" s="249" t="s">
        <v>1393</v>
      </c>
      <c r="G235" s="247"/>
      <c r="H235" s="250">
        <v>29.34</v>
      </c>
      <c r="I235" s="251"/>
      <c r="J235" s="247"/>
      <c r="K235" s="247"/>
      <c r="L235" s="252"/>
      <c r="M235" s="253"/>
      <c r="N235" s="254"/>
      <c r="O235" s="254"/>
      <c r="P235" s="254"/>
      <c r="Q235" s="254"/>
      <c r="R235" s="254"/>
      <c r="S235" s="254"/>
      <c r="T235" s="255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6" t="s">
        <v>301</v>
      </c>
      <c r="AU235" s="256" t="s">
        <v>88</v>
      </c>
      <c r="AV235" s="14" t="s">
        <v>88</v>
      </c>
      <c r="AW235" s="14" t="s">
        <v>38</v>
      </c>
      <c r="AX235" s="14" t="s">
        <v>79</v>
      </c>
      <c r="AY235" s="256" t="s">
        <v>292</v>
      </c>
    </row>
    <row r="236" s="15" customFormat="1">
      <c r="A236" s="15"/>
      <c r="B236" s="257"/>
      <c r="C236" s="258"/>
      <c r="D236" s="237" t="s">
        <v>301</v>
      </c>
      <c r="E236" s="259" t="s">
        <v>42</v>
      </c>
      <c r="F236" s="260" t="s">
        <v>303</v>
      </c>
      <c r="G236" s="258"/>
      <c r="H236" s="261">
        <v>29.34</v>
      </c>
      <c r="I236" s="262"/>
      <c r="J236" s="258"/>
      <c r="K236" s="258"/>
      <c r="L236" s="263"/>
      <c r="M236" s="264"/>
      <c r="N236" s="265"/>
      <c r="O236" s="265"/>
      <c r="P236" s="265"/>
      <c r="Q236" s="265"/>
      <c r="R236" s="265"/>
      <c r="S236" s="265"/>
      <c r="T236" s="266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67" t="s">
        <v>301</v>
      </c>
      <c r="AU236" s="267" t="s">
        <v>88</v>
      </c>
      <c r="AV236" s="15" t="s">
        <v>150</v>
      </c>
      <c r="AW236" s="15" t="s">
        <v>38</v>
      </c>
      <c r="AX236" s="15" t="s">
        <v>86</v>
      </c>
      <c r="AY236" s="267" t="s">
        <v>292</v>
      </c>
    </row>
    <row r="237" s="2" customFormat="1" ht="16.5" customHeight="1">
      <c r="A237" s="41"/>
      <c r="B237" s="42"/>
      <c r="C237" s="217" t="s">
        <v>461</v>
      </c>
      <c r="D237" s="217" t="s">
        <v>294</v>
      </c>
      <c r="E237" s="218" t="s">
        <v>1394</v>
      </c>
      <c r="F237" s="219" t="s">
        <v>1395</v>
      </c>
      <c r="G237" s="220" t="s">
        <v>147</v>
      </c>
      <c r="H237" s="221">
        <v>549.59000000000003</v>
      </c>
      <c r="I237" s="222"/>
      <c r="J237" s="223">
        <f>ROUND(I237*H237,2)</f>
        <v>0</v>
      </c>
      <c r="K237" s="219" t="s">
        <v>297</v>
      </c>
      <c r="L237" s="47"/>
      <c r="M237" s="224" t="s">
        <v>42</v>
      </c>
      <c r="N237" s="225" t="s">
        <v>50</v>
      </c>
      <c r="O237" s="87"/>
      <c r="P237" s="226">
        <f>O237*H237</f>
        <v>0</v>
      </c>
      <c r="Q237" s="226">
        <v>0</v>
      </c>
      <c r="R237" s="226">
        <f>Q237*H237</f>
        <v>0</v>
      </c>
      <c r="S237" s="226">
        <v>0</v>
      </c>
      <c r="T237" s="227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28" t="s">
        <v>150</v>
      </c>
      <c r="AT237" s="228" t="s">
        <v>294</v>
      </c>
      <c r="AU237" s="228" t="s">
        <v>88</v>
      </c>
      <c r="AY237" s="20" t="s">
        <v>292</v>
      </c>
      <c r="BE237" s="229">
        <f>IF(N237="základní",J237,0)</f>
        <v>0</v>
      </c>
      <c r="BF237" s="229">
        <f>IF(N237="snížená",J237,0)</f>
        <v>0</v>
      </c>
      <c r="BG237" s="229">
        <f>IF(N237="zákl. přenesená",J237,0)</f>
        <v>0</v>
      </c>
      <c r="BH237" s="229">
        <f>IF(N237="sníž. přenesená",J237,0)</f>
        <v>0</v>
      </c>
      <c r="BI237" s="229">
        <f>IF(N237="nulová",J237,0)</f>
        <v>0</v>
      </c>
      <c r="BJ237" s="20" t="s">
        <v>86</v>
      </c>
      <c r="BK237" s="229">
        <f>ROUND(I237*H237,2)</f>
        <v>0</v>
      </c>
      <c r="BL237" s="20" t="s">
        <v>150</v>
      </c>
      <c r="BM237" s="228" t="s">
        <v>1396</v>
      </c>
    </row>
    <row r="238" s="2" customFormat="1">
      <c r="A238" s="41"/>
      <c r="B238" s="42"/>
      <c r="C238" s="43"/>
      <c r="D238" s="230" t="s">
        <v>299</v>
      </c>
      <c r="E238" s="43"/>
      <c r="F238" s="231" t="s">
        <v>1397</v>
      </c>
      <c r="G238" s="43"/>
      <c r="H238" s="43"/>
      <c r="I238" s="232"/>
      <c r="J238" s="43"/>
      <c r="K238" s="43"/>
      <c r="L238" s="47"/>
      <c r="M238" s="233"/>
      <c r="N238" s="234"/>
      <c r="O238" s="87"/>
      <c r="P238" s="87"/>
      <c r="Q238" s="87"/>
      <c r="R238" s="87"/>
      <c r="S238" s="87"/>
      <c r="T238" s="88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T238" s="20" t="s">
        <v>299</v>
      </c>
      <c r="AU238" s="20" t="s">
        <v>88</v>
      </c>
    </row>
    <row r="239" s="14" customFormat="1">
      <c r="A239" s="14"/>
      <c r="B239" s="246"/>
      <c r="C239" s="247"/>
      <c r="D239" s="237" t="s">
        <v>301</v>
      </c>
      <c r="E239" s="248" t="s">
        <v>42</v>
      </c>
      <c r="F239" s="249" t="s">
        <v>121</v>
      </c>
      <c r="G239" s="247"/>
      <c r="H239" s="250">
        <v>549.59000000000003</v>
      </c>
      <c r="I239" s="251"/>
      <c r="J239" s="247"/>
      <c r="K239" s="247"/>
      <c r="L239" s="252"/>
      <c r="M239" s="253"/>
      <c r="N239" s="254"/>
      <c r="O239" s="254"/>
      <c r="P239" s="254"/>
      <c r="Q239" s="254"/>
      <c r="R239" s="254"/>
      <c r="S239" s="254"/>
      <c r="T239" s="255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6" t="s">
        <v>301</v>
      </c>
      <c r="AU239" s="256" t="s">
        <v>88</v>
      </c>
      <c r="AV239" s="14" t="s">
        <v>88</v>
      </c>
      <c r="AW239" s="14" t="s">
        <v>38</v>
      </c>
      <c r="AX239" s="14" t="s">
        <v>79</v>
      </c>
      <c r="AY239" s="256" t="s">
        <v>292</v>
      </c>
    </row>
    <row r="240" s="15" customFormat="1">
      <c r="A240" s="15"/>
      <c r="B240" s="257"/>
      <c r="C240" s="258"/>
      <c r="D240" s="237" t="s">
        <v>301</v>
      </c>
      <c r="E240" s="259" t="s">
        <v>42</v>
      </c>
      <c r="F240" s="260" t="s">
        <v>303</v>
      </c>
      <c r="G240" s="258"/>
      <c r="H240" s="261">
        <v>549.59000000000003</v>
      </c>
      <c r="I240" s="262"/>
      <c r="J240" s="258"/>
      <c r="K240" s="258"/>
      <c r="L240" s="263"/>
      <c r="M240" s="264"/>
      <c r="N240" s="265"/>
      <c r="O240" s="265"/>
      <c r="P240" s="265"/>
      <c r="Q240" s="265"/>
      <c r="R240" s="265"/>
      <c r="S240" s="265"/>
      <c r="T240" s="266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67" t="s">
        <v>301</v>
      </c>
      <c r="AU240" s="267" t="s">
        <v>88</v>
      </c>
      <c r="AV240" s="15" t="s">
        <v>150</v>
      </c>
      <c r="AW240" s="15" t="s">
        <v>38</v>
      </c>
      <c r="AX240" s="15" t="s">
        <v>86</v>
      </c>
      <c r="AY240" s="267" t="s">
        <v>292</v>
      </c>
    </row>
    <row r="241" s="2" customFormat="1" ht="24.15" customHeight="1">
      <c r="A241" s="41"/>
      <c r="B241" s="42"/>
      <c r="C241" s="217" t="s">
        <v>467</v>
      </c>
      <c r="D241" s="217" t="s">
        <v>294</v>
      </c>
      <c r="E241" s="218" t="s">
        <v>1398</v>
      </c>
      <c r="F241" s="219" t="s">
        <v>1399</v>
      </c>
      <c r="G241" s="220" t="s">
        <v>181</v>
      </c>
      <c r="H241" s="221">
        <v>12</v>
      </c>
      <c r="I241" s="222"/>
      <c r="J241" s="223">
        <f>ROUND(I241*H241,2)</f>
        <v>0</v>
      </c>
      <c r="K241" s="219" t="s">
        <v>297</v>
      </c>
      <c r="L241" s="47"/>
      <c r="M241" s="224" t="s">
        <v>42</v>
      </c>
      <c r="N241" s="225" t="s">
        <v>50</v>
      </c>
      <c r="O241" s="87"/>
      <c r="P241" s="226">
        <f>O241*H241</f>
        <v>0</v>
      </c>
      <c r="Q241" s="226">
        <v>2.1158700000000001</v>
      </c>
      <c r="R241" s="226">
        <f>Q241*H241</f>
        <v>25.390440000000002</v>
      </c>
      <c r="S241" s="226">
        <v>0</v>
      </c>
      <c r="T241" s="227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28" t="s">
        <v>150</v>
      </c>
      <c r="AT241" s="228" t="s">
        <v>294</v>
      </c>
      <c r="AU241" s="228" t="s">
        <v>88</v>
      </c>
      <c r="AY241" s="20" t="s">
        <v>292</v>
      </c>
      <c r="BE241" s="229">
        <f>IF(N241="základní",J241,0)</f>
        <v>0</v>
      </c>
      <c r="BF241" s="229">
        <f>IF(N241="snížená",J241,0)</f>
        <v>0</v>
      </c>
      <c r="BG241" s="229">
        <f>IF(N241="zákl. přenesená",J241,0)</f>
        <v>0</v>
      </c>
      <c r="BH241" s="229">
        <f>IF(N241="sníž. přenesená",J241,0)</f>
        <v>0</v>
      </c>
      <c r="BI241" s="229">
        <f>IF(N241="nulová",J241,0)</f>
        <v>0</v>
      </c>
      <c r="BJ241" s="20" t="s">
        <v>86</v>
      </c>
      <c r="BK241" s="229">
        <f>ROUND(I241*H241,2)</f>
        <v>0</v>
      </c>
      <c r="BL241" s="20" t="s">
        <v>150</v>
      </c>
      <c r="BM241" s="228" t="s">
        <v>1400</v>
      </c>
    </row>
    <row r="242" s="2" customFormat="1">
      <c r="A242" s="41"/>
      <c r="B242" s="42"/>
      <c r="C242" s="43"/>
      <c r="D242" s="230" t="s">
        <v>299</v>
      </c>
      <c r="E242" s="43"/>
      <c r="F242" s="231" t="s">
        <v>1401</v>
      </c>
      <c r="G242" s="43"/>
      <c r="H242" s="43"/>
      <c r="I242" s="232"/>
      <c r="J242" s="43"/>
      <c r="K242" s="43"/>
      <c r="L242" s="47"/>
      <c r="M242" s="233"/>
      <c r="N242" s="234"/>
      <c r="O242" s="87"/>
      <c r="P242" s="87"/>
      <c r="Q242" s="87"/>
      <c r="R242" s="87"/>
      <c r="S242" s="87"/>
      <c r="T242" s="88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T242" s="20" t="s">
        <v>299</v>
      </c>
      <c r="AU242" s="20" t="s">
        <v>88</v>
      </c>
    </row>
    <row r="243" s="13" customFormat="1">
      <c r="A243" s="13"/>
      <c r="B243" s="235"/>
      <c r="C243" s="236"/>
      <c r="D243" s="237" t="s">
        <v>301</v>
      </c>
      <c r="E243" s="238" t="s">
        <v>42</v>
      </c>
      <c r="F243" s="239" t="s">
        <v>393</v>
      </c>
      <c r="G243" s="236"/>
      <c r="H243" s="238" t="s">
        <v>42</v>
      </c>
      <c r="I243" s="240"/>
      <c r="J243" s="236"/>
      <c r="K243" s="236"/>
      <c r="L243" s="241"/>
      <c r="M243" s="242"/>
      <c r="N243" s="243"/>
      <c r="O243" s="243"/>
      <c r="P243" s="243"/>
      <c r="Q243" s="243"/>
      <c r="R243" s="243"/>
      <c r="S243" s="243"/>
      <c r="T243" s="244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5" t="s">
        <v>301</v>
      </c>
      <c r="AU243" s="245" t="s">
        <v>88</v>
      </c>
      <c r="AV243" s="13" t="s">
        <v>86</v>
      </c>
      <c r="AW243" s="13" t="s">
        <v>38</v>
      </c>
      <c r="AX243" s="13" t="s">
        <v>79</v>
      </c>
      <c r="AY243" s="245" t="s">
        <v>292</v>
      </c>
    </row>
    <row r="244" s="14" customFormat="1">
      <c r="A244" s="14"/>
      <c r="B244" s="246"/>
      <c r="C244" s="247"/>
      <c r="D244" s="237" t="s">
        <v>301</v>
      </c>
      <c r="E244" s="248" t="s">
        <v>145</v>
      </c>
      <c r="F244" s="249" t="s">
        <v>8</v>
      </c>
      <c r="G244" s="247"/>
      <c r="H244" s="250">
        <v>12</v>
      </c>
      <c r="I244" s="251"/>
      <c r="J244" s="247"/>
      <c r="K244" s="247"/>
      <c r="L244" s="252"/>
      <c r="M244" s="253"/>
      <c r="N244" s="254"/>
      <c r="O244" s="254"/>
      <c r="P244" s="254"/>
      <c r="Q244" s="254"/>
      <c r="R244" s="254"/>
      <c r="S244" s="254"/>
      <c r="T244" s="255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6" t="s">
        <v>301</v>
      </c>
      <c r="AU244" s="256" t="s">
        <v>88</v>
      </c>
      <c r="AV244" s="14" t="s">
        <v>88</v>
      </c>
      <c r="AW244" s="14" t="s">
        <v>38</v>
      </c>
      <c r="AX244" s="14" t="s">
        <v>79</v>
      </c>
      <c r="AY244" s="256" t="s">
        <v>292</v>
      </c>
    </row>
    <row r="245" s="15" customFormat="1">
      <c r="A245" s="15"/>
      <c r="B245" s="257"/>
      <c r="C245" s="258"/>
      <c r="D245" s="237" t="s">
        <v>301</v>
      </c>
      <c r="E245" s="259" t="s">
        <v>42</v>
      </c>
      <c r="F245" s="260" t="s">
        <v>303</v>
      </c>
      <c r="G245" s="258"/>
      <c r="H245" s="261">
        <v>12</v>
      </c>
      <c r="I245" s="262"/>
      <c r="J245" s="258"/>
      <c r="K245" s="258"/>
      <c r="L245" s="263"/>
      <c r="M245" s="264"/>
      <c r="N245" s="265"/>
      <c r="O245" s="265"/>
      <c r="P245" s="265"/>
      <c r="Q245" s="265"/>
      <c r="R245" s="265"/>
      <c r="S245" s="265"/>
      <c r="T245" s="266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67" t="s">
        <v>301</v>
      </c>
      <c r="AU245" s="267" t="s">
        <v>88</v>
      </c>
      <c r="AV245" s="15" t="s">
        <v>150</v>
      </c>
      <c r="AW245" s="15" t="s">
        <v>38</v>
      </c>
      <c r="AX245" s="15" t="s">
        <v>86</v>
      </c>
      <c r="AY245" s="267" t="s">
        <v>292</v>
      </c>
    </row>
    <row r="246" s="2" customFormat="1" ht="24.15" customHeight="1">
      <c r="A246" s="41"/>
      <c r="B246" s="42"/>
      <c r="C246" s="217" t="s">
        <v>473</v>
      </c>
      <c r="D246" s="217" t="s">
        <v>294</v>
      </c>
      <c r="E246" s="218" t="s">
        <v>1402</v>
      </c>
      <c r="F246" s="219" t="s">
        <v>1403</v>
      </c>
      <c r="G246" s="220" t="s">
        <v>181</v>
      </c>
      <c r="H246" s="221">
        <v>1</v>
      </c>
      <c r="I246" s="222"/>
      <c r="J246" s="223">
        <f>ROUND(I246*H246,2)</f>
        <v>0</v>
      </c>
      <c r="K246" s="219" t="s">
        <v>297</v>
      </c>
      <c r="L246" s="47"/>
      <c r="M246" s="224" t="s">
        <v>42</v>
      </c>
      <c r="N246" s="225" t="s">
        <v>50</v>
      </c>
      <c r="O246" s="87"/>
      <c r="P246" s="226">
        <f>O246*H246</f>
        <v>0</v>
      </c>
      <c r="Q246" s="226">
        <v>2.4194800000000001</v>
      </c>
      <c r="R246" s="226">
        <f>Q246*H246</f>
        <v>2.4194800000000001</v>
      </c>
      <c r="S246" s="226">
        <v>0</v>
      </c>
      <c r="T246" s="227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28" t="s">
        <v>150</v>
      </c>
      <c r="AT246" s="228" t="s">
        <v>294</v>
      </c>
      <c r="AU246" s="228" t="s">
        <v>88</v>
      </c>
      <c r="AY246" s="20" t="s">
        <v>292</v>
      </c>
      <c r="BE246" s="229">
        <f>IF(N246="základní",J246,0)</f>
        <v>0</v>
      </c>
      <c r="BF246" s="229">
        <f>IF(N246="snížená",J246,0)</f>
        <v>0</v>
      </c>
      <c r="BG246" s="229">
        <f>IF(N246="zákl. přenesená",J246,0)</f>
        <v>0</v>
      </c>
      <c r="BH246" s="229">
        <f>IF(N246="sníž. přenesená",J246,0)</f>
        <v>0</v>
      </c>
      <c r="BI246" s="229">
        <f>IF(N246="nulová",J246,0)</f>
        <v>0</v>
      </c>
      <c r="BJ246" s="20" t="s">
        <v>86</v>
      </c>
      <c r="BK246" s="229">
        <f>ROUND(I246*H246,2)</f>
        <v>0</v>
      </c>
      <c r="BL246" s="20" t="s">
        <v>150</v>
      </c>
      <c r="BM246" s="228" t="s">
        <v>1404</v>
      </c>
    </row>
    <row r="247" s="2" customFormat="1">
      <c r="A247" s="41"/>
      <c r="B247" s="42"/>
      <c r="C247" s="43"/>
      <c r="D247" s="230" t="s">
        <v>299</v>
      </c>
      <c r="E247" s="43"/>
      <c r="F247" s="231" t="s">
        <v>1405</v>
      </c>
      <c r="G247" s="43"/>
      <c r="H247" s="43"/>
      <c r="I247" s="232"/>
      <c r="J247" s="43"/>
      <c r="K247" s="43"/>
      <c r="L247" s="47"/>
      <c r="M247" s="233"/>
      <c r="N247" s="234"/>
      <c r="O247" s="87"/>
      <c r="P247" s="87"/>
      <c r="Q247" s="87"/>
      <c r="R247" s="87"/>
      <c r="S247" s="87"/>
      <c r="T247" s="88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T247" s="20" t="s">
        <v>299</v>
      </c>
      <c r="AU247" s="20" t="s">
        <v>88</v>
      </c>
    </row>
    <row r="248" s="13" customFormat="1">
      <c r="A248" s="13"/>
      <c r="B248" s="235"/>
      <c r="C248" s="236"/>
      <c r="D248" s="237" t="s">
        <v>301</v>
      </c>
      <c r="E248" s="238" t="s">
        <v>42</v>
      </c>
      <c r="F248" s="239" t="s">
        <v>393</v>
      </c>
      <c r="G248" s="236"/>
      <c r="H248" s="238" t="s">
        <v>42</v>
      </c>
      <c r="I248" s="240"/>
      <c r="J248" s="236"/>
      <c r="K248" s="236"/>
      <c r="L248" s="241"/>
      <c r="M248" s="242"/>
      <c r="N248" s="243"/>
      <c r="O248" s="243"/>
      <c r="P248" s="243"/>
      <c r="Q248" s="243"/>
      <c r="R248" s="243"/>
      <c r="S248" s="243"/>
      <c r="T248" s="244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5" t="s">
        <v>301</v>
      </c>
      <c r="AU248" s="245" t="s">
        <v>88</v>
      </c>
      <c r="AV248" s="13" t="s">
        <v>86</v>
      </c>
      <c r="AW248" s="13" t="s">
        <v>38</v>
      </c>
      <c r="AX248" s="13" t="s">
        <v>79</v>
      </c>
      <c r="AY248" s="245" t="s">
        <v>292</v>
      </c>
    </row>
    <row r="249" s="14" customFormat="1">
      <c r="A249" s="14"/>
      <c r="B249" s="246"/>
      <c r="C249" s="247"/>
      <c r="D249" s="237" t="s">
        <v>301</v>
      </c>
      <c r="E249" s="248" t="s">
        <v>143</v>
      </c>
      <c r="F249" s="249" t="s">
        <v>86</v>
      </c>
      <c r="G249" s="247"/>
      <c r="H249" s="250">
        <v>1</v>
      </c>
      <c r="I249" s="251"/>
      <c r="J249" s="247"/>
      <c r="K249" s="247"/>
      <c r="L249" s="252"/>
      <c r="M249" s="253"/>
      <c r="N249" s="254"/>
      <c r="O249" s="254"/>
      <c r="P249" s="254"/>
      <c r="Q249" s="254"/>
      <c r="R249" s="254"/>
      <c r="S249" s="254"/>
      <c r="T249" s="255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6" t="s">
        <v>301</v>
      </c>
      <c r="AU249" s="256" t="s">
        <v>88</v>
      </c>
      <c r="AV249" s="14" t="s">
        <v>88</v>
      </c>
      <c r="AW249" s="14" t="s">
        <v>38</v>
      </c>
      <c r="AX249" s="14" t="s">
        <v>79</v>
      </c>
      <c r="AY249" s="256" t="s">
        <v>292</v>
      </c>
    </row>
    <row r="250" s="15" customFormat="1">
      <c r="A250" s="15"/>
      <c r="B250" s="257"/>
      <c r="C250" s="258"/>
      <c r="D250" s="237" t="s">
        <v>301</v>
      </c>
      <c r="E250" s="259" t="s">
        <v>42</v>
      </c>
      <c r="F250" s="260" t="s">
        <v>303</v>
      </c>
      <c r="G250" s="258"/>
      <c r="H250" s="261">
        <v>1</v>
      </c>
      <c r="I250" s="262"/>
      <c r="J250" s="258"/>
      <c r="K250" s="258"/>
      <c r="L250" s="263"/>
      <c r="M250" s="264"/>
      <c r="N250" s="265"/>
      <c r="O250" s="265"/>
      <c r="P250" s="265"/>
      <c r="Q250" s="265"/>
      <c r="R250" s="265"/>
      <c r="S250" s="265"/>
      <c r="T250" s="266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67" t="s">
        <v>301</v>
      </c>
      <c r="AU250" s="267" t="s">
        <v>88</v>
      </c>
      <c r="AV250" s="15" t="s">
        <v>150</v>
      </c>
      <c r="AW250" s="15" t="s">
        <v>38</v>
      </c>
      <c r="AX250" s="15" t="s">
        <v>86</v>
      </c>
      <c r="AY250" s="267" t="s">
        <v>292</v>
      </c>
    </row>
    <row r="251" s="2" customFormat="1" ht="24.15" customHeight="1">
      <c r="A251" s="41"/>
      <c r="B251" s="42"/>
      <c r="C251" s="217" t="s">
        <v>479</v>
      </c>
      <c r="D251" s="217" t="s">
        <v>294</v>
      </c>
      <c r="E251" s="218" t="s">
        <v>1406</v>
      </c>
      <c r="F251" s="219" t="s">
        <v>1407</v>
      </c>
      <c r="G251" s="220" t="s">
        <v>181</v>
      </c>
      <c r="H251" s="221">
        <v>9</v>
      </c>
      <c r="I251" s="222"/>
      <c r="J251" s="223">
        <f>ROUND(I251*H251,2)</f>
        <v>0</v>
      </c>
      <c r="K251" s="219" t="s">
        <v>297</v>
      </c>
      <c r="L251" s="47"/>
      <c r="M251" s="224" t="s">
        <v>42</v>
      </c>
      <c r="N251" s="225" t="s">
        <v>50</v>
      </c>
      <c r="O251" s="87"/>
      <c r="P251" s="226">
        <f>O251*H251</f>
        <v>0</v>
      </c>
      <c r="Q251" s="226">
        <v>0.035749999999999997</v>
      </c>
      <c r="R251" s="226">
        <f>Q251*H251</f>
        <v>0.32174999999999998</v>
      </c>
      <c r="S251" s="226">
        <v>0</v>
      </c>
      <c r="T251" s="227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28" t="s">
        <v>150</v>
      </c>
      <c r="AT251" s="228" t="s">
        <v>294</v>
      </c>
      <c r="AU251" s="228" t="s">
        <v>88</v>
      </c>
      <c r="AY251" s="20" t="s">
        <v>292</v>
      </c>
      <c r="BE251" s="229">
        <f>IF(N251="základní",J251,0)</f>
        <v>0</v>
      </c>
      <c r="BF251" s="229">
        <f>IF(N251="snížená",J251,0)</f>
        <v>0</v>
      </c>
      <c r="BG251" s="229">
        <f>IF(N251="zákl. přenesená",J251,0)</f>
        <v>0</v>
      </c>
      <c r="BH251" s="229">
        <f>IF(N251="sníž. přenesená",J251,0)</f>
        <v>0</v>
      </c>
      <c r="BI251" s="229">
        <f>IF(N251="nulová",J251,0)</f>
        <v>0</v>
      </c>
      <c r="BJ251" s="20" t="s">
        <v>86</v>
      </c>
      <c r="BK251" s="229">
        <f>ROUND(I251*H251,2)</f>
        <v>0</v>
      </c>
      <c r="BL251" s="20" t="s">
        <v>150</v>
      </c>
      <c r="BM251" s="228" t="s">
        <v>1408</v>
      </c>
    </row>
    <row r="252" s="2" customFormat="1">
      <c r="A252" s="41"/>
      <c r="B252" s="42"/>
      <c r="C252" s="43"/>
      <c r="D252" s="230" t="s">
        <v>299</v>
      </c>
      <c r="E252" s="43"/>
      <c r="F252" s="231" t="s">
        <v>1409</v>
      </c>
      <c r="G252" s="43"/>
      <c r="H252" s="43"/>
      <c r="I252" s="232"/>
      <c r="J252" s="43"/>
      <c r="K252" s="43"/>
      <c r="L252" s="47"/>
      <c r="M252" s="233"/>
      <c r="N252" s="234"/>
      <c r="O252" s="87"/>
      <c r="P252" s="87"/>
      <c r="Q252" s="87"/>
      <c r="R252" s="87"/>
      <c r="S252" s="87"/>
      <c r="T252" s="88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T252" s="20" t="s">
        <v>299</v>
      </c>
      <c r="AU252" s="20" t="s">
        <v>88</v>
      </c>
    </row>
    <row r="253" s="13" customFormat="1">
      <c r="A253" s="13"/>
      <c r="B253" s="235"/>
      <c r="C253" s="236"/>
      <c r="D253" s="237" t="s">
        <v>301</v>
      </c>
      <c r="E253" s="238" t="s">
        <v>42</v>
      </c>
      <c r="F253" s="239" t="s">
        <v>393</v>
      </c>
      <c r="G253" s="236"/>
      <c r="H253" s="238" t="s">
        <v>42</v>
      </c>
      <c r="I253" s="240"/>
      <c r="J253" s="236"/>
      <c r="K253" s="236"/>
      <c r="L253" s="241"/>
      <c r="M253" s="242"/>
      <c r="N253" s="243"/>
      <c r="O253" s="243"/>
      <c r="P253" s="243"/>
      <c r="Q253" s="243"/>
      <c r="R253" s="243"/>
      <c r="S253" s="243"/>
      <c r="T253" s="244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5" t="s">
        <v>301</v>
      </c>
      <c r="AU253" s="245" t="s">
        <v>88</v>
      </c>
      <c r="AV253" s="13" t="s">
        <v>86</v>
      </c>
      <c r="AW253" s="13" t="s">
        <v>38</v>
      </c>
      <c r="AX253" s="13" t="s">
        <v>79</v>
      </c>
      <c r="AY253" s="245" t="s">
        <v>292</v>
      </c>
    </row>
    <row r="254" s="14" customFormat="1">
      <c r="A254" s="14"/>
      <c r="B254" s="246"/>
      <c r="C254" s="247"/>
      <c r="D254" s="237" t="s">
        <v>301</v>
      </c>
      <c r="E254" s="248" t="s">
        <v>42</v>
      </c>
      <c r="F254" s="249" t="s">
        <v>144</v>
      </c>
      <c r="G254" s="247"/>
      <c r="H254" s="250">
        <v>9</v>
      </c>
      <c r="I254" s="251"/>
      <c r="J254" s="247"/>
      <c r="K254" s="247"/>
      <c r="L254" s="252"/>
      <c r="M254" s="253"/>
      <c r="N254" s="254"/>
      <c r="O254" s="254"/>
      <c r="P254" s="254"/>
      <c r="Q254" s="254"/>
      <c r="R254" s="254"/>
      <c r="S254" s="254"/>
      <c r="T254" s="255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6" t="s">
        <v>301</v>
      </c>
      <c r="AU254" s="256" t="s">
        <v>88</v>
      </c>
      <c r="AV254" s="14" t="s">
        <v>88</v>
      </c>
      <c r="AW254" s="14" t="s">
        <v>38</v>
      </c>
      <c r="AX254" s="14" t="s">
        <v>79</v>
      </c>
      <c r="AY254" s="256" t="s">
        <v>292</v>
      </c>
    </row>
    <row r="255" s="15" customFormat="1">
      <c r="A255" s="15"/>
      <c r="B255" s="257"/>
      <c r="C255" s="258"/>
      <c r="D255" s="237" t="s">
        <v>301</v>
      </c>
      <c r="E255" s="259" t="s">
        <v>42</v>
      </c>
      <c r="F255" s="260" t="s">
        <v>303</v>
      </c>
      <c r="G255" s="258"/>
      <c r="H255" s="261">
        <v>9</v>
      </c>
      <c r="I255" s="262"/>
      <c r="J255" s="258"/>
      <c r="K255" s="258"/>
      <c r="L255" s="263"/>
      <c r="M255" s="264"/>
      <c r="N255" s="265"/>
      <c r="O255" s="265"/>
      <c r="P255" s="265"/>
      <c r="Q255" s="265"/>
      <c r="R255" s="265"/>
      <c r="S255" s="265"/>
      <c r="T255" s="266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67" t="s">
        <v>301</v>
      </c>
      <c r="AU255" s="267" t="s">
        <v>88</v>
      </c>
      <c r="AV255" s="15" t="s">
        <v>150</v>
      </c>
      <c r="AW255" s="15" t="s">
        <v>38</v>
      </c>
      <c r="AX255" s="15" t="s">
        <v>86</v>
      </c>
      <c r="AY255" s="267" t="s">
        <v>292</v>
      </c>
    </row>
    <row r="256" s="2" customFormat="1" ht="16.5" customHeight="1">
      <c r="A256" s="41"/>
      <c r="B256" s="42"/>
      <c r="C256" s="269" t="s">
        <v>484</v>
      </c>
      <c r="D256" s="269" t="s">
        <v>350</v>
      </c>
      <c r="E256" s="270" t="s">
        <v>1410</v>
      </c>
      <c r="F256" s="271" t="s">
        <v>1411</v>
      </c>
      <c r="G256" s="272" t="s">
        <v>181</v>
      </c>
      <c r="H256" s="273">
        <v>11</v>
      </c>
      <c r="I256" s="274"/>
      <c r="J256" s="275">
        <f>ROUND(I256*H256,2)</f>
        <v>0</v>
      </c>
      <c r="K256" s="271" t="s">
        <v>297</v>
      </c>
      <c r="L256" s="276"/>
      <c r="M256" s="277" t="s">
        <v>42</v>
      </c>
      <c r="N256" s="278" t="s">
        <v>50</v>
      </c>
      <c r="O256" s="87"/>
      <c r="P256" s="226">
        <f>O256*H256</f>
        <v>0</v>
      </c>
      <c r="Q256" s="226">
        <v>0.54800000000000004</v>
      </c>
      <c r="R256" s="226">
        <f>Q256*H256</f>
        <v>6.0280000000000005</v>
      </c>
      <c r="S256" s="226">
        <v>0</v>
      </c>
      <c r="T256" s="227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28" t="s">
        <v>354</v>
      </c>
      <c r="AT256" s="228" t="s">
        <v>350</v>
      </c>
      <c r="AU256" s="228" t="s">
        <v>88</v>
      </c>
      <c r="AY256" s="20" t="s">
        <v>292</v>
      </c>
      <c r="BE256" s="229">
        <f>IF(N256="základní",J256,0)</f>
        <v>0</v>
      </c>
      <c r="BF256" s="229">
        <f>IF(N256="snížená",J256,0)</f>
        <v>0</v>
      </c>
      <c r="BG256" s="229">
        <f>IF(N256="zákl. přenesená",J256,0)</f>
        <v>0</v>
      </c>
      <c r="BH256" s="229">
        <f>IF(N256="sníž. přenesená",J256,0)</f>
        <v>0</v>
      </c>
      <c r="BI256" s="229">
        <f>IF(N256="nulová",J256,0)</f>
        <v>0</v>
      </c>
      <c r="BJ256" s="20" t="s">
        <v>86</v>
      </c>
      <c r="BK256" s="229">
        <f>ROUND(I256*H256,2)</f>
        <v>0</v>
      </c>
      <c r="BL256" s="20" t="s">
        <v>354</v>
      </c>
      <c r="BM256" s="228" t="s">
        <v>1412</v>
      </c>
    </row>
    <row r="257" s="13" customFormat="1">
      <c r="A257" s="13"/>
      <c r="B257" s="235"/>
      <c r="C257" s="236"/>
      <c r="D257" s="237" t="s">
        <v>301</v>
      </c>
      <c r="E257" s="238" t="s">
        <v>42</v>
      </c>
      <c r="F257" s="239" t="s">
        <v>393</v>
      </c>
      <c r="G257" s="236"/>
      <c r="H257" s="238" t="s">
        <v>42</v>
      </c>
      <c r="I257" s="240"/>
      <c r="J257" s="236"/>
      <c r="K257" s="236"/>
      <c r="L257" s="241"/>
      <c r="M257" s="242"/>
      <c r="N257" s="243"/>
      <c r="O257" s="243"/>
      <c r="P257" s="243"/>
      <c r="Q257" s="243"/>
      <c r="R257" s="243"/>
      <c r="S257" s="243"/>
      <c r="T257" s="244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5" t="s">
        <v>301</v>
      </c>
      <c r="AU257" s="245" t="s">
        <v>88</v>
      </c>
      <c r="AV257" s="13" t="s">
        <v>86</v>
      </c>
      <c r="AW257" s="13" t="s">
        <v>38</v>
      </c>
      <c r="AX257" s="13" t="s">
        <v>79</v>
      </c>
      <c r="AY257" s="245" t="s">
        <v>292</v>
      </c>
    </row>
    <row r="258" s="14" customFormat="1">
      <c r="A258" s="14"/>
      <c r="B258" s="246"/>
      <c r="C258" s="247"/>
      <c r="D258" s="237" t="s">
        <v>301</v>
      </c>
      <c r="E258" s="248" t="s">
        <v>42</v>
      </c>
      <c r="F258" s="249" t="s">
        <v>358</v>
      </c>
      <c r="G258" s="247"/>
      <c r="H258" s="250">
        <v>11</v>
      </c>
      <c r="I258" s="251"/>
      <c r="J258" s="247"/>
      <c r="K258" s="247"/>
      <c r="L258" s="252"/>
      <c r="M258" s="253"/>
      <c r="N258" s="254"/>
      <c r="O258" s="254"/>
      <c r="P258" s="254"/>
      <c r="Q258" s="254"/>
      <c r="R258" s="254"/>
      <c r="S258" s="254"/>
      <c r="T258" s="255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6" t="s">
        <v>301</v>
      </c>
      <c r="AU258" s="256" t="s">
        <v>88</v>
      </c>
      <c r="AV258" s="14" t="s">
        <v>88</v>
      </c>
      <c r="AW258" s="14" t="s">
        <v>38</v>
      </c>
      <c r="AX258" s="14" t="s">
        <v>79</v>
      </c>
      <c r="AY258" s="256" t="s">
        <v>292</v>
      </c>
    </row>
    <row r="259" s="15" customFormat="1">
      <c r="A259" s="15"/>
      <c r="B259" s="257"/>
      <c r="C259" s="258"/>
      <c r="D259" s="237" t="s">
        <v>301</v>
      </c>
      <c r="E259" s="259" t="s">
        <v>42</v>
      </c>
      <c r="F259" s="260" t="s">
        <v>303</v>
      </c>
      <c r="G259" s="258"/>
      <c r="H259" s="261">
        <v>11</v>
      </c>
      <c r="I259" s="262"/>
      <c r="J259" s="258"/>
      <c r="K259" s="258"/>
      <c r="L259" s="263"/>
      <c r="M259" s="264"/>
      <c r="N259" s="265"/>
      <c r="O259" s="265"/>
      <c r="P259" s="265"/>
      <c r="Q259" s="265"/>
      <c r="R259" s="265"/>
      <c r="S259" s="265"/>
      <c r="T259" s="266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67" t="s">
        <v>301</v>
      </c>
      <c r="AU259" s="267" t="s">
        <v>88</v>
      </c>
      <c r="AV259" s="15" t="s">
        <v>150</v>
      </c>
      <c r="AW259" s="15" t="s">
        <v>38</v>
      </c>
      <c r="AX259" s="15" t="s">
        <v>86</v>
      </c>
      <c r="AY259" s="267" t="s">
        <v>292</v>
      </c>
    </row>
    <row r="260" s="2" customFormat="1" ht="16.5" customHeight="1">
      <c r="A260" s="41"/>
      <c r="B260" s="42"/>
      <c r="C260" s="269" t="s">
        <v>489</v>
      </c>
      <c r="D260" s="269" t="s">
        <v>350</v>
      </c>
      <c r="E260" s="270" t="s">
        <v>1413</v>
      </c>
      <c r="F260" s="271" t="s">
        <v>1414</v>
      </c>
      <c r="G260" s="272" t="s">
        <v>181</v>
      </c>
      <c r="H260" s="273">
        <v>2</v>
      </c>
      <c r="I260" s="274"/>
      <c r="J260" s="275">
        <f>ROUND(I260*H260,2)</f>
        <v>0</v>
      </c>
      <c r="K260" s="271" t="s">
        <v>297</v>
      </c>
      <c r="L260" s="276"/>
      <c r="M260" s="277" t="s">
        <v>42</v>
      </c>
      <c r="N260" s="278" t="s">
        <v>50</v>
      </c>
      <c r="O260" s="87"/>
      <c r="P260" s="226">
        <f>O260*H260</f>
        <v>0</v>
      </c>
      <c r="Q260" s="226">
        <v>0.52100000000000002</v>
      </c>
      <c r="R260" s="226">
        <f>Q260*H260</f>
        <v>1.042</v>
      </c>
      <c r="S260" s="226">
        <v>0</v>
      </c>
      <c r="T260" s="227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28" t="s">
        <v>354</v>
      </c>
      <c r="AT260" s="228" t="s">
        <v>350</v>
      </c>
      <c r="AU260" s="228" t="s">
        <v>88</v>
      </c>
      <c r="AY260" s="20" t="s">
        <v>292</v>
      </c>
      <c r="BE260" s="229">
        <f>IF(N260="základní",J260,0)</f>
        <v>0</v>
      </c>
      <c r="BF260" s="229">
        <f>IF(N260="snížená",J260,0)</f>
        <v>0</v>
      </c>
      <c r="BG260" s="229">
        <f>IF(N260="zákl. přenesená",J260,0)</f>
        <v>0</v>
      </c>
      <c r="BH260" s="229">
        <f>IF(N260="sníž. přenesená",J260,0)</f>
        <v>0</v>
      </c>
      <c r="BI260" s="229">
        <f>IF(N260="nulová",J260,0)</f>
        <v>0</v>
      </c>
      <c r="BJ260" s="20" t="s">
        <v>86</v>
      </c>
      <c r="BK260" s="229">
        <f>ROUND(I260*H260,2)</f>
        <v>0</v>
      </c>
      <c r="BL260" s="20" t="s">
        <v>354</v>
      </c>
      <c r="BM260" s="228" t="s">
        <v>1415</v>
      </c>
    </row>
    <row r="261" s="13" customFormat="1">
      <c r="A261" s="13"/>
      <c r="B261" s="235"/>
      <c r="C261" s="236"/>
      <c r="D261" s="237" t="s">
        <v>301</v>
      </c>
      <c r="E261" s="238" t="s">
        <v>42</v>
      </c>
      <c r="F261" s="239" t="s">
        <v>393</v>
      </c>
      <c r="G261" s="236"/>
      <c r="H261" s="238" t="s">
        <v>42</v>
      </c>
      <c r="I261" s="240"/>
      <c r="J261" s="236"/>
      <c r="K261" s="236"/>
      <c r="L261" s="241"/>
      <c r="M261" s="242"/>
      <c r="N261" s="243"/>
      <c r="O261" s="243"/>
      <c r="P261" s="243"/>
      <c r="Q261" s="243"/>
      <c r="R261" s="243"/>
      <c r="S261" s="243"/>
      <c r="T261" s="244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5" t="s">
        <v>301</v>
      </c>
      <c r="AU261" s="245" t="s">
        <v>88</v>
      </c>
      <c r="AV261" s="13" t="s">
        <v>86</v>
      </c>
      <c r="AW261" s="13" t="s">
        <v>38</v>
      </c>
      <c r="AX261" s="13" t="s">
        <v>79</v>
      </c>
      <c r="AY261" s="245" t="s">
        <v>292</v>
      </c>
    </row>
    <row r="262" s="14" customFormat="1">
      <c r="A262" s="14"/>
      <c r="B262" s="246"/>
      <c r="C262" s="247"/>
      <c r="D262" s="237" t="s">
        <v>301</v>
      </c>
      <c r="E262" s="248" t="s">
        <v>42</v>
      </c>
      <c r="F262" s="249" t="s">
        <v>88</v>
      </c>
      <c r="G262" s="247"/>
      <c r="H262" s="250">
        <v>2</v>
      </c>
      <c r="I262" s="251"/>
      <c r="J262" s="247"/>
      <c r="K262" s="247"/>
      <c r="L262" s="252"/>
      <c r="M262" s="253"/>
      <c r="N262" s="254"/>
      <c r="O262" s="254"/>
      <c r="P262" s="254"/>
      <c r="Q262" s="254"/>
      <c r="R262" s="254"/>
      <c r="S262" s="254"/>
      <c r="T262" s="255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6" t="s">
        <v>301</v>
      </c>
      <c r="AU262" s="256" t="s">
        <v>88</v>
      </c>
      <c r="AV262" s="14" t="s">
        <v>88</v>
      </c>
      <c r="AW262" s="14" t="s">
        <v>38</v>
      </c>
      <c r="AX262" s="14" t="s">
        <v>79</v>
      </c>
      <c r="AY262" s="256" t="s">
        <v>292</v>
      </c>
    </row>
    <row r="263" s="15" customFormat="1">
      <c r="A263" s="15"/>
      <c r="B263" s="257"/>
      <c r="C263" s="258"/>
      <c r="D263" s="237" t="s">
        <v>301</v>
      </c>
      <c r="E263" s="259" t="s">
        <v>42</v>
      </c>
      <c r="F263" s="260" t="s">
        <v>303</v>
      </c>
      <c r="G263" s="258"/>
      <c r="H263" s="261">
        <v>2</v>
      </c>
      <c r="I263" s="262"/>
      <c r="J263" s="258"/>
      <c r="K263" s="258"/>
      <c r="L263" s="263"/>
      <c r="M263" s="264"/>
      <c r="N263" s="265"/>
      <c r="O263" s="265"/>
      <c r="P263" s="265"/>
      <c r="Q263" s="265"/>
      <c r="R263" s="265"/>
      <c r="S263" s="265"/>
      <c r="T263" s="266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67" t="s">
        <v>301</v>
      </c>
      <c r="AU263" s="267" t="s">
        <v>88</v>
      </c>
      <c r="AV263" s="15" t="s">
        <v>150</v>
      </c>
      <c r="AW263" s="15" t="s">
        <v>38</v>
      </c>
      <c r="AX263" s="15" t="s">
        <v>86</v>
      </c>
      <c r="AY263" s="267" t="s">
        <v>292</v>
      </c>
    </row>
    <row r="264" s="2" customFormat="1" ht="16.5" customHeight="1">
      <c r="A264" s="41"/>
      <c r="B264" s="42"/>
      <c r="C264" s="269" t="s">
        <v>494</v>
      </c>
      <c r="D264" s="269" t="s">
        <v>350</v>
      </c>
      <c r="E264" s="270" t="s">
        <v>1416</v>
      </c>
      <c r="F264" s="271" t="s">
        <v>1417</v>
      </c>
      <c r="G264" s="272" t="s">
        <v>181</v>
      </c>
      <c r="H264" s="273">
        <v>1</v>
      </c>
      <c r="I264" s="274"/>
      <c r="J264" s="275">
        <f>ROUND(I264*H264,2)</f>
        <v>0</v>
      </c>
      <c r="K264" s="271" t="s">
        <v>297</v>
      </c>
      <c r="L264" s="276"/>
      <c r="M264" s="277" t="s">
        <v>42</v>
      </c>
      <c r="N264" s="278" t="s">
        <v>50</v>
      </c>
      <c r="O264" s="87"/>
      <c r="P264" s="226">
        <f>O264*H264</f>
        <v>0</v>
      </c>
      <c r="Q264" s="226">
        <v>0.032000000000000001</v>
      </c>
      <c r="R264" s="226">
        <f>Q264*H264</f>
        <v>0.032000000000000001</v>
      </c>
      <c r="S264" s="226">
        <v>0</v>
      </c>
      <c r="T264" s="227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28" t="s">
        <v>354</v>
      </c>
      <c r="AT264" s="228" t="s">
        <v>350</v>
      </c>
      <c r="AU264" s="228" t="s">
        <v>88</v>
      </c>
      <c r="AY264" s="20" t="s">
        <v>292</v>
      </c>
      <c r="BE264" s="229">
        <f>IF(N264="základní",J264,0)</f>
        <v>0</v>
      </c>
      <c r="BF264" s="229">
        <f>IF(N264="snížená",J264,0)</f>
        <v>0</v>
      </c>
      <c r="BG264" s="229">
        <f>IF(N264="zákl. přenesená",J264,0)</f>
        <v>0</v>
      </c>
      <c r="BH264" s="229">
        <f>IF(N264="sníž. přenesená",J264,0)</f>
        <v>0</v>
      </c>
      <c r="BI264" s="229">
        <f>IF(N264="nulová",J264,0)</f>
        <v>0</v>
      </c>
      <c r="BJ264" s="20" t="s">
        <v>86</v>
      </c>
      <c r="BK264" s="229">
        <f>ROUND(I264*H264,2)</f>
        <v>0</v>
      </c>
      <c r="BL264" s="20" t="s">
        <v>354</v>
      </c>
      <c r="BM264" s="228" t="s">
        <v>1418</v>
      </c>
    </row>
    <row r="265" s="13" customFormat="1">
      <c r="A265" s="13"/>
      <c r="B265" s="235"/>
      <c r="C265" s="236"/>
      <c r="D265" s="237" t="s">
        <v>301</v>
      </c>
      <c r="E265" s="238" t="s">
        <v>42</v>
      </c>
      <c r="F265" s="239" t="s">
        <v>393</v>
      </c>
      <c r="G265" s="236"/>
      <c r="H265" s="238" t="s">
        <v>42</v>
      </c>
      <c r="I265" s="240"/>
      <c r="J265" s="236"/>
      <c r="K265" s="236"/>
      <c r="L265" s="241"/>
      <c r="M265" s="242"/>
      <c r="N265" s="243"/>
      <c r="O265" s="243"/>
      <c r="P265" s="243"/>
      <c r="Q265" s="243"/>
      <c r="R265" s="243"/>
      <c r="S265" s="243"/>
      <c r="T265" s="244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5" t="s">
        <v>301</v>
      </c>
      <c r="AU265" s="245" t="s">
        <v>88</v>
      </c>
      <c r="AV265" s="13" t="s">
        <v>86</v>
      </c>
      <c r="AW265" s="13" t="s">
        <v>38</v>
      </c>
      <c r="AX265" s="13" t="s">
        <v>79</v>
      </c>
      <c r="AY265" s="245" t="s">
        <v>292</v>
      </c>
    </row>
    <row r="266" s="14" customFormat="1">
      <c r="A266" s="14"/>
      <c r="B266" s="246"/>
      <c r="C266" s="247"/>
      <c r="D266" s="237" t="s">
        <v>301</v>
      </c>
      <c r="E266" s="248" t="s">
        <v>42</v>
      </c>
      <c r="F266" s="249" t="s">
        <v>86</v>
      </c>
      <c r="G266" s="247"/>
      <c r="H266" s="250">
        <v>1</v>
      </c>
      <c r="I266" s="251"/>
      <c r="J266" s="247"/>
      <c r="K266" s="247"/>
      <c r="L266" s="252"/>
      <c r="M266" s="253"/>
      <c r="N266" s="254"/>
      <c r="O266" s="254"/>
      <c r="P266" s="254"/>
      <c r="Q266" s="254"/>
      <c r="R266" s="254"/>
      <c r="S266" s="254"/>
      <c r="T266" s="255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6" t="s">
        <v>301</v>
      </c>
      <c r="AU266" s="256" t="s">
        <v>88</v>
      </c>
      <c r="AV266" s="14" t="s">
        <v>88</v>
      </c>
      <c r="AW266" s="14" t="s">
        <v>38</v>
      </c>
      <c r="AX266" s="14" t="s">
        <v>79</v>
      </c>
      <c r="AY266" s="256" t="s">
        <v>292</v>
      </c>
    </row>
    <row r="267" s="15" customFormat="1">
      <c r="A267" s="15"/>
      <c r="B267" s="257"/>
      <c r="C267" s="258"/>
      <c r="D267" s="237" t="s">
        <v>301</v>
      </c>
      <c r="E267" s="259" t="s">
        <v>42</v>
      </c>
      <c r="F267" s="260" t="s">
        <v>303</v>
      </c>
      <c r="G267" s="258"/>
      <c r="H267" s="261">
        <v>1</v>
      </c>
      <c r="I267" s="262"/>
      <c r="J267" s="258"/>
      <c r="K267" s="258"/>
      <c r="L267" s="263"/>
      <c r="M267" s="264"/>
      <c r="N267" s="265"/>
      <c r="O267" s="265"/>
      <c r="P267" s="265"/>
      <c r="Q267" s="265"/>
      <c r="R267" s="265"/>
      <c r="S267" s="265"/>
      <c r="T267" s="266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67" t="s">
        <v>301</v>
      </c>
      <c r="AU267" s="267" t="s">
        <v>88</v>
      </c>
      <c r="AV267" s="15" t="s">
        <v>150</v>
      </c>
      <c r="AW267" s="15" t="s">
        <v>38</v>
      </c>
      <c r="AX267" s="15" t="s">
        <v>86</v>
      </c>
      <c r="AY267" s="267" t="s">
        <v>292</v>
      </c>
    </row>
    <row r="268" s="2" customFormat="1" ht="16.5" customHeight="1">
      <c r="A268" s="41"/>
      <c r="B268" s="42"/>
      <c r="C268" s="269" t="s">
        <v>500</v>
      </c>
      <c r="D268" s="269" t="s">
        <v>350</v>
      </c>
      <c r="E268" s="270" t="s">
        <v>1419</v>
      </c>
      <c r="F268" s="271" t="s">
        <v>1420</v>
      </c>
      <c r="G268" s="272" t="s">
        <v>181</v>
      </c>
      <c r="H268" s="273">
        <v>3</v>
      </c>
      <c r="I268" s="274"/>
      <c r="J268" s="275">
        <f>ROUND(I268*H268,2)</f>
        <v>0</v>
      </c>
      <c r="K268" s="271" t="s">
        <v>297</v>
      </c>
      <c r="L268" s="276"/>
      <c r="M268" s="277" t="s">
        <v>42</v>
      </c>
      <c r="N268" s="278" t="s">
        <v>50</v>
      </c>
      <c r="O268" s="87"/>
      <c r="P268" s="226">
        <f>O268*H268</f>
        <v>0</v>
      </c>
      <c r="Q268" s="226">
        <v>0.041000000000000002</v>
      </c>
      <c r="R268" s="226">
        <f>Q268*H268</f>
        <v>0.123</v>
      </c>
      <c r="S268" s="226">
        <v>0</v>
      </c>
      <c r="T268" s="227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28" t="s">
        <v>354</v>
      </c>
      <c r="AT268" s="228" t="s">
        <v>350</v>
      </c>
      <c r="AU268" s="228" t="s">
        <v>88</v>
      </c>
      <c r="AY268" s="20" t="s">
        <v>292</v>
      </c>
      <c r="BE268" s="229">
        <f>IF(N268="základní",J268,0)</f>
        <v>0</v>
      </c>
      <c r="BF268" s="229">
        <f>IF(N268="snížená",J268,0)</f>
        <v>0</v>
      </c>
      <c r="BG268" s="229">
        <f>IF(N268="zákl. přenesená",J268,0)</f>
        <v>0</v>
      </c>
      <c r="BH268" s="229">
        <f>IF(N268="sníž. přenesená",J268,0)</f>
        <v>0</v>
      </c>
      <c r="BI268" s="229">
        <f>IF(N268="nulová",J268,0)</f>
        <v>0</v>
      </c>
      <c r="BJ268" s="20" t="s">
        <v>86</v>
      </c>
      <c r="BK268" s="229">
        <f>ROUND(I268*H268,2)</f>
        <v>0</v>
      </c>
      <c r="BL268" s="20" t="s">
        <v>354</v>
      </c>
      <c r="BM268" s="228" t="s">
        <v>1421</v>
      </c>
    </row>
    <row r="269" s="13" customFormat="1">
      <c r="A269" s="13"/>
      <c r="B269" s="235"/>
      <c r="C269" s="236"/>
      <c r="D269" s="237" t="s">
        <v>301</v>
      </c>
      <c r="E269" s="238" t="s">
        <v>42</v>
      </c>
      <c r="F269" s="239" t="s">
        <v>393</v>
      </c>
      <c r="G269" s="236"/>
      <c r="H269" s="238" t="s">
        <v>42</v>
      </c>
      <c r="I269" s="240"/>
      <c r="J269" s="236"/>
      <c r="K269" s="236"/>
      <c r="L269" s="241"/>
      <c r="M269" s="242"/>
      <c r="N269" s="243"/>
      <c r="O269" s="243"/>
      <c r="P269" s="243"/>
      <c r="Q269" s="243"/>
      <c r="R269" s="243"/>
      <c r="S269" s="243"/>
      <c r="T269" s="244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5" t="s">
        <v>301</v>
      </c>
      <c r="AU269" s="245" t="s">
        <v>88</v>
      </c>
      <c r="AV269" s="13" t="s">
        <v>86</v>
      </c>
      <c r="AW269" s="13" t="s">
        <v>38</v>
      </c>
      <c r="AX269" s="13" t="s">
        <v>79</v>
      </c>
      <c r="AY269" s="245" t="s">
        <v>292</v>
      </c>
    </row>
    <row r="270" s="14" customFormat="1">
      <c r="A270" s="14"/>
      <c r="B270" s="246"/>
      <c r="C270" s="247"/>
      <c r="D270" s="237" t="s">
        <v>301</v>
      </c>
      <c r="E270" s="248" t="s">
        <v>42</v>
      </c>
      <c r="F270" s="249" t="s">
        <v>188</v>
      </c>
      <c r="G270" s="247"/>
      <c r="H270" s="250">
        <v>3</v>
      </c>
      <c r="I270" s="251"/>
      <c r="J270" s="247"/>
      <c r="K270" s="247"/>
      <c r="L270" s="252"/>
      <c r="M270" s="253"/>
      <c r="N270" s="254"/>
      <c r="O270" s="254"/>
      <c r="P270" s="254"/>
      <c r="Q270" s="254"/>
      <c r="R270" s="254"/>
      <c r="S270" s="254"/>
      <c r="T270" s="255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6" t="s">
        <v>301</v>
      </c>
      <c r="AU270" s="256" t="s">
        <v>88</v>
      </c>
      <c r="AV270" s="14" t="s">
        <v>88</v>
      </c>
      <c r="AW270" s="14" t="s">
        <v>38</v>
      </c>
      <c r="AX270" s="14" t="s">
        <v>79</v>
      </c>
      <c r="AY270" s="256" t="s">
        <v>292</v>
      </c>
    </row>
    <row r="271" s="15" customFormat="1">
      <c r="A271" s="15"/>
      <c r="B271" s="257"/>
      <c r="C271" s="258"/>
      <c r="D271" s="237" t="s">
        <v>301</v>
      </c>
      <c r="E271" s="259" t="s">
        <v>42</v>
      </c>
      <c r="F271" s="260" t="s">
        <v>303</v>
      </c>
      <c r="G271" s="258"/>
      <c r="H271" s="261">
        <v>3</v>
      </c>
      <c r="I271" s="262"/>
      <c r="J271" s="258"/>
      <c r="K271" s="258"/>
      <c r="L271" s="263"/>
      <c r="M271" s="264"/>
      <c r="N271" s="265"/>
      <c r="O271" s="265"/>
      <c r="P271" s="265"/>
      <c r="Q271" s="265"/>
      <c r="R271" s="265"/>
      <c r="S271" s="265"/>
      <c r="T271" s="266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67" t="s">
        <v>301</v>
      </c>
      <c r="AU271" s="267" t="s">
        <v>88</v>
      </c>
      <c r="AV271" s="15" t="s">
        <v>150</v>
      </c>
      <c r="AW271" s="15" t="s">
        <v>38</v>
      </c>
      <c r="AX271" s="15" t="s">
        <v>86</v>
      </c>
      <c r="AY271" s="267" t="s">
        <v>292</v>
      </c>
    </row>
    <row r="272" s="2" customFormat="1" ht="16.5" customHeight="1">
      <c r="A272" s="41"/>
      <c r="B272" s="42"/>
      <c r="C272" s="269" t="s">
        <v>505</v>
      </c>
      <c r="D272" s="269" t="s">
        <v>350</v>
      </c>
      <c r="E272" s="270" t="s">
        <v>1422</v>
      </c>
      <c r="F272" s="271" t="s">
        <v>1423</v>
      </c>
      <c r="G272" s="272" t="s">
        <v>181</v>
      </c>
      <c r="H272" s="273">
        <v>7</v>
      </c>
      <c r="I272" s="274"/>
      <c r="J272" s="275">
        <f>ROUND(I272*H272,2)</f>
        <v>0</v>
      </c>
      <c r="K272" s="271" t="s">
        <v>297</v>
      </c>
      <c r="L272" s="276"/>
      <c r="M272" s="277" t="s">
        <v>42</v>
      </c>
      <c r="N272" s="278" t="s">
        <v>50</v>
      </c>
      <c r="O272" s="87"/>
      <c r="P272" s="226">
        <f>O272*H272</f>
        <v>0</v>
      </c>
      <c r="Q272" s="226">
        <v>0.052999999999999998</v>
      </c>
      <c r="R272" s="226">
        <f>Q272*H272</f>
        <v>0.371</v>
      </c>
      <c r="S272" s="226">
        <v>0</v>
      </c>
      <c r="T272" s="227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28" t="s">
        <v>354</v>
      </c>
      <c r="AT272" s="228" t="s">
        <v>350</v>
      </c>
      <c r="AU272" s="228" t="s">
        <v>88</v>
      </c>
      <c r="AY272" s="20" t="s">
        <v>292</v>
      </c>
      <c r="BE272" s="229">
        <f>IF(N272="základní",J272,0)</f>
        <v>0</v>
      </c>
      <c r="BF272" s="229">
        <f>IF(N272="snížená",J272,0)</f>
        <v>0</v>
      </c>
      <c r="BG272" s="229">
        <f>IF(N272="zákl. přenesená",J272,0)</f>
        <v>0</v>
      </c>
      <c r="BH272" s="229">
        <f>IF(N272="sníž. přenesená",J272,0)</f>
        <v>0</v>
      </c>
      <c r="BI272" s="229">
        <f>IF(N272="nulová",J272,0)</f>
        <v>0</v>
      </c>
      <c r="BJ272" s="20" t="s">
        <v>86</v>
      </c>
      <c r="BK272" s="229">
        <f>ROUND(I272*H272,2)</f>
        <v>0</v>
      </c>
      <c r="BL272" s="20" t="s">
        <v>354</v>
      </c>
      <c r="BM272" s="228" t="s">
        <v>1424</v>
      </c>
    </row>
    <row r="273" s="13" customFormat="1">
      <c r="A273" s="13"/>
      <c r="B273" s="235"/>
      <c r="C273" s="236"/>
      <c r="D273" s="237" t="s">
        <v>301</v>
      </c>
      <c r="E273" s="238" t="s">
        <v>42</v>
      </c>
      <c r="F273" s="239" t="s">
        <v>393</v>
      </c>
      <c r="G273" s="236"/>
      <c r="H273" s="238" t="s">
        <v>42</v>
      </c>
      <c r="I273" s="240"/>
      <c r="J273" s="236"/>
      <c r="K273" s="236"/>
      <c r="L273" s="241"/>
      <c r="M273" s="242"/>
      <c r="N273" s="243"/>
      <c r="O273" s="243"/>
      <c r="P273" s="243"/>
      <c r="Q273" s="243"/>
      <c r="R273" s="243"/>
      <c r="S273" s="243"/>
      <c r="T273" s="244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5" t="s">
        <v>301</v>
      </c>
      <c r="AU273" s="245" t="s">
        <v>88</v>
      </c>
      <c r="AV273" s="13" t="s">
        <v>86</v>
      </c>
      <c r="AW273" s="13" t="s">
        <v>38</v>
      </c>
      <c r="AX273" s="13" t="s">
        <v>79</v>
      </c>
      <c r="AY273" s="245" t="s">
        <v>292</v>
      </c>
    </row>
    <row r="274" s="14" customFormat="1">
      <c r="A274" s="14"/>
      <c r="B274" s="246"/>
      <c r="C274" s="247"/>
      <c r="D274" s="237" t="s">
        <v>301</v>
      </c>
      <c r="E274" s="248" t="s">
        <v>42</v>
      </c>
      <c r="F274" s="249" t="s">
        <v>182</v>
      </c>
      <c r="G274" s="247"/>
      <c r="H274" s="250">
        <v>7</v>
      </c>
      <c r="I274" s="251"/>
      <c r="J274" s="247"/>
      <c r="K274" s="247"/>
      <c r="L274" s="252"/>
      <c r="M274" s="253"/>
      <c r="N274" s="254"/>
      <c r="O274" s="254"/>
      <c r="P274" s="254"/>
      <c r="Q274" s="254"/>
      <c r="R274" s="254"/>
      <c r="S274" s="254"/>
      <c r="T274" s="255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6" t="s">
        <v>301</v>
      </c>
      <c r="AU274" s="256" t="s">
        <v>88</v>
      </c>
      <c r="AV274" s="14" t="s">
        <v>88</v>
      </c>
      <c r="AW274" s="14" t="s">
        <v>38</v>
      </c>
      <c r="AX274" s="14" t="s">
        <v>79</v>
      </c>
      <c r="AY274" s="256" t="s">
        <v>292</v>
      </c>
    </row>
    <row r="275" s="15" customFormat="1">
      <c r="A275" s="15"/>
      <c r="B275" s="257"/>
      <c r="C275" s="258"/>
      <c r="D275" s="237" t="s">
        <v>301</v>
      </c>
      <c r="E275" s="259" t="s">
        <v>42</v>
      </c>
      <c r="F275" s="260" t="s">
        <v>303</v>
      </c>
      <c r="G275" s="258"/>
      <c r="H275" s="261">
        <v>7</v>
      </c>
      <c r="I275" s="262"/>
      <c r="J275" s="258"/>
      <c r="K275" s="258"/>
      <c r="L275" s="263"/>
      <c r="M275" s="264"/>
      <c r="N275" s="265"/>
      <c r="O275" s="265"/>
      <c r="P275" s="265"/>
      <c r="Q275" s="265"/>
      <c r="R275" s="265"/>
      <c r="S275" s="265"/>
      <c r="T275" s="266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67" t="s">
        <v>301</v>
      </c>
      <c r="AU275" s="267" t="s">
        <v>88</v>
      </c>
      <c r="AV275" s="15" t="s">
        <v>150</v>
      </c>
      <c r="AW275" s="15" t="s">
        <v>38</v>
      </c>
      <c r="AX275" s="15" t="s">
        <v>86</v>
      </c>
      <c r="AY275" s="267" t="s">
        <v>292</v>
      </c>
    </row>
    <row r="276" s="2" customFormat="1" ht="16.5" customHeight="1">
      <c r="A276" s="41"/>
      <c r="B276" s="42"/>
      <c r="C276" s="269" t="s">
        <v>154</v>
      </c>
      <c r="D276" s="269" t="s">
        <v>350</v>
      </c>
      <c r="E276" s="270" t="s">
        <v>1425</v>
      </c>
      <c r="F276" s="271" t="s">
        <v>1426</v>
      </c>
      <c r="G276" s="272" t="s">
        <v>181</v>
      </c>
      <c r="H276" s="273">
        <v>4</v>
      </c>
      <c r="I276" s="274"/>
      <c r="J276" s="275">
        <f>ROUND(I276*H276,2)</f>
        <v>0</v>
      </c>
      <c r="K276" s="271" t="s">
        <v>297</v>
      </c>
      <c r="L276" s="276"/>
      <c r="M276" s="277" t="s">
        <v>42</v>
      </c>
      <c r="N276" s="278" t="s">
        <v>50</v>
      </c>
      <c r="O276" s="87"/>
      <c r="P276" s="226">
        <f>O276*H276</f>
        <v>0</v>
      </c>
      <c r="Q276" s="226">
        <v>0.081000000000000003</v>
      </c>
      <c r="R276" s="226">
        <f>Q276*H276</f>
        <v>0.32400000000000001</v>
      </c>
      <c r="S276" s="226">
        <v>0</v>
      </c>
      <c r="T276" s="227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28" t="s">
        <v>354</v>
      </c>
      <c r="AT276" s="228" t="s">
        <v>350</v>
      </c>
      <c r="AU276" s="228" t="s">
        <v>88</v>
      </c>
      <c r="AY276" s="20" t="s">
        <v>292</v>
      </c>
      <c r="BE276" s="229">
        <f>IF(N276="základní",J276,0)</f>
        <v>0</v>
      </c>
      <c r="BF276" s="229">
        <f>IF(N276="snížená",J276,0)</f>
        <v>0</v>
      </c>
      <c r="BG276" s="229">
        <f>IF(N276="zákl. přenesená",J276,0)</f>
        <v>0</v>
      </c>
      <c r="BH276" s="229">
        <f>IF(N276="sníž. přenesená",J276,0)</f>
        <v>0</v>
      </c>
      <c r="BI276" s="229">
        <f>IF(N276="nulová",J276,0)</f>
        <v>0</v>
      </c>
      <c r="BJ276" s="20" t="s">
        <v>86</v>
      </c>
      <c r="BK276" s="229">
        <f>ROUND(I276*H276,2)</f>
        <v>0</v>
      </c>
      <c r="BL276" s="20" t="s">
        <v>354</v>
      </c>
      <c r="BM276" s="228" t="s">
        <v>1427</v>
      </c>
    </row>
    <row r="277" s="13" customFormat="1">
      <c r="A277" s="13"/>
      <c r="B277" s="235"/>
      <c r="C277" s="236"/>
      <c r="D277" s="237" t="s">
        <v>301</v>
      </c>
      <c r="E277" s="238" t="s">
        <v>42</v>
      </c>
      <c r="F277" s="239" t="s">
        <v>393</v>
      </c>
      <c r="G277" s="236"/>
      <c r="H277" s="238" t="s">
        <v>42</v>
      </c>
      <c r="I277" s="240"/>
      <c r="J277" s="236"/>
      <c r="K277" s="236"/>
      <c r="L277" s="241"/>
      <c r="M277" s="242"/>
      <c r="N277" s="243"/>
      <c r="O277" s="243"/>
      <c r="P277" s="243"/>
      <c r="Q277" s="243"/>
      <c r="R277" s="243"/>
      <c r="S277" s="243"/>
      <c r="T277" s="244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5" t="s">
        <v>301</v>
      </c>
      <c r="AU277" s="245" t="s">
        <v>88</v>
      </c>
      <c r="AV277" s="13" t="s">
        <v>86</v>
      </c>
      <c r="AW277" s="13" t="s">
        <v>38</v>
      </c>
      <c r="AX277" s="13" t="s">
        <v>79</v>
      </c>
      <c r="AY277" s="245" t="s">
        <v>292</v>
      </c>
    </row>
    <row r="278" s="14" customFormat="1">
      <c r="A278" s="14"/>
      <c r="B278" s="246"/>
      <c r="C278" s="247"/>
      <c r="D278" s="237" t="s">
        <v>301</v>
      </c>
      <c r="E278" s="248" t="s">
        <v>42</v>
      </c>
      <c r="F278" s="249" t="s">
        <v>150</v>
      </c>
      <c r="G278" s="247"/>
      <c r="H278" s="250">
        <v>4</v>
      </c>
      <c r="I278" s="251"/>
      <c r="J278" s="247"/>
      <c r="K278" s="247"/>
      <c r="L278" s="252"/>
      <c r="M278" s="253"/>
      <c r="N278" s="254"/>
      <c r="O278" s="254"/>
      <c r="P278" s="254"/>
      <c r="Q278" s="254"/>
      <c r="R278" s="254"/>
      <c r="S278" s="254"/>
      <c r="T278" s="255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6" t="s">
        <v>301</v>
      </c>
      <c r="AU278" s="256" t="s">
        <v>88</v>
      </c>
      <c r="AV278" s="14" t="s">
        <v>88</v>
      </c>
      <c r="AW278" s="14" t="s">
        <v>38</v>
      </c>
      <c r="AX278" s="14" t="s">
        <v>79</v>
      </c>
      <c r="AY278" s="256" t="s">
        <v>292</v>
      </c>
    </row>
    <row r="279" s="15" customFormat="1">
      <c r="A279" s="15"/>
      <c r="B279" s="257"/>
      <c r="C279" s="258"/>
      <c r="D279" s="237" t="s">
        <v>301</v>
      </c>
      <c r="E279" s="259" t="s">
        <v>42</v>
      </c>
      <c r="F279" s="260" t="s">
        <v>303</v>
      </c>
      <c r="G279" s="258"/>
      <c r="H279" s="261">
        <v>4</v>
      </c>
      <c r="I279" s="262"/>
      <c r="J279" s="258"/>
      <c r="K279" s="258"/>
      <c r="L279" s="263"/>
      <c r="M279" s="264"/>
      <c r="N279" s="265"/>
      <c r="O279" s="265"/>
      <c r="P279" s="265"/>
      <c r="Q279" s="265"/>
      <c r="R279" s="265"/>
      <c r="S279" s="265"/>
      <c r="T279" s="266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67" t="s">
        <v>301</v>
      </c>
      <c r="AU279" s="267" t="s">
        <v>88</v>
      </c>
      <c r="AV279" s="15" t="s">
        <v>150</v>
      </c>
      <c r="AW279" s="15" t="s">
        <v>38</v>
      </c>
      <c r="AX279" s="15" t="s">
        <v>86</v>
      </c>
      <c r="AY279" s="267" t="s">
        <v>292</v>
      </c>
    </row>
    <row r="280" s="2" customFormat="1" ht="16.5" customHeight="1">
      <c r="A280" s="41"/>
      <c r="B280" s="42"/>
      <c r="C280" s="269" t="s">
        <v>517</v>
      </c>
      <c r="D280" s="269" t="s">
        <v>350</v>
      </c>
      <c r="E280" s="270" t="s">
        <v>1428</v>
      </c>
      <c r="F280" s="271" t="s">
        <v>1429</v>
      </c>
      <c r="G280" s="272" t="s">
        <v>181</v>
      </c>
      <c r="H280" s="273">
        <v>1</v>
      </c>
      <c r="I280" s="274"/>
      <c r="J280" s="275">
        <f>ROUND(I280*H280,2)</f>
        <v>0</v>
      </c>
      <c r="K280" s="271" t="s">
        <v>297</v>
      </c>
      <c r="L280" s="276"/>
      <c r="M280" s="277" t="s">
        <v>42</v>
      </c>
      <c r="N280" s="278" t="s">
        <v>50</v>
      </c>
      <c r="O280" s="87"/>
      <c r="P280" s="226">
        <f>O280*H280</f>
        <v>0</v>
      </c>
      <c r="Q280" s="226">
        <v>0.021000000000000001</v>
      </c>
      <c r="R280" s="226">
        <f>Q280*H280</f>
        <v>0.021000000000000001</v>
      </c>
      <c r="S280" s="226">
        <v>0</v>
      </c>
      <c r="T280" s="227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28" t="s">
        <v>354</v>
      </c>
      <c r="AT280" s="228" t="s">
        <v>350</v>
      </c>
      <c r="AU280" s="228" t="s">
        <v>88</v>
      </c>
      <c r="AY280" s="20" t="s">
        <v>292</v>
      </c>
      <c r="BE280" s="229">
        <f>IF(N280="základní",J280,0)</f>
        <v>0</v>
      </c>
      <c r="BF280" s="229">
        <f>IF(N280="snížená",J280,0)</f>
        <v>0</v>
      </c>
      <c r="BG280" s="229">
        <f>IF(N280="zákl. přenesená",J280,0)</f>
        <v>0</v>
      </c>
      <c r="BH280" s="229">
        <f>IF(N280="sníž. přenesená",J280,0)</f>
        <v>0</v>
      </c>
      <c r="BI280" s="229">
        <f>IF(N280="nulová",J280,0)</f>
        <v>0</v>
      </c>
      <c r="BJ280" s="20" t="s">
        <v>86</v>
      </c>
      <c r="BK280" s="229">
        <f>ROUND(I280*H280,2)</f>
        <v>0</v>
      </c>
      <c r="BL280" s="20" t="s">
        <v>354</v>
      </c>
      <c r="BM280" s="228" t="s">
        <v>1430</v>
      </c>
    </row>
    <row r="281" s="13" customFormat="1">
      <c r="A281" s="13"/>
      <c r="B281" s="235"/>
      <c r="C281" s="236"/>
      <c r="D281" s="237" t="s">
        <v>301</v>
      </c>
      <c r="E281" s="238" t="s">
        <v>42</v>
      </c>
      <c r="F281" s="239" t="s">
        <v>393</v>
      </c>
      <c r="G281" s="236"/>
      <c r="H281" s="238" t="s">
        <v>42</v>
      </c>
      <c r="I281" s="240"/>
      <c r="J281" s="236"/>
      <c r="K281" s="236"/>
      <c r="L281" s="241"/>
      <c r="M281" s="242"/>
      <c r="N281" s="243"/>
      <c r="O281" s="243"/>
      <c r="P281" s="243"/>
      <c r="Q281" s="243"/>
      <c r="R281" s="243"/>
      <c r="S281" s="243"/>
      <c r="T281" s="244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5" t="s">
        <v>301</v>
      </c>
      <c r="AU281" s="245" t="s">
        <v>88</v>
      </c>
      <c r="AV281" s="13" t="s">
        <v>86</v>
      </c>
      <c r="AW281" s="13" t="s">
        <v>38</v>
      </c>
      <c r="AX281" s="13" t="s">
        <v>79</v>
      </c>
      <c r="AY281" s="245" t="s">
        <v>292</v>
      </c>
    </row>
    <row r="282" s="14" customFormat="1">
      <c r="A282" s="14"/>
      <c r="B282" s="246"/>
      <c r="C282" s="247"/>
      <c r="D282" s="237" t="s">
        <v>301</v>
      </c>
      <c r="E282" s="248" t="s">
        <v>42</v>
      </c>
      <c r="F282" s="249" t="s">
        <v>86</v>
      </c>
      <c r="G282" s="247"/>
      <c r="H282" s="250">
        <v>1</v>
      </c>
      <c r="I282" s="251"/>
      <c r="J282" s="247"/>
      <c r="K282" s="247"/>
      <c r="L282" s="252"/>
      <c r="M282" s="253"/>
      <c r="N282" s="254"/>
      <c r="O282" s="254"/>
      <c r="P282" s="254"/>
      <c r="Q282" s="254"/>
      <c r="R282" s="254"/>
      <c r="S282" s="254"/>
      <c r="T282" s="255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6" t="s">
        <v>301</v>
      </c>
      <c r="AU282" s="256" t="s">
        <v>88</v>
      </c>
      <c r="AV282" s="14" t="s">
        <v>88</v>
      </c>
      <c r="AW282" s="14" t="s">
        <v>38</v>
      </c>
      <c r="AX282" s="14" t="s">
        <v>79</v>
      </c>
      <c r="AY282" s="256" t="s">
        <v>292</v>
      </c>
    </row>
    <row r="283" s="15" customFormat="1">
      <c r="A283" s="15"/>
      <c r="B283" s="257"/>
      <c r="C283" s="258"/>
      <c r="D283" s="237" t="s">
        <v>301</v>
      </c>
      <c r="E283" s="259" t="s">
        <v>42</v>
      </c>
      <c r="F283" s="260" t="s">
        <v>303</v>
      </c>
      <c r="G283" s="258"/>
      <c r="H283" s="261">
        <v>1</v>
      </c>
      <c r="I283" s="262"/>
      <c r="J283" s="258"/>
      <c r="K283" s="258"/>
      <c r="L283" s="263"/>
      <c r="M283" s="264"/>
      <c r="N283" s="265"/>
      <c r="O283" s="265"/>
      <c r="P283" s="265"/>
      <c r="Q283" s="265"/>
      <c r="R283" s="265"/>
      <c r="S283" s="265"/>
      <c r="T283" s="266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67" t="s">
        <v>301</v>
      </c>
      <c r="AU283" s="267" t="s">
        <v>88</v>
      </c>
      <c r="AV283" s="15" t="s">
        <v>150</v>
      </c>
      <c r="AW283" s="15" t="s">
        <v>38</v>
      </c>
      <c r="AX283" s="15" t="s">
        <v>86</v>
      </c>
      <c r="AY283" s="267" t="s">
        <v>292</v>
      </c>
    </row>
    <row r="284" s="2" customFormat="1" ht="16.5" customHeight="1">
      <c r="A284" s="41"/>
      <c r="B284" s="42"/>
      <c r="C284" s="269" t="s">
        <v>523</v>
      </c>
      <c r="D284" s="269" t="s">
        <v>350</v>
      </c>
      <c r="E284" s="270" t="s">
        <v>1431</v>
      </c>
      <c r="F284" s="271" t="s">
        <v>1432</v>
      </c>
      <c r="G284" s="272" t="s">
        <v>181</v>
      </c>
      <c r="H284" s="273">
        <v>3</v>
      </c>
      <c r="I284" s="274"/>
      <c r="J284" s="275">
        <f>ROUND(I284*H284,2)</f>
        <v>0</v>
      </c>
      <c r="K284" s="271" t="s">
        <v>297</v>
      </c>
      <c r="L284" s="276"/>
      <c r="M284" s="277" t="s">
        <v>42</v>
      </c>
      <c r="N284" s="278" t="s">
        <v>50</v>
      </c>
      <c r="O284" s="87"/>
      <c r="P284" s="226">
        <f>O284*H284</f>
        <v>0</v>
      </c>
      <c r="Q284" s="226">
        <v>0.254</v>
      </c>
      <c r="R284" s="226">
        <f>Q284*H284</f>
        <v>0.76200000000000001</v>
      </c>
      <c r="S284" s="226">
        <v>0</v>
      </c>
      <c r="T284" s="227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28" t="s">
        <v>354</v>
      </c>
      <c r="AT284" s="228" t="s">
        <v>350</v>
      </c>
      <c r="AU284" s="228" t="s">
        <v>88</v>
      </c>
      <c r="AY284" s="20" t="s">
        <v>292</v>
      </c>
      <c r="BE284" s="229">
        <f>IF(N284="základní",J284,0)</f>
        <v>0</v>
      </c>
      <c r="BF284" s="229">
        <f>IF(N284="snížená",J284,0)</f>
        <v>0</v>
      </c>
      <c r="BG284" s="229">
        <f>IF(N284="zákl. přenesená",J284,0)</f>
        <v>0</v>
      </c>
      <c r="BH284" s="229">
        <f>IF(N284="sníž. přenesená",J284,0)</f>
        <v>0</v>
      </c>
      <c r="BI284" s="229">
        <f>IF(N284="nulová",J284,0)</f>
        <v>0</v>
      </c>
      <c r="BJ284" s="20" t="s">
        <v>86</v>
      </c>
      <c r="BK284" s="229">
        <f>ROUND(I284*H284,2)</f>
        <v>0</v>
      </c>
      <c r="BL284" s="20" t="s">
        <v>354</v>
      </c>
      <c r="BM284" s="228" t="s">
        <v>1433</v>
      </c>
    </row>
    <row r="285" s="13" customFormat="1">
      <c r="A285" s="13"/>
      <c r="B285" s="235"/>
      <c r="C285" s="236"/>
      <c r="D285" s="237" t="s">
        <v>301</v>
      </c>
      <c r="E285" s="238" t="s">
        <v>42</v>
      </c>
      <c r="F285" s="239" t="s">
        <v>393</v>
      </c>
      <c r="G285" s="236"/>
      <c r="H285" s="238" t="s">
        <v>42</v>
      </c>
      <c r="I285" s="240"/>
      <c r="J285" s="236"/>
      <c r="K285" s="236"/>
      <c r="L285" s="241"/>
      <c r="M285" s="242"/>
      <c r="N285" s="243"/>
      <c r="O285" s="243"/>
      <c r="P285" s="243"/>
      <c r="Q285" s="243"/>
      <c r="R285" s="243"/>
      <c r="S285" s="243"/>
      <c r="T285" s="244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5" t="s">
        <v>301</v>
      </c>
      <c r="AU285" s="245" t="s">
        <v>88</v>
      </c>
      <c r="AV285" s="13" t="s">
        <v>86</v>
      </c>
      <c r="AW285" s="13" t="s">
        <v>38</v>
      </c>
      <c r="AX285" s="13" t="s">
        <v>79</v>
      </c>
      <c r="AY285" s="245" t="s">
        <v>292</v>
      </c>
    </row>
    <row r="286" s="14" customFormat="1">
      <c r="A286" s="14"/>
      <c r="B286" s="246"/>
      <c r="C286" s="247"/>
      <c r="D286" s="237" t="s">
        <v>301</v>
      </c>
      <c r="E286" s="248" t="s">
        <v>42</v>
      </c>
      <c r="F286" s="249" t="s">
        <v>188</v>
      </c>
      <c r="G286" s="247"/>
      <c r="H286" s="250">
        <v>3</v>
      </c>
      <c r="I286" s="251"/>
      <c r="J286" s="247"/>
      <c r="K286" s="247"/>
      <c r="L286" s="252"/>
      <c r="M286" s="253"/>
      <c r="N286" s="254"/>
      <c r="O286" s="254"/>
      <c r="P286" s="254"/>
      <c r="Q286" s="254"/>
      <c r="R286" s="254"/>
      <c r="S286" s="254"/>
      <c r="T286" s="255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6" t="s">
        <v>301</v>
      </c>
      <c r="AU286" s="256" t="s">
        <v>88</v>
      </c>
      <c r="AV286" s="14" t="s">
        <v>88</v>
      </c>
      <c r="AW286" s="14" t="s">
        <v>38</v>
      </c>
      <c r="AX286" s="14" t="s">
        <v>79</v>
      </c>
      <c r="AY286" s="256" t="s">
        <v>292</v>
      </c>
    </row>
    <row r="287" s="15" customFormat="1">
      <c r="A287" s="15"/>
      <c r="B287" s="257"/>
      <c r="C287" s="258"/>
      <c r="D287" s="237" t="s">
        <v>301</v>
      </c>
      <c r="E287" s="259" t="s">
        <v>42</v>
      </c>
      <c r="F287" s="260" t="s">
        <v>303</v>
      </c>
      <c r="G287" s="258"/>
      <c r="H287" s="261">
        <v>3</v>
      </c>
      <c r="I287" s="262"/>
      <c r="J287" s="258"/>
      <c r="K287" s="258"/>
      <c r="L287" s="263"/>
      <c r="M287" s="264"/>
      <c r="N287" s="265"/>
      <c r="O287" s="265"/>
      <c r="P287" s="265"/>
      <c r="Q287" s="265"/>
      <c r="R287" s="265"/>
      <c r="S287" s="265"/>
      <c r="T287" s="266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67" t="s">
        <v>301</v>
      </c>
      <c r="AU287" s="267" t="s">
        <v>88</v>
      </c>
      <c r="AV287" s="15" t="s">
        <v>150</v>
      </c>
      <c r="AW287" s="15" t="s">
        <v>38</v>
      </c>
      <c r="AX287" s="15" t="s">
        <v>86</v>
      </c>
      <c r="AY287" s="267" t="s">
        <v>292</v>
      </c>
    </row>
    <row r="288" s="2" customFormat="1" ht="16.5" customHeight="1">
      <c r="A288" s="41"/>
      <c r="B288" s="42"/>
      <c r="C288" s="269" t="s">
        <v>528</v>
      </c>
      <c r="D288" s="269" t="s">
        <v>350</v>
      </c>
      <c r="E288" s="270" t="s">
        <v>1434</v>
      </c>
      <c r="F288" s="271" t="s">
        <v>1435</v>
      </c>
      <c r="G288" s="272" t="s">
        <v>181</v>
      </c>
      <c r="H288" s="273">
        <v>3</v>
      </c>
      <c r="I288" s="274"/>
      <c r="J288" s="275">
        <f>ROUND(I288*H288,2)</f>
        <v>0</v>
      </c>
      <c r="K288" s="271" t="s">
        <v>297</v>
      </c>
      <c r="L288" s="276"/>
      <c r="M288" s="277" t="s">
        <v>42</v>
      </c>
      <c r="N288" s="278" t="s">
        <v>50</v>
      </c>
      <c r="O288" s="87"/>
      <c r="P288" s="226">
        <f>O288*H288</f>
        <v>0</v>
      </c>
      <c r="Q288" s="226">
        <v>1.0129999999999999</v>
      </c>
      <c r="R288" s="226">
        <f>Q288*H288</f>
        <v>3.0389999999999997</v>
      </c>
      <c r="S288" s="226">
        <v>0</v>
      </c>
      <c r="T288" s="227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28" t="s">
        <v>354</v>
      </c>
      <c r="AT288" s="228" t="s">
        <v>350</v>
      </c>
      <c r="AU288" s="228" t="s">
        <v>88</v>
      </c>
      <c r="AY288" s="20" t="s">
        <v>292</v>
      </c>
      <c r="BE288" s="229">
        <f>IF(N288="základní",J288,0)</f>
        <v>0</v>
      </c>
      <c r="BF288" s="229">
        <f>IF(N288="snížená",J288,0)</f>
        <v>0</v>
      </c>
      <c r="BG288" s="229">
        <f>IF(N288="zákl. přenesená",J288,0)</f>
        <v>0</v>
      </c>
      <c r="BH288" s="229">
        <f>IF(N288="sníž. přenesená",J288,0)</f>
        <v>0</v>
      </c>
      <c r="BI288" s="229">
        <f>IF(N288="nulová",J288,0)</f>
        <v>0</v>
      </c>
      <c r="BJ288" s="20" t="s">
        <v>86</v>
      </c>
      <c r="BK288" s="229">
        <f>ROUND(I288*H288,2)</f>
        <v>0</v>
      </c>
      <c r="BL288" s="20" t="s">
        <v>354</v>
      </c>
      <c r="BM288" s="228" t="s">
        <v>1436</v>
      </c>
    </row>
    <row r="289" s="13" customFormat="1">
      <c r="A289" s="13"/>
      <c r="B289" s="235"/>
      <c r="C289" s="236"/>
      <c r="D289" s="237" t="s">
        <v>301</v>
      </c>
      <c r="E289" s="238" t="s">
        <v>42</v>
      </c>
      <c r="F289" s="239" t="s">
        <v>393</v>
      </c>
      <c r="G289" s="236"/>
      <c r="H289" s="238" t="s">
        <v>42</v>
      </c>
      <c r="I289" s="240"/>
      <c r="J289" s="236"/>
      <c r="K289" s="236"/>
      <c r="L289" s="241"/>
      <c r="M289" s="242"/>
      <c r="N289" s="243"/>
      <c r="O289" s="243"/>
      <c r="P289" s="243"/>
      <c r="Q289" s="243"/>
      <c r="R289" s="243"/>
      <c r="S289" s="243"/>
      <c r="T289" s="244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5" t="s">
        <v>301</v>
      </c>
      <c r="AU289" s="245" t="s">
        <v>88</v>
      </c>
      <c r="AV289" s="13" t="s">
        <v>86</v>
      </c>
      <c r="AW289" s="13" t="s">
        <v>38</v>
      </c>
      <c r="AX289" s="13" t="s">
        <v>79</v>
      </c>
      <c r="AY289" s="245" t="s">
        <v>292</v>
      </c>
    </row>
    <row r="290" s="14" customFormat="1">
      <c r="A290" s="14"/>
      <c r="B290" s="246"/>
      <c r="C290" s="247"/>
      <c r="D290" s="237" t="s">
        <v>301</v>
      </c>
      <c r="E290" s="248" t="s">
        <v>42</v>
      </c>
      <c r="F290" s="249" t="s">
        <v>188</v>
      </c>
      <c r="G290" s="247"/>
      <c r="H290" s="250">
        <v>3</v>
      </c>
      <c r="I290" s="251"/>
      <c r="J290" s="247"/>
      <c r="K290" s="247"/>
      <c r="L290" s="252"/>
      <c r="M290" s="253"/>
      <c r="N290" s="254"/>
      <c r="O290" s="254"/>
      <c r="P290" s="254"/>
      <c r="Q290" s="254"/>
      <c r="R290" s="254"/>
      <c r="S290" s="254"/>
      <c r="T290" s="255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6" t="s">
        <v>301</v>
      </c>
      <c r="AU290" s="256" t="s">
        <v>88</v>
      </c>
      <c r="AV290" s="14" t="s">
        <v>88</v>
      </c>
      <c r="AW290" s="14" t="s">
        <v>38</v>
      </c>
      <c r="AX290" s="14" t="s">
        <v>79</v>
      </c>
      <c r="AY290" s="256" t="s">
        <v>292</v>
      </c>
    </row>
    <row r="291" s="15" customFormat="1">
      <c r="A291" s="15"/>
      <c r="B291" s="257"/>
      <c r="C291" s="258"/>
      <c r="D291" s="237" t="s">
        <v>301</v>
      </c>
      <c r="E291" s="259" t="s">
        <v>42</v>
      </c>
      <c r="F291" s="260" t="s">
        <v>303</v>
      </c>
      <c r="G291" s="258"/>
      <c r="H291" s="261">
        <v>3</v>
      </c>
      <c r="I291" s="262"/>
      <c r="J291" s="258"/>
      <c r="K291" s="258"/>
      <c r="L291" s="263"/>
      <c r="M291" s="264"/>
      <c r="N291" s="265"/>
      <c r="O291" s="265"/>
      <c r="P291" s="265"/>
      <c r="Q291" s="265"/>
      <c r="R291" s="265"/>
      <c r="S291" s="265"/>
      <c r="T291" s="266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67" t="s">
        <v>301</v>
      </c>
      <c r="AU291" s="267" t="s">
        <v>88</v>
      </c>
      <c r="AV291" s="15" t="s">
        <v>150</v>
      </c>
      <c r="AW291" s="15" t="s">
        <v>38</v>
      </c>
      <c r="AX291" s="15" t="s">
        <v>86</v>
      </c>
      <c r="AY291" s="267" t="s">
        <v>292</v>
      </c>
    </row>
    <row r="292" s="2" customFormat="1" ht="16.5" customHeight="1">
      <c r="A292" s="41"/>
      <c r="B292" s="42"/>
      <c r="C292" s="269" t="s">
        <v>533</v>
      </c>
      <c r="D292" s="269" t="s">
        <v>350</v>
      </c>
      <c r="E292" s="270" t="s">
        <v>1437</v>
      </c>
      <c r="F292" s="271" t="s">
        <v>1438</v>
      </c>
      <c r="G292" s="272" t="s">
        <v>181</v>
      </c>
      <c r="H292" s="273">
        <v>12</v>
      </c>
      <c r="I292" s="274"/>
      <c r="J292" s="275">
        <f>ROUND(I292*H292,2)</f>
        <v>0</v>
      </c>
      <c r="K292" s="271" t="s">
        <v>297</v>
      </c>
      <c r="L292" s="276"/>
      <c r="M292" s="277" t="s">
        <v>42</v>
      </c>
      <c r="N292" s="278" t="s">
        <v>50</v>
      </c>
      <c r="O292" s="87"/>
      <c r="P292" s="226">
        <f>O292*H292</f>
        <v>0</v>
      </c>
      <c r="Q292" s="226">
        <v>1.1599999999999999</v>
      </c>
      <c r="R292" s="226">
        <f>Q292*H292</f>
        <v>13.919999999999998</v>
      </c>
      <c r="S292" s="226">
        <v>0</v>
      </c>
      <c r="T292" s="227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28" t="s">
        <v>354</v>
      </c>
      <c r="AT292" s="228" t="s">
        <v>350</v>
      </c>
      <c r="AU292" s="228" t="s">
        <v>88</v>
      </c>
      <c r="AY292" s="20" t="s">
        <v>292</v>
      </c>
      <c r="BE292" s="229">
        <f>IF(N292="základní",J292,0)</f>
        <v>0</v>
      </c>
      <c r="BF292" s="229">
        <f>IF(N292="snížená",J292,0)</f>
        <v>0</v>
      </c>
      <c r="BG292" s="229">
        <f>IF(N292="zákl. přenesená",J292,0)</f>
        <v>0</v>
      </c>
      <c r="BH292" s="229">
        <f>IF(N292="sníž. přenesená",J292,0)</f>
        <v>0</v>
      </c>
      <c r="BI292" s="229">
        <f>IF(N292="nulová",J292,0)</f>
        <v>0</v>
      </c>
      <c r="BJ292" s="20" t="s">
        <v>86</v>
      </c>
      <c r="BK292" s="229">
        <f>ROUND(I292*H292,2)</f>
        <v>0</v>
      </c>
      <c r="BL292" s="20" t="s">
        <v>354</v>
      </c>
      <c r="BM292" s="228" t="s">
        <v>1439</v>
      </c>
    </row>
    <row r="293" s="13" customFormat="1">
      <c r="A293" s="13"/>
      <c r="B293" s="235"/>
      <c r="C293" s="236"/>
      <c r="D293" s="237" t="s">
        <v>301</v>
      </c>
      <c r="E293" s="238" t="s">
        <v>42</v>
      </c>
      <c r="F293" s="239" t="s">
        <v>393</v>
      </c>
      <c r="G293" s="236"/>
      <c r="H293" s="238" t="s">
        <v>42</v>
      </c>
      <c r="I293" s="240"/>
      <c r="J293" s="236"/>
      <c r="K293" s="236"/>
      <c r="L293" s="241"/>
      <c r="M293" s="242"/>
      <c r="N293" s="243"/>
      <c r="O293" s="243"/>
      <c r="P293" s="243"/>
      <c r="Q293" s="243"/>
      <c r="R293" s="243"/>
      <c r="S293" s="243"/>
      <c r="T293" s="244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5" t="s">
        <v>301</v>
      </c>
      <c r="AU293" s="245" t="s">
        <v>88</v>
      </c>
      <c r="AV293" s="13" t="s">
        <v>86</v>
      </c>
      <c r="AW293" s="13" t="s">
        <v>38</v>
      </c>
      <c r="AX293" s="13" t="s">
        <v>79</v>
      </c>
      <c r="AY293" s="245" t="s">
        <v>292</v>
      </c>
    </row>
    <row r="294" s="14" customFormat="1">
      <c r="A294" s="14"/>
      <c r="B294" s="246"/>
      <c r="C294" s="247"/>
      <c r="D294" s="237" t="s">
        <v>301</v>
      </c>
      <c r="E294" s="248" t="s">
        <v>42</v>
      </c>
      <c r="F294" s="249" t="s">
        <v>8</v>
      </c>
      <c r="G294" s="247"/>
      <c r="H294" s="250">
        <v>12</v>
      </c>
      <c r="I294" s="251"/>
      <c r="J294" s="247"/>
      <c r="K294" s="247"/>
      <c r="L294" s="252"/>
      <c r="M294" s="253"/>
      <c r="N294" s="254"/>
      <c r="O294" s="254"/>
      <c r="P294" s="254"/>
      <c r="Q294" s="254"/>
      <c r="R294" s="254"/>
      <c r="S294" s="254"/>
      <c r="T294" s="255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6" t="s">
        <v>301</v>
      </c>
      <c r="AU294" s="256" t="s">
        <v>88</v>
      </c>
      <c r="AV294" s="14" t="s">
        <v>88</v>
      </c>
      <c r="AW294" s="14" t="s">
        <v>38</v>
      </c>
      <c r="AX294" s="14" t="s">
        <v>79</v>
      </c>
      <c r="AY294" s="256" t="s">
        <v>292</v>
      </c>
    </row>
    <row r="295" s="15" customFormat="1">
      <c r="A295" s="15"/>
      <c r="B295" s="257"/>
      <c r="C295" s="258"/>
      <c r="D295" s="237" t="s">
        <v>301</v>
      </c>
      <c r="E295" s="259" t="s">
        <v>42</v>
      </c>
      <c r="F295" s="260" t="s">
        <v>303</v>
      </c>
      <c r="G295" s="258"/>
      <c r="H295" s="261">
        <v>12</v>
      </c>
      <c r="I295" s="262"/>
      <c r="J295" s="258"/>
      <c r="K295" s="258"/>
      <c r="L295" s="263"/>
      <c r="M295" s="264"/>
      <c r="N295" s="265"/>
      <c r="O295" s="265"/>
      <c r="P295" s="265"/>
      <c r="Q295" s="265"/>
      <c r="R295" s="265"/>
      <c r="S295" s="265"/>
      <c r="T295" s="266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67" t="s">
        <v>301</v>
      </c>
      <c r="AU295" s="267" t="s">
        <v>88</v>
      </c>
      <c r="AV295" s="15" t="s">
        <v>150</v>
      </c>
      <c r="AW295" s="15" t="s">
        <v>38</v>
      </c>
      <c r="AX295" s="15" t="s">
        <v>86</v>
      </c>
      <c r="AY295" s="267" t="s">
        <v>292</v>
      </c>
    </row>
    <row r="296" s="2" customFormat="1" ht="16.5" customHeight="1">
      <c r="A296" s="41"/>
      <c r="B296" s="42"/>
      <c r="C296" s="269" t="s">
        <v>538</v>
      </c>
      <c r="D296" s="269" t="s">
        <v>350</v>
      </c>
      <c r="E296" s="270" t="s">
        <v>1440</v>
      </c>
      <c r="F296" s="271" t="s">
        <v>1441</v>
      </c>
      <c r="G296" s="272" t="s">
        <v>181</v>
      </c>
      <c r="H296" s="273">
        <v>1</v>
      </c>
      <c r="I296" s="274"/>
      <c r="J296" s="275">
        <f>ROUND(I296*H296,2)</f>
        <v>0</v>
      </c>
      <c r="K296" s="271" t="s">
        <v>297</v>
      </c>
      <c r="L296" s="276"/>
      <c r="M296" s="277" t="s">
        <v>42</v>
      </c>
      <c r="N296" s="278" t="s">
        <v>50</v>
      </c>
      <c r="O296" s="87"/>
      <c r="P296" s="226">
        <f>O296*H296</f>
        <v>0</v>
      </c>
      <c r="Q296" s="226">
        <v>2.5899999999999999</v>
      </c>
      <c r="R296" s="226">
        <f>Q296*H296</f>
        <v>2.5899999999999999</v>
      </c>
      <c r="S296" s="226">
        <v>0</v>
      </c>
      <c r="T296" s="227">
        <f>S296*H296</f>
        <v>0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28" t="s">
        <v>354</v>
      </c>
      <c r="AT296" s="228" t="s">
        <v>350</v>
      </c>
      <c r="AU296" s="228" t="s">
        <v>88</v>
      </c>
      <c r="AY296" s="20" t="s">
        <v>292</v>
      </c>
      <c r="BE296" s="229">
        <f>IF(N296="základní",J296,0)</f>
        <v>0</v>
      </c>
      <c r="BF296" s="229">
        <f>IF(N296="snížená",J296,0)</f>
        <v>0</v>
      </c>
      <c r="BG296" s="229">
        <f>IF(N296="zákl. přenesená",J296,0)</f>
        <v>0</v>
      </c>
      <c r="BH296" s="229">
        <f>IF(N296="sníž. přenesená",J296,0)</f>
        <v>0</v>
      </c>
      <c r="BI296" s="229">
        <f>IF(N296="nulová",J296,0)</f>
        <v>0</v>
      </c>
      <c r="BJ296" s="20" t="s">
        <v>86</v>
      </c>
      <c r="BK296" s="229">
        <f>ROUND(I296*H296,2)</f>
        <v>0</v>
      </c>
      <c r="BL296" s="20" t="s">
        <v>354</v>
      </c>
      <c r="BM296" s="228" t="s">
        <v>1442</v>
      </c>
    </row>
    <row r="297" s="13" customFormat="1">
      <c r="A297" s="13"/>
      <c r="B297" s="235"/>
      <c r="C297" s="236"/>
      <c r="D297" s="237" t="s">
        <v>301</v>
      </c>
      <c r="E297" s="238" t="s">
        <v>42</v>
      </c>
      <c r="F297" s="239" t="s">
        <v>393</v>
      </c>
      <c r="G297" s="236"/>
      <c r="H297" s="238" t="s">
        <v>42</v>
      </c>
      <c r="I297" s="240"/>
      <c r="J297" s="236"/>
      <c r="K297" s="236"/>
      <c r="L297" s="241"/>
      <c r="M297" s="242"/>
      <c r="N297" s="243"/>
      <c r="O297" s="243"/>
      <c r="P297" s="243"/>
      <c r="Q297" s="243"/>
      <c r="R297" s="243"/>
      <c r="S297" s="243"/>
      <c r="T297" s="244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5" t="s">
        <v>301</v>
      </c>
      <c r="AU297" s="245" t="s">
        <v>88</v>
      </c>
      <c r="AV297" s="13" t="s">
        <v>86</v>
      </c>
      <c r="AW297" s="13" t="s">
        <v>38</v>
      </c>
      <c r="AX297" s="13" t="s">
        <v>79</v>
      </c>
      <c r="AY297" s="245" t="s">
        <v>292</v>
      </c>
    </row>
    <row r="298" s="14" customFormat="1">
      <c r="A298" s="14"/>
      <c r="B298" s="246"/>
      <c r="C298" s="247"/>
      <c r="D298" s="237" t="s">
        <v>301</v>
      </c>
      <c r="E298" s="248" t="s">
        <v>42</v>
      </c>
      <c r="F298" s="249" t="s">
        <v>86</v>
      </c>
      <c r="G298" s="247"/>
      <c r="H298" s="250">
        <v>1</v>
      </c>
      <c r="I298" s="251"/>
      <c r="J298" s="247"/>
      <c r="K298" s="247"/>
      <c r="L298" s="252"/>
      <c r="M298" s="253"/>
      <c r="N298" s="254"/>
      <c r="O298" s="254"/>
      <c r="P298" s="254"/>
      <c r="Q298" s="254"/>
      <c r="R298" s="254"/>
      <c r="S298" s="254"/>
      <c r="T298" s="255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6" t="s">
        <v>301</v>
      </c>
      <c r="AU298" s="256" t="s">
        <v>88</v>
      </c>
      <c r="AV298" s="14" t="s">
        <v>88</v>
      </c>
      <c r="AW298" s="14" t="s">
        <v>38</v>
      </c>
      <c r="AX298" s="14" t="s">
        <v>79</v>
      </c>
      <c r="AY298" s="256" t="s">
        <v>292</v>
      </c>
    </row>
    <row r="299" s="15" customFormat="1">
      <c r="A299" s="15"/>
      <c r="B299" s="257"/>
      <c r="C299" s="258"/>
      <c r="D299" s="237" t="s">
        <v>301</v>
      </c>
      <c r="E299" s="259" t="s">
        <v>42</v>
      </c>
      <c r="F299" s="260" t="s">
        <v>303</v>
      </c>
      <c r="G299" s="258"/>
      <c r="H299" s="261">
        <v>1</v>
      </c>
      <c r="I299" s="262"/>
      <c r="J299" s="258"/>
      <c r="K299" s="258"/>
      <c r="L299" s="263"/>
      <c r="M299" s="264"/>
      <c r="N299" s="265"/>
      <c r="O299" s="265"/>
      <c r="P299" s="265"/>
      <c r="Q299" s="265"/>
      <c r="R299" s="265"/>
      <c r="S299" s="265"/>
      <c r="T299" s="266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67" t="s">
        <v>301</v>
      </c>
      <c r="AU299" s="267" t="s">
        <v>88</v>
      </c>
      <c r="AV299" s="15" t="s">
        <v>150</v>
      </c>
      <c r="AW299" s="15" t="s">
        <v>38</v>
      </c>
      <c r="AX299" s="15" t="s">
        <v>86</v>
      </c>
      <c r="AY299" s="267" t="s">
        <v>292</v>
      </c>
    </row>
    <row r="300" s="2" customFormat="1" ht="16.5" customHeight="1">
      <c r="A300" s="41"/>
      <c r="B300" s="42"/>
      <c r="C300" s="269" t="s">
        <v>543</v>
      </c>
      <c r="D300" s="269" t="s">
        <v>350</v>
      </c>
      <c r="E300" s="270" t="s">
        <v>1443</v>
      </c>
      <c r="F300" s="271" t="s">
        <v>1444</v>
      </c>
      <c r="G300" s="272" t="s">
        <v>181</v>
      </c>
      <c r="H300" s="273">
        <v>19</v>
      </c>
      <c r="I300" s="274"/>
      <c r="J300" s="275">
        <f>ROUND(I300*H300,2)</f>
        <v>0</v>
      </c>
      <c r="K300" s="271" t="s">
        <v>297</v>
      </c>
      <c r="L300" s="276"/>
      <c r="M300" s="277" t="s">
        <v>42</v>
      </c>
      <c r="N300" s="278" t="s">
        <v>50</v>
      </c>
      <c r="O300" s="87"/>
      <c r="P300" s="226">
        <f>O300*H300</f>
        <v>0</v>
      </c>
      <c r="Q300" s="226">
        <v>0.002</v>
      </c>
      <c r="R300" s="226">
        <f>Q300*H300</f>
        <v>0.037999999999999999</v>
      </c>
      <c r="S300" s="226">
        <v>0</v>
      </c>
      <c r="T300" s="227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28" t="s">
        <v>354</v>
      </c>
      <c r="AT300" s="228" t="s">
        <v>350</v>
      </c>
      <c r="AU300" s="228" t="s">
        <v>88</v>
      </c>
      <c r="AY300" s="20" t="s">
        <v>292</v>
      </c>
      <c r="BE300" s="229">
        <f>IF(N300="základní",J300,0)</f>
        <v>0</v>
      </c>
      <c r="BF300" s="229">
        <f>IF(N300="snížená",J300,0)</f>
        <v>0</v>
      </c>
      <c r="BG300" s="229">
        <f>IF(N300="zákl. přenesená",J300,0)</f>
        <v>0</v>
      </c>
      <c r="BH300" s="229">
        <f>IF(N300="sníž. přenesená",J300,0)</f>
        <v>0</v>
      </c>
      <c r="BI300" s="229">
        <f>IF(N300="nulová",J300,0)</f>
        <v>0</v>
      </c>
      <c r="BJ300" s="20" t="s">
        <v>86</v>
      </c>
      <c r="BK300" s="229">
        <f>ROUND(I300*H300,2)</f>
        <v>0</v>
      </c>
      <c r="BL300" s="20" t="s">
        <v>354</v>
      </c>
      <c r="BM300" s="228" t="s">
        <v>1445</v>
      </c>
    </row>
    <row r="301" s="13" customFormat="1">
      <c r="A301" s="13"/>
      <c r="B301" s="235"/>
      <c r="C301" s="236"/>
      <c r="D301" s="237" t="s">
        <v>301</v>
      </c>
      <c r="E301" s="238" t="s">
        <v>42</v>
      </c>
      <c r="F301" s="239" t="s">
        <v>393</v>
      </c>
      <c r="G301" s="236"/>
      <c r="H301" s="238" t="s">
        <v>42</v>
      </c>
      <c r="I301" s="240"/>
      <c r="J301" s="236"/>
      <c r="K301" s="236"/>
      <c r="L301" s="241"/>
      <c r="M301" s="242"/>
      <c r="N301" s="243"/>
      <c r="O301" s="243"/>
      <c r="P301" s="243"/>
      <c r="Q301" s="243"/>
      <c r="R301" s="243"/>
      <c r="S301" s="243"/>
      <c r="T301" s="244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5" t="s">
        <v>301</v>
      </c>
      <c r="AU301" s="245" t="s">
        <v>88</v>
      </c>
      <c r="AV301" s="13" t="s">
        <v>86</v>
      </c>
      <c r="AW301" s="13" t="s">
        <v>38</v>
      </c>
      <c r="AX301" s="13" t="s">
        <v>79</v>
      </c>
      <c r="AY301" s="245" t="s">
        <v>292</v>
      </c>
    </row>
    <row r="302" s="14" customFormat="1">
      <c r="A302" s="14"/>
      <c r="B302" s="246"/>
      <c r="C302" s="247"/>
      <c r="D302" s="237" t="s">
        <v>301</v>
      </c>
      <c r="E302" s="248" t="s">
        <v>42</v>
      </c>
      <c r="F302" s="249" t="s">
        <v>403</v>
      </c>
      <c r="G302" s="247"/>
      <c r="H302" s="250">
        <v>19</v>
      </c>
      <c r="I302" s="251"/>
      <c r="J302" s="247"/>
      <c r="K302" s="247"/>
      <c r="L302" s="252"/>
      <c r="M302" s="253"/>
      <c r="N302" s="254"/>
      <c r="O302" s="254"/>
      <c r="P302" s="254"/>
      <c r="Q302" s="254"/>
      <c r="R302" s="254"/>
      <c r="S302" s="254"/>
      <c r="T302" s="255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6" t="s">
        <v>301</v>
      </c>
      <c r="AU302" s="256" t="s">
        <v>88</v>
      </c>
      <c r="AV302" s="14" t="s">
        <v>88</v>
      </c>
      <c r="AW302" s="14" t="s">
        <v>38</v>
      </c>
      <c r="AX302" s="14" t="s">
        <v>79</v>
      </c>
      <c r="AY302" s="256" t="s">
        <v>292</v>
      </c>
    </row>
    <row r="303" s="15" customFormat="1">
      <c r="A303" s="15"/>
      <c r="B303" s="257"/>
      <c r="C303" s="258"/>
      <c r="D303" s="237" t="s">
        <v>301</v>
      </c>
      <c r="E303" s="259" t="s">
        <v>42</v>
      </c>
      <c r="F303" s="260" t="s">
        <v>303</v>
      </c>
      <c r="G303" s="258"/>
      <c r="H303" s="261">
        <v>19</v>
      </c>
      <c r="I303" s="262"/>
      <c r="J303" s="258"/>
      <c r="K303" s="258"/>
      <c r="L303" s="263"/>
      <c r="M303" s="264"/>
      <c r="N303" s="265"/>
      <c r="O303" s="265"/>
      <c r="P303" s="265"/>
      <c r="Q303" s="265"/>
      <c r="R303" s="265"/>
      <c r="S303" s="265"/>
      <c r="T303" s="266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67" t="s">
        <v>301</v>
      </c>
      <c r="AU303" s="267" t="s">
        <v>88</v>
      </c>
      <c r="AV303" s="15" t="s">
        <v>150</v>
      </c>
      <c r="AW303" s="15" t="s">
        <v>38</v>
      </c>
      <c r="AX303" s="15" t="s">
        <v>86</v>
      </c>
      <c r="AY303" s="267" t="s">
        <v>292</v>
      </c>
    </row>
    <row r="304" s="2" customFormat="1" ht="24.15" customHeight="1">
      <c r="A304" s="41"/>
      <c r="B304" s="42"/>
      <c r="C304" s="217" t="s">
        <v>550</v>
      </c>
      <c r="D304" s="217" t="s">
        <v>294</v>
      </c>
      <c r="E304" s="218" t="s">
        <v>1446</v>
      </c>
      <c r="F304" s="219" t="s">
        <v>1447</v>
      </c>
      <c r="G304" s="220" t="s">
        <v>181</v>
      </c>
      <c r="H304" s="221">
        <v>5</v>
      </c>
      <c r="I304" s="222"/>
      <c r="J304" s="223">
        <f>ROUND(I304*H304,2)</f>
        <v>0</v>
      </c>
      <c r="K304" s="219" t="s">
        <v>297</v>
      </c>
      <c r="L304" s="47"/>
      <c r="M304" s="224" t="s">
        <v>42</v>
      </c>
      <c r="N304" s="225" t="s">
        <v>50</v>
      </c>
      <c r="O304" s="87"/>
      <c r="P304" s="226">
        <f>O304*H304</f>
        <v>0</v>
      </c>
      <c r="Q304" s="226">
        <v>0.10921</v>
      </c>
      <c r="R304" s="226">
        <f>Q304*H304</f>
        <v>0.54605000000000004</v>
      </c>
      <c r="S304" s="226">
        <v>0</v>
      </c>
      <c r="T304" s="227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28" t="s">
        <v>150</v>
      </c>
      <c r="AT304" s="228" t="s">
        <v>294</v>
      </c>
      <c r="AU304" s="228" t="s">
        <v>88</v>
      </c>
      <c r="AY304" s="20" t="s">
        <v>292</v>
      </c>
      <c r="BE304" s="229">
        <f>IF(N304="základní",J304,0)</f>
        <v>0</v>
      </c>
      <c r="BF304" s="229">
        <f>IF(N304="snížená",J304,0)</f>
        <v>0</v>
      </c>
      <c r="BG304" s="229">
        <f>IF(N304="zákl. přenesená",J304,0)</f>
        <v>0</v>
      </c>
      <c r="BH304" s="229">
        <f>IF(N304="sníž. přenesená",J304,0)</f>
        <v>0</v>
      </c>
      <c r="BI304" s="229">
        <f>IF(N304="nulová",J304,0)</f>
        <v>0</v>
      </c>
      <c r="BJ304" s="20" t="s">
        <v>86</v>
      </c>
      <c r="BK304" s="229">
        <f>ROUND(I304*H304,2)</f>
        <v>0</v>
      </c>
      <c r="BL304" s="20" t="s">
        <v>150</v>
      </c>
      <c r="BM304" s="228" t="s">
        <v>1448</v>
      </c>
    </row>
    <row r="305" s="2" customFormat="1">
      <c r="A305" s="41"/>
      <c r="B305" s="42"/>
      <c r="C305" s="43"/>
      <c r="D305" s="230" t="s">
        <v>299</v>
      </c>
      <c r="E305" s="43"/>
      <c r="F305" s="231" t="s">
        <v>1449</v>
      </c>
      <c r="G305" s="43"/>
      <c r="H305" s="43"/>
      <c r="I305" s="232"/>
      <c r="J305" s="43"/>
      <c r="K305" s="43"/>
      <c r="L305" s="47"/>
      <c r="M305" s="233"/>
      <c r="N305" s="234"/>
      <c r="O305" s="87"/>
      <c r="P305" s="87"/>
      <c r="Q305" s="87"/>
      <c r="R305" s="87"/>
      <c r="S305" s="87"/>
      <c r="T305" s="88"/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T305" s="20" t="s">
        <v>299</v>
      </c>
      <c r="AU305" s="20" t="s">
        <v>88</v>
      </c>
    </row>
    <row r="306" s="13" customFormat="1">
      <c r="A306" s="13"/>
      <c r="B306" s="235"/>
      <c r="C306" s="236"/>
      <c r="D306" s="237" t="s">
        <v>301</v>
      </c>
      <c r="E306" s="238" t="s">
        <v>42</v>
      </c>
      <c r="F306" s="239" t="s">
        <v>393</v>
      </c>
      <c r="G306" s="236"/>
      <c r="H306" s="238" t="s">
        <v>42</v>
      </c>
      <c r="I306" s="240"/>
      <c r="J306" s="236"/>
      <c r="K306" s="236"/>
      <c r="L306" s="241"/>
      <c r="M306" s="242"/>
      <c r="N306" s="243"/>
      <c r="O306" s="243"/>
      <c r="P306" s="243"/>
      <c r="Q306" s="243"/>
      <c r="R306" s="243"/>
      <c r="S306" s="243"/>
      <c r="T306" s="244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5" t="s">
        <v>301</v>
      </c>
      <c r="AU306" s="245" t="s">
        <v>88</v>
      </c>
      <c r="AV306" s="13" t="s">
        <v>86</v>
      </c>
      <c r="AW306" s="13" t="s">
        <v>38</v>
      </c>
      <c r="AX306" s="13" t="s">
        <v>79</v>
      </c>
      <c r="AY306" s="245" t="s">
        <v>292</v>
      </c>
    </row>
    <row r="307" s="14" customFormat="1">
      <c r="A307" s="14"/>
      <c r="B307" s="246"/>
      <c r="C307" s="247"/>
      <c r="D307" s="237" t="s">
        <v>301</v>
      </c>
      <c r="E307" s="248" t="s">
        <v>141</v>
      </c>
      <c r="F307" s="249" t="s">
        <v>256</v>
      </c>
      <c r="G307" s="247"/>
      <c r="H307" s="250">
        <v>5</v>
      </c>
      <c r="I307" s="251"/>
      <c r="J307" s="247"/>
      <c r="K307" s="247"/>
      <c r="L307" s="252"/>
      <c r="M307" s="253"/>
      <c r="N307" s="254"/>
      <c r="O307" s="254"/>
      <c r="P307" s="254"/>
      <c r="Q307" s="254"/>
      <c r="R307" s="254"/>
      <c r="S307" s="254"/>
      <c r="T307" s="255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6" t="s">
        <v>301</v>
      </c>
      <c r="AU307" s="256" t="s">
        <v>88</v>
      </c>
      <c r="AV307" s="14" t="s">
        <v>88</v>
      </c>
      <c r="AW307" s="14" t="s">
        <v>38</v>
      </c>
      <c r="AX307" s="14" t="s">
        <v>79</v>
      </c>
      <c r="AY307" s="256" t="s">
        <v>292</v>
      </c>
    </row>
    <row r="308" s="15" customFormat="1">
      <c r="A308" s="15"/>
      <c r="B308" s="257"/>
      <c r="C308" s="258"/>
      <c r="D308" s="237" t="s">
        <v>301</v>
      </c>
      <c r="E308" s="259" t="s">
        <v>42</v>
      </c>
      <c r="F308" s="260" t="s">
        <v>303</v>
      </c>
      <c r="G308" s="258"/>
      <c r="H308" s="261">
        <v>5</v>
      </c>
      <c r="I308" s="262"/>
      <c r="J308" s="258"/>
      <c r="K308" s="258"/>
      <c r="L308" s="263"/>
      <c r="M308" s="264"/>
      <c r="N308" s="265"/>
      <c r="O308" s="265"/>
      <c r="P308" s="265"/>
      <c r="Q308" s="265"/>
      <c r="R308" s="265"/>
      <c r="S308" s="265"/>
      <c r="T308" s="266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T308" s="267" t="s">
        <v>301</v>
      </c>
      <c r="AU308" s="267" t="s">
        <v>88</v>
      </c>
      <c r="AV308" s="15" t="s">
        <v>150</v>
      </c>
      <c r="AW308" s="15" t="s">
        <v>38</v>
      </c>
      <c r="AX308" s="15" t="s">
        <v>86</v>
      </c>
      <c r="AY308" s="267" t="s">
        <v>292</v>
      </c>
    </row>
    <row r="309" s="2" customFormat="1" ht="24.15" customHeight="1">
      <c r="A309" s="41"/>
      <c r="B309" s="42"/>
      <c r="C309" s="217" t="s">
        <v>559</v>
      </c>
      <c r="D309" s="217" t="s">
        <v>294</v>
      </c>
      <c r="E309" s="218" t="s">
        <v>1450</v>
      </c>
      <c r="F309" s="219" t="s">
        <v>1451</v>
      </c>
      <c r="G309" s="220" t="s">
        <v>181</v>
      </c>
      <c r="H309" s="221">
        <v>4</v>
      </c>
      <c r="I309" s="222"/>
      <c r="J309" s="223">
        <f>ROUND(I309*H309,2)</f>
        <v>0</v>
      </c>
      <c r="K309" s="219" t="s">
        <v>297</v>
      </c>
      <c r="L309" s="47"/>
      <c r="M309" s="224" t="s">
        <v>42</v>
      </c>
      <c r="N309" s="225" t="s">
        <v>50</v>
      </c>
      <c r="O309" s="87"/>
      <c r="P309" s="226">
        <f>O309*H309</f>
        <v>0</v>
      </c>
      <c r="Q309" s="226">
        <v>0.012120000000000001</v>
      </c>
      <c r="R309" s="226">
        <f>Q309*H309</f>
        <v>0.048480000000000002</v>
      </c>
      <c r="S309" s="226">
        <v>0</v>
      </c>
      <c r="T309" s="227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28" t="s">
        <v>150</v>
      </c>
      <c r="AT309" s="228" t="s">
        <v>294</v>
      </c>
      <c r="AU309" s="228" t="s">
        <v>88</v>
      </c>
      <c r="AY309" s="20" t="s">
        <v>292</v>
      </c>
      <c r="BE309" s="229">
        <f>IF(N309="základní",J309,0)</f>
        <v>0</v>
      </c>
      <c r="BF309" s="229">
        <f>IF(N309="snížená",J309,0)</f>
        <v>0</v>
      </c>
      <c r="BG309" s="229">
        <f>IF(N309="zákl. přenesená",J309,0)</f>
        <v>0</v>
      </c>
      <c r="BH309" s="229">
        <f>IF(N309="sníž. přenesená",J309,0)</f>
        <v>0</v>
      </c>
      <c r="BI309" s="229">
        <f>IF(N309="nulová",J309,0)</f>
        <v>0</v>
      </c>
      <c r="BJ309" s="20" t="s">
        <v>86</v>
      </c>
      <c r="BK309" s="229">
        <f>ROUND(I309*H309,2)</f>
        <v>0</v>
      </c>
      <c r="BL309" s="20" t="s">
        <v>150</v>
      </c>
      <c r="BM309" s="228" t="s">
        <v>1452</v>
      </c>
    </row>
    <row r="310" s="2" customFormat="1">
      <c r="A310" s="41"/>
      <c r="B310" s="42"/>
      <c r="C310" s="43"/>
      <c r="D310" s="230" t="s">
        <v>299</v>
      </c>
      <c r="E310" s="43"/>
      <c r="F310" s="231" t="s">
        <v>1453</v>
      </c>
      <c r="G310" s="43"/>
      <c r="H310" s="43"/>
      <c r="I310" s="232"/>
      <c r="J310" s="43"/>
      <c r="K310" s="43"/>
      <c r="L310" s="47"/>
      <c r="M310" s="233"/>
      <c r="N310" s="234"/>
      <c r="O310" s="87"/>
      <c r="P310" s="87"/>
      <c r="Q310" s="87"/>
      <c r="R310" s="87"/>
      <c r="S310" s="87"/>
      <c r="T310" s="88"/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T310" s="20" t="s">
        <v>299</v>
      </c>
      <c r="AU310" s="20" t="s">
        <v>88</v>
      </c>
    </row>
    <row r="311" s="13" customFormat="1">
      <c r="A311" s="13"/>
      <c r="B311" s="235"/>
      <c r="C311" s="236"/>
      <c r="D311" s="237" t="s">
        <v>301</v>
      </c>
      <c r="E311" s="238" t="s">
        <v>42</v>
      </c>
      <c r="F311" s="239" t="s">
        <v>393</v>
      </c>
      <c r="G311" s="236"/>
      <c r="H311" s="238" t="s">
        <v>42</v>
      </c>
      <c r="I311" s="240"/>
      <c r="J311" s="236"/>
      <c r="K311" s="236"/>
      <c r="L311" s="241"/>
      <c r="M311" s="242"/>
      <c r="N311" s="243"/>
      <c r="O311" s="243"/>
      <c r="P311" s="243"/>
      <c r="Q311" s="243"/>
      <c r="R311" s="243"/>
      <c r="S311" s="243"/>
      <c r="T311" s="244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5" t="s">
        <v>301</v>
      </c>
      <c r="AU311" s="245" t="s">
        <v>88</v>
      </c>
      <c r="AV311" s="13" t="s">
        <v>86</v>
      </c>
      <c r="AW311" s="13" t="s">
        <v>38</v>
      </c>
      <c r="AX311" s="13" t="s">
        <v>79</v>
      </c>
      <c r="AY311" s="245" t="s">
        <v>292</v>
      </c>
    </row>
    <row r="312" s="14" customFormat="1">
      <c r="A312" s="14"/>
      <c r="B312" s="246"/>
      <c r="C312" s="247"/>
      <c r="D312" s="237" t="s">
        <v>301</v>
      </c>
      <c r="E312" s="248" t="s">
        <v>42</v>
      </c>
      <c r="F312" s="249" t="s">
        <v>150</v>
      </c>
      <c r="G312" s="247"/>
      <c r="H312" s="250">
        <v>4</v>
      </c>
      <c r="I312" s="251"/>
      <c r="J312" s="247"/>
      <c r="K312" s="247"/>
      <c r="L312" s="252"/>
      <c r="M312" s="253"/>
      <c r="N312" s="254"/>
      <c r="O312" s="254"/>
      <c r="P312" s="254"/>
      <c r="Q312" s="254"/>
      <c r="R312" s="254"/>
      <c r="S312" s="254"/>
      <c r="T312" s="255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6" t="s">
        <v>301</v>
      </c>
      <c r="AU312" s="256" t="s">
        <v>88</v>
      </c>
      <c r="AV312" s="14" t="s">
        <v>88</v>
      </c>
      <c r="AW312" s="14" t="s">
        <v>38</v>
      </c>
      <c r="AX312" s="14" t="s">
        <v>79</v>
      </c>
      <c r="AY312" s="256" t="s">
        <v>292</v>
      </c>
    </row>
    <row r="313" s="15" customFormat="1">
      <c r="A313" s="15"/>
      <c r="B313" s="257"/>
      <c r="C313" s="258"/>
      <c r="D313" s="237" t="s">
        <v>301</v>
      </c>
      <c r="E313" s="259" t="s">
        <v>42</v>
      </c>
      <c r="F313" s="260" t="s">
        <v>303</v>
      </c>
      <c r="G313" s="258"/>
      <c r="H313" s="261">
        <v>4</v>
      </c>
      <c r="I313" s="262"/>
      <c r="J313" s="258"/>
      <c r="K313" s="258"/>
      <c r="L313" s="263"/>
      <c r="M313" s="264"/>
      <c r="N313" s="265"/>
      <c r="O313" s="265"/>
      <c r="P313" s="265"/>
      <c r="Q313" s="265"/>
      <c r="R313" s="265"/>
      <c r="S313" s="265"/>
      <c r="T313" s="266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67" t="s">
        <v>301</v>
      </c>
      <c r="AU313" s="267" t="s">
        <v>88</v>
      </c>
      <c r="AV313" s="15" t="s">
        <v>150</v>
      </c>
      <c r="AW313" s="15" t="s">
        <v>38</v>
      </c>
      <c r="AX313" s="15" t="s">
        <v>86</v>
      </c>
      <c r="AY313" s="267" t="s">
        <v>292</v>
      </c>
    </row>
    <row r="314" s="2" customFormat="1" ht="24.15" customHeight="1">
      <c r="A314" s="41"/>
      <c r="B314" s="42"/>
      <c r="C314" s="217" t="s">
        <v>567</v>
      </c>
      <c r="D314" s="217" t="s">
        <v>294</v>
      </c>
      <c r="E314" s="218" t="s">
        <v>1454</v>
      </c>
      <c r="F314" s="219" t="s">
        <v>1455</v>
      </c>
      <c r="G314" s="220" t="s">
        <v>181</v>
      </c>
      <c r="H314" s="221">
        <v>1</v>
      </c>
      <c r="I314" s="222"/>
      <c r="J314" s="223">
        <f>ROUND(I314*H314,2)</f>
        <v>0</v>
      </c>
      <c r="K314" s="219" t="s">
        <v>297</v>
      </c>
      <c r="L314" s="47"/>
      <c r="M314" s="224" t="s">
        <v>42</v>
      </c>
      <c r="N314" s="225" t="s">
        <v>50</v>
      </c>
      <c r="O314" s="87"/>
      <c r="P314" s="226">
        <f>O314*H314</f>
        <v>0</v>
      </c>
      <c r="Q314" s="226">
        <v>0.024240000000000001</v>
      </c>
      <c r="R314" s="226">
        <f>Q314*H314</f>
        <v>0.024240000000000001</v>
      </c>
      <c r="S314" s="226">
        <v>0</v>
      </c>
      <c r="T314" s="227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28" t="s">
        <v>150</v>
      </c>
      <c r="AT314" s="228" t="s">
        <v>294</v>
      </c>
      <c r="AU314" s="228" t="s">
        <v>88</v>
      </c>
      <c r="AY314" s="20" t="s">
        <v>292</v>
      </c>
      <c r="BE314" s="229">
        <f>IF(N314="základní",J314,0)</f>
        <v>0</v>
      </c>
      <c r="BF314" s="229">
        <f>IF(N314="snížená",J314,0)</f>
        <v>0</v>
      </c>
      <c r="BG314" s="229">
        <f>IF(N314="zákl. přenesená",J314,0)</f>
        <v>0</v>
      </c>
      <c r="BH314" s="229">
        <f>IF(N314="sníž. přenesená",J314,0)</f>
        <v>0</v>
      </c>
      <c r="BI314" s="229">
        <f>IF(N314="nulová",J314,0)</f>
        <v>0</v>
      </c>
      <c r="BJ314" s="20" t="s">
        <v>86</v>
      </c>
      <c r="BK314" s="229">
        <f>ROUND(I314*H314,2)</f>
        <v>0</v>
      </c>
      <c r="BL314" s="20" t="s">
        <v>150</v>
      </c>
      <c r="BM314" s="228" t="s">
        <v>1456</v>
      </c>
    </row>
    <row r="315" s="2" customFormat="1">
      <c r="A315" s="41"/>
      <c r="B315" s="42"/>
      <c r="C315" s="43"/>
      <c r="D315" s="230" t="s">
        <v>299</v>
      </c>
      <c r="E315" s="43"/>
      <c r="F315" s="231" t="s">
        <v>1457</v>
      </c>
      <c r="G315" s="43"/>
      <c r="H315" s="43"/>
      <c r="I315" s="232"/>
      <c r="J315" s="43"/>
      <c r="K315" s="43"/>
      <c r="L315" s="47"/>
      <c r="M315" s="233"/>
      <c r="N315" s="234"/>
      <c r="O315" s="87"/>
      <c r="P315" s="87"/>
      <c r="Q315" s="87"/>
      <c r="R315" s="87"/>
      <c r="S315" s="87"/>
      <c r="T315" s="88"/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T315" s="20" t="s">
        <v>299</v>
      </c>
      <c r="AU315" s="20" t="s">
        <v>88</v>
      </c>
    </row>
    <row r="316" s="13" customFormat="1">
      <c r="A316" s="13"/>
      <c r="B316" s="235"/>
      <c r="C316" s="236"/>
      <c r="D316" s="237" t="s">
        <v>301</v>
      </c>
      <c r="E316" s="238" t="s">
        <v>42</v>
      </c>
      <c r="F316" s="239" t="s">
        <v>393</v>
      </c>
      <c r="G316" s="236"/>
      <c r="H316" s="238" t="s">
        <v>42</v>
      </c>
      <c r="I316" s="240"/>
      <c r="J316" s="236"/>
      <c r="K316" s="236"/>
      <c r="L316" s="241"/>
      <c r="M316" s="242"/>
      <c r="N316" s="243"/>
      <c r="O316" s="243"/>
      <c r="P316" s="243"/>
      <c r="Q316" s="243"/>
      <c r="R316" s="243"/>
      <c r="S316" s="243"/>
      <c r="T316" s="244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5" t="s">
        <v>301</v>
      </c>
      <c r="AU316" s="245" t="s">
        <v>88</v>
      </c>
      <c r="AV316" s="13" t="s">
        <v>86</v>
      </c>
      <c r="AW316" s="13" t="s">
        <v>38</v>
      </c>
      <c r="AX316" s="13" t="s">
        <v>79</v>
      </c>
      <c r="AY316" s="245" t="s">
        <v>292</v>
      </c>
    </row>
    <row r="317" s="14" customFormat="1">
      <c r="A317" s="14"/>
      <c r="B317" s="246"/>
      <c r="C317" s="247"/>
      <c r="D317" s="237" t="s">
        <v>301</v>
      </c>
      <c r="E317" s="248" t="s">
        <v>42</v>
      </c>
      <c r="F317" s="249" t="s">
        <v>86</v>
      </c>
      <c r="G317" s="247"/>
      <c r="H317" s="250">
        <v>1</v>
      </c>
      <c r="I317" s="251"/>
      <c r="J317" s="247"/>
      <c r="K317" s="247"/>
      <c r="L317" s="252"/>
      <c r="M317" s="253"/>
      <c r="N317" s="254"/>
      <c r="O317" s="254"/>
      <c r="P317" s="254"/>
      <c r="Q317" s="254"/>
      <c r="R317" s="254"/>
      <c r="S317" s="254"/>
      <c r="T317" s="255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6" t="s">
        <v>301</v>
      </c>
      <c r="AU317" s="256" t="s">
        <v>88</v>
      </c>
      <c r="AV317" s="14" t="s">
        <v>88</v>
      </c>
      <c r="AW317" s="14" t="s">
        <v>38</v>
      </c>
      <c r="AX317" s="14" t="s">
        <v>79</v>
      </c>
      <c r="AY317" s="256" t="s">
        <v>292</v>
      </c>
    </row>
    <row r="318" s="15" customFormat="1">
      <c r="A318" s="15"/>
      <c r="B318" s="257"/>
      <c r="C318" s="258"/>
      <c r="D318" s="237" t="s">
        <v>301</v>
      </c>
      <c r="E318" s="259" t="s">
        <v>42</v>
      </c>
      <c r="F318" s="260" t="s">
        <v>303</v>
      </c>
      <c r="G318" s="258"/>
      <c r="H318" s="261">
        <v>1</v>
      </c>
      <c r="I318" s="262"/>
      <c r="J318" s="258"/>
      <c r="K318" s="258"/>
      <c r="L318" s="263"/>
      <c r="M318" s="264"/>
      <c r="N318" s="265"/>
      <c r="O318" s="265"/>
      <c r="P318" s="265"/>
      <c r="Q318" s="265"/>
      <c r="R318" s="265"/>
      <c r="S318" s="265"/>
      <c r="T318" s="266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T318" s="267" t="s">
        <v>301</v>
      </c>
      <c r="AU318" s="267" t="s">
        <v>88</v>
      </c>
      <c r="AV318" s="15" t="s">
        <v>150</v>
      </c>
      <c r="AW318" s="15" t="s">
        <v>38</v>
      </c>
      <c r="AX318" s="15" t="s">
        <v>86</v>
      </c>
      <c r="AY318" s="267" t="s">
        <v>292</v>
      </c>
    </row>
    <row r="319" s="2" customFormat="1" ht="24.15" customHeight="1">
      <c r="A319" s="41"/>
      <c r="B319" s="42"/>
      <c r="C319" s="217" t="s">
        <v>575</v>
      </c>
      <c r="D319" s="217" t="s">
        <v>294</v>
      </c>
      <c r="E319" s="218" t="s">
        <v>1458</v>
      </c>
      <c r="F319" s="219" t="s">
        <v>1459</v>
      </c>
      <c r="G319" s="220" t="s">
        <v>181</v>
      </c>
      <c r="H319" s="221">
        <v>5</v>
      </c>
      <c r="I319" s="222"/>
      <c r="J319" s="223">
        <f>ROUND(I319*H319,2)</f>
        <v>0</v>
      </c>
      <c r="K319" s="219" t="s">
        <v>297</v>
      </c>
      <c r="L319" s="47"/>
      <c r="M319" s="224" t="s">
        <v>42</v>
      </c>
      <c r="N319" s="225" t="s">
        <v>50</v>
      </c>
      <c r="O319" s="87"/>
      <c r="P319" s="226">
        <f>O319*H319</f>
        <v>0</v>
      </c>
      <c r="Q319" s="226">
        <v>0</v>
      </c>
      <c r="R319" s="226">
        <f>Q319*H319</f>
        <v>0</v>
      </c>
      <c r="S319" s="226">
        <v>0</v>
      </c>
      <c r="T319" s="227">
        <f>S319*H319</f>
        <v>0</v>
      </c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R319" s="228" t="s">
        <v>150</v>
      </c>
      <c r="AT319" s="228" t="s">
        <v>294</v>
      </c>
      <c r="AU319" s="228" t="s">
        <v>88</v>
      </c>
      <c r="AY319" s="20" t="s">
        <v>292</v>
      </c>
      <c r="BE319" s="229">
        <f>IF(N319="základní",J319,0)</f>
        <v>0</v>
      </c>
      <c r="BF319" s="229">
        <f>IF(N319="snížená",J319,0)</f>
        <v>0</v>
      </c>
      <c r="BG319" s="229">
        <f>IF(N319="zákl. přenesená",J319,0)</f>
        <v>0</v>
      </c>
      <c r="BH319" s="229">
        <f>IF(N319="sníž. přenesená",J319,0)</f>
        <v>0</v>
      </c>
      <c r="BI319" s="229">
        <f>IF(N319="nulová",J319,0)</f>
        <v>0</v>
      </c>
      <c r="BJ319" s="20" t="s">
        <v>86</v>
      </c>
      <c r="BK319" s="229">
        <f>ROUND(I319*H319,2)</f>
        <v>0</v>
      </c>
      <c r="BL319" s="20" t="s">
        <v>150</v>
      </c>
      <c r="BM319" s="228" t="s">
        <v>1460</v>
      </c>
    </row>
    <row r="320" s="2" customFormat="1">
      <c r="A320" s="41"/>
      <c r="B320" s="42"/>
      <c r="C320" s="43"/>
      <c r="D320" s="230" t="s">
        <v>299</v>
      </c>
      <c r="E320" s="43"/>
      <c r="F320" s="231" t="s">
        <v>1461</v>
      </c>
      <c r="G320" s="43"/>
      <c r="H320" s="43"/>
      <c r="I320" s="232"/>
      <c r="J320" s="43"/>
      <c r="K320" s="43"/>
      <c r="L320" s="47"/>
      <c r="M320" s="233"/>
      <c r="N320" s="234"/>
      <c r="O320" s="87"/>
      <c r="P320" s="87"/>
      <c r="Q320" s="87"/>
      <c r="R320" s="87"/>
      <c r="S320" s="87"/>
      <c r="T320" s="88"/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T320" s="20" t="s">
        <v>299</v>
      </c>
      <c r="AU320" s="20" t="s">
        <v>88</v>
      </c>
    </row>
    <row r="321" s="14" customFormat="1">
      <c r="A321" s="14"/>
      <c r="B321" s="246"/>
      <c r="C321" s="247"/>
      <c r="D321" s="237" t="s">
        <v>301</v>
      </c>
      <c r="E321" s="248" t="s">
        <v>42</v>
      </c>
      <c r="F321" s="249" t="s">
        <v>141</v>
      </c>
      <c r="G321" s="247"/>
      <c r="H321" s="250">
        <v>5</v>
      </c>
      <c r="I321" s="251"/>
      <c r="J321" s="247"/>
      <c r="K321" s="247"/>
      <c r="L321" s="252"/>
      <c r="M321" s="253"/>
      <c r="N321" s="254"/>
      <c r="O321" s="254"/>
      <c r="P321" s="254"/>
      <c r="Q321" s="254"/>
      <c r="R321" s="254"/>
      <c r="S321" s="254"/>
      <c r="T321" s="255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6" t="s">
        <v>301</v>
      </c>
      <c r="AU321" s="256" t="s">
        <v>88</v>
      </c>
      <c r="AV321" s="14" t="s">
        <v>88</v>
      </c>
      <c r="AW321" s="14" t="s">
        <v>38</v>
      </c>
      <c r="AX321" s="14" t="s">
        <v>79</v>
      </c>
      <c r="AY321" s="256" t="s">
        <v>292</v>
      </c>
    </row>
    <row r="322" s="15" customFormat="1">
      <c r="A322" s="15"/>
      <c r="B322" s="257"/>
      <c r="C322" s="258"/>
      <c r="D322" s="237" t="s">
        <v>301</v>
      </c>
      <c r="E322" s="259" t="s">
        <v>42</v>
      </c>
      <c r="F322" s="260" t="s">
        <v>303</v>
      </c>
      <c r="G322" s="258"/>
      <c r="H322" s="261">
        <v>5</v>
      </c>
      <c r="I322" s="262"/>
      <c r="J322" s="258"/>
      <c r="K322" s="258"/>
      <c r="L322" s="263"/>
      <c r="M322" s="264"/>
      <c r="N322" s="265"/>
      <c r="O322" s="265"/>
      <c r="P322" s="265"/>
      <c r="Q322" s="265"/>
      <c r="R322" s="265"/>
      <c r="S322" s="265"/>
      <c r="T322" s="266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267" t="s">
        <v>301</v>
      </c>
      <c r="AU322" s="267" t="s">
        <v>88</v>
      </c>
      <c r="AV322" s="15" t="s">
        <v>150</v>
      </c>
      <c r="AW322" s="15" t="s">
        <v>38</v>
      </c>
      <c r="AX322" s="15" t="s">
        <v>86</v>
      </c>
      <c r="AY322" s="267" t="s">
        <v>292</v>
      </c>
    </row>
    <row r="323" s="2" customFormat="1" ht="24.15" customHeight="1">
      <c r="A323" s="41"/>
      <c r="B323" s="42"/>
      <c r="C323" s="217" t="s">
        <v>583</v>
      </c>
      <c r="D323" s="217" t="s">
        <v>294</v>
      </c>
      <c r="E323" s="218" t="s">
        <v>1462</v>
      </c>
      <c r="F323" s="219" t="s">
        <v>1463</v>
      </c>
      <c r="G323" s="220" t="s">
        <v>181</v>
      </c>
      <c r="H323" s="221">
        <v>5</v>
      </c>
      <c r="I323" s="222"/>
      <c r="J323" s="223">
        <f>ROUND(I323*H323,2)</f>
        <v>0</v>
      </c>
      <c r="K323" s="219" t="s">
        <v>297</v>
      </c>
      <c r="L323" s="47"/>
      <c r="M323" s="224" t="s">
        <v>42</v>
      </c>
      <c r="N323" s="225" t="s">
        <v>50</v>
      </c>
      <c r="O323" s="87"/>
      <c r="P323" s="226">
        <f>O323*H323</f>
        <v>0</v>
      </c>
      <c r="Q323" s="226">
        <v>0.092920000000000003</v>
      </c>
      <c r="R323" s="226">
        <f>Q323*H323</f>
        <v>0.46460000000000001</v>
      </c>
      <c r="S323" s="226">
        <v>0</v>
      </c>
      <c r="T323" s="227">
        <f>S323*H323</f>
        <v>0</v>
      </c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R323" s="228" t="s">
        <v>150</v>
      </c>
      <c r="AT323" s="228" t="s">
        <v>294</v>
      </c>
      <c r="AU323" s="228" t="s">
        <v>88</v>
      </c>
      <c r="AY323" s="20" t="s">
        <v>292</v>
      </c>
      <c r="BE323" s="229">
        <f>IF(N323="základní",J323,0)</f>
        <v>0</v>
      </c>
      <c r="BF323" s="229">
        <f>IF(N323="snížená",J323,0)</f>
        <v>0</v>
      </c>
      <c r="BG323" s="229">
        <f>IF(N323="zákl. přenesená",J323,0)</f>
        <v>0</v>
      </c>
      <c r="BH323" s="229">
        <f>IF(N323="sníž. přenesená",J323,0)</f>
        <v>0</v>
      </c>
      <c r="BI323" s="229">
        <f>IF(N323="nulová",J323,0)</f>
        <v>0</v>
      </c>
      <c r="BJ323" s="20" t="s">
        <v>86</v>
      </c>
      <c r="BK323" s="229">
        <f>ROUND(I323*H323,2)</f>
        <v>0</v>
      </c>
      <c r="BL323" s="20" t="s">
        <v>150</v>
      </c>
      <c r="BM323" s="228" t="s">
        <v>1464</v>
      </c>
    </row>
    <row r="324" s="2" customFormat="1">
      <c r="A324" s="41"/>
      <c r="B324" s="42"/>
      <c r="C324" s="43"/>
      <c r="D324" s="230" t="s">
        <v>299</v>
      </c>
      <c r="E324" s="43"/>
      <c r="F324" s="231" t="s">
        <v>1465</v>
      </c>
      <c r="G324" s="43"/>
      <c r="H324" s="43"/>
      <c r="I324" s="232"/>
      <c r="J324" s="43"/>
      <c r="K324" s="43"/>
      <c r="L324" s="47"/>
      <c r="M324" s="233"/>
      <c r="N324" s="234"/>
      <c r="O324" s="87"/>
      <c r="P324" s="87"/>
      <c r="Q324" s="87"/>
      <c r="R324" s="87"/>
      <c r="S324" s="87"/>
      <c r="T324" s="88"/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T324" s="20" t="s">
        <v>299</v>
      </c>
      <c r="AU324" s="20" t="s">
        <v>88</v>
      </c>
    </row>
    <row r="325" s="2" customFormat="1">
      <c r="A325" s="41"/>
      <c r="B325" s="42"/>
      <c r="C325" s="43"/>
      <c r="D325" s="237" t="s">
        <v>324</v>
      </c>
      <c r="E325" s="43"/>
      <c r="F325" s="268" t="s">
        <v>1466</v>
      </c>
      <c r="G325" s="43"/>
      <c r="H325" s="43"/>
      <c r="I325" s="232"/>
      <c r="J325" s="43"/>
      <c r="K325" s="43"/>
      <c r="L325" s="47"/>
      <c r="M325" s="233"/>
      <c r="N325" s="234"/>
      <c r="O325" s="87"/>
      <c r="P325" s="87"/>
      <c r="Q325" s="87"/>
      <c r="R325" s="87"/>
      <c r="S325" s="87"/>
      <c r="T325" s="88"/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T325" s="20" t="s">
        <v>324</v>
      </c>
      <c r="AU325" s="20" t="s">
        <v>88</v>
      </c>
    </row>
    <row r="326" s="14" customFormat="1">
      <c r="A326" s="14"/>
      <c r="B326" s="246"/>
      <c r="C326" s="247"/>
      <c r="D326" s="237" t="s">
        <v>301</v>
      </c>
      <c r="E326" s="248" t="s">
        <v>42</v>
      </c>
      <c r="F326" s="249" t="s">
        <v>141</v>
      </c>
      <c r="G326" s="247"/>
      <c r="H326" s="250">
        <v>5</v>
      </c>
      <c r="I326" s="251"/>
      <c r="J326" s="247"/>
      <c r="K326" s="247"/>
      <c r="L326" s="252"/>
      <c r="M326" s="253"/>
      <c r="N326" s="254"/>
      <c r="O326" s="254"/>
      <c r="P326" s="254"/>
      <c r="Q326" s="254"/>
      <c r="R326" s="254"/>
      <c r="S326" s="254"/>
      <c r="T326" s="255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6" t="s">
        <v>301</v>
      </c>
      <c r="AU326" s="256" t="s">
        <v>88</v>
      </c>
      <c r="AV326" s="14" t="s">
        <v>88</v>
      </c>
      <c r="AW326" s="14" t="s">
        <v>38</v>
      </c>
      <c r="AX326" s="14" t="s">
        <v>79</v>
      </c>
      <c r="AY326" s="256" t="s">
        <v>292</v>
      </c>
    </row>
    <row r="327" s="15" customFormat="1">
      <c r="A327" s="15"/>
      <c r="B327" s="257"/>
      <c r="C327" s="258"/>
      <c r="D327" s="237" t="s">
        <v>301</v>
      </c>
      <c r="E327" s="259" t="s">
        <v>42</v>
      </c>
      <c r="F327" s="260" t="s">
        <v>303</v>
      </c>
      <c r="G327" s="258"/>
      <c r="H327" s="261">
        <v>5</v>
      </c>
      <c r="I327" s="262"/>
      <c r="J327" s="258"/>
      <c r="K327" s="258"/>
      <c r="L327" s="263"/>
      <c r="M327" s="264"/>
      <c r="N327" s="265"/>
      <c r="O327" s="265"/>
      <c r="P327" s="265"/>
      <c r="Q327" s="265"/>
      <c r="R327" s="265"/>
      <c r="S327" s="265"/>
      <c r="T327" s="266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67" t="s">
        <v>301</v>
      </c>
      <c r="AU327" s="267" t="s">
        <v>88</v>
      </c>
      <c r="AV327" s="15" t="s">
        <v>150</v>
      </c>
      <c r="AW327" s="15" t="s">
        <v>38</v>
      </c>
      <c r="AX327" s="15" t="s">
        <v>86</v>
      </c>
      <c r="AY327" s="267" t="s">
        <v>292</v>
      </c>
    </row>
    <row r="328" s="2" customFormat="1" ht="24.15" customHeight="1">
      <c r="A328" s="41"/>
      <c r="B328" s="42"/>
      <c r="C328" s="217" t="s">
        <v>589</v>
      </c>
      <c r="D328" s="217" t="s">
        <v>294</v>
      </c>
      <c r="E328" s="218" t="s">
        <v>1467</v>
      </c>
      <c r="F328" s="219" t="s">
        <v>1468</v>
      </c>
      <c r="G328" s="220" t="s">
        <v>181</v>
      </c>
      <c r="H328" s="221">
        <v>13</v>
      </c>
      <c r="I328" s="222"/>
      <c r="J328" s="223">
        <f>ROUND(I328*H328,2)</f>
        <v>0</v>
      </c>
      <c r="K328" s="219" t="s">
        <v>297</v>
      </c>
      <c r="L328" s="47"/>
      <c r="M328" s="224" t="s">
        <v>42</v>
      </c>
      <c r="N328" s="225" t="s">
        <v>50</v>
      </c>
      <c r="O328" s="87"/>
      <c r="P328" s="226">
        <f>O328*H328</f>
        <v>0</v>
      </c>
      <c r="Q328" s="226">
        <v>0.089999999999999997</v>
      </c>
      <c r="R328" s="226">
        <f>Q328*H328</f>
        <v>1.1699999999999999</v>
      </c>
      <c r="S328" s="226">
        <v>0</v>
      </c>
      <c r="T328" s="227">
        <f>S328*H328</f>
        <v>0</v>
      </c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R328" s="228" t="s">
        <v>150</v>
      </c>
      <c r="AT328" s="228" t="s">
        <v>294</v>
      </c>
      <c r="AU328" s="228" t="s">
        <v>88</v>
      </c>
      <c r="AY328" s="20" t="s">
        <v>292</v>
      </c>
      <c r="BE328" s="229">
        <f>IF(N328="základní",J328,0)</f>
        <v>0</v>
      </c>
      <c r="BF328" s="229">
        <f>IF(N328="snížená",J328,0)</f>
        <v>0</v>
      </c>
      <c r="BG328" s="229">
        <f>IF(N328="zákl. přenesená",J328,0)</f>
        <v>0</v>
      </c>
      <c r="BH328" s="229">
        <f>IF(N328="sníž. přenesená",J328,0)</f>
        <v>0</v>
      </c>
      <c r="BI328" s="229">
        <f>IF(N328="nulová",J328,0)</f>
        <v>0</v>
      </c>
      <c r="BJ328" s="20" t="s">
        <v>86</v>
      </c>
      <c r="BK328" s="229">
        <f>ROUND(I328*H328,2)</f>
        <v>0</v>
      </c>
      <c r="BL328" s="20" t="s">
        <v>150</v>
      </c>
      <c r="BM328" s="228" t="s">
        <v>1469</v>
      </c>
    </row>
    <row r="329" s="2" customFormat="1">
      <c r="A329" s="41"/>
      <c r="B329" s="42"/>
      <c r="C329" s="43"/>
      <c r="D329" s="230" t="s">
        <v>299</v>
      </c>
      <c r="E329" s="43"/>
      <c r="F329" s="231" t="s">
        <v>1470</v>
      </c>
      <c r="G329" s="43"/>
      <c r="H329" s="43"/>
      <c r="I329" s="232"/>
      <c r="J329" s="43"/>
      <c r="K329" s="43"/>
      <c r="L329" s="47"/>
      <c r="M329" s="233"/>
      <c r="N329" s="234"/>
      <c r="O329" s="87"/>
      <c r="P329" s="87"/>
      <c r="Q329" s="87"/>
      <c r="R329" s="87"/>
      <c r="S329" s="87"/>
      <c r="T329" s="88"/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T329" s="20" t="s">
        <v>299</v>
      </c>
      <c r="AU329" s="20" t="s">
        <v>88</v>
      </c>
    </row>
    <row r="330" s="13" customFormat="1">
      <c r="A330" s="13"/>
      <c r="B330" s="235"/>
      <c r="C330" s="236"/>
      <c r="D330" s="237" t="s">
        <v>301</v>
      </c>
      <c r="E330" s="238" t="s">
        <v>42</v>
      </c>
      <c r="F330" s="239" t="s">
        <v>393</v>
      </c>
      <c r="G330" s="236"/>
      <c r="H330" s="238" t="s">
        <v>42</v>
      </c>
      <c r="I330" s="240"/>
      <c r="J330" s="236"/>
      <c r="K330" s="236"/>
      <c r="L330" s="241"/>
      <c r="M330" s="242"/>
      <c r="N330" s="243"/>
      <c r="O330" s="243"/>
      <c r="P330" s="243"/>
      <c r="Q330" s="243"/>
      <c r="R330" s="243"/>
      <c r="S330" s="243"/>
      <c r="T330" s="244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5" t="s">
        <v>301</v>
      </c>
      <c r="AU330" s="245" t="s">
        <v>88</v>
      </c>
      <c r="AV330" s="13" t="s">
        <v>86</v>
      </c>
      <c r="AW330" s="13" t="s">
        <v>38</v>
      </c>
      <c r="AX330" s="13" t="s">
        <v>79</v>
      </c>
      <c r="AY330" s="245" t="s">
        <v>292</v>
      </c>
    </row>
    <row r="331" s="14" customFormat="1">
      <c r="A331" s="14"/>
      <c r="B331" s="246"/>
      <c r="C331" s="247"/>
      <c r="D331" s="237" t="s">
        <v>301</v>
      </c>
      <c r="E331" s="248" t="s">
        <v>134</v>
      </c>
      <c r="F331" s="249" t="s">
        <v>369</v>
      </c>
      <c r="G331" s="247"/>
      <c r="H331" s="250">
        <v>13</v>
      </c>
      <c r="I331" s="251"/>
      <c r="J331" s="247"/>
      <c r="K331" s="247"/>
      <c r="L331" s="252"/>
      <c r="M331" s="253"/>
      <c r="N331" s="254"/>
      <c r="O331" s="254"/>
      <c r="P331" s="254"/>
      <c r="Q331" s="254"/>
      <c r="R331" s="254"/>
      <c r="S331" s="254"/>
      <c r="T331" s="255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6" t="s">
        <v>301</v>
      </c>
      <c r="AU331" s="256" t="s">
        <v>88</v>
      </c>
      <c r="AV331" s="14" t="s">
        <v>88</v>
      </c>
      <c r="AW331" s="14" t="s">
        <v>38</v>
      </c>
      <c r="AX331" s="14" t="s">
        <v>79</v>
      </c>
      <c r="AY331" s="256" t="s">
        <v>292</v>
      </c>
    </row>
    <row r="332" s="15" customFormat="1">
      <c r="A332" s="15"/>
      <c r="B332" s="257"/>
      <c r="C332" s="258"/>
      <c r="D332" s="237" t="s">
        <v>301</v>
      </c>
      <c r="E332" s="259" t="s">
        <v>42</v>
      </c>
      <c r="F332" s="260" t="s">
        <v>303</v>
      </c>
      <c r="G332" s="258"/>
      <c r="H332" s="261">
        <v>13</v>
      </c>
      <c r="I332" s="262"/>
      <c r="J332" s="258"/>
      <c r="K332" s="258"/>
      <c r="L332" s="263"/>
      <c r="M332" s="264"/>
      <c r="N332" s="265"/>
      <c r="O332" s="265"/>
      <c r="P332" s="265"/>
      <c r="Q332" s="265"/>
      <c r="R332" s="265"/>
      <c r="S332" s="265"/>
      <c r="T332" s="266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267" t="s">
        <v>301</v>
      </c>
      <c r="AU332" s="267" t="s">
        <v>88</v>
      </c>
      <c r="AV332" s="15" t="s">
        <v>150</v>
      </c>
      <c r="AW332" s="15" t="s">
        <v>38</v>
      </c>
      <c r="AX332" s="15" t="s">
        <v>86</v>
      </c>
      <c r="AY332" s="267" t="s">
        <v>292</v>
      </c>
    </row>
    <row r="333" s="2" customFormat="1" ht="16.5" customHeight="1">
      <c r="A333" s="41"/>
      <c r="B333" s="42"/>
      <c r="C333" s="269" t="s">
        <v>596</v>
      </c>
      <c r="D333" s="269" t="s">
        <v>350</v>
      </c>
      <c r="E333" s="270" t="s">
        <v>1471</v>
      </c>
      <c r="F333" s="271" t="s">
        <v>1472</v>
      </c>
      <c r="G333" s="272" t="s">
        <v>181</v>
      </c>
      <c r="H333" s="273">
        <v>13</v>
      </c>
      <c r="I333" s="274"/>
      <c r="J333" s="275">
        <f>ROUND(I333*H333,2)</f>
        <v>0</v>
      </c>
      <c r="K333" s="271" t="s">
        <v>297</v>
      </c>
      <c r="L333" s="276"/>
      <c r="M333" s="277" t="s">
        <v>42</v>
      </c>
      <c r="N333" s="278" t="s">
        <v>50</v>
      </c>
      <c r="O333" s="87"/>
      <c r="P333" s="226">
        <f>O333*H333</f>
        <v>0</v>
      </c>
      <c r="Q333" s="226">
        <v>0.056300000000000003</v>
      </c>
      <c r="R333" s="226">
        <f>Q333*H333</f>
        <v>0.7319</v>
      </c>
      <c r="S333" s="226">
        <v>0</v>
      </c>
      <c r="T333" s="227">
        <f>S333*H333</f>
        <v>0</v>
      </c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R333" s="228" t="s">
        <v>340</v>
      </c>
      <c r="AT333" s="228" t="s">
        <v>350</v>
      </c>
      <c r="AU333" s="228" t="s">
        <v>88</v>
      </c>
      <c r="AY333" s="20" t="s">
        <v>292</v>
      </c>
      <c r="BE333" s="229">
        <f>IF(N333="základní",J333,0)</f>
        <v>0</v>
      </c>
      <c r="BF333" s="229">
        <f>IF(N333="snížená",J333,0)</f>
        <v>0</v>
      </c>
      <c r="BG333" s="229">
        <f>IF(N333="zákl. přenesená",J333,0)</f>
        <v>0</v>
      </c>
      <c r="BH333" s="229">
        <f>IF(N333="sníž. přenesená",J333,0)</f>
        <v>0</v>
      </c>
      <c r="BI333" s="229">
        <f>IF(N333="nulová",J333,0)</f>
        <v>0</v>
      </c>
      <c r="BJ333" s="20" t="s">
        <v>86</v>
      </c>
      <c r="BK333" s="229">
        <f>ROUND(I333*H333,2)</f>
        <v>0</v>
      </c>
      <c r="BL333" s="20" t="s">
        <v>150</v>
      </c>
      <c r="BM333" s="228" t="s">
        <v>1473</v>
      </c>
    </row>
    <row r="334" s="14" customFormat="1">
      <c r="A334" s="14"/>
      <c r="B334" s="246"/>
      <c r="C334" s="247"/>
      <c r="D334" s="237" t="s">
        <v>301</v>
      </c>
      <c r="E334" s="248" t="s">
        <v>42</v>
      </c>
      <c r="F334" s="249" t="s">
        <v>134</v>
      </c>
      <c r="G334" s="247"/>
      <c r="H334" s="250">
        <v>13</v>
      </c>
      <c r="I334" s="251"/>
      <c r="J334" s="247"/>
      <c r="K334" s="247"/>
      <c r="L334" s="252"/>
      <c r="M334" s="253"/>
      <c r="N334" s="254"/>
      <c r="O334" s="254"/>
      <c r="P334" s="254"/>
      <c r="Q334" s="254"/>
      <c r="R334" s="254"/>
      <c r="S334" s="254"/>
      <c r="T334" s="255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6" t="s">
        <v>301</v>
      </c>
      <c r="AU334" s="256" t="s">
        <v>88</v>
      </c>
      <c r="AV334" s="14" t="s">
        <v>88</v>
      </c>
      <c r="AW334" s="14" t="s">
        <v>38</v>
      </c>
      <c r="AX334" s="14" t="s">
        <v>79</v>
      </c>
      <c r="AY334" s="256" t="s">
        <v>292</v>
      </c>
    </row>
    <row r="335" s="15" customFormat="1">
      <c r="A335" s="15"/>
      <c r="B335" s="257"/>
      <c r="C335" s="258"/>
      <c r="D335" s="237" t="s">
        <v>301</v>
      </c>
      <c r="E335" s="259" t="s">
        <v>42</v>
      </c>
      <c r="F335" s="260" t="s">
        <v>303</v>
      </c>
      <c r="G335" s="258"/>
      <c r="H335" s="261">
        <v>13</v>
      </c>
      <c r="I335" s="262"/>
      <c r="J335" s="258"/>
      <c r="K335" s="258"/>
      <c r="L335" s="263"/>
      <c r="M335" s="264"/>
      <c r="N335" s="265"/>
      <c r="O335" s="265"/>
      <c r="P335" s="265"/>
      <c r="Q335" s="265"/>
      <c r="R335" s="265"/>
      <c r="S335" s="265"/>
      <c r="T335" s="266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T335" s="267" t="s">
        <v>301</v>
      </c>
      <c r="AU335" s="267" t="s">
        <v>88</v>
      </c>
      <c r="AV335" s="15" t="s">
        <v>150</v>
      </c>
      <c r="AW335" s="15" t="s">
        <v>38</v>
      </c>
      <c r="AX335" s="15" t="s">
        <v>86</v>
      </c>
      <c r="AY335" s="267" t="s">
        <v>292</v>
      </c>
    </row>
    <row r="336" s="12" customFormat="1" ht="22.8" customHeight="1">
      <c r="A336" s="12"/>
      <c r="B336" s="201"/>
      <c r="C336" s="202"/>
      <c r="D336" s="203" t="s">
        <v>78</v>
      </c>
      <c r="E336" s="215" t="s">
        <v>144</v>
      </c>
      <c r="F336" s="215" t="s">
        <v>1474</v>
      </c>
      <c r="G336" s="202"/>
      <c r="H336" s="202"/>
      <c r="I336" s="205"/>
      <c r="J336" s="216">
        <f>BK336</f>
        <v>0</v>
      </c>
      <c r="K336" s="202"/>
      <c r="L336" s="207"/>
      <c r="M336" s="208"/>
      <c r="N336" s="209"/>
      <c r="O336" s="209"/>
      <c r="P336" s="210">
        <f>SUM(P337:P341)</f>
        <v>0</v>
      </c>
      <c r="Q336" s="209"/>
      <c r="R336" s="210">
        <f>SUM(R337:R341)</f>
        <v>28.022639999999999</v>
      </c>
      <c r="S336" s="209"/>
      <c r="T336" s="211">
        <f>SUM(T337:T341)</f>
        <v>0</v>
      </c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R336" s="212" t="s">
        <v>86</v>
      </c>
      <c r="AT336" s="213" t="s">
        <v>78</v>
      </c>
      <c r="AU336" s="213" t="s">
        <v>86</v>
      </c>
      <c r="AY336" s="212" t="s">
        <v>292</v>
      </c>
      <c r="BK336" s="214">
        <f>SUM(BK337:BK341)</f>
        <v>0</v>
      </c>
    </row>
    <row r="337" s="2" customFormat="1" ht="21.75" customHeight="1">
      <c r="A337" s="41"/>
      <c r="B337" s="42"/>
      <c r="C337" s="217" t="s">
        <v>602</v>
      </c>
      <c r="D337" s="217" t="s">
        <v>294</v>
      </c>
      <c r="E337" s="218" t="s">
        <v>1475</v>
      </c>
      <c r="F337" s="219" t="s">
        <v>1476</v>
      </c>
      <c r="G337" s="220" t="s">
        <v>181</v>
      </c>
      <c r="H337" s="221">
        <v>4</v>
      </c>
      <c r="I337" s="222"/>
      <c r="J337" s="223">
        <f>ROUND(I337*H337,2)</f>
        <v>0</v>
      </c>
      <c r="K337" s="219" t="s">
        <v>297</v>
      </c>
      <c r="L337" s="47"/>
      <c r="M337" s="224" t="s">
        <v>42</v>
      </c>
      <c r="N337" s="225" t="s">
        <v>50</v>
      </c>
      <c r="O337" s="87"/>
      <c r="P337" s="226">
        <f>O337*H337</f>
        <v>0</v>
      </c>
      <c r="Q337" s="226">
        <v>7.0056599999999998</v>
      </c>
      <c r="R337" s="226">
        <f>Q337*H337</f>
        <v>28.022639999999999</v>
      </c>
      <c r="S337" s="226">
        <v>0</v>
      </c>
      <c r="T337" s="227">
        <f>S337*H337</f>
        <v>0</v>
      </c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R337" s="228" t="s">
        <v>150</v>
      </c>
      <c r="AT337" s="228" t="s">
        <v>294</v>
      </c>
      <c r="AU337" s="228" t="s">
        <v>88</v>
      </c>
      <c r="AY337" s="20" t="s">
        <v>292</v>
      </c>
      <c r="BE337" s="229">
        <f>IF(N337="základní",J337,0)</f>
        <v>0</v>
      </c>
      <c r="BF337" s="229">
        <f>IF(N337="snížená",J337,0)</f>
        <v>0</v>
      </c>
      <c r="BG337" s="229">
        <f>IF(N337="zákl. přenesená",J337,0)</f>
        <v>0</v>
      </c>
      <c r="BH337" s="229">
        <f>IF(N337="sníž. přenesená",J337,0)</f>
        <v>0</v>
      </c>
      <c r="BI337" s="229">
        <f>IF(N337="nulová",J337,0)</f>
        <v>0</v>
      </c>
      <c r="BJ337" s="20" t="s">
        <v>86</v>
      </c>
      <c r="BK337" s="229">
        <f>ROUND(I337*H337,2)</f>
        <v>0</v>
      </c>
      <c r="BL337" s="20" t="s">
        <v>150</v>
      </c>
      <c r="BM337" s="228" t="s">
        <v>1477</v>
      </c>
    </row>
    <row r="338" s="2" customFormat="1">
      <c r="A338" s="41"/>
      <c r="B338" s="42"/>
      <c r="C338" s="43"/>
      <c r="D338" s="230" t="s">
        <v>299</v>
      </c>
      <c r="E338" s="43"/>
      <c r="F338" s="231" t="s">
        <v>1478</v>
      </c>
      <c r="G338" s="43"/>
      <c r="H338" s="43"/>
      <c r="I338" s="232"/>
      <c r="J338" s="43"/>
      <c r="K338" s="43"/>
      <c r="L338" s="47"/>
      <c r="M338" s="233"/>
      <c r="N338" s="234"/>
      <c r="O338" s="87"/>
      <c r="P338" s="87"/>
      <c r="Q338" s="87"/>
      <c r="R338" s="87"/>
      <c r="S338" s="87"/>
      <c r="T338" s="88"/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T338" s="20" t="s">
        <v>299</v>
      </c>
      <c r="AU338" s="20" t="s">
        <v>88</v>
      </c>
    </row>
    <row r="339" s="13" customFormat="1">
      <c r="A339" s="13"/>
      <c r="B339" s="235"/>
      <c r="C339" s="236"/>
      <c r="D339" s="237" t="s">
        <v>301</v>
      </c>
      <c r="E339" s="238" t="s">
        <v>42</v>
      </c>
      <c r="F339" s="239" t="s">
        <v>393</v>
      </c>
      <c r="G339" s="236"/>
      <c r="H339" s="238" t="s">
        <v>42</v>
      </c>
      <c r="I339" s="240"/>
      <c r="J339" s="236"/>
      <c r="K339" s="236"/>
      <c r="L339" s="241"/>
      <c r="M339" s="242"/>
      <c r="N339" s="243"/>
      <c r="O339" s="243"/>
      <c r="P339" s="243"/>
      <c r="Q339" s="243"/>
      <c r="R339" s="243"/>
      <c r="S339" s="243"/>
      <c r="T339" s="244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5" t="s">
        <v>301</v>
      </c>
      <c r="AU339" s="245" t="s">
        <v>88</v>
      </c>
      <c r="AV339" s="13" t="s">
        <v>86</v>
      </c>
      <c r="AW339" s="13" t="s">
        <v>38</v>
      </c>
      <c r="AX339" s="13" t="s">
        <v>79</v>
      </c>
      <c r="AY339" s="245" t="s">
        <v>292</v>
      </c>
    </row>
    <row r="340" s="14" customFormat="1">
      <c r="A340" s="14"/>
      <c r="B340" s="246"/>
      <c r="C340" s="247"/>
      <c r="D340" s="237" t="s">
        <v>301</v>
      </c>
      <c r="E340" s="248" t="s">
        <v>42</v>
      </c>
      <c r="F340" s="249" t="s">
        <v>1479</v>
      </c>
      <c r="G340" s="247"/>
      <c r="H340" s="250">
        <v>4</v>
      </c>
      <c r="I340" s="251"/>
      <c r="J340" s="247"/>
      <c r="K340" s="247"/>
      <c r="L340" s="252"/>
      <c r="M340" s="253"/>
      <c r="N340" s="254"/>
      <c r="O340" s="254"/>
      <c r="P340" s="254"/>
      <c r="Q340" s="254"/>
      <c r="R340" s="254"/>
      <c r="S340" s="254"/>
      <c r="T340" s="255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6" t="s">
        <v>301</v>
      </c>
      <c r="AU340" s="256" t="s">
        <v>88</v>
      </c>
      <c r="AV340" s="14" t="s">
        <v>88</v>
      </c>
      <c r="AW340" s="14" t="s">
        <v>38</v>
      </c>
      <c r="AX340" s="14" t="s">
        <v>79</v>
      </c>
      <c r="AY340" s="256" t="s">
        <v>292</v>
      </c>
    </row>
    <row r="341" s="15" customFormat="1">
      <c r="A341" s="15"/>
      <c r="B341" s="257"/>
      <c r="C341" s="258"/>
      <c r="D341" s="237" t="s">
        <v>301</v>
      </c>
      <c r="E341" s="259" t="s">
        <v>42</v>
      </c>
      <c r="F341" s="260" t="s">
        <v>303</v>
      </c>
      <c r="G341" s="258"/>
      <c r="H341" s="261">
        <v>4</v>
      </c>
      <c r="I341" s="262"/>
      <c r="J341" s="258"/>
      <c r="K341" s="258"/>
      <c r="L341" s="263"/>
      <c r="M341" s="264"/>
      <c r="N341" s="265"/>
      <c r="O341" s="265"/>
      <c r="P341" s="265"/>
      <c r="Q341" s="265"/>
      <c r="R341" s="265"/>
      <c r="S341" s="265"/>
      <c r="T341" s="266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T341" s="267" t="s">
        <v>301</v>
      </c>
      <c r="AU341" s="267" t="s">
        <v>88</v>
      </c>
      <c r="AV341" s="15" t="s">
        <v>150</v>
      </c>
      <c r="AW341" s="15" t="s">
        <v>38</v>
      </c>
      <c r="AX341" s="15" t="s">
        <v>86</v>
      </c>
      <c r="AY341" s="267" t="s">
        <v>292</v>
      </c>
    </row>
    <row r="342" s="12" customFormat="1" ht="22.8" customHeight="1">
      <c r="A342" s="12"/>
      <c r="B342" s="201"/>
      <c r="C342" s="202"/>
      <c r="D342" s="203" t="s">
        <v>78</v>
      </c>
      <c r="E342" s="215" t="s">
        <v>1135</v>
      </c>
      <c r="F342" s="215" t="s">
        <v>1136</v>
      </c>
      <c r="G342" s="202"/>
      <c r="H342" s="202"/>
      <c r="I342" s="205"/>
      <c r="J342" s="216">
        <f>BK342</f>
        <v>0</v>
      </c>
      <c r="K342" s="202"/>
      <c r="L342" s="207"/>
      <c r="M342" s="208"/>
      <c r="N342" s="209"/>
      <c r="O342" s="209"/>
      <c r="P342" s="210">
        <f>SUM(P343:P347)</f>
        <v>0</v>
      </c>
      <c r="Q342" s="209"/>
      <c r="R342" s="210">
        <f>SUM(R343:R347)</f>
        <v>0</v>
      </c>
      <c r="S342" s="209"/>
      <c r="T342" s="211">
        <f>SUM(T343:T347)</f>
        <v>0</v>
      </c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R342" s="212" t="s">
        <v>86</v>
      </c>
      <c r="AT342" s="213" t="s">
        <v>78</v>
      </c>
      <c r="AU342" s="213" t="s">
        <v>86</v>
      </c>
      <c r="AY342" s="212" t="s">
        <v>292</v>
      </c>
      <c r="BK342" s="214">
        <f>SUM(BK343:BK347)</f>
        <v>0</v>
      </c>
    </row>
    <row r="343" s="2" customFormat="1" ht="24.15" customHeight="1">
      <c r="A343" s="41"/>
      <c r="B343" s="42"/>
      <c r="C343" s="217" t="s">
        <v>607</v>
      </c>
      <c r="D343" s="217" t="s">
        <v>294</v>
      </c>
      <c r="E343" s="218" t="s">
        <v>1480</v>
      </c>
      <c r="F343" s="219" t="s">
        <v>1481</v>
      </c>
      <c r="G343" s="220" t="s">
        <v>353</v>
      </c>
      <c r="H343" s="221">
        <v>60.984999999999999</v>
      </c>
      <c r="I343" s="222"/>
      <c r="J343" s="223">
        <f>ROUND(I343*H343,2)</f>
        <v>0</v>
      </c>
      <c r="K343" s="219" t="s">
        <v>297</v>
      </c>
      <c r="L343" s="47"/>
      <c r="M343" s="224" t="s">
        <v>42</v>
      </c>
      <c r="N343" s="225" t="s">
        <v>50</v>
      </c>
      <c r="O343" s="87"/>
      <c r="P343" s="226">
        <f>O343*H343</f>
        <v>0</v>
      </c>
      <c r="Q343" s="226">
        <v>0</v>
      </c>
      <c r="R343" s="226">
        <f>Q343*H343</f>
        <v>0</v>
      </c>
      <c r="S343" s="226">
        <v>0</v>
      </c>
      <c r="T343" s="227">
        <f>S343*H343</f>
        <v>0</v>
      </c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R343" s="228" t="s">
        <v>150</v>
      </c>
      <c r="AT343" s="228" t="s">
        <v>294</v>
      </c>
      <c r="AU343" s="228" t="s">
        <v>88</v>
      </c>
      <c r="AY343" s="20" t="s">
        <v>292</v>
      </c>
      <c r="BE343" s="229">
        <f>IF(N343="základní",J343,0)</f>
        <v>0</v>
      </c>
      <c r="BF343" s="229">
        <f>IF(N343="snížená",J343,0)</f>
        <v>0</v>
      </c>
      <c r="BG343" s="229">
        <f>IF(N343="zákl. přenesená",J343,0)</f>
        <v>0</v>
      </c>
      <c r="BH343" s="229">
        <f>IF(N343="sníž. přenesená",J343,0)</f>
        <v>0</v>
      </c>
      <c r="BI343" s="229">
        <f>IF(N343="nulová",J343,0)</f>
        <v>0</v>
      </c>
      <c r="BJ343" s="20" t="s">
        <v>86</v>
      </c>
      <c r="BK343" s="229">
        <f>ROUND(I343*H343,2)</f>
        <v>0</v>
      </c>
      <c r="BL343" s="20" t="s">
        <v>150</v>
      </c>
      <c r="BM343" s="228" t="s">
        <v>1482</v>
      </c>
    </row>
    <row r="344" s="2" customFormat="1">
      <c r="A344" s="41"/>
      <c r="B344" s="42"/>
      <c r="C344" s="43"/>
      <c r="D344" s="230" t="s">
        <v>299</v>
      </c>
      <c r="E344" s="43"/>
      <c r="F344" s="231" t="s">
        <v>1483</v>
      </c>
      <c r="G344" s="43"/>
      <c r="H344" s="43"/>
      <c r="I344" s="232"/>
      <c r="J344" s="43"/>
      <c r="K344" s="43"/>
      <c r="L344" s="47"/>
      <c r="M344" s="233"/>
      <c r="N344" s="234"/>
      <c r="O344" s="87"/>
      <c r="P344" s="87"/>
      <c r="Q344" s="87"/>
      <c r="R344" s="87"/>
      <c r="S344" s="87"/>
      <c r="T344" s="88"/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T344" s="20" t="s">
        <v>299</v>
      </c>
      <c r="AU344" s="20" t="s">
        <v>88</v>
      </c>
    </row>
    <row r="345" s="2" customFormat="1" ht="33" customHeight="1">
      <c r="A345" s="41"/>
      <c r="B345" s="42"/>
      <c r="C345" s="217" t="s">
        <v>613</v>
      </c>
      <c r="D345" s="217" t="s">
        <v>294</v>
      </c>
      <c r="E345" s="218" t="s">
        <v>1484</v>
      </c>
      <c r="F345" s="219" t="s">
        <v>1485</v>
      </c>
      <c r="G345" s="220" t="s">
        <v>353</v>
      </c>
      <c r="H345" s="221">
        <v>0.98799999999999999</v>
      </c>
      <c r="I345" s="222"/>
      <c r="J345" s="223">
        <f>ROUND(I345*H345,2)</f>
        <v>0</v>
      </c>
      <c r="K345" s="219" t="s">
        <v>297</v>
      </c>
      <c r="L345" s="47"/>
      <c r="M345" s="224" t="s">
        <v>42</v>
      </c>
      <c r="N345" s="225" t="s">
        <v>50</v>
      </c>
      <c r="O345" s="87"/>
      <c r="P345" s="226">
        <f>O345*H345</f>
        <v>0</v>
      </c>
      <c r="Q345" s="226">
        <v>0</v>
      </c>
      <c r="R345" s="226">
        <f>Q345*H345</f>
        <v>0</v>
      </c>
      <c r="S345" s="226">
        <v>0</v>
      </c>
      <c r="T345" s="227">
        <f>S345*H345</f>
        <v>0</v>
      </c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R345" s="228" t="s">
        <v>150</v>
      </c>
      <c r="AT345" s="228" t="s">
        <v>294</v>
      </c>
      <c r="AU345" s="228" t="s">
        <v>88</v>
      </c>
      <c r="AY345" s="20" t="s">
        <v>292</v>
      </c>
      <c r="BE345" s="229">
        <f>IF(N345="základní",J345,0)</f>
        <v>0</v>
      </c>
      <c r="BF345" s="229">
        <f>IF(N345="snížená",J345,0)</f>
        <v>0</v>
      </c>
      <c r="BG345" s="229">
        <f>IF(N345="zákl. přenesená",J345,0)</f>
        <v>0</v>
      </c>
      <c r="BH345" s="229">
        <f>IF(N345="sníž. přenesená",J345,0)</f>
        <v>0</v>
      </c>
      <c r="BI345" s="229">
        <f>IF(N345="nulová",J345,0)</f>
        <v>0</v>
      </c>
      <c r="BJ345" s="20" t="s">
        <v>86</v>
      </c>
      <c r="BK345" s="229">
        <f>ROUND(I345*H345,2)</f>
        <v>0</v>
      </c>
      <c r="BL345" s="20" t="s">
        <v>150</v>
      </c>
      <c r="BM345" s="228" t="s">
        <v>1486</v>
      </c>
    </row>
    <row r="346" s="2" customFormat="1">
      <c r="A346" s="41"/>
      <c r="B346" s="42"/>
      <c r="C346" s="43"/>
      <c r="D346" s="230" t="s">
        <v>299</v>
      </c>
      <c r="E346" s="43"/>
      <c r="F346" s="231" t="s">
        <v>1487</v>
      </c>
      <c r="G346" s="43"/>
      <c r="H346" s="43"/>
      <c r="I346" s="232"/>
      <c r="J346" s="43"/>
      <c r="K346" s="43"/>
      <c r="L346" s="47"/>
      <c r="M346" s="233"/>
      <c r="N346" s="234"/>
      <c r="O346" s="87"/>
      <c r="P346" s="87"/>
      <c r="Q346" s="87"/>
      <c r="R346" s="87"/>
      <c r="S346" s="87"/>
      <c r="T346" s="88"/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T346" s="20" t="s">
        <v>299</v>
      </c>
      <c r="AU346" s="20" t="s">
        <v>88</v>
      </c>
    </row>
    <row r="347" s="2" customFormat="1">
      <c r="A347" s="41"/>
      <c r="B347" s="42"/>
      <c r="C347" s="43"/>
      <c r="D347" s="237" t="s">
        <v>324</v>
      </c>
      <c r="E347" s="43"/>
      <c r="F347" s="268" t="s">
        <v>1488</v>
      </c>
      <c r="G347" s="43"/>
      <c r="H347" s="43"/>
      <c r="I347" s="232"/>
      <c r="J347" s="43"/>
      <c r="K347" s="43"/>
      <c r="L347" s="47"/>
      <c r="M347" s="279"/>
      <c r="N347" s="280"/>
      <c r="O347" s="281"/>
      <c r="P347" s="281"/>
      <c r="Q347" s="281"/>
      <c r="R347" s="281"/>
      <c r="S347" s="281"/>
      <c r="T347" s="282"/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T347" s="20" t="s">
        <v>324</v>
      </c>
      <c r="AU347" s="20" t="s">
        <v>88</v>
      </c>
    </row>
    <row r="348" s="2" customFormat="1" ht="6.96" customHeight="1">
      <c r="A348" s="41"/>
      <c r="B348" s="62"/>
      <c r="C348" s="63"/>
      <c r="D348" s="63"/>
      <c r="E348" s="63"/>
      <c r="F348" s="63"/>
      <c r="G348" s="63"/>
      <c r="H348" s="63"/>
      <c r="I348" s="63"/>
      <c r="J348" s="63"/>
      <c r="K348" s="63"/>
      <c r="L348" s="47"/>
      <c r="M348" s="41"/>
      <c r="O348" s="41"/>
      <c r="P348" s="41"/>
      <c r="Q348" s="41"/>
      <c r="R348" s="41"/>
      <c r="S348" s="41"/>
      <c r="T348" s="41"/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</row>
  </sheetData>
  <sheetProtection sheet="1" autoFilter="0" formatColumns="0" formatRows="0" objects="1" scenarios="1" spinCount="100000" saltValue="Pkk8B3+coHqr0IYSw4wJQmo57xDjFOhFXMPjR8NzUR6MHECc6nuinAE2rqf8zpSg3zZkiQkC73wzRzqRWSFx1A==" hashValue="w4Ho8QI303dNRH69rr/Hqu2+s4LG4mHN47GBkxscgMyX600hep7Tx4x5dKPTauyQ7UNSo4yFTzBVE/iJEWZ0nQ==" algorithmName="SHA-512" password="CC35"/>
  <autoFilter ref="C91:K34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0:H80"/>
    <mergeCell ref="E82:H82"/>
    <mergeCell ref="E84:H84"/>
    <mergeCell ref="L2:V2"/>
  </mergeCells>
  <hyperlinks>
    <hyperlink ref="F96" r:id="rId1" display="https://podminky.urs.cz/item/CS_URS_2024_02/131251103"/>
    <hyperlink ref="F102" r:id="rId2" display="https://podminky.urs.cz/item/CS_URS_2024_02/132251103"/>
    <hyperlink ref="F107" r:id="rId3" display="https://podminky.urs.cz/item/CS_URS_2024_02/151811131"/>
    <hyperlink ref="F112" r:id="rId4" display="https://podminky.urs.cz/item/CS_URS_2024_02/151811231"/>
    <hyperlink ref="F116" r:id="rId5" display="https://podminky.urs.cz/item/CS_URS_2024_02/162751117"/>
    <hyperlink ref="F121" r:id="rId6" display="https://podminky.urs.cz/item/CS_URS_2024_02/162751119"/>
    <hyperlink ref="F127" r:id="rId7" display="https://podminky.urs.cz/item/CS_URS_2024_02/171201231"/>
    <hyperlink ref="F131" r:id="rId8" display="https://podminky.urs.cz/item/CS_URS_2024_02/171251201"/>
    <hyperlink ref="F135" r:id="rId9" display="https://podminky.urs.cz/item/CS_URS_2024_02/174151101"/>
    <hyperlink ref="F149" r:id="rId10" display="https://podminky.urs.cz/item/CS_URS_2024_02/175151101"/>
    <hyperlink ref="F159" r:id="rId11" display="https://podminky.urs.cz/item/CS_URS_2024_02/451572111"/>
    <hyperlink ref="F165" r:id="rId12" display="https://podminky.urs.cz/item/CS_URS_2024_02/564231111"/>
    <hyperlink ref="F172" r:id="rId13" display="https://podminky.urs.cz/item/CS_URS_2024_02/871350410"/>
    <hyperlink ref="F186" r:id="rId14" display="https://podminky.urs.cz/item/CS_URS_2024_02/871360410"/>
    <hyperlink ref="F196" r:id="rId15" display="https://podminky.urs.cz/item/CS_URS_2024_02/877310410"/>
    <hyperlink ref="F204" r:id="rId16" display="https://podminky.urs.cz/item/CS_URS_2024_02/877350410"/>
    <hyperlink ref="F212" r:id="rId17" display="https://podminky.urs.cz/item/CS_URS_2024_02/877350430"/>
    <hyperlink ref="F218" r:id="rId18" display="https://podminky.urs.cz/item/CS_URS_2024_02/877360420"/>
    <hyperlink ref="F226" r:id="rId19" display="https://podminky.urs.cz/item/CS_URS_2024_02/877360430"/>
    <hyperlink ref="F234" r:id="rId20" display="https://podminky.urs.cz/item/CS_URS_2024_02/892351111"/>
    <hyperlink ref="F238" r:id="rId21" display="https://podminky.urs.cz/item/CS_URS_2024_02/892381111"/>
    <hyperlink ref="F242" r:id="rId22" display="https://podminky.urs.cz/item/CS_URS_2024_02/894411121"/>
    <hyperlink ref="F247" r:id="rId23" display="https://podminky.urs.cz/item/CS_URS_2024_02/894411151"/>
    <hyperlink ref="F252" r:id="rId24" display="https://podminky.urs.cz/item/CS_URS_2024_02/894138001"/>
    <hyperlink ref="F305" r:id="rId25" display="https://podminky.urs.cz/item/CS_URS_2024_02/894812321"/>
    <hyperlink ref="F310" r:id="rId26" display="https://podminky.urs.cz/item/CS_URS_2024_02/894812331"/>
    <hyperlink ref="F315" r:id="rId27" display="https://podminky.urs.cz/item/CS_URS_2024_02/894812332"/>
    <hyperlink ref="F320" r:id="rId28" display="https://podminky.urs.cz/item/CS_URS_2024_02/894812339"/>
    <hyperlink ref="F324" r:id="rId29" display="https://podminky.urs.cz/item/CS_URS_2024_02/894812357"/>
    <hyperlink ref="F329" r:id="rId30" display="https://podminky.urs.cz/item/CS_URS_2024_02/899104112"/>
    <hyperlink ref="F338" r:id="rId31" display="https://podminky.urs.cz/item/CS_URS_2024_02/919441211"/>
    <hyperlink ref="F344" r:id="rId32" display="https://podminky.urs.cz/item/CS_URS_2024_02/998276101"/>
    <hyperlink ref="F346" r:id="rId33" display="https://podminky.urs.cz/item/CS_URS_2024_02/998276127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4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107</v>
      </c>
      <c r="AZ2" s="141" t="s">
        <v>114</v>
      </c>
      <c r="BA2" s="141" t="s">
        <v>1489</v>
      </c>
      <c r="BB2" s="141" t="s">
        <v>181</v>
      </c>
      <c r="BC2" s="141" t="s">
        <v>256</v>
      </c>
      <c r="BD2" s="141" t="s">
        <v>88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88</v>
      </c>
      <c r="AZ3" s="141" t="s">
        <v>118</v>
      </c>
      <c r="BA3" s="141" t="s">
        <v>1490</v>
      </c>
      <c r="BB3" s="141" t="s">
        <v>147</v>
      </c>
      <c r="BC3" s="141" t="s">
        <v>636</v>
      </c>
      <c r="BD3" s="141" t="s">
        <v>88</v>
      </c>
    </row>
    <row r="4" s="1" customFormat="1" ht="24.96" customHeight="1">
      <c r="B4" s="23"/>
      <c r="D4" s="144" t="s">
        <v>120</v>
      </c>
      <c r="L4" s="23"/>
      <c r="M4" s="145" t="s">
        <v>10</v>
      </c>
      <c r="AT4" s="20" t="s">
        <v>4</v>
      </c>
      <c r="AZ4" s="141" t="s">
        <v>121</v>
      </c>
      <c r="BA4" s="141" t="s">
        <v>1490</v>
      </c>
      <c r="BB4" s="141" t="s">
        <v>147</v>
      </c>
      <c r="BC4" s="141" t="s">
        <v>1491</v>
      </c>
      <c r="BD4" s="141" t="s">
        <v>88</v>
      </c>
    </row>
    <row r="5" s="1" customFormat="1" ht="6.96" customHeight="1">
      <c r="B5" s="23"/>
      <c r="L5" s="23"/>
      <c r="AZ5" s="141" t="s">
        <v>123</v>
      </c>
      <c r="BA5" s="141" t="s">
        <v>241</v>
      </c>
      <c r="BB5" s="141" t="s">
        <v>147</v>
      </c>
      <c r="BC5" s="141" t="s">
        <v>473</v>
      </c>
      <c r="BD5" s="141" t="s">
        <v>88</v>
      </c>
    </row>
    <row r="6" s="1" customFormat="1" ht="12" customHeight="1">
      <c r="B6" s="23"/>
      <c r="D6" s="146" t="s">
        <v>16</v>
      </c>
      <c r="L6" s="23"/>
      <c r="AZ6" s="141" t="s">
        <v>125</v>
      </c>
      <c r="BA6" s="141" t="s">
        <v>251</v>
      </c>
      <c r="BB6" s="141" t="s">
        <v>212</v>
      </c>
      <c r="BC6" s="141" t="s">
        <v>1492</v>
      </c>
      <c r="BD6" s="141" t="s">
        <v>88</v>
      </c>
    </row>
    <row r="7" s="1" customFormat="1" ht="16.5" customHeight="1">
      <c r="B7" s="23"/>
      <c r="E7" s="147" t="str">
        <f>'Rekapitulace stavby'!K6</f>
        <v>Chodník podél silnice III/21233, Habartov - Na Rovince</v>
      </c>
      <c r="F7" s="146"/>
      <c r="G7" s="146"/>
      <c r="H7" s="146"/>
      <c r="L7" s="23"/>
      <c r="AZ7" s="141" t="s">
        <v>128</v>
      </c>
      <c r="BA7" s="141" t="s">
        <v>1493</v>
      </c>
      <c r="BB7" s="141" t="s">
        <v>212</v>
      </c>
      <c r="BC7" s="141" t="s">
        <v>1492</v>
      </c>
      <c r="BD7" s="141" t="s">
        <v>88</v>
      </c>
    </row>
    <row r="8" s="1" customFormat="1" ht="12" customHeight="1">
      <c r="B8" s="23"/>
      <c r="D8" s="146" t="s">
        <v>130</v>
      </c>
      <c r="L8" s="23"/>
      <c r="AZ8" s="141" t="s">
        <v>131</v>
      </c>
      <c r="BA8" s="141" t="s">
        <v>1494</v>
      </c>
      <c r="BB8" s="141" t="s">
        <v>212</v>
      </c>
      <c r="BC8" s="141" t="s">
        <v>1495</v>
      </c>
      <c r="BD8" s="141" t="s">
        <v>88</v>
      </c>
    </row>
    <row r="9" s="2" customFormat="1" ht="16.5" customHeight="1">
      <c r="A9" s="41"/>
      <c r="B9" s="47"/>
      <c r="C9" s="41"/>
      <c r="D9" s="41"/>
      <c r="E9" s="147" t="s">
        <v>1496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Z9" s="141" t="s">
        <v>134</v>
      </c>
      <c r="BA9" s="141" t="s">
        <v>1494</v>
      </c>
      <c r="BB9" s="141" t="s">
        <v>212</v>
      </c>
      <c r="BC9" s="141" t="s">
        <v>1492</v>
      </c>
      <c r="BD9" s="141" t="s">
        <v>88</v>
      </c>
    </row>
    <row r="10" s="2" customFormat="1" ht="12" customHeight="1">
      <c r="A10" s="41"/>
      <c r="B10" s="47"/>
      <c r="C10" s="41"/>
      <c r="D10" s="146" t="s">
        <v>137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Z10" s="141" t="s">
        <v>138</v>
      </c>
      <c r="BA10" s="141" t="s">
        <v>1249</v>
      </c>
      <c r="BB10" s="141" t="s">
        <v>212</v>
      </c>
      <c r="BC10" s="141" t="s">
        <v>1497</v>
      </c>
      <c r="BD10" s="141" t="s">
        <v>88</v>
      </c>
    </row>
    <row r="11" s="2" customFormat="1" ht="16.5" customHeight="1">
      <c r="A11" s="41"/>
      <c r="B11" s="47"/>
      <c r="C11" s="41"/>
      <c r="D11" s="41"/>
      <c r="E11" s="149" t="s">
        <v>1498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104</v>
      </c>
      <c r="G13" s="41"/>
      <c r="H13" s="41"/>
      <c r="I13" s="146" t="s">
        <v>20</v>
      </c>
      <c r="J13" s="136" t="s">
        <v>1499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22</v>
      </c>
      <c r="E14" s="41"/>
      <c r="F14" s="136" t="s">
        <v>23</v>
      </c>
      <c r="G14" s="41"/>
      <c r="H14" s="41"/>
      <c r="I14" s="146" t="s">
        <v>24</v>
      </c>
      <c r="J14" s="150" t="str">
        <f>'Rekapitulace stavby'!AN8</f>
        <v>8. 1. 2023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26</v>
      </c>
      <c r="E16" s="41"/>
      <c r="F16" s="41"/>
      <c r="G16" s="41"/>
      <c r="H16" s="41"/>
      <c r="I16" s="146" t="s">
        <v>27</v>
      </c>
      <c r="J16" s="136" t="s">
        <v>28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29</v>
      </c>
      <c r="F17" s="41"/>
      <c r="G17" s="41"/>
      <c r="H17" s="41"/>
      <c r="I17" s="146" t="s">
        <v>30</v>
      </c>
      <c r="J17" s="136" t="s">
        <v>31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32</v>
      </c>
      <c r="E19" s="41"/>
      <c r="F19" s="41"/>
      <c r="G19" s="41"/>
      <c r="H19" s="41"/>
      <c r="I19" s="146" t="s">
        <v>27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30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34</v>
      </c>
      <c r="E22" s="41"/>
      <c r="F22" s="41"/>
      <c r="G22" s="41"/>
      <c r="H22" s="41"/>
      <c r="I22" s="146" t="s">
        <v>27</v>
      </c>
      <c r="J22" s="136" t="s">
        <v>40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41</v>
      </c>
      <c r="F23" s="41"/>
      <c r="G23" s="41"/>
      <c r="H23" s="41"/>
      <c r="I23" s="146" t="s">
        <v>30</v>
      </c>
      <c r="J23" s="136" t="s">
        <v>1500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39</v>
      </c>
      <c r="E25" s="41"/>
      <c r="F25" s="41"/>
      <c r="G25" s="41"/>
      <c r="H25" s="41"/>
      <c r="I25" s="146" t="s">
        <v>27</v>
      </c>
      <c r="J25" s="136" t="s">
        <v>40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41</v>
      </c>
      <c r="F26" s="41"/>
      <c r="G26" s="41"/>
      <c r="H26" s="41"/>
      <c r="I26" s="146" t="s">
        <v>30</v>
      </c>
      <c r="J26" s="136" t="s">
        <v>42</v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43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42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6"/>
      <c r="E31" s="156"/>
      <c r="F31" s="156"/>
      <c r="G31" s="156"/>
      <c r="H31" s="156"/>
      <c r="I31" s="156"/>
      <c r="J31" s="156"/>
      <c r="K31" s="156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7" t="s">
        <v>45</v>
      </c>
      <c r="E32" s="41"/>
      <c r="F32" s="41"/>
      <c r="G32" s="41"/>
      <c r="H32" s="41"/>
      <c r="I32" s="41"/>
      <c r="J32" s="158">
        <f>ROUND(J89,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6"/>
      <c r="E33" s="156"/>
      <c r="F33" s="156"/>
      <c r="G33" s="156"/>
      <c r="H33" s="156"/>
      <c r="I33" s="156"/>
      <c r="J33" s="156"/>
      <c r="K33" s="156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9" t="s">
        <v>47</v>
      </c>
      <c r="G34" s="41"/>
      <c r="H34" s="41"/>
      <c r="I34" s="159" t="s">
        <v>46</v>
      </c>
      <c r="J34" s="159" t="s">
        <v>48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60" t="s">
        <v>49</v>
      </c>
      <c r="E35" s="146" t="s">
        <v>50</v>
      </c>
      <c r="F35" s="161">
        <f>ROUND((SUM(BE89:BE297)),  2)</f>
        <v>0</v>
      </c>
      <c r="G35" s="41"/>
      <c r="H35" s="41"/>
      <c r="I35" s="162">
        <v>0.20999999999999999</v>
      </c>
      <c r="J35" s="161">
        <f>ROUND(((SUM(BE89:BE297))*I35),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51</v>
      </c>
      <c r="F36" s="161">
        <f>ROUND((SUM(BF89:BF297)),  2)</f>
        <v>0</v>
      </c>
      <c r="G36" s="41"/>
      <c r="H36" s="41"/>
      <c r="I36" s="162">
        <v>0.12</v>
      </c>
      <c r="J36" s="161">
        <f>ROUND(((SUM(BF89:BF297))*I36),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52</v>
      </c>
      <c r="F37" s="161">
        <f>ROUND((SUM(BG89:BG297)),  2)</f>
        <v>0</v>
      </c>
      <c r="G37" s="41"/>
      <c r="H37" s="41"/>
      <c r="I37" s="162">
        <v>0.20999999999999999</v>
      </c>
      <c r="J37" s="161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53</v>
      </c>
      <c r="F38" s="161">
        <f>ROUND((SUM(BH89:BH297)),  2)</f>
        <v>0</v>
      </c>
      <c r="G38" s="41"/>
      <c r="H38" s="41"/>
      <c r="I38" s="162">
        <v>0.12</v>
      </c>
      <c r="J38" s="161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54</v>
      </c>
      <c r="F39" s="161">
        <f>ROUND((SUM(BI89:BI297)),  2)</f>
        <v>0</v>
      </c>
      <c r="G39" s="41"/>
      <c r="H39" s="41"/>
      <c r="I39" s="162">
        <v>0</v>
      </c>
      <c r="J39" s="161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3"/>
      <c r="D41" s="164" t="s">
        <v>55</v>
      </c>
      <c r="E41" s="165"/>
      <c r="F41" s="165"/>
      <c r="G41" s="166" t="s">
        <v>56</v>
      </c>
      <c r="H41" s="167" t="s">
        <v>57</v>
      </c>
      <c r="I41" s="165"/>
      <c r="J41" s="168">
        <f>SUM(J32:J39)</f>
        <v>0</v>
      </c>
      <c r="K41" s="169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70"/>
      <c r="C42" s="171"/>
      <c r="D42" s="171"/>
      <c r="E42" s="171"/>
      <c r="F42" s="171"/>
      <c r="G42" s="171"/>
      <c r="H42" s="171"/>
      <c r="I42" s="171"/>
      <c r="J42" s="171"/>
      <c r="K42" s="17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2"/>
      <c r="C46" s="173"/>
      <c r="D46" s="173"/>
      <c r="E46" s="173"/>
      <c r="F46" s="173"/>
      <c r="G46" s="173"/>
      <c r="H46" s="173"/>
      <c r="I46" s="173"/>
      <c r="J46" s="173"/>
      <c r="K46" s="17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233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4" t="str">
        <f>E7</f>
        <v>Chodník podél silnice III/21233, Habartov - Na Rovince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130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4" t="s">
        <v>1496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137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2022-31-431-SP - SO 431 - Soupis prací - Přeložka veřejného osvětlení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22</v>
      </c>
      <c r="D56" s="43"/>
      <c r="E56" s="43"/>
      <c r="F56" s="30" t="str">
        <f>F14</f>
        <v>silnice III/21233, Habartov - Na Rovince, Karlovar</v>
      </c>
      <c r="G56" s="43"/>
      <c r="H56" s="43"/>
      <c r="I56" s="35" t="s">
        <v>24</v>
      </c>
      <c r="J56" s="75" t="str">
        <f>IF(J14="","",J14)</f>
        <v>8. 1. 2023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26</v>
      </c>
      <c r="D58" s="43"/>
      <c r="E58" s="43"/>
      <c r="F58" s="30" t="str">
        <f>E17</f>
        <v>Město Habartov</v>
      </c>
      <c r="G58" s="43"/>
      <c r="H58" s="43"/>
      <c r="I58" s="35" t="s">
        <v>34</v>
      </c>
      <c r="J58" s="39" t="str">
        <f>E23</f>
        <v>Ing. Martin Haueisen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32</v>
      </c>
      <c r="D59" s="43"/>
      <c r="E59" s="43"/>
      <c r="F59" s="30" t="str">
        <f>IF(E20="","",E20)</f>
        <v>Vyplň údaj</v>
      </c>
      <c r="G59" s="43"/>
      <c r="H59" s="43"/>
      <c r="I59" s="35" t="s">
        <v>39</v>
      </c>
      <c r="J59" s="39" t="str">
        <f>E26</f>
        <v>Ing. Martin Haueisen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5" t="s">
        <v>257</v>
      </c>
      <c r="D61" s="176"/>
      <c r="E61" s="176"/>
      <c r="F61" s="176"/>
      <c r="G61" s="176"/>
      <c r="H61" s="176"/>
      <c r="I61" s="176"/>
      <c r="J61" s="177" t="s">
        <v>258</v>
      </c>
      <c r="K61" s="176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8" t="s">
        <v>77</v>
      </c>
      <c r="D63" s="43"/>
      <c r="E63" s="43"/>
      <c r="F63" s="43"/>
      <c r="G63" s="43"/>
      <c r="H63" s="43"/>
      <c r="I63" s="43"/>
      <c r="J63" s="105">
        <f>J89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259</v>
      </c>
    </row>
    <row r="64" s="9" customFormat="1" ht="24.96" customHeight="1">
      <c r="A64" s="9"/>
      <c r="B64" s="179"/>
      <c r="C64" s="180"/>
      <c r="D64" s="181" t="s">
        <v>275</v>
      </c>
      <c r="E64" s="182"/>
      <c r="F64" s="182"/>
      <c r="G64" s="182"/>
      <c r="H64" s="182"/>
      <c r="I64" s="182"/>
      <c r="J64" s="183">
        <f>J90</f>
        <v>0</v>
      </c>
      <c r="K64" s="180"/>
      <c r="L64" s="184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5"/>
      <c r="C65" s="128"/>
      <c r="D65" s="186" t="s">
        <v>1501</v>
      </c>
      <c r="E65" s="187"/>
      <c r="F65" s="187"/>
      <c r="G65" s="187"/>
      <c r="H65" s="187"/>
      <c r="I65" s="187"/>
      <c r="J65" s="188">
        <f>J91</f>
        <v>0</v>
      </c>
      <c r="K65" s="128"/>
      <c r="L65" s="18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5"/>
      <c r="C66" s="128"/>
      <c r="D66" s="186" t="s">
        <v>276</v>
      </c>
      <c r="E66" s="187"/>
      <c r="F66" s="187"/>
      <c r="G66" s="187"/>
      <c r="H66" s="187"/>
      <c r="I66" s="187"/>
      <c r="J66" s="188">
        <f>J197</f>
        <v>0</v>
      </c>
      <c r="K66" s="128"/>
      <c r="L66" s="18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79"/>
      <c r="C67" s="180"/>
      <c r="D67" s="181" t="s">
        <v>1502</v>
      </c>
      <c r="E67" s="182"/>
      <c r="F67" s="182"/>
      <c r="G67" s="182"/>
      <c r="H67" s="182"/>
      <c r="I67" s="182"/>
      <c r="J67" s="183">
        <f>J287</f>
        <v>0</v>
      </c>
      <c r="K67" s="180"/>
      <c r="L67" s="184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2" customFormat="1" ht="21.84" customHeight="1">
      <c r="A68" s="41"/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148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6.96" customHeight="1">
      <c r="A69" s="41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3" s="2" customFormat="1" ht="6.96" customHeight="1">
      <c r="A73" s="41"/>
      <c r="B73" s="64"/>
      <c r="C73" s="65"/>
      <c r="D73" s="65"/>
      <c r="E73" s="65"/>
      <c r="F73" s="65"/>
      <c r="G73" s="65"/>
      <c r="H73" s="65"/>
      <c r="I73" s="65"/>
      <c r="J73" s="65"/>
      <c r="K73" s="65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24.96" customHeight="1">
      <c r="A74" s="41"/>
      <c r="B74" s="42"/>
      <c r="C74" s="26" t="s">
        <v>277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16</v>
      </c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174" t="str">
        <f>E7</f>
        <v>Chodník podél silnice III/21233, Habartov - Na Rovince</v>
      </c>
      <c r="F77" s="35"/>
      <c r="G77" s="35"/>
      <c r="H77" s="35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1" customFormat="1" ht="12" customHeight="1">
      <c r="B78" s="24"/>
      <c r="C78" s="35" t="s">
        <v>130</v>
      </c>
      <c r="D78" s="25"/>
      <c r="E78" s="25"/>
      <c r="F78" s="25"/>
      <c r="G78" s="25"/>
      <c r="H78" s="25"/>
      <c r="I78" s="25"/>
      <c r="J78" s="25"/>
      <c r="K78" s="25"/>
      <c r="L78" s="23"/>
    </row>
    <row r="79" s="2" customFormat="1" ht="16.5" customHeight="1">
      <c r="A79" s="41"/>
      <c r="B79" s="42"/>
      <c r="C79" s="43"/>
      <c r="D79" s="43"/>
      <c r="E79" s="174" t="s">
        <v>1496</v>
      </c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137</v>
      </c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72" t="str">
        <f>E11</f>
        <v>2022-31-431-SP - SO 431 - Soupis prací - Přeložka veřejného osvětlení</v>
      </c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22</v>
      </c>
      <c r="D83" s="43"/>
      <c r="E83" s="43"/>
      <c r="F83" s="30" t="str">
        <f>F14</f>
        <v>silnice III/21233, Habartov - Na Rovince, Karlovar</v>
      </c>
      <c r="G83" s="43"/>
      <c r="H83" s="43"/>
      <c r="I83" s="35" t="s">
        <v>24</v>
      </c>
      <c r="J83" s="75" t="str">
        <f>IF(J14="","",J14)</f>
        <v>8. 1. 2023</v>
      </c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5.15" customHeight="1">
      <c r="A85" s="41"/>
      <c r="B85" s="42"/>
      <c r="C85" s="35" t="s">
        <v>26</v>
      </c>
      <c r="D85" s="43"/>
      <c r="E85" s="43"/>
      <c r="F85" s="30" t="str">
        <f>E17</f>
        <v>Město Habartov</v>
      </c>
      <c r="G85" s="43"/>
      <c r="H85" s="43"/>
      <c r="I85" s="35" t="s">
        <v>34</v>
      </c>
      <c r="J85" s="39" t="str">
        <f>E23</f>
        <v>Ing. Martin Haueisen</v>
      </c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5.15" customHeight="1">
      <c r="A86" s="41"/>
      <c r="B86" s="42"/>
      <c r="C86" s="35" t="s">
        <v>32</v>
      </c>
      <c r="D86" s="43"/>
      <c r="E86" s="43"/>
      <c r="F86" s="30" t="str">
        <f>IF(E20="","",E20)</f>
        <v>Vyplň údaj</v>
      </c>
      <c r="G86" s="43"/>
      <c r="H86" s="43"/>
      <c r="I86" s="35" t="s">
        <v>39</v>
      </c>
      <c r="J86" s="39" t="str">
        <f>E26</f>
        <v>Ing. Martin Haueisen</v>
      </c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0.32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11" customFormat="1" ht="29.28" customHeight="1">
      <c r="A88" s="190"/>
      <c r="B88" s="191"/>
      <c r="C88" s="192" t="s">
        <v>278</v>
      </c>
      <c r="D88" s="193" t="s">
        <v>64</v>
      </c>
      <c r="E88" s="193" t="s">
        <v>60</v>
      </c>
      <c r="F88" s="193" t="s">
        <v>61</v>
      </c>
      <c r="G88" s="193" t="s">
        <v>279</v>
      </c>
      <c r="H88" s="193" t="s">
        <v>280</v>
      </c>
      <c r="I88" s="193" t="s">
        <v>281</v>
      </c>
      <c r="J88" s="193" t="s">
        <v>258</v>
      </c>
      <c r="K88" s="194" t="s">
        <v>282</v>
      </c>
      <c r="L88" s="195"/>
      <c r="M88" s="95" t="s">
        <v>42</v>
      </c>
      <c r="N88" s="96" t="s">
        <v>49</v>
      </c>
      <c r="O88" s="96" t="s">
        <v>283</v>
      </c>
      <c r="P88" s="96" t="s">
        <v>284</v>
      </c>
      <c r="Q88" s="96" t="s">
        <v>285</v>
      </c>
      <c r="R88" s="96" t="s">
        <v>286</v>
      </c>
      <c r="S88" s="96" t="s">
        <v>287</v>
      </c>
      <c r="T88" s="97" t="s">
        <v>288</v>
      </c>
      <c r="U88" s="190"/>
      <c r="V88" s="190"/>
      <c r="W88" s="190"/>
      <c r="X88" s="190"/>
      <c r="Y88" s="190"/>
      <c r="Z88" s="190"/>
      <c r="AA88" s="190"/>
      <c r="AB88" s="190"/>
      <c r="AC88" s="190"/>
      <c r="AD88" s="190"/>
      <c r="AE88" s="190"/>
    </row>
    <row r="89" s="2" customFormat="1" ht="22.8" customHeight="1">
      <c r="A89" s="41"/>
      <c r="B89" s="42"/>
      <c r="C89" s="102" t="s">
        <v>289</v>
      </c>
      <c r="D89" s="43"/>
      <c r="E89" s="43"/>
      <c r="F89" s="43"/>
      <c r="G89" s="43"/>
      <c r="H89" s="43"/>
      <c r="I89" s="43"/>
      <c r="J89" s="196">
        <f>BK89</f>
        <v>0</v>
      </c>
      <c r="K89" s="43"/>
      <c r="L89" s="47"/>
      <c r="M89" s="98"/>
      <c r="N89" s="197"/>
      <c r="O89" s="99"/>
      <c r="P89" s="198">
        <f>P90+P287</f>
        <v>0</v>
      </c>
      <c r="Q89" s="99"/>
      <c r="R89" s="198">
        <f>R90+R287</f>
        <v>7.5223113199999991</v>
      </c>
      <c r="S89" s="99"/>
      <c r="T89" s="199">
        <f>T90+T287</f>
        <v>6.0227200000000005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78</v>
      </c>
      <c r="AU89" s="20" t="s">
        <v>259</v>
      </c>
      <c r="BK89" s="200">
        <f>BK90+BK287</f>
        <v>0</v>
      </c>
    </row>
    <row r="90" s="12" customFormat="1" ht="25.92" customHeight="1">
      <c r="A90" s="12"/>
      <c r="B90" s="201"/>
      <c r="C90" s="202"/>
      <c r="D90" s="203" t="s">
        <v>78</v>
      </c>
      <c r="E90" s="204" t="s">
        <v>350</v>
      </c>
      <c r="F90" s="204" t="s">
        <v>1192</v>
      </c>
      <c r="G90" s="202"/>
      <c r="H90" s="202"/>
      <c r="I90" s="205"/>
      <c r="J90" s="206">
        <f>BK90</f>
        <v>0</v>
      </c>
      <c r="K90" s="202"/>
      <c r="L90" s="207"/>
      <c r="M90" s="208"/>
      <c r="N90" s="209"/>
      <c r="O90" s="209"/>
      <c r="P90" s="210">
        <f>P91+P197</f>
        <v>0</v>
      </c>
      <c r="Q90" s="209"/>
      <c r="R90" s="210">
        <f>R91+R197</f>
        <v>7.5223113199999991</v>
      </c>
      <c r="S90" s="209"/>
      <c r="T90" s="211">
        <f>T91+T197</f>
        <v>6.0227200000000005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2" t="s">
        <v>188</v>
      </c>
      <c r="AT90" s="213" t="s">
        <v>78</v>
      </c>
      <c r="AU90" s="213" t="s">
        <v>79</v>
      </c>
      <c r="AY90" s="212" t="s">
        <v>292</v>
      </c>
      <c r="BK90" s="214">
        <f>BK91+BK197</f>
        <v>0</v>
      </c>
    </row>
    <row r="91" s="12" customFormat="1" ht="22.8" customHeight="1">
      <c r="A91" s="12"/>
      <c r="B91" s="201"/>
      <c r="C91" s="202"/>
      <c r="D91" s="203" t="s">
        <v>78</v>
      </c>
      <c r="E91" s="215" t="s">
        <v>1503</v>
      </c>
      <c r="F91" s="215" t="s">
        <v>1504</v>
      </c>
      <c r="G91" s="202"/>
      <c r="H91" s="202"/>
      <c r="I91" s="205"/>
      <c r="J91" s="216">
        <f>BK91</f>
        <v>0</v>
      </c>
      <c r="K91" s="202"/>
      <c r="L91" s="207"/>
      <c r="M91" s="208"/>
      <c r="N91" s="209"/>
      <c r="O91" s="209"/>
      <c r="P91" s="210">
        <f>SUM(P92:P196)</f>
        <v>0</v>
      </c>
      <c r="Q91" s="209"/>
      <c r="R91" s="210">
        <f>SUM(R92:R196)</f>
        <v>0</v>
      </c>
      <c r="S91" s="209"/>
      <c r="T91" s="211">
        <f>SUM(T92:T196)</f>
        <v>0.093719999999999998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2" t="s">
        <v>188</v>
      </c>
      <c r="AT91" s="213" t="s">
        <v>78</v>
      </c>
      <c r="AU91" s="213" t="s">
        <v>86</v>
      </c>
      <c r="AY91" s="212" t="s">
        <v>292</v>
      </c>
      <c r="BK91" s="214">
        <f>SUM(BK92:BK196)</f>
        <v>0</v>
      </c>
    </row>
    <row r="92" s="2" customFormat="1" ht="21.75" customHeight="1">
      <c r="A92" s="41"/>
      <c r="B92" s="42"/>
      <c r="C92" s="217" t="s">
        <v>86</v>
      </c>
      <c r="D92" s="217" t="s">
        <v>294</v>
      </c>
      <c r="E92" s="218" t="s">
        <v>1505</v>
      </c>
      <c r="F92" s="219" t="s">
        <v>1506</v>
      </c>
      <c r="G92" s="220" t="s">
        <v>181</v>
      </c>
      <c r="H92" s="221">
        <v>30</v>
      </c>
      <c r="I92" s="222"/>
      <c r="J92" s="223">
        <f>ROUND(I92*H92,2)</f>
        <v>0</v>
      </c>
      <c r="K92" s="219" t="s">
        <v>297</v>
      </c>
      <c r="L92" s="47"/>
      <c r="M92" s="224" t="s">
        <v>42</v>
      </c>
      <c r="N92" s="225" t="s">
        <v>50</v>
      </c>
      <c r="O92" s="87"/>
      <c r="P92" s="226">
        <f>O92*H92</f>
        <v>0</v>
      </c>
      <c r="Q92" s="226">
        <v>0</v>
      </c>
      <c r="R92" s="226">
        <f>Q92*H92</f>
        <v>0</v>
      </c>
      <c r="S92" s="226">
        <v>0</v>
      </c>
      <c r="T92" s="227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8" t="s">
        <v>659</v>
      </c>
      <c r="AT92" s="228" t="s">
        <v>294</v>
      </c>
      <c r="AU92" s="228" t="s">
        <v>88</v>
      </c>
      <c r="AY92" s="20" t="s">
        <v>292</v>
      </c>
      <c r="BE92" s="229">
        <f>IF(N92="základní",J92,0)</f>
        <v>0</v>
      </c>
      <c r="BF92" s="229">
        <f>IF(N92="snížená",J92,0)</f>
        <v>0</v>
      </c>
      <c r="BG92" s="229">
        <f>IF(N92="zákl. přenesená",J92,0)</f>
        <v>0</v>
      </c>
      <c r="BH92" s="229">
        <f>IF(N92="sníž. přenesená",J92,0)</f>
        <v>0</v>
      </c>
      <c r="BI92" s="229">
        <f>IF(N92="nulová",J92,0)</f>
        <v>0</v>
      </c>
      <c r="BJ92" s="20" t="s">
        <v>86</v>
      </c>
      <c r="BK92" s="229">
        <f>ROUND(I92*H92,2)</f>
        <v>0</v>
      </c>
      <c r="BL92" s="20" t="s">
        <v>659</v>
      </c>
      <c r="BM92" s="228" t="s">
        <v>1507</v>
      </c>
    </row>
    <row r="93" s="2" customFormat="1">
      <c r="A93" s="41"/>
      <c r="B93" s="42"/>
      <c r="C93" s="43"/>
      <c r="D93" s="230" t="s">
        <v>299</v>
      </c>
      <c r="E93" s="43"/>
      <c r="F93" s="231" t="s">
        <v>1508</v>
      </c>
      <c r="G93" s="43"/>
      <c r="H93" s="43"/>
      <c r="I93" s="232"/>
      <c r="J93" s="43"/>
      <c r="K93" s="43"/>
      <c r="L93" s="47"/>
      <c r="M93" s="233"/>
      <c r="N93" s="234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299</v>
      </c>
      <c r="AU93" s="20" t="s">
        <v>88</v>
      </c>
    </row>
    <row r="94" s="2" customFormat="1">
      <c r="A94" s="41"/>
      <c r="B94" s="42"/>
      <c r="C94" s="43"/>
      <c r="D94" s="237" t="s">
        <v>324</v>
      </c>
      <c r="E94" s="43"/>
      <c r="F94" s="268" t="s">
        <v>1509</v>
      </c>
      <c r="G94" s="43"/>
      <c r="H94" s="43"/>
      <c r="I94" s="232"/>
      <c r="J94" s="43"/>
      <c r="K94" s="43"/>
      <c r="L94" s="47"/>
      <c r="M94" s="233"/>
      <c r="N94" s="234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324</v>
      </c>
      <c r="AU94" s="20" t="s">
        <v>88</v>
      </c>
    </row>
    <row r="95" s="13" customFormat="1">
      <c r="A95" s="13"/>
      <c r="B95" s="235"/>
      <c r="C95" s="236"/>
      <c r="D95" s="237" t="s">
        <v>301</v>
      </c>
      <c r="E95" s="238" t="s">
        <v>42</v>
      </c>
      <c r="F95" s="239" t="s">
        <v>393</v>
      </c>
      <c r="G95" s="236"/>
      <c r="H95" s="238" t="s">
        <v>42</v>
      </c>
      <c r="I95" s="240"/>
      <c r="J95" s="236"/>
      <c r="K95" s="236"/>
      <c r="L95" s="241"/>
      <c r="M95" s="242"/>
      <c r="N95" s="243"/>
      <c r="O95" s="243"/>
      <c r="P95" s="243"/>
      <c r="Q95" s="243"/>
      <c r="R95" s="243"/>
      <c r="S95" s="243"/>
      <c r="T95" s="244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5" t="s">
        <v>301</v>
      </c>
      <c r="AU95" s="245" t="s">
        <v>88</v>
      </c>
      <c r="AV95" s="13" t="s">
        <v>86</v>
      </c>
      <c r="AW95" s="13" t="s">
        <v>38</v>
      </c>
      <c r="AX95" s="13" t="s">
        <v>79</v>
      </c>
      <c r="AY95" s="245" t="s">
        <v>292</v>
      </c>
    </row>
    <row r="96" s="14" customFormat="1">
      <c r="A96" s="14"/>
      <c r="B96" s="246"/>
      <c r="C96" s="247"/>
      <c r="D96" s="237" t="s">
        <v>301</v>
      </c>
      <c r="E96" s="248" t="s">
        <v>42</v>
      </c>
      <c r="F96" s="249" t="s">
        <v>1510</v>
      </c>
      <c r="G96" s="247"/>
      <c r="H96" s="250">
        <v>30</v>
      </c>
      <c r="I96" s="251"/>
      <c r="J96" s="247"/>
      <c r="K96" s="247"/>
      <c r="L96" s="252"/>
      <c r="M96" s="253"/>
      <c r="N96" s="254"/>
      <c r="O96" s="254"/>
      <c r="P96" s="254"/>
      <c r="Q96" s="254"/>
      <c r="R96" s="254"/>
      <c r="S96" s="254"/>
      <c r="T96" s="255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56" t="s">
        <v>301</v>
      </c>
      <c r="AU96" s="256" t="s">
        <v>88</v>
      </c>
      <c r="AV96" s="14" t="s">
        <v>88</v>
      </c>
      <c r="AW96" s="14" t="s">
        <v>38</v>
      </c>
      <c r="AX96" s="14" t="s">
        <v>79</v>
      </c>
      <c r="AY96" s="256" t="s">
        <v>292</v>
      </c>
    </row>
    <row r="97" s="15" customFormat="1">
      <c r="A97" s="15"/>
      <c r="B97" s="257"/>
      <c r="C97" s="258"/>
      <c r="D97" s="237" t="s">
        <v>301</v>
      </c>
      <c r="E97" s="259" t="s">
        <v>42</v>
      </c>
      <c r="F97" s="260" t="s">
        <v>303</v>
      </c>
      <c r="G97" s="258"/>
      <c r="H97" s="261">
        <v>30</v>
      </c>
      <c r="I97" s="262"/>
      <c r="J97" s="258"/>
      <c r="K97" s="258"/>
      <c r="L97" s="263"/>
      <c r="M97" s="264"/>
      <c r="N97" s="265"/>
      <c r="O97" s="265"/>
      <c r="P97" s="265"/>
      <c r="Q97" s="265"/>
      <c r="R97" s="265"/>
      <c r="S97" s="265"/>
      <c r="T97" s="266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T97" s="267" t="s">
        <v>301</v>
      </c>
      <c r="AU97" s="267" t="s">
        <v>88</v>
      </c>
      <c r="AV97" s="15" t="s">
        <v>150</v>
      </c>
      <c r="AW97" s="15" t="s">
        <v>38</v>
      </c>
      <c r="AX97" s="15" t="s">
        <v>86</v>
      </c>
      <c r="AY97" s="267" t="s">
        <v>292</v>
      </c>
    </row>
    <row r="98" s="2" customFormat="1" ht="21.75" customHeight="1">
      <c r="A98" s="41"/>
      <c r="B98" s="42"/>
      <c r="C98" s="217" t="s">
        <v>88</v>
      </c>
      <c r="D98" s="217" t="s">
        <v>294</v>
      </c>
      <c r="E98" s="218" t="s">
        <v>1511</v>
      </c>
      <c r="F98" s="219" t="s">
        <v>1512</v>
      </c>
      <c r="G98" s="220" t="s">
        <v>181</v>
      </c>
      <c r="H98" s="221">
        <v>40</v>
      </c>
      <c r="I98" s="222"/>
      <c r="J98" s="223">
        <f>ROUND(I98*H98,2)</f>
        <v>0</v>
      </c>
      <c r="K98" s="219" t="s">
        <v>297</v>
      </c>
      <c r="L98" s="47"/>
      <c r="M98" s="224" t="s">
        <v>42</v>
      </c>
      <c r="N98" s="225" t="s">
        <v>50</v>
      </c>
      <c r="O98" s="87"/>
      <c r="P98" s="226">
        <f>O98*H98</f>
        <v>0</v>
      </c>
      <c r="Q98" s="226">
        <v>0</v>
      </c>
      <c r="R98" s="226">
        <f>Q98*H98</f>
        <v>0</v>
      </c>
      <c r="S98" s="226">
        <v>0</v>
      </c>
      <c r="T98" s="227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8" t="s">
        <v>659</v>
      </c>
      <c r="AT98" s="228" t="s">
        <v>294</v>
      </c>
      <c r="AU98" s="228" t="s">
        <v>88</v>
      </c>
      <c r="AY98" s="20" t="s">
        <v>292</v>
      </c>
      <c r="BE98" s="229">
        <f>IF(N98="základní",J98,0)</f>
        <v>0</v>
      </c>
      <c r="BF98" s="229">
        <f>IF(N98="snížená",J98,0)</f>
        <v>0</v>
      </c>
      <c r="BG98" s="229">
        <f>IF(N98="zákl. přenesená",J98,0)</f>
        <v>0</v>
      </c>
      <c r="BH98" s="229">
        <f>IF(N98="sníž. přenesená",J98,0)</f>
        <v>0</v>
      </c>
      <c r="BI98" s="229">
        <f>IF(N98="nulová",J98,0)</f>
        <v>0</v>
      </c>
      <c r="BJ98" s="20" t="s">
        <v>86</v>
      </c>
      <c r="BK98" s="229">
        <f>ROUND(I98*H98,2)</f>
        <v>0</v>
      </c>
      <c r="BL98" s="20" t="s">
        <v>659</v>
      </c>
      <c r="BM98" s="228" t="s">
        <v>1513</v>
      </c>
    </row>
    <row r="99" s="2" customFormat="1">
      <c r="A99" s="41"/>
      <c r="B99" s="42"/>
      <c r="C99" s="43"/>
      <c r="D99" s="230" t="s">
        <v>299</v>
      </c>
      <c r="E99" s="43"/>
      <c r="F99" s="231" t="s">
        <v>1514</v>
      </c>
      <c r="G99" s="43"/>
      <c r="H99" s="43"/>
      <c r="I99" s="232"/>
      <c r="J99" s="43"/>
      <c r="K99" s="43"/>
      <c r="L99" s="47"/>
      <c r="M99" s="233"/>
      <c r="N99" s="234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299</v>
      </c>
      <c r="AU99" s="20" t="s">
        <v>88</v>
      </c>
    </row>
    <row r="100" s="2" customFormat="1">
      <c r="A100" s="41"/>
      <c r="B100" s="42"/>
      <c r="C100" s="43"/>
      <c r="D100" s="237" t="s">
        <v>324</v>
      </c>
      <c r="E100" s="43"/>
      <c r="F100" s="268" t="s">
        <v>1509</v>
      </c>
      <c r="G100" s="43"/>
      <c r="H100" s="43"/>
      <c r="I100" s="232"/>
      <c r="J100" s="43"/>
      <c r="K100" s="43"/>
      <c r="L100" s="47"/>
      <c r="M100" s="233"/>
      <c r="N100" s="234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324</v>
      </c>
      <c r="AU100" s="20" t="s">
        <v>88</v>
      </c>
    </row>
    <row r="101" s="13" customFormat="1">
      <c r="A101" s="13"/>
      <c r="B101" s="235"/>
      <c r="C101" s="236"/>
      <c r="D101" s="237" t="s">
        <v>301</v>
      </c>
      <c r="E101" s="238" t="s">
        <v>42</v>
      </c>
      <c r="F101" s="239" t="s">
        <v>393</v>
      </c>
      <c r="G101" s="236"/>
      <c r="H101" s="238" t="s">
        <v>42</v>
      </c>
      <c r="I101" s="240"/>
      <c r="J101" s="236"/>
      <c r="K101" s="236"/>
      <c r="L101" s="241"/>
      <c r="M101" s="242"/>
      <c r="N101" s="243"/>
      <c r="O101" s="243"/>
      <c r="P101" s="243"/>
      <c r="Q101" s="243"/>
      <c r="R101" s="243"/>
      <c r="S101" s="243"/>
      <c r="T101" s="244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5" t="s">
        <v>301</v>
      </c>
      <c r="AU101" s="245" t="s">
        <v>88</v>
      </c>
      <c r="AV101" s="13" t="s">
        <v>86</v>
      </c>
      <c r="AW101" s="13" t="s">
        <v>38</v>
      </c>
      <c r="AX101" s="13" t="s">
        <v>79</v>
      </c>
      <c r="AY101" s="245" t="s">
        <v>292</v>
      </c>
    </row>
    <row r="102" s="14" customFormat="1">
      <c r="A102" s="14"/>
      <c r="B102" s="246"/>
      <c r="C102" s="247"/>
      <c r="D102" s="237" t="s">
        <v>301</v>
      </c>
      <c r="E102" s="248" t="s">
        <v>42</v>
      </c>
      <c r="F102" s="249" t="s">
        <v>1515</v>
      </c>
      <c r="G102" s="247"/>
      <c r="H102" s="250">
        <v>40</v>
      </c>
      <c r="I102" s="251"/>
      <c r="J102" s="247"/>
      <c r="K102" s="247"/>
      <c r="L102" s="252"/>
      <c r="M102" s="253"/>
      <c r="N102" s="254"/>
      <c r="O102" s="254"/>
      <c r="P102" s="254"/>
      <c r="Q102" s="254"/>
      <c r="R102" s="254"/>
      <c r="S102" s="254"/>
      <c r="T102" s="255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6" t="s">
        <v>301</v>
      </c>
      <c r="AU102" s="256" t="s">
        <v>88</v>
      </c>
      <c r="AV102" s="14" t="s">
        <v>88</v>
      </c>
      <c r="AW102" s="14" t="s">
        <v>38</v>
      </c>
      <c r="AX102" s="14" t="s">
        <v>79</v>
      </c>
      <c r="AY102" s="256" t="s">
        <v>292</v>
      </c>
    </row>
    <row r="103" s="15" customFormat="1">
      <c r="A103" s="15"/>
      <c r="B103" s="257"/>
      <c r="C103" s="258"/>
      <c r="D103" s="237" t="s">
        <v>301</v>
      </c>
      <c r="E103" s="259" t="s">
        <v>42</v>
      </c>
      <c r="F103" s="260" t="s">
        <v>303</v>
      </c>
      <c r="G103" s="258"/>
      <c r="H103" s="261">
        <v>40</v>
      </c>
      <c r="I103" s="262"/>
      <c r="J103" s="258"/>
      <c r="K103" s="258"/>
      <c r="L103" s="263"/>
      <c r="M103" s="264"/>
      <c r="N103" s="265"/>
      <c r="O103" s="265"/>
      <c r="P103" s="265"/>
      <c r="Q103" s="265"/>
      <c r="R103" s="265"/>
      <c r="S103" s="265"/>
      <c r="T103" s="266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67" t="s">
        <v>301</v>
      </c>
      <c r="AU103" s="267" t="s">
        <v>88</v>
      </c>
      <c r="AV103" s="15" t="s">
        <v>150</v>
      </c>
      <c r="AW103" s="15" t="s">
        <v>38</v>
      </c>
      <c r="AX103" s="15" t="s">
        <v>86</v>
      </c>
      <c r="AY103" s="267" t="s">
        <v>292</v>
      </c>
    </row>
    <row r="104" s="2" customFormat="1" ht="16.5" customHeight="1">
      <c r="A104" s="41"/>
      <c r="B104" s="42"/>
      <c r="C104" s="217" t="s">
        <v>188</v>
      </c>
      <c r="D104" s="217" t="s">
        <v>294</v>
      </c>
      <c r="E104" s="218" t="s">
        <v>1516</v>
      </c>
      <c r="F104" s="219" t="s">
        <v>1517</v>
      </c>
      <c r="G104" s="220" t="s">
        <v>181</v>
      </c>
      <c r="H104" s="221">
        <v>5</v>
      </c>
      <c r="I104" s="222"/>
      <c r="J104" s="223">
        <f>ROUND(I104*H104,2)</f>
        <v>0</v>
      </c>
      <c r="K104" s="219" t="s">
        <v>297</v>
      </c>
      <c r="L104" s="47"/>
      <c r="M104" s="224" t="s">
        <v>42</v>
      </c>
      <c r="N104" s="225" t="s">
        <v>50</v>
      </c>
      <c r="O104" s="87"/>
      <c r="P104" s="226">
        <f>O104*H104</f>
        <v>0</v>
      </c>
      <c r="Q104" s="226">
        <v>0</v>
      </c>
      <c r="R104" s="226">
        <f>Q104*H104</f>
        <v>0</v>
      </c>
      <c r="S104" s="226">
        <v>0</v>
      </c>
      <c r="T104" s="227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8" t="s">
        <v>659</v>
      </c>
      <c r="AT104" s="228" t="s">
        <v>294</v>
      </c>
      <c r="AU104" s="228" t="s">
        <v>88</v>
      </c>
      <c r="AY104" s="20" t="s">
        <v>292</v>
      </c>
      <c r="BE104" s="229">
        <f>IF(N104="základní",J104,0)</f>
        <v>0</v>
      </c>
      <c r="BF104" s="229">
        <f>IF(N104="snížená",J104,0)</f>
        <v>0</v>
      </c>
      <c r="BG104" s="229">
        <f>IF(N104="zákl. přenesená",J104,0)</f>
        <v>0</v>
      </c>
      <c r="BH104" s="229">
        <f>IF(N104="sníž. přenesená",J104,0)</f>
        <v>0</v>
      </c>
      <c r="BI104" s="229">
        <f>IF(N104="nulová",J104,0)</f>
        <v>0</v>
      </c>
      <c r="BJ104" s="20" t="s">
        <v>86</v>
      </c>
      <c r="BK104" s="229">
        <f>ROUND(I104*H104,2)</f>
        <v>0</v>
      </c>
      <c r="BL104" s="20" t="s">
        <v>659</v>
      </c>
      <c r="BM104" s="228" t="s">
        <v>1518</v>
      </c>
    </row>
    <row r="105" s="2" customFormat="1">
      <c r="A105" s="41"/>
      <c r="B105" s="42"/>
      <c r="C105" s="43"/>
      <c r="D105" s="230" t="s">
        <v>299</v>
      </c>
      <c r="E105" s="43"/>
      <c r="F105" s="231" t="s">
        <v>1519</v>
      </c>
      <c r="G105" s="43"/>
      <c r="H105" s="43"/>
      <c r="I105" s="232"/>
      <c r="J105" s="43"/>
      <c r="K105" s="43"/>
      <c r="L105" s="47"/>
      <c r="M105" s="233"/>
      <c r="N105" s="234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299</v>
      </c>
      <c r="AU105" s="20" t="s">
        <v>88</v>
      </c>
    </row>
    <row r="106" s="2" customFormat="1">
      <c r="A106" s="41"/>
      <c r="B106" s="42"/>
      <c r="C106" s="43"/>
      <c r="D106" s="237" t="s">
        <v>324</v>
      </c>
      <c r="E106" s="43"/>
      <c r="F106" s="268" t="s">
        <v>1520</v>
      </c>
      <c r="G106" s="43"/>
      <c r="H106" s="43"/>
      <c r="I106" s="232"/>
      <c r="J106" s="43"/>
      <c r="K106" s="43"/>
      <c r="L106" s="47"/>
      <c r="M106" s="233"/>
      <c r="N106" s="234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324</v>
      </c>
      <c r="AU106" s="20" t="s">
        <v>88</v>
      </c>
    </row>
    <row r="107" s="14" customFormat="1">
      <c r="A107" s="14"/>
      <c r="B107" s="246"/>
      <c r="C107" s="247"/>
      <c r="D107" s="237" t="s">
        <v>301</v>
      </c>
      <c r="E107" s="248" t="s">
        <v>42</v>
      </c>
      <c r="F107" s="249" t="s">
        <v>114</v>
      </c>
      <c r="G107" s="247"/>
      <c r="H107" s="250">
        <v>5</v>
      </c>
      <c r="I107" s="251"/>
      <c r="J107" s="247"/>
      <c r="K107" s="247"/>
      <c r="L107" s="252"/>
      <c r="M107" s="253"/>
      <c r="N107" s="254"/>
      <c r="O107" s="254"/>
      <c r="P107" s="254"/>
      <c r="Q107" s="254"/>
      <c r="R107" s="254"/>
      <c r="S107" s="254"/>
      <c r="T107" s="255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6" t="s">
        <v>301</v>
      </c>
      <c r="AU107" s="256" t="s">
        <v>88</v>
      </c>
      <c r="AV107" s="14" t="s">
        <v>88</v>
      </c>
      <c r="AW107" s="14" t="s">
        <v>38</v>
      </c>
      <c r="AX107" s="14" t="s">
        <v>79</v>
      </c>
      <c r="AY107" s="256" t="s">
        <v>292</v>
      </c>
    </row>
    <row r="108" s="15" customFormat="1">
      <c r="A108" s="15"/>
      <c r="B108" s="257"/>
      <c r="C108" s="258"/>
      <c r="D108" s="237" t="s">
        <v>301</v>
      </c>
      <c r="E108" s="259" t="s">
        <v>42</v>
      </c>
      <c r="F108" s="260" t="s">
        <v>303</v>
      </c>
      <c r="G108" s="258"/>
      <c r="H108" s="261">
        <v>5</v>
      </c>
      <c r="I108" s="262"/>
      <c r="J108" s="258"/>
      <c r="K108" s="258"/>
      <c r="L108" s="263"/>
      <c r="M108" s="264"/>
      <c r="N108" s="265"/>
      <c r="O108" s="265"/>
      <c r="P108" s="265"/>
      <c r="Q108" s="265"/>
      <c r="R108" s="265"/>
      <c r="S108" s="265"/>
      <c r="T108" s="266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67" t="s">
        <v>301</v>
      </c>
      <c r="AU108" s="267" t="s">
        <v>88</v>
      </c>
      <c r="AV108" s="15" t="s">
        <v>150</v>
      </c>
      <c r="AW108" s="15" t="s">
        <v>38</v>
      </c>
      <c r="AX108" s="15" t="s">
        <v>86</v>
      </c>
      <c r="AY108" s="267" t="s">
        <v>292</v>
      </c>
    </row>
    <row r="109" s="2" customFormat="1" ht="16.5" customHeight="1">
      <c r="A109" s="41"/>
      <c r="B109" s="42"/>
      <c r="C109" s="217" t="s">
        <v>150</v>
      </c>
      <c r="D109" s="217" t="s">
        <v>294</v>
      </c>
      <c r="E109" s="218" t="s">
        <v>1521</v>
      </c>
      <c r="F109" s="219" t="s">
        <v>1522</v>
      </c>
      <c r="G109" s="220" t="s">
        <v>181</v>
      </c>
      <c r="H109" s="221">
        <v>5</v>
      </c>
      <c r="I109" s="222"/>
      <c r="J109" s="223">
        <f>ROUND(I109*H109,2)</f>
        <v>0</v>
      </c>
      <c r="K109" s="219" t="s">
        <v>297</v>
      </c>
      <c r="L109" s="47"/>
      <c r="M109" s="224" t="s">
        <v>42</v>
      </c>
      <c r="N109" s="225" t="s">
        <v>50</v>
      </c>
      <c r="O109" s="87"/>
      <c r="P109" s="226">
        <f>O109*H109</f>
        <v>0</v>
      </c>
      <c r="Q109" s="226">
        <v>0</v>
      </c>
      <c r="R109" s="226">
        <f>Q109*H109</f>
        <v>0</v>
      </c>
      <c r="S109" s="226">
        <v>0</v>
      </c>
      <c r="T109" s="227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8" t="s">
        <v>659</v>
      </c>
      <c r="AT109" s="228" t="s">
        <v>294</v>
      </c>
      <c r="AU109" s="228" t="s">
        <v>88</v>
      </c>
      <c r="AY109" s="20" t="s">
        <v>292</v>
      </c>
      <c r="BE109" s="229">
        <f>IF(N109="základní",J109,0)</f>
        <v>0</v>
      </c>
      <c r="BF109" s="229">
        <f>IF(N109="snížená",J109,0)</f>
        <v>0</v>
      </c>
      <c r="BG109" s="229">
        <f>IF(N109="zákl. přenesená",J109,0)</f>
        <v>0</v>
      </c>
      <c r="BH109" s="229">
        <f>IF(N109="sníž. přenesená",J109,0)</f>
        <v>0</v>
      </c>
      <c r="BI109" s="229">
        <f>IF(N109="nulová",J109,0)</f>
        <v>0</v>
      </c>
      <c r="BJ109" s="20" t="s">
        <v>86</v>
      </c>
      <c r="BK109" s="229">
        <f>ROUND(I109*H109,2)</f>
        <v>0</v>
      </c>
      <c r="BL109" s="20" t="s">
        <v>659</v>
      </c>
      <c r="BM109" s="228" t="s">
        <v>1523</v>
      </c>
    </row>
    <row r="110" s="2" customFormat="1">
      <c r="A110" s="41"/>
      <c r="B110" s="42"/>
      <c r="C110" s="43"/>
      <c r="D110" s="230" t="s">
        <v>299</v>
      </c>
      <c r="E110" s="43"/>
      <c r="F110" s="231" t="s">
        <v>1524</v>
      </c>
      <c r="G110" s="43"/>
      <c r="H110" s="43"/>
      <c r="I110" s="232"/>
      <c r="J110" s="43"/>
      <c r="K110" s="43"/>
      <c r="L110" s="47"/>
      <c r="M110" s="233"/>
      <c r="N110" s="234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299</v>
      </c>
      <c r="AU110" s="20" t="s">
        <v>88</v>
      </c>
    </row>
    <row r="111" s="2" customFormat="1">
      <c r="A111" s="41"/>
      <c r="B111" s="42"/>
      <c r="C111" s="43"/>
      <c r="D111" s="237" t="s">
        <v>324</v>
      </c>
      <c r="E111" s="43"/>
      <c r="F111" s="268" t="s">
        <v>1525</v>
      </c>
      <c r="G111" s="43"/>
      <c r="H111" s="43"/>
      <c r="I111" s="232"/>
      <c r="J111" s="43"/>
      <c r="K111" s="43"/>
      <c r="L111" s="47"/>
      <c r="M111" s="233"/>
      <c r="N111" s="234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324</v>
      </c>
      <c r="AU111" s="20" t="s">
        <v>88</v>
      </c>
    </row>
    <row r="112" s="14" customFormat="1">
      <c r="A112" s="14"/>
      <c r="B112" s="246"/>
      <c r="C112" s="247"/>
      <c r="D112" s="237" t="s">
        <v>301</v>
      </c>
      <c r="E112" s="248" t="s">
        <v>42</v>
      </c>
      <c r="F112" s="249" t="s">
        <v>114</v>
      </c>
      <c r="G112" s="247"/>
      <c r="H112" s="250">
        <v>5</v>
      </c>
      <c r="I112" s="251"/>
      <c r="J112" s="247"/>
      <c r="K112" s="247"/>
      <c r="L112" s="252"/>
      <c r="M112" s="253"/>
      <c r="N112" s="254"/>
      <c r="O112" s="254"/>
      <c r="P112" s="254"/>
      <c r="Q112" s="254"/>
      <c r="R112" s="254"/>
      <c r="S112" s="254"/>
      <c r="T112" s="255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6" t="s">
        <v>301</v>
      </c>
      <c r="AU112" s="256" t="s">
        <v>88</v>
      </c>
      <c r="AV112" s="14" t="s">
        <v>88</v>
      </c>
      <c r="AW112" s="14" t="s">
        <v>38</v>
      </c>
      <c r="AX112" s="14" t="s">
        <v>79</v>
      </c>
      <c r="AY112" s="256" t="s">
        <v>292</v>
      </c>
    </row>
    <row r="113" s="15" customFormat="1">
      <c r="A113" s="15"/>
      <c r="B113" s="257"/>
      <c r="C113" s="258"/>
      <c r="D113" s="237" t="s">
        <v>301</v>
      </c>
      <c r="E113" s="259" t="s">
        <v>42</v>
      </c>
      <c r="F113" s="260" t="s">
        <v>303</v>
      </c>
      <c r="G113" s="258"/>
      <c r="H113" s="261">
        <v>5</v>
      </c>
      <c r="I113" s="262"/>
      <c r="J113" s="258"/>
      <c r="K113" s="258"/>
      <c r="L113" s="263"/>
      <c r="M113" s="264"/>
      <c r="N113" s="265"/>
      <c r="O113" s="265"/>
      <c r="P113" s="265"/>
      <c r="Q113" s="265"/>
      <c r="R113" s="265"/>
      <c r="S113" s="265"/>
      <c r="T113" s="266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67" t="s">
        <v>301</v>
      </c>
      <c r="AU113" s="267" t="s">
        <v>88</v>
      </c>
      <c r="AV113" s="15" t="s">
        <v>150</v>
      </c>
      <c r="AW113" s="15" t="s">
        <v>38</v>
      </c>
      <c r="AX113" s="15" t="s">
        <v>86</v>
      </c>
      <c r="AY113" s="267" t="s">
        <v>292</v>
      </c>
    </row>
    <row r="114" s="2" customFormat="1" ht="16.5" customHeight="1">
      <c r="A114" s="41"/>
      <c r="B114" s="42"/>
      <c r="C114" s="217" t="s">
        <v>256</v>
      </c>
      <c r="D114" s="217" t="s">
        <v>294</v>
      </c>
      <c r="E114" s="218" t="s">
        <v>1526</v>
      </c>
      <c r="F114" s="219" t="s">
        <v>1527</v>
      </c>
      <c r="G114" s="220" t="s">
        <v>181</v>
      </c>
      <c r="H114" s="221">
        <v>5</v>
      </c>
      <c r="I114" s="222"/>
      <c r="J114" s="223">
        <f>ROUND(I114*H114,2)</f>
        <v>0</v>
      </c>
      <c r="K114" s="219" t="s">
        <v>297</v>
      </c>
      <c r="L114" s="47"/>
      <c r="M114" s="224" t="s">
        <v>42</v>
      </c>
      <c r="N114" s="225" t="s">
        <v>50</v>
      </c>
      <c r="O114" s="87"/>
      <c r="P114" s="226">
        <f>O114*H114</f>
        <v>0</v>
      </c>
      <c r="Q114" s="226">
        <v>0</v>
      </c>
      <c r="R114" s="226">
        <f>Q114*H114</f>
        <v>0</v>
      </c>
      <c r="S114" s="226">
        <v>0</v>
      </c>
      <c r="T114" s="227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8" t="s">
        <v>659</v>
      </c>
      <c r="AT114" s="228" t="s">
        <v>294</v>
      </c>
      <c r="AU114" s="228" t="s">
        <v>88</v>
      </c>
      <c r="AY114" s="20" t="s">
        <v>292</v>
      </c>
      <c r="BE114" s="229">
        <f>IF(N114="základní",J114,0)</f>
        <v>0</v>
      </c>
      <c r="BF114" s="229">
        <f>IF(N114="snížená",J114,0)</f>
        <v>0</v>
      </c>
      <c r="BG114" s="229">
        <f>IF(N114="zákl. přenesená",J114,0)</f>
        <v>0</v>
      </c>
      <c r="BH114" s="229">
        <f>IF(N114="sníž. přenesená",J114,0)</f>
        <v>0</v>
      </c>
      <c r="BI114" s="229">
        <f>IF(N114="nulová",J114,0)</f>
        <v>0</v>
      </c>
      <c r="BJ114" s="20" t="s">
        <v>86</v>
      </c>
      <c r="BK114" s="229">
        <f>ROUND(I114*H114,2)</f>
        <v>0</v>
      </c>
      <c r="BL114" s="20" t="s">
        <v>659</v>
      </c>
      <c r="BM114" s="228" t="s">
        <v>1528</v>
      </c>
    </row>
    <row r="115" s="2" customFormat="1">
      <c r="A115" s="41"/>
      <c r="B115" s="42"/>
      <c r="C115" s="43"/>
      <c r="D115" s="230" t="s">
        <v>299</v>
      </c>
      <c r="E115" s="43"/>
      <c r="F115" s="231" t="s">
        <v>1529</v>
      </c>
      <c r="G115" s="43"/>
      <c r="H115" s="43"/>
      <c r="I115" s="232"/>
      <c r="J115" s="43"/>
      <c r="K115" s="43"/>
      <c r="L115" s="47"/>
      <c r="M115" s="233"/>
      <c r="N115" s="234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299</v>
      </c>
      <c r="AU115" s="20" t="s">
        <v>88</v>
      </c>
    </row>
    <row r="116" s="2" customFormat="1">
      <c r="A116" s="41"/>
      <c r="B116" s="42"/>
      <c r="C116" s="43"/>
      <c r="D116" s="237" t="s">
        <v>324</v>
      </c>
      <c r="E116" s="43"/>
      <c r="F116" s="268" t="s">
        <v>1530</v>
      </c>
      <c r="G116" s="43"/>
      <c r="H116" s="43"/>
      <c r="I116" s="232"/>
      <c r="J116" s="43"/>
      <c r="K116" s="43"/>
      <c r="L116" s="47"/>
      <c r="M116" s="233"/>
      <c r="N116" s="234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324</v>
      </c>
      <c r="AU116" s="20" t="s">
        <v>88</v>
      </c>
    </row>
    <row r="117" s="14" customFormat="1">
      <c r="A117" s="14"/>
      <c r="B117" s="246"/>
      <c r="C117" s="247"/>
      <c r="D117" s="237" t="s">
        <v>301</v>
      </c>
      <c r="E117" s="248" t="s">
        <v>42</v>
      </c>
      <c r="F117" s="249" t="s">
        <v>114</v>
      </c>
      <c r="G117" s="247"/>
      <c r="H117" s="250">
        <v>5</v>
      </c>
      <c r="I117" s="251"/>
      <c r="J117" s="247"/>
      <c r="K117" s="247"/>
      <c r="L117" s="252"/>
      <c r="M117" s="253"/>
      <c r="N117" s="254"/>
      <c r="O117" s="254"/>
      <c r="P117" s="254"/>
      <c r="Q117" s="254"/>
      <c r="R117" s="254"/>
      <c r="S117" s="254"/>
      <c r="T117" s="255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6" t="s">
        <v>301</v>
      </c>
      <c r="AU117" s="256" t="s">
        <v>88</v>
      </c>
      <c r="AV117" s="14" t="s">
        <v>88</v>
      </c>
      <c r="AW117" s="14" t="s">
        <v>38</v>
      </c>
      <c r="AX117" s="14" t="s">
        <v>79</v>
      </c>
      <c r="AY117" s="256" t="s">
        <v>292</v>
      </c>
    </row>
    <row r="118" s="15" customFormat="1">
      <c r="A118" s="15"/>
      <c r="B118" s="257"/>
      <c r="C118" s="258"/>
      <c r="D118" s="237" t="s">
        <v>301</v>
      </c>
      <c r="E118" s="259" t="s">
        <v>42</v>
      </c>
      <c r="F118" s="260" t="s">
        <v>303</v>
      </c>
      <c r="G118" s="258"/>
      <c r="H118" s="261">
        <v>5</v>
      </c>
      <c r="I118" s="262"/>
      <c r="J118" s="258"/>
      <c r="K118" s="258"/>
      <c r="L118" s="263"/>
      <c r="M118" s="264"/>
      <c r="N118" s="265"/>
      <c r="O118" s="265"/>
      <c r="P118" s="265"/>
      <c r="Q118" s="265"/>
      <c r="R118" s="265"/>
      <c r="S118" s="265"/>
      <c r="T118" s="266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67" t="s">
        <v>301</v>
      </c>
      <c r="AU118" s="267" t="s">
        <v>88</v>
      </c>
      <c r="AV118" s="15" t="s">
        <v>150</v>
      </c>
      <c r="AW118" s="15" t="s">
        <v>38</v>
      </c>
      <c r="AX118" s="15" t="s">
        <v>86</v>
      </c>
      <c r="AY118" s="267" t="s">
        <v>292</v>
      </c>
    </row>
    <row r="119" s="2" customFormat="1" ht="16.5" customHeight="1">
      <c r="A119" s="41"/>
      <c r="B119" s="42"/>
      <c r="C119" s="217" t="s">
        <v>178</v>
      </c>
      <c r="D119" s="217" t="s">
        <v>294</v>
      </c>
      <c r="E119" s="218" t="s">
        <v>1531</v>
      </c>
      <c r="F119" s="219" t="s">
        <v>1532</v>
      </c>
      <c r="G119" s="220" t="s">
        <v>181</v>
      </c>
      <c r="H119" s="221">
        <v>5</v>
      </c>
      <c r="I119" s="222"/>
      <c r="J119" s="223">
        <f>ROUND(I119*H119,2)</f>
        <v>0</v>
      </c>
      <c r="K119" s="219" t="s">
        <v>297</v>
      </c>
      <c r="L119" s="47"/>
      <c r="M119" s="224" t="s">
        <v>42</v>
      </c>
      <c r="N119" s="225" t="s">
        <v>50</v>
      </c>
      <c r="O119" s="87"/>
      <c r="P119" s="226">
        <f>O119*H119</f>
        <v>0</v>
      </c>
      <c r="Q119" s="226">
        <v>0</v>
      </c>
      <c r="R119" s="226">
        <f>Q119*H119</f>
        <v>0</v>
      </c>
      <c r="S119" s="226">
        <v>0</v>
      </c>
      <c r="T119" s="227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8" t="s">
        <v>659</v>
      </c>
      <c r="AT119" s="228" t="s">
        <v>294</v>
      </c>
      <c r="AU119" s="228" t="s">
        <v>88</v>
      </c>
      <c r="AY119" s="20" t="s">
        <v>292</v>
      </c>
      <c r="BE119" s="229">
        <f>IF(N119="základní",J119,0)</f>
        <v>0</v>
      </c>
      <c r="BF119" s="229">
        <f>IF(N119="snížená",J119,0)</f>
        <v>0</v>
      </c>
      <c r="BG119" s="229">
        <f>IF(N119="zákl. přenesená",J119,0)</f>
        <v>0</v>
      </c>
      <c r="BH119" s="229">
        <f>IF(N119="sníž. přenesená",J119,0)</f>
        <v>0</v>
      </c>
      <c r="BI119" s="229">
        <f>IF(N119="nulová",J119,0)</f>
        <v>0</v>
      </c>
      <c r="BJ119" s="20" t="s">
        <v>86</v>
      </c>
      <c r="BK119" s="229">
        <f>ROUND(I119*H119,2)</f>
        <v>0</v>
      </c>
      <c r="BL119" s="20" t="s">
        <v>659</v>
      </c>
      <c r="BM119" s="228" t="s">
        <v>1533</v>
      </c>
    </row>
    <row r="120" s="2" customFormat="1">
      <c r="A120" s="41"/>
      <c r="B120" s="42"/>
      <c r="C120" s="43"/>
      <c r="D120" s="230" t="s">
        <v>299</v>
      </c>
      <c r="E120" s="43"/>
      <c r="F120" s="231" t="s">
        <v>1534</v>
      </c>
      <c r="G120" s="43"/>
      <c r="H120" s="43"/>
      <c r="I120" s="232"/>
      <c r="J120" s="43"/>
      <c r="K120" s="43"/>
      <c r="L120" s="47"/>
      <c r="M120" s="233"/>
      <c r="N120" s="234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299</v>
      </c>
      <c r="AU120" s="20" t="s">
        <v>88</v>
      </c>
    </row>
    <row r="121" s="2" customFormat="1">
      <c r="A121" s="41"/>
      <c r="B121" s="42"/>
      <c r="C121" s="43"/>
      <c r="D121" s="237" t="s">
        <v>324</v>
      </c>
      <c r="E121" s="43"/>
      <c r="F121" s="268" t="s">
        <v>1535</v>
      </c>
      <c r="G121" s="43"/>
      <c r="H121" s="43"/>
      <c r="I121" s="232"/>
      <c r="J121" s="43"/>
      <c r="K121" s="43"/>
      <c r="L121" s="47"/>
      <c r="M121" s="233"/>
      <c r="N121" s="234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324</v>
      </c>
      <c r="AU121" s="20" t="s">
        <v>88</v>
      </c>
    </row>
    <row r="122" s="14" customFormat="1">
      <c r="A122" s="14"/>
      <c r="B122" s="246"/>
      <c r="C122" s="247"/>
      <c r="D122" s="237" t="s">
        <v>301</v>
      </c>
      <c r="E122" s="248" t="s">
        <v>42</v>
      </c>
      <c r="F122" s="249" t="s">
        <v>114</v>
      </c>
      <c r="G122" s="247"/>
      <c r="H122" s="250">
        <v>5</v>
      </c>
      <c r="I122" s="251"/>
      <c r="J122" s="247"/>
      <c r="K122" s="247"/>
      <c r="L122" s="252"/>
      <c r="M122" s="253"/>
      <c r="N122" s="254"/>
      <c r="O122" s="254"/>
      <c r="P122" s="254"/>
      <c r="Q122" s="254"/>
      <c r="R122" s="254"/>
      <c r="S122" s="254"/>
      <c r="T122" s="255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6" t="s">
        <v>301</v>
      </c>
      <c r="AU122" s="256" t="s">
        <v>88</v>
      </c>
      <c r="AV122" s="14" t="s">
        <v>88</v>
      </c>
      <c r="AW122" s="14" t="s">
        <v>38</v>
      </c>
      <c r="AX122" s="14" t="s">
        <v>79</v>
      </c>
      <c r="AY122" s="256" t="s">
        <v>292</v>
      </c>
    </row>
    <row r="123" s="15" customFormat="1">
      <c r="A123" s="15"/>
      <c r="B123" s="257"/>
      <c r="C123" s="258"/>
      <c r="D123" s="237" t="s">
        <v>301</v>
      </c>
      <c r="E123" s="259" t="s">
        <v>42</v>
      </c>
      <c r="F123" s="260" t="s">
        <v>303</v>
      </c>
      <c r="G123" s="258"/>
      <c r="H123" s="261">
        <v>5</v>
      </c>
      <c r="I123" s="262"/>
      <c r="J123" s="258"/>
      <c r="K123" s="258"/>
      <c r="L123" s="263"/>
      <c r="M123" s="264"/>
      <c r="N123" s="265"/>
      <c r="O123" s="265"/>
      <c r="P123" s="265"/>
      <c r="Q123" s="265"/>
      <c r="R123" s="265"/>
      <c r="S123" s="265"/>
      <c r="T123" s="266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67" t="s">
        <v>301</v>
      </c>
      <c r="AU123" s="267" t="s">
        <v>88</v>
      </c>
      <c r="AV123" s="15" t="s">
        <v>150</v>
      </c>
      <c r="AW123" s="15" t="s">
        <v>38</v>
      </c>
      <c r="AX123" s="15" t="s">
        <v>86</v>
      </c>
      <c r="AY123" s="267" t="s">
        <v>292</v>
      </c>
    </row>
    <row r="124" s="2" customFormat="1" ht="24.15" customHeight="1">
      <c r="A124" s="41"/>
      <c r="B124" s="42"/>
      <c r="C124" s="217" t="s">
        <v>182</v>
      </c>
      <c r="D124" s="217" t="s">
        <v>294</v>
      </c>
      <c r="E124" s="218" t="s">
        <v>1536</v>
      </c>
      <c r="F124" s="219" t="s">
        <v>1537</v>
      </c>
      <c r="G124" s="220" t="s">
        <v>147</v>
      </c>
      <c r="H124" s="221">
        <v>206</v>
      </c>
      <c r="I124" s="222"/>
      <c r="J124" s="223">
        <f>ROUND(I124*H124,2)</f>
        <v>0</v>
      </c>
      <c r="K124" s="219" t="s">
        <v>297</v>
      </c>
      <c r="L124" s="47"/>
      <c r="M124" s="224" t="s">
        <v>42</v>
      </c>
      <c r="N124" s="225" t="s">
        <v>50</v>
      </c>
      <c r="O124" s="87"/>
      <c r="P124" s="226">
        <f>O124*H124</f>
        <v>0</v>
      </c>
      <c r="Q124" s="226">
        <v>0</v>
      </c>
      <c r="R124" s="226">
        <f>Q124*H124</f>
        <v>0</v>
      </c>
      <c r="S124" s="226">
        <v>0</v>
      </c>
      <c r="T124" s="227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8" t="s">
        <v>659</v>
      </c>
      <c r="AT124" s="228" t="s">
        <v>294</v>
      </c>
      <c r="AU124" s="228" t="s">
        <v>88</v>
      </c>
      <c r="AY124" s="20" t="s">
        <v>292</v>
      </c>
      <c r="BE124" s="229">
        <f>IF(N124="základní",J124,0)</f>
        <v>0</v>
      </c>
      <c r="BF124" s="229">
        <f>IF(N124="snížená",J124,0)</f>
        <v>0</v>
      </c>
      <c r="BG124" s="229">
        <f>IF(N124="zákl. přenesená",J124,0)</f>
        <v>0</v>
      </c>
      <c r="BH124" s="229">
        <f>IF(N124="sníž. přenesená",J124,0)</f>
        <v>0</v>
      </c>
      <c r="BI124" s="229">
        <f>IF(N124="nulová",J124,0)</f>
        <v>0</v>
      </c>
      <c r="BJ124" s="20" t="s">
        <v>86</v>
      </c>
      <c r="BK124" s="229">
        <f>ROUND(I124*H124,2)</f>
        <v>0</v>
      </c>
      <c r="BL124" s="20" t="s">
        <v>659</v>
      </c>
      <c r="BM124" s="228" t="s">
        <v>1538</v>
      </c>
    </row>
    <row r="125" s="2" customFormat="1">
      <c r="A125" s="41"/>
      <c r="B125" s="42"/>
      <c r="C125" s="43"/>
      <c r="D125" s="230" t="s">
        <v>299</v>
      </c>
      <c r="E125" s="43"/>
      <c r="F125" s="231" t="s">
        <v>1539</v>
      </c>
      <c r="G125" s="43"/>
      <c r="H125" s="43"/>
      <c r="I125" s="232"/>
      <c r="J125" s="43"/>
      <c r="K125" s="43"/>
      <c r="L125" s="47"/>
      <c r="M125" s="233"/>
      <c r="N125" s="234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299</v>
      </c>
      <c r="AU125" s="20" t="s">
        <v>88</v>
      </c>
    </row>
    <row r="126" s="2" customFormat="1">
      <c r="A126" s="41"/>
      <c r="B126" s="42"/>
      <c r="C126" s="43"/>
      <c r="D126" s="237" t="s">
        <v>324</v>
      </c>
      <c r="E126" s="43"/>
      <c r="F126" s="268" t="s">
        <v>1540</v>
      </c>
      <c r="G126" s="43"/>
      <c r="H126" s="43"/>
      <c r="I126" s="232"/>
      <c r="J126" s="43"/>
      <c r="K126" s="43"/>
      <c r="L126" s="47"/>
      <c r="M126" s="233"/>
      <c r="N126" s="234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324</v>
      </c>
      <c r="AU126" s="20" t="s">
        <v>88</v>
      </c>
    </row>
    <row r="127" s="14" customFormat="1">
      <c r="A127" s="14"/>
      <c r="B127" s="246"/>
      <c r="C127" s="247"/>
      <c r="D127" s="237" t="s">
        <v>301</v>
      </c>
      <c r="E127" s="248" t="s">
        <v>42</v>
      </c>
      <c r="F127" s="249" t="s">
        <v>121</v>
      </c>
      <c r="G127" s="247"/>
      <c r="H127" s="250">
        <v>206</v>
      </c>
      <c r="I127" s="251"/>
      <c r="J127" s="247"/>
      <c r="K127" s="247"/>
      <c r="L127" s="252"/>
      <c r="M127" s="253"/>
      <c r="N127" s="254"/>
      <c r="O127" s="254"/>
      <c r="P127" s="254"/>
      <c r="Q127" s="254"/>
      <c r="R127" s="254"/>
      <c r="S127" s="254"/>
      <c r="T127" s="255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6" t="s">
        <v>301</v>
      </c>
      <c r="AU127" s="256" t="s">
        <v>88</v>
      </c>
      <c r="AV127" s="14" t="s">
        <v>88</v>
      </c>
      <c r="AW127" s="14" t="s">
        <v>38</v>
      </c>
      <c r="AX127" s="14" t="s">
        <v>79</v>
      </c>
      <c r="AY127" s="256" t="s">
        <v>292</v>
      </c>
    </row>
    <row r="128" s="15" customFormat="1">
      <c r="A128" s="15"/>
      <c r="B128" s="257"/>
      <c r="C128" s="258"/>
      <c r="D128" s="237" t="s">
        <v>301</v>
      </c>
      <c r="E128" s="259" t="s">
        <v>42</v>
      </c>
      <c r="F128" s="260" t="s">
        <v>303</v>
      </c>
      <c r="G128" s="258"/>
      <c r="H128" s="261">
        <v>206</v>
      </c>
      <c r="I128" s="262"/>
      <c r="J128" s="258"/>
      <c r="K128" s="258"/>
      <c r="L128" s="263"/>
      <c r="M128" s="264"/>
      <c r="N128" s="265"/>
      <c r="O128" s="265"/>
      <c r="P128" s="265"/>
      <c r="Q128" s="265"/>
      <c r="R128" s="265"/>
      <c r="S128" s="265"/>
      <c r="T128" s="266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67" t="s">
        <v>301</v>
      </c>
      <c r="AU128" s="267" t="s">
        <v>88</v>
      </c>
      <c r="AV128" s="15" t="s">
        <v>150</v>
      </c>
      <c r="AW128" s="15" t="s">
        <v>38</v>
      </c>
      <c r="AX128" s="15" t="s">
        <v>86</v>
      </c>
      <c r="AY128" s="267" t="s">
        <v>292</v>
      </c>
    </row>
    <row r="129" s="2" customFormat="1" ht="24.15" customHeight="1">
      <c r="A129" s="41"/>
      <c r="B129" s="42"/>
      <c r="C129" s="217" t="s">
        <v>340</v>
      </c>
      <c r="D129" s="217" t="s">
        <v>294</v>
      </c>
      <c r="E129" s="218" t="s">
        <v>1541</v>
      </c>
      <c r="F129" s="219" t="s">
        <v>1542</v>
      </c>
      <c r="G129" s="220" t="s">
        <v>181</v>
      </c>
      <c r="H129" s="221">
        <v>1</v>
      </c>
      <c r="I129" s="222"/>
      <c r="J129" s="223">
        <f>ROUND(I129*H129,2)</f>
        <v>0</v>
      </c>
      <c r="K129" s="219" t="s">
        <v>297</v>
      </c>
      <c r="L129" s="47"/>
      <c r="M129" s="224" t="s">
        <v>42</v>
      </c>
      <c r="N129" s="225" t="s">
        <v>50</v>
      </c>
      <c r="O129" s="87"/>
      <c r="P129" s="226">
        <f>O129*H129</f>
        <v>0</v>
      </c>
      <c r="Q129" s="226">
        <v>0</v>
      </c>
      <c r="R129" s="226">
        <f>Q129*H129</f>
        <v>0</v>
      </c>
      <c r="S129" s="226">
        <v>0</v>
      </c>
      <c r="T129" s="227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8" t="s">
        <v>659</v>
      </c>
      <c r="AT129" s="228" t="s">
        <v>294</v>
      </c>
      <c r="AU129" s="228" t="s">
        <v>88</v>
      </c>
      <c r="AY129" s="20" t="s">
        <v>292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20" t="s">
        <v>86</v>
      </c>
      <c r="BK129" s="229">
        <f>ROUND(I129*H129,2)</f>
        <v>0</v>
      </c>
      <c r="BL129" s="20" t="s">
        <v>659</v>
      </c>
      <c r="BM129" s="228" t="s">
        <v>1543</v>
      </c>
    </row>
    <row r="130" s="2" customFormat="1">
      <c r="A130" s="41"/>
      <c r="B130" s="42"/>
      <c r="C130" s="43"/>
      <c r="D130" s="230" t="s">
        <v>299</v>
      </c>
      <c r="E130" s="43"/>
      <c r="F130" s="231" t="s">
        <v>1544</v>
      </c>
      <c r="G130" s="43"/>
      <c r="H130" s="43"/>
      <c r="I130" s="232"/>
      <c r="J130" s="43"/>
      <c r="K130" s="43"/>
      <c r="L130" s="47"/>
      <c r="M130" s="233"/>
      <c r="N130" s="234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299</v>
      </c>
      <c r="AU130" s="20" t="s">
        <v>88</v>
      </c>
    </row>
    <row r="131" s="13" customFormat="1">
      <c r="A131" s="13"/>
      <c r="B131" s="235"/>
      <c r="C131" s="236"/>
      <c r="D131" s="237" t="s">
        <v>301</v>
      </c>
      <c r="E131" s="238" t="s">
        <v>42</v>
      </c>
      <c r="F131" s="239" t="s">
        <v>393</v>
      </c>
      <c r="G131" s="236"/>
      <c r="H131" s="238" t="s">
        <v>42</v>
      </c>
      <c r="I131" s="240"/>
      <c r="J131" s="236"/>
      <c r="K131" s="236"/>
      <c r="L131" s="241"/>
      <c r="M131" s="242"/>
      <c r="N131" s="243"/>
      <c r="O131" s="243"/>
      <c r="P131" s="243"/>
      <c r="Q131" s="243"/>
      <c r="R131" s="243"/>
      <c r="S131" s="243"/>
      <c r="T131" s="24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5" t="s">
        <v>301</v>
      </c>
      <c r="AU131" s="245" t="s">
        <v>88</v>
      </c>
      <c r="AV131" s="13" t="s">
        <v>86</v>
      </c>
      <c r="AW131" s="13" t="s">
        <v>38</v>
      </c>
      <c r="AX131" s="13" t="s">
        <v>79</v>
      </c>
      <c r="AY131" s="245" t="s">
        <v>292</v>
      </c>
    </row>
    <row r="132" s="14" customFormat="1">
      <c r="A132" s="14"/>
      <c r="B132" s="246"/>
      <c r="C132" s="247"/>
      <c r="D132" s="237" t="s">
        <v>301</v>
      </c>
      <c r="E132" s="248" t="s">
        <v>42</v>
      </c>
      <c r="F132" s="249" t="s">
        <v>86</v>
      </c>
      <c r="G132" s="247"/>
      <c r="H132" s="250">
        <v>1</v>
      </c>
      <c r="I132" s="251"/>
      <c r="J132" s="247"/>
      <c r="K132" s="247"/>
      <c r="L132" s="252"/>
      <c r="M132" s="253"/>
      <c r="N132" s="254"/>
      <c r="O132" s="254"/>
      <c r="P132" s="254"/>
      <c r="Q132" s="254"/>
      <c r="R132" s="254"/>
      <c r="S132" s="254"/>
      <c r="T132" s="255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6" t="s">
        <v>301</v>
      </c>
      <c r="AU132" s="256" t="s">
        <v>88</v>
      </c>
      <c r="AV132" s="14" t="s">
        <v>88</v>
      </c>
      <c r="AW132" s="14" t="s">
        <v>38</v>
      </c>
      <c r="AX132" s="14" t="s">
        <v>79</v>
      </c>
      <c r="AY132" s="256" t="s">
        <v>292</v>
      </c>
    </row>
    <row r="133" s="15" customFormat="1">
      <c r="A133" s="15"/>
      <c r="B133" s="257"/>
      <c r="C133" s="258"/>
      <c r="D133" s="237" t="s">
        <v>301</v>
      </c>
      <c r="E133" s="259" t="s">
        <v>42</v>
      </c>
      <c r="F133" s="260" t="s">
        <v>303</v>
      </c>
      <c r="G133" s="258"/>
      <c r="H133" s="261">
        <v>1</v>
      </c>
      <c r="I133" s="262"/>
      <c r="J133" s="258"/>
      <c r="K133" s="258"/>
      <c r="L133" s="263"/>
      <c r="M133" s="264"/>
      <c r="N133" s="265"/>
      <c r="O133" s="265"/>
      <c r="P133" s="265"/>
      <c r="Q133" s="265"/>
      <c r="R133" s="265"/>
      <c r="S133" s="265"/>
      <c r="T133" s="266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67" t="s">
        <v>301</v>
      </c>
      <c r="AU133" s="267" t="s">
        <v>88</v>
      </c>
      <c r="AV133" s="15" t="s">
        <v>150</v>
      </c>
      <c r="AW133" s="15" t="s">
        <v>38</v>
      </c>
      <c r="AX133" s="15" t="s">
        <v>86</v>
      </c>
      <c r="AY133" s="267" t="s">
        <v>292</v>
      </c>
    </row>
    <row r="134" s="2" customFormat="1" ht="16.5" customHeight="1">
      <c r="A134" s="41"/>
      <c r="B134" s="42"/>
      <c r="C134" s="217" t="s">
        <v>144</v>
      </c>
      <c r="D134" s="217" t="s">
        <v>294</v>
      </c>
      <c r="E134" s="218" t="s">
        <v>1545</v>
      </c>
      <c r="F134" s="219" t="s">
        <v>1546</v>
      </c>
      <c r="G134" s="220" t="s">
        <v>181</v>
      </c>
      <c r="H134" s="221">
        <v>1</v>
      </c>
      <c r="I134" s="222"/>
      <c r="J134" s="223">
        <f>ROUND(I134*H134,2)</f>
        <v>0</v>
      </c>
      <c r="K134" s="219" t="s">
        <v>297</v>
      </c>
      <c r="L134" s="47"/>
      <c r="M134" s="224" t="s">
        <v>42</v>
      </c>
      <c r="N134" s="225" t="s">
        <v>50</v>
      </c>
      <c r="O134" s="87"/>
      <c r="P134" s="226">
        <f>O134*H134</f>
        <v>0</v>
      </c>
      <c r="Q134" s="226">
        <v>0</v>
      </c>
      <c r="R134" s="226">
        <f>Q134*H134</f>
        <v>0</v>
      </c>
      <c r="S134" s="226">
        <v>0</v>
      </c>
      <c r="T134" s="227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8" t="s">
        <v>659</v>
      </c>
      <c r="AT134" s="228" t="s">
        <v>294</v>
      </c>
      <c r="AU134" s="228" t="s">
        <v>88</v>
      </c>
      <c r="AY134" s="20" t="s">
        <v>292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20" t="s">
        <v>86</v>
      </c>
      <c r="BK134" s="229">
        <f>ROUND(I134*H134,2)</f>
        <v>0</v>
      </c>
      <c r="BL134" s="20" t="s">
        <v>659</v>
      </c>
      <c r="BM134" s="228" t="s">
        <v>1547</v>
      </c>
    </row>
    <row r="135" s="2" customFormat="1">
      <c r="A135" s="41"/>
      <c r="B135" s="42"/>
      <c r="C135" s="43"/>
      <c r="D135" s="230" t="s">
        <v>299</v>
      </c>
      <c r="E135" s="43"/>
      <c r="F135" s="231" t="s">
        <v>1548</v>
      </c>
      <c r="G135" s="43"/>
      <c r="H135" s="43"/>
      <c r="I135" s="232"/>
      <c r="J135" s="43"/>
      <c r="K135" s="43"/>
      <c r="L135" s="47"/>
      <c r="M135" s="233"/>
      <c r="N135" s="234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299</v>
      </c>
      <c r="AU135" s="20" t="s">
        <v>88</v>
      </c>
    </row>
    <row r="136" s="13" customFormat="1">
      <c r="A136" s="13"/>
      <c r="B136" s="235"/>
      <c r="C136" s="236"/>
      <c r="D136" s="237" t="s">
        <v>301</v>
      </c>
      <c r="E136" s="238" t="s">
        <v>42</v>
      </c>
      <c r="F136" s="239" t="s">
        <v>393</v>
      </c>
      <c r="G136" s="236"/>
      <c r="H136" s="238" t="s">
        <v>42</v>
      </c>
      <c r="I136" s="240"/>
      <c r="J136" s="236"/>
      <c r="K136" s="236"/>
      <c r="L136" s="241"/>
      <c r="M136" s="242"/>
      <c r="N136" s="243"/>
      <c r="O136" s="243"/>
      <c r="P136" s="243"/>
      <c r="Q136" s="243"/>
      <c r="R136" s="243"/>
      <c r="S136" s="243"/>
      <c r="T136" s="24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5" t="s">
        <v>301</v>
      </c>
      <c r="AU136" s="245" t="s">
        <v>88</v>
      </c>
      <c r="AV136" s="13" t="s">
        <v>86</v>
      </c>
      <c r="AW136" s="13" t="s">
        <v>38</v>
      </c>
      <c r="AX136" s="13" t="s">
        <v>79</v>
      </c>
      <c r="AY136" s="245" t="s">
        <v>292</v>
      </c>
    </row>
    <row r="137" s="14" customFormat="1">
      <c r="A137" s="14"/>
      <c r="B137" s="246"/>
      <c r="C137" s="247"/>
      <c r="D137" s="237" t="s">
        <v>301</v>
      </c>
      <c r="E137" s="248" t="s">
        <v>42</v>
      </c>
      <c r="F137" s="249" t="s">
        <v>86</v>
      </c>
      <c r="G137" s="247"/>
      <c r="H137" s="250">
        <v>1</v>
      </c>
      <c r="I137" s="251"/>
      <c r="J137" s="247"/>
      <c r="K137" s="247"/>
      <c r="L137" s="252"/>
      <c r="M137" s="253"/>
      <c r="N137" s="254"/>
      <c r="O137" s="254"/>
      <c r="P137" s="254"/>
      <c r="Q137" s="254"/>
      <c r="R137" s="254"/>
      <c r="S137" s="254"/>
      <c r="T137" s="255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6" t="s">
        <v>301</v>
      </c>
      <c r="AU137" s="256" t="s">
        <v>88</v>
      </c>
      <c r="AV137" s="14" t="s">
        <v>88</v>
      </c>
      <c r="AW137" s="14" t="s">
        <v>38</v>
      </c>
      <c r="AX137" s="14" t="s">
        <v>79</v>
      </c>
      <c r="AY137" s="256" t="s">
        <v>292</v>
      </c>
    </row>
    <row r="138" s="15" customFormat="1">
      <c r="A138" s="15"/>
      <c r="B138" s="257"/>
      <c r="C138" s="258"/>
      <c r="D138" s="237" t="s">
        <v>301</v>
      </c>
      <c r="E138" s="259" t="s">
        <v>42</v>
      </c>
      <c r="F138" s="260" t="s">
        <v>303</v>
      </c>
      <c r="G138" s="258"/>
      <c r="H138" s="261">
        <v>1</v>
      </c>
      <c r="I138" s="262"/>
      <c r="J138" s="258"/>
      <c r="K138" s="258"/>
      <c r="L138" s="263"/>
      <c r="M138" s="264"/>
      <c r="N138" s="265"/>
      <c r="O138" s="265"/>
      <c r="P138" s="265"/>
      <c r="Q138" s="265"/>
      <c r="R138" s="265"/>
      <c r="S138" s="265"/>
      <c r="T138" s="266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67" t="s">
        <v>301</v>
      </c>
      <c r="AU138" s="267" t="s">
        <v>88</v>
      </c>
      <c r="AV138" s="15" t="s">
        <v>150</v>
      </c>
      <c r="AW138" s="15" t="s">
        <v>38</v>
      </c>
      <c r="AX138" s="15" t="s">
        <v>86</v>
      </c>
      <c r="AY138" s="267" t="s">
        <v>292</v>
      </c>
    </row>
    <row r="139" s="2" customFormat="1" ht="24.15" customHeight="1">
      <c r="A139" s="41"/>
      <c r="B139" s="42"/>
      <c r="C139" s="217" t="s">
        <v>349</v>
      </c>
      <c r="D139" s="217" t="s">
        <v>294</v>
      </c>
      <c r="E139" s="218" t="s">
        <v>1549</v>
      </c>
      <c r="F139" s="219" t="s">
        <v>1550</v>
      </c>
      <c r="G139" s="220" t="s">
        <v>147</v>
      </c>
      <c r="H139" s="221">
        <v>60</v>
      </c>
      <c r="I139" s="222"/>
      <c r="J139" s="223">
        <f>ROUND(I139*H139,2)</f>
        <v>0</v>
      </c>
      <c r="K139" s="219" t="s">
        <v>297</v>
      </c>
      <c r="L139" s="47"/>
      <c r="M139" s="224" t="s">
        <v>42</v>
      </c>
      <c r="N139" s="225" t="s">
        <v>50</v>
      </c>
      <c r="O139" s="87"/>
      <c r="P139" s="226">
        <f>O139*H139</f>
        <v>0</v>
      </c>
      <c r="Q139" s="226">
        <v>0</v>
      </c>
      <c r="R139" s="226">
        <f>Q139*H139</f>
        <v>0</v>
      </c>
      <c r="S139" s="226">
        <v>0</v>
      </c>
      <c r="T139" s="227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8" t="s">
        <v>659</v>
      </c>
      <c r="AT139" s="228" t="s">
        <v>294</v>
      </c>
      <c r="AU139" s="228" t="s">
        <v>88</v>
      </c>
      <c r="AY139" s="20" t="s">
        <v>292</v>
      </c>
      <c r="BE139" s="229">
        <f>IF(N139="základní",J139,0)</f>
        <v>0</v>
      </c>
      <c r="BF139" s="229">
        <f>IF(N139="snížená",J139,0)</f>
        <v>0</v>
      </c>
      <c r="BG139" s="229">
        <f>IF(N139="zákl. přenesená",J139,0)</f>
        <v>0</v>
      </c>
      <c r="BH139" s="229">
        <f>IF(N139="sníž. přenesená",J139,0)</f>
        <v>0</v>
      </c>
      <c r="BI139" s="229">
        <f>IF(N139="nulová",J139,0)</f>
        <v>0</v>
      </c>
      <c r="BJ139" s="20" t="s">
        <v>86</v>
      </c>
      <c r="BK139" s="229">
        <f>ROUND(I139*H139,2)</f>
        <v>0</v>
      </c>
      <c r="BL139" s="20" t="s">
        <v>659</v>
      </c>
      <c r="BM139" s="228" t="s">
        <v>1551</v>
      </c>
    </row>
    <row r="140" s="2" customFormat="1">
      <c r="A140" s="41"/>
      <c r="B140" s="42"/>
      <c r="C140" s="43"/>
      <c r="D140" s="230" t="s">
        <v>299</v>
      </c>
      <c r="E140" s="43"/>
      <c r="F140" s="231" t="s">
        <v>1552</v>
      </c>
      <c r="G140" s="43"/>
      <c r="H140" s="43"/>
      <c r="I140" s="232"/>
      <c r="J140" s="43"/>
      <c r="K140" s="43"/>
      <c r="L140" s="47"/>
      <c r="M140" s="233"/>
      <c r="N140" s="234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299</v>
      </c>
      <c r="AU140" s="20" t="s">
        <v>88</v>
      </c>
    </row>
    <row r="141" s="2" customFormat="1">
      <c r="A141" s="41"/>
      <c r="B141" s="42"/>
      <c r="C141" s="43"/>
      <c r="D141" s="237" t="s">
        <v>324</v>
      </c>
      <c r="E141" s="43"/>
      <c r="F141" s="268" t="s">
        <v>1553</v>
      </c>
      <c r="G141" s="43"/>
      <c r="H141" s="43"/>
      <c r="I141" s="232"/>
      <c r="J141" s="43"/>
      <c r="K141" s="43"/>
      <c r="L141" s="47"/>
      <c r="M141" s="233"/>
      <c r="N141" s="234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324</v>
      </c>
      <c r="AU141" s="20" t="s">
        <v>88</v>
      </c>
    </row>
    <row r="142" s="14" customFormat="1">
      <c r="A142" s="14"/>
      <c r="B142" s="246"/>
      <c r="C142" s="247"/>
      <c r="D142" s="237" t="s">
        <v>301</v>
      </c>
      <c r="E142" s="248" t="s">
        <v>42</v>
      </c>
      <c r="F142" s="249" t="s">
        <v>118</v>
      </c>
      <c r="G142" s="247"/>
      <c r="H142" s="250">
        <v>60</v>
      </c>
      <c r="I142" s="251"/>
      <c r="J142" s="247"/>
      <c r="K142" s="247"/>
      <c r="L142" s="252"/>
      <c r="M142" s="253"/>
      <c r="N142" s="254"/>
      <c r="O142" s="254"/>
      <c r="P142" s="254"/>
      <c r="Q142" s="254"/>
      <c r="R142" s="254"/>
      <c r="S142" s="254"/>
      <c r="T142" s="255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6" t="s">
        <v>301</v>
      </c>
      <c r="AU142" s="256" t="s">
        <v>88</v>
      </c>
      <c r="AV142" s="14" t="s">
        <v>88</v>
      </c>
      <c r="AW142" s="14" t="s">
        <v>38</v>
      </c>
      <c r="AX142" s="14" t="s">
        <v>79</v>
      </c>
      <c r="AY142" s="256" t="s">
        <v>292</v>
      </c>
    </row>
    <row r="143" s="15" customFormat="1">
      <c r="A143" s="15"/>
      <c r="B143" s="257"/>
      <c r="C143" s="258"/>
      <c r="D143" s="237" t="s">
        <v>301</v>
      </c>
      <c r="E143" s="259" t="s">
        <v>42</v>
      </c>
      <c r="F143" s="260" t="s">
        <v>303</v>
      </c>
      <c r="G143" s="258"/>
      <c r="H143" s="261">
        <v>60</v>
      </c>
      <c r="I143" s="262"/>
      <c r="J143" s="258"/>
      <c r="K143" s="258"/>
      <c r="L143" s="263"/>
      <c r="M143" s="264"/>
      <c r="N143" s="265"/>
      <c r="O143" s="265"/>
      <c r="P143" s="265"/>
      <c r="Q143" s="265"/>
      <c r="R143" s="265"/>
      <c r="S143" s="265"/>
      <c r="T143" s="266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7" t="s">
        <v>301</v>
      </c>
      <c r="AU143" s="267" t="s">
        <v>88</v>
      </c>
      <c r="AV143" s="15" t="s">
        <v>150</v>
      </c>
      <c r="AW143" s="15" t="s">
        <v>38</v>
      </c>
      <c r="AX143" s="15" t="s">
        <v>86</v>
      </c>
      <c r="AY143" s="267" t="s">
        <v>292</v>
      </c>
    </row>
    <row r="144" s="2" customFormat="1" ht="24.15" customHeight="1">
      <c r="A144" s="41"/>
      <c r="B144" s="42"/>
      <c r="C144" s="217" t="s">
        <v>358</v>
      </c>
      <c r="D144" s="217" t="s">
        <v>294</v>
      </c>
      <c r="E144" s="218" t="s">
        <v>1554</v>
      </c>
      <c r="F144" s="219" t="s">
        <v>1555</v>
      </c>
      <c r="G144" s="220" t="s">
        <v>147</v>
      </c>
      <c r="H144" s="221">
        <v>206</v>
      </c>
      <c r="I144" s="222"/>
      <c r="J144" s="223">
        <f>ROUND(I144*H144,2)</f>
        <v>0</v>
      </c>
      <c r="K144" s="219" t="s">
        <v>297</v>
      </c>
      <c r="L144" s="47"/>
      <c r="M144" s="224" t="s">
        <v>42</v>
      </c>
      <c r="N144" s="225" t="s">
        <v>50</v>
      </c>
      <c r="O144" s="87"/>
      <c r="P144" s="226">
        <f>O144*H144</f>
        <v>0</v>
      </c>
      <c r="Q144" s="226">
        <v>0</v>
      </c>
      <c r="R144" s="226">
        <f>Q144*H144</f>
        <v>0</v>
      </c>
      <c r="S144" s="226">
        <v>0</v>
      </c>
      <c r="T144" s="227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8" t="s">
        <v>659</v>
      </c>
      <c r="AT144" s="228" t="s">
        <v>294</v>
      </c>
      <c r="AU144" s="228" t="s">
        <v>88</v>
      </c>
      <c r="AY144" s="20" t="s">
        <v>292</v>
      </c>
      <c r="BE144" s="229">
        <f>IF(N144="základní",J144,0)</f>
        <v>0</v>
      </c>
      <c r="BF144" s="229">
        <f>IF(N144="snížená",J144,0)</f>
        <v>0</v>
      </c>
      <c r="BG144" s="229">
        <f>IF(N144="zákl. přenesená",J144,0)</f>
        <v>0</v>
      </c>
      <c r="BH144" s="229">
        <f>IF(N144="sníž. přenesená",J144,0)</f>
        <v>0</v>
      </c>
      <c r="BI144" s="229">
        <f>IF(N144="nulová",J144,0)</f>
        <v>0</v>
      </c>
      <c r="BJ144" s="20" t="s">
        <v>86</v>
      </c>
      <c r="BK144" s="229">
        <f>ROUND(I144*H144,2)</f>
        <v>0</v>
      </c>
      <c r="BL144" s="20" t="s">
        <v>659</v>
      </c>
      <c r="BM144" s="228" t="s">
        <v>1556</v>
      </c>
    </row>
    <row r="145" s="2" customFormat="1">
      <c r="A145" s="41"/>
      <c r="B145" s="42"/>
      <c r="C145" s="43"/>
      <c r="D145" s="230" t="s">
        <v>299</v>
      </c>
      <c r="E145" s="43"/>
      <c r="F145" s="231" t="s">
        <v>1557</v>
      </c>
      <c r="G145" s="43"/>
      <c r="H145" s="43"/>
      <c r="I145" s="232"/>
      <c r="J145" s="43"/>
      <c r="K145" s="43"/>
      <c r="L145" s="47"/>
      <c r="M145" s="233"/>
      <c r="N145" s="234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299</v>
      </c>
      <c r="AU145" s="20" t="s">
        <v>88</v>
      </c>
    </row>
    <row r="146" s="2" customFormat="1">
      <c r="A146" s="41"/>
      <c r="B146" s="42"/>
      <c r="C146" s="43"/>
      <c r="D146" s="237" t="s">
        <v>324</v>
      </c>
      <c r="E146" s="43"/>
      <c r="F146" s="268" t="s">
        <v>1558</v>
      </c>
      <c r="G146" s="43"/>
      <c r="H146" s="43"/>
      <c r="I146" s="232"/>
      <c r="J146" s="43"/>
      <c r="K146" s="43"/>
      <c r="L146" s="47"/>
      <c r="M146" s="233"/>
      <c r="N146" s="234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324</v>
      </c>
      <c r="AU146" s="20" t="s">
        <v>88</v>
      </c>
    </row>
    <row r="147" s="13" customFormat="1">
      <c r="A147" s="13"/>
      <c r="B147" s="235"/>
      <c r="C147" s="236"/>
      <c r="D147" s="237" t="s">
        <v>301</v>
      </c>
      <c r="E147" s="238" t="s">
        <v>42</v>
      </c>
      <c r="F147" s="239" t="s">
        <v>1559</v>
      </c>
      <c r="G147" s="236"/>
      <c r="H147" s="238" t="s">
        <v>42</v>
      </c>
      <c r="I147" s="240"/>
      <c r="J147" s="236"/>
      <c r="K147" s="236"/>
      <c r="L147" s="241"/>
      <c r="M147" s="242"/>
      <c r="N147" s="243"/>
      <c r="O147" s="243"/>
      <c r="P147" s="243"/>
      <c r="Q147" s="243"/>
      <c r="R147" s="243"/>
      <c r="S147" s="243"/>
      <c r="T147" s="24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5" t="s">
        <v>301</v>
      </c>
      <c r="AU147" s="245" t="s">
        <v>88</v>
      </c>
      <c r="AV147" s="13" t="s">
        <v>86</v>
      </c>
      <c r="AW147" s="13" t="s">
        <v>38</v>
      </c>
      <c r="AX147" s="13" t="s">
        <v>79</v>
      </c>
      <c r="AY147" s="245" t="s">
        <v>292</v>
      </c>
    </row>
    <row r="148" s="14" customFormat="1">
      <c r="A148" s="14"/>
      <c r="B148" s="246"/>
      <c r="C148" s="247"/>
      <c r="D148" s="237" t="s">
        <v>301</v>
      </c>
      <c r="E148" s="248" t="s">
        <v>42</v>
      </c>
      <c r="F148" s="249" t="s">
        <v>121</v>
      </c>
      <c r="G148" s="247"/>
      <c r="H148" s="250">
        <v>206</v>
      </c>
      <c r="I148" s="251"/>
      <c r="J148" s="247"/>
      <c r="K148" s="247"/>
      <c r="L148" s="252"/>
      <c r="M148" s="253"/>
      <c r="N148" s="254"/>
      <c r="O148" s="254"/>
      <c r="P148" s="254"/>
      <c r="Q148" s="254"/>
      <c r="R148" s="254"/>
      <c r="S148" s="254"/>
      <c r="T148" s="255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6" t="s">
        <v>301</v>
      </c>
      <c r="AU148" s="256" t="s">
        <v>88</v>
      </c>
      <c r="AV148" s="14" t="s">
        <v>88</v>
      </c>
      <c r="AW148" s="14" t="s">
        <v>38</v>
      </c>
      <c r="AX148" s="14" t="s">
        <v>86</v>
      </c>
      <c r="AY148" s="256" t="s">
        <v>292</v>
      </c>
    </row>
    <row r="149" s="2" customFormat="1" ht="16.5" customHeight="1">
      <c r="A149" s="41"/>
      <c r="B149" s="42"/>
      <c r="C149" s="217" t="s">
        <v>8</v>
      </c>
      <c r="D149" s="217" t="s">
        <v>294</v>
      </c>
      <c r="E149" s="218" t="s">
        <v>1560</v>
      </c>
      <c r="F149" s="219" t="s">
        <v>1561</v>
      </c>
      <c r="G149" s="220" t="s">
        <v>181</v>
      </c>
      <c r="H149" s="221">
        <v>30</v>
      </c>
      <c r="I149" s="222"/>
      <c r="J149" s="223">
        <f>ROUND(I149*H149,2)</f>
        <v>0</v>
      </c>
      <c r="K149" s="219" t="s">
        <v>297</v>
      </c>
      <c r="L149" s="47"/>
      <c r="M149" s="224" t="s">
        <v>42</v>
      </c>
      <c r="N149" s="225" t="s">
        <v>50</v>
      </c>
      <c r="O149" s="87"/>
      <c r="P149" s="226">
        <f>O149*H149</f>
        <v>0</v>
      </c>
      <c r="Q149" s="226">
        <v>0</v>
      </c>
      <c r="R149" s="226">
        <f>Q149*H149</f>
        <v>0</v>
      </c>
      <c r="S149" s="226">
        <v>0</v>
      </c>
      <c r="T149" s="227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8" t="s">
        <v>659</v>
      </c>
      <c r="AT149" s="228" t="s">
        <v>294</v>
      </c>
      <c r="AU149" s="228" t="s">
        <v>88</v>
      </c>
      <c r="AY149" s="20" t="s">
        <v>292</v>
      </c>
      <c r="BE149" s="229">
        <f>IF(N149="základní",J149,0)</f>
        <v>0</v>
      </c>
      <c r="BF149" s="229">
        <f>IF(N149="snížená",J149,0)</f>
        <v>0</v>
      </c>
      <c r="BG149" s="229">
        <f>IF(N149="zákl. přenesená",J149,0)</f>
        <v>0</v>
      </c>
      <c r="BH149" s="229">
        <f>IF(N149="sníž. přenesená",J149,0)</f>
        <v>0</v>
      </c>
      <c r="BI149" s="229">
        <f>IF(N149="nulová",J149,0)</f>
        <v>0</v>
      </c>
      <c r="BJ149" s="20" t="s">
        <v>86</v>
      </c>
      <c r="BK149" s="229">
        <f>ROUND(I149*H149,2)</f>
        <v>0</v>
      </c>
      <c r="BL149" s="20" t="s">
        <v>659</v>
      </c>
      <c r="BM149" s="228" t="s">
        <v>1562</v>
      </c>
    </row>
    <row r="150" s="2" customFormat="1">
      <c r="A150" s="41"/>
      <c r="B150" s="42"/>
      <c r="C150" s="43"/>
      <c r="D150" s="230" t="s">
        <v>299</v>
      </c>
      <c r="E150" s="43"/>
      <c r="F150" s="231" t="s">
        <v>1563</v>
      </c>
      <c r="G150" s="43"/>
      <c r="H150" s="43"/>
      <c r="I150" s="232"/>
      <c r="J150" s="43"/>
      <c r="K150" s="43"/>
      <c r="L150" s="47"/>
      <c r="M150" s="233"/>
      <c r="N150" s="234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299</v>
      </c>
      <c r="AU150" s="20" t="s">
        <v>88</v>
      </c>
    </row>
    <row r="151" s="13" customFormat="1">
      <c r="A151" s="13"/>
      <c r="B151" s="235"/>
      <c r="C151" s="236"/>
      <c r="D151" s="237" t="s">
        <v>301</v>
      </c>
      <c r="E151" s="238" t="s">
        <v>42</v>
      </c>
      <c r="F151" s="239" t="s">
        <v>393</v>
      </c>
      <c r="G151" s="236"/>
      <c r="H151" s="238" t="s">
        <v>42</v>
      </c>
      <c r="I151" s="240"/>
      <c r="J151" s="236"/>
      <c r="K151" s="236"/>
      <c r="L151" s="241"/>
      <c r="M151" s="242"/>
      <c r="N151" s="243"/>
      <c r="O151" s="243"/>
      <c r="P151" s="243"/>
      <c r="Q151" s="243"/>
      <c r="R151" s="243"/>
      <c r="S151" s="243"/>
      <c r="T151" s="24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5" t="s">
        <v>301</v>
      </c>
      <c r="AU151" s="245" t="s">
        <v>88</v>
      </c>
      <c r="AV151" s="13" t="s">
        <v>86</v>
      </c>
      <c r="AW151" s="13" t="s">
        <v>38</v>
      </c>
      <c r="AX151" s="13" t="s">
        <v>79</v>
      </c>
      <c r="AY151" s="245" t="s">
        <v>292</v>
      </c>
    </row>
    <row r="152" s="14" customFormat="1">
      <c r="A152" s="14"/>
      <c r="B152" s="246"/>
      <c r="C152" s="247"/>
      <c r="D152" s="237" t="s">
        <v>301</v>
      </c>
      <c r="E152" s="248" t="s">
        <v>42</v>
      </c>
      <c r="F152" s="249" t="s">
        <v>1510</v>
      </c>
      <c r="G152" s="247"/>
      <c r="H152" s="250">
        <v>30</v>
      </c>
      <c r="I152" s="251"/>
      <c r="J152" s="247"/>
      <c r="K152" s="247"/>
      <c r="L152" s="252"/>
      <c r="M152" s="253"/>
      <c r="N152" s="254"/>
      <c r="O152" s="254"/>
      <c r="P152" s="254"/>
      <c r="Q152" s="254"/>
      <c r="R152" s="254"/>
      <c r="S152" s="254"/>
      <c r="T152" s="255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6" t="s">
        <v>301</v>
      </c>
      <c r="AU152" s="256" t="s">
        <v>88</v>
      </c>
      <c r="AV152" s="14" t="s">
        <v>88</v>
      </c>
      <c r="AW152" s="14" t="s">
        <v>38</v>
      </c>
      <c r="AX152" s="14" t="s">
        <v>79</v>
      </c>
      <c r="AY152" s="256" t="s">
        <v>292</v>
      </c>
    </row>
    <row r="153" s="15" customFormat="1">
      <c r="A153" s="15"/>
      <c r="B153" s="257"/>
      <c r="C153" s="258"/>
      <c r="D153" s="237" t="s">
        <v>301</v>
      </c>
      <c r="E153" s="259" t="s">
        <v>42</v>
      </c>
      <c r="F153" s="260" t="s">
        <v>303</v>
      </c>
      <c r="G153" s="258"/>
      <c r="H153" s="261">
        <v>30</v>
      </c>
      <c r="I153" s="262"/>
      <c r="J153" s="258"/>
      <c r="K153" s="258"/>
      <c r="L153" s="263"/>
      <c r="M153" s="264"/>
      <c r="N153" s="265"/>
      <c r="O153" s="265"/>
      <c r="P153" s="265"/>
      <c r="Q153" s="265"/>
      <c r="R153" s="265"/>
      <c r="S153" s="265"/>
      <c r="T153" s="266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67" t="s">
        <v>301</v>
      </c>
      <c r="AU153" s="267" t="s">
        <v>88</v>
      </c>
      <c r="AV153" s="15" t="s">
        <v>150</v>
      </c>
      <c r="AW153" s="15" t="s">
        <v>38</v>
      </c>
      <c r="AX153" s="15" t="s">
        <v>86</v>
      </c>
      <c r="AY153" s="267" t="s">
        <v>292</v>
      </c>
    </row>
    <row r="154" s="2" customFormat="1" ht="16.5" customHeight="1">
      <c r="A154" s="41"/>
      <c r="B154" s="42"/>
      <c r="C154" s="217" t="s">
        <v>369</v>
      </c>
      <c r="D154" s="217" t="s">
        <v>294</v>
      </c>
      <c r="E154" s="218" t="s">
        <v>1564</v>
      </c>
      <c r="F154" s="219" t="s">
        <v>1565</v>
      </c>
      <c r="G154" s="220" t="s">
        <v>181</v>
      </c>
      <c r="H154" s="221">
        <v>40</v>
      </c>
      <c r="I154" s="222"/>
      <c r="J154" s="223">
        <f>ROUND(I154*H154,2)</f>
        <v>0</v>
      </c>
      <c r="K154" s="219" t="s">
        <v>297</v>
      </c>
      <c r="L154" s="47"/>
      <c r="M154" s="224" t="s">
        <v>42</v>
      </c>
      <c r="N154" s="225" t="s">
        <v>50</v>
      </c>
      <c r="O154" s="87"/>
      <c r="P154" s="226">
        <f>O154*H154</f>
        <v>0</v>
      </c>
      <c r="Q154" s="226">
        <v>0</v>
      </c>
      <c r="R154" s="226">
        <f>Q154*H154</f>
        <v>0</v>
      </c>
      <c r="S154" s="226">
        <v>0</v>
      </c>
      <c r="T154" s="227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8" t="s">
        <v>659</v>
      </c>
      <c r="AT154" s="228" t="s">
        <v>294</v>
      </c>
      <c r="AU154" s="228" t="s">
        <v>88</v>
      </c>
      <c r="AY154" s="20" t="s">
        <v>292</v>
      </c>
      <c r="BE154" s="229">
        <f>IF(N154="základní",J154,0)</f>
        <v>0</v>
      </c>
      <c r="BF154" s="229">
        <f>IF(N154="snížená",J154,0)</f>
        <v>0</v>
      </c>
      <c r="BG154" s="229">
        <f>IF(N154="zákl. přenesená",J154,0)</f>
        <v>0</v>
      </c>
      <c r="BH154" s="229">
        <f>IF(N154="sníž. přenesená",J154,0)</f>
        <v>0</v>
      </c>
      <c r="BI154" s="229">
        <f>IF(N154="nulová",J154,0)</f>
        <v>0</v>
      </c>
      <c r="BJ154" s="20" t="s">
        <v>86</v>
      </c>
      <c r="BK154" s="229">
        <f>ROUND(I154*H154,2)</f>
        <v>0</v>
      </c>
      <c r="BL154" s="20" t="s">
        <v>659</v>
      </c>
      <c r="BM154" s="228" t="s">
        <v>1566</v>
      </c>
    </row>
    <row r="155" s="2" customFormat="1">
      <c r="A155" s="41"/>
      <c r="B155" s="42"/>
      <c r="C155" s="43"/>
      <c r="D155" s="230" t="s">
        <v>299</v>
      </c>
      <c r="E155" s="43"/>
      <c r="F155" s="231" t="s">
        <v>1567</v>
      </c>
      <c r="G155" s="43"/>
      <c r="H155" s="43"/>
      <c r="I155" s="232"/>
      <c r="J155" s="43"/>
      <c r="K155" s="43"/>
      <c r="L155" s="47"/>
      <c r="M155" s="233"/>
      <c r="N155" s="234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299</v>
      </c>
      <c r="AU155" s="20" t="s">
        <v>88</v>
      </c>
    </row>
    <row r="156" s="13" customFormat="1">
      <c r="A156" s="13"/>
      <c r="B156" s="235"/>
      <c r="C156" s="236"/>
      <c r="D156" s="237" t="s">
        <v>301</v>
      </c>
      <c r="E156" s="238" t="s">
        <v>42</v>
      </c>
      <c r="F156" s="239" t="s">
        <v>393</v>
      </c>
      <c r="G156" s="236"/>
      <c r="H156" s="238" t="s">
        <v>42</v>
      </c>
      <c r="I156" s="240"/>
      <c r="J156" s="236"/>
      <c r="K156" s="236"/>
      <c r="L156" s="241"/>
      <c r="M156" s="242"/>
      <c r="N156" s="243"/>
      <c r="O156" s="243"/>
      <c r="P156" s="243"/>
      <c r="Q156" s="243"/>
      <c r="R156" s="243"/>
      <c r="S156" s="243"/>
      <c r="T156" s="24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5" t="s">
        <v>301</v>
      </c>
      <c r="AU156" s="245" t="s">
        <v>88</v>
      </c>
      <c r="AV156" s="13" t="s">
        <v>86</v>
      </c>
      <c r="AW156" s="13" t="s">
        <v>38</v>
      </c>
      <c r="AX156" s="13" t="s">
        <v>79</v>
      </c>
      <c r="AY156" s="245" t="s">
        <v>292</v>
      </c>
    </row>
    <row r="157" s="14" customFormat="1">
      <c r="A157" s="14"/>
      <c r="B157" s="246"/>
      <c r="C157" s="247"/>
      <c r="D157" s="237" t="s">
        <v>301</v>
      </c>
      <c r="E157" s="248" t="s">
        <v>42</v>
      </c>
      <c r="F157" s="249" t="s">
        <v>1515</v>
      </c>
      <c r="G157" s="247"/>
      <c r="H157" s="250">
        <v>40</v>
      </c>
      <c r="I157" s="251"/>
      <c r="J157" s="247"/>
      <c r="K157" s="247"/>
      <c r="L157" s="252"/>
      <c r="M157" s="253"/>
      <c r="N157" s="254"/>
      <c r="O157" s="254"/>
      <c r="P157" s="254"/>
      <c r="Q157" s="254"/>
      <c r="R157" s="254"/>
      <c r="S157" s="254"/>
      <c r="T157" s="255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6" t="s">
        <v>301</v>
      </c>
      <c r="AU157" s="256" t="s">
        <v>88</v>
      </c>
      <c r="AV157" s="14" t="s">
        <v>88</v>
      </c>
      <c r="AW157" s="14" t="s">
        <v>38</v>
      </c>
      <c r="AX157" s="14" t="s">
        <v>79</v>
      </c>
      <c r="AY157" s="256" t="s">
        <v>292</v>
      </c>
    </row>
    <row r="158" s="15" customFormat="1">
      <c r="A158" s="15"/>
      <c r="B158" s="257"/>
      <c r="C158" s="258"/>
      <c r="D158" s="237" t="s">
        <v>301</v>
      </c>
      <c r="E158" s="259" t="s">
        <v>42</v>
      </c>
      <c r="F158" s="260" t="s">
        <v>303</v>
      </c>
      <c r="G158" s="258"/>
      <c r="H158" s="261">
        <v>40</v>
      </c>
      <c r="I158" s="262"/>
      <c r="J158" s="258"/>
      <c r="K158" s="258"/>
      <c r="L158" s="263"/>
      <c r="M158" s="264"/>
      <c r="N158" s="265"/>
      <c r="O158" s="265"/>
      <c r="P158" s="265"/>
      <c r="Q158" s="265"/>
      <c r="R158" s="265"/>
      <c r="S158" s="265"/>
      <c r="T158" s="266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67" t="s">
        <v>301</v>
      </c>
      <c r="AU158" s="267" t="s">
        <v>88</v>
      </c>
      <c r="AV158" s="15" t="s">
        <v>150</v>
      </c>
      <c r="AW158" s="15" t="s">
        <v>38</v>
      </c>
      <c r="AX158" s="15" t="s">
        <v>86</v>
      </c>
      <c r="AY158" s="267" t="s">
        <v>292</v>
      </c>
    </row>
    <row r="159" s="2" customFormat="1" ht="16.5" customHeight="1">
      <c r="A159" s="41"/>
      <c r="B159" s="42"/>
      <c r="C159" s="217" t="s">
        <v>206</v>
      </c>
      <c r="D159" s="217" t="s">
        <v>294</v>
      </c>
      <c r="E159" s="218" t="s">
        <v>1568</v>
      </c>
      <c r="F159" s="219" t="s">
        <v>1569</v>
      </c>
      <c r="G159" s="220" t="s">
        <v>181</v>
      </c>
      <c r="H159" s="221">
        <v>5</v>
      </c>
      <c r="I159" s="222"/>
      <c r="J159" s="223">
        <f>ROUND(I159*H159,2)</f>
        <v>0</v>
      </c>
      <c r="K159" s="219" t="s">
        <v>297</v>
      </c>
      <c r="L159" s="47"/>
      <c r="M159" s="224" t="s">
        <v>42</v>
      </c>
      <c r="N159" s="225" t="s">
        <v>50</v>
      </c>
      <c r="O159" s="87"/>
      <c r="P159" s="226">
        <f>O159*H159</f>
        <v>0</v>
      </c>
      <c r="Q159" s="226">
        <v>0</v>
      </c>
      <c r="R159" s="226">
        <f>Q159*H159</f>
        <v>0</v>
      </c>
      <c r="S159" s="226">
        <v>0</v>
      </c>
      <c r="T159" s="227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8" t="s">
        <v>659</v>
      </c>
      <c r="AT159" s="228" t="s">
        <v>294</v>
      </c>
      <c r="AU159" s="228" t="s">
        <v>88</v>
      </c>
      <c r="AY159" s="20" t="s">
        <v>292</v>
      </c>
      <c r="BE159" s="229">
        <f>IF(N159="základní",J159,0)</f>
        <v>0</v>
      </c>
      <c r="BF159" s="229">
        <f>IF(N159="snížená",J159,0)</f>
        <v>0</v>
      </c>
      <c r="BG159" s="229">
        <f>IF(N159="zákl. přenesená",J159,0)</f>
        <v>0</v>
      </c>
      <c r="BH159" s="229">
        <f>IF(N159="sníž. přenesená",J159,0)</f>
        <v>0</v>
      </c>
      <c r="BI159" s="229">
        <f>IF(N159="nulová",J159,0)</f>
        <v>0</v>
      </c>
      <c r="BJ159" s="20" t="s">
        <v>86</v>
      </c>
      <c r="BK159" s="229">
        <f>ROUND(I159*H159,2)</f>
        <v>0</v>
      </c>
      <c r="BL159" s="20" t="s">
        <v>659</v>
      </c>
      <c r="BM159" s="228" t="s">
        <v>1570</v>
      </c>
    </row>
    <row r="160" s="2" customFormat="1">
      <c r="A160" s="41"/>
      <c r="B160" s="42"/>
      <c r="C160" s="43"/>
      <c r="D160" s="230" t="s">
        <v>299</v>
      </c>
      <c r="E160" s="43"/>
      <c r="F160" s="231" t="s">
        <v>1571</v>
      </c>
      <c r="G160" s="43"/>
      <c r="H160" s="43"/>
      <c r="I160" s="232"/>
      <c r="J160" s="43"/>
      <c r="K160" s="43"/>
      <c r="L160" s="47"/>
      <c r="M160" s="233"/>
      <c r="N160" s="234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299</v>
      </c>
      <c r="AU160" s="20" t="s">
        <v>88</v>
      </c>
    </row>
    <row r="161" s="2" customFormat="1">
      <c r="A161" s="41"/>
      <c r="B161" s="42"/>
      <c r="C161" s="43"/>
      <c r="D161" s="237" t="s">
        <v>324</v>
      </c>
      <c r="E161" s="43"/>
      <c r="F161" s="268" t="s">
        <v>1572</v>
      </c>
      <c r="G161" s="43"/>
      <c r="H161" s="43"/>
      <c r="I161" s="232"/>
      <c r="J161" s="43"/>
      <c r="K161" s="43"/>
      <c r="L161" s="47"/>
      <c r="M161" s="233"/>
      <c r="N161" s="234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20" t="s">
        <v>324</v>
      </c>
      <c r="AU161" s="20" t="s">
        <v>88</v>
      </c>
    </row>
    <row r="162" s="13" customFormat="1">
      <c r="A162" s="13"/>
      <c r="B162" s="235"/>
      <c r="C162" s="236"/>
      <c r="D162" s="237" t="s">
        <v>301</v>
      </c>
      <c r="E162" s="238" t="s">
        <v>42</v>
      </c>
      <c r="F162" s="239" t="s">
        <v>393</v>
      </c>
      <c r="G162" s="236"/>
      <c r="H162" s="238" t="s">
        <v>42</v>
      </c>
      <c r="I162" s="240"/>
      <c r="J162" s="236"/>
      <c r="K162" s="236"/>
      <c r="L162" s="241"/>
      <c r="M162" s="242"/>
      <c r="N162" s="243"/>
      <c r="O162" s="243"/>
      <c r="P162" s="243"/>
      <c r="Q162" s="243"/>
      <c r="R162" s="243"/>
      <c r="S162" s="243"/>
      <c r="T162" s="24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5" t="s">
        <v>301</v>
      </c>
      <c r="AU162" s="245" t="s">
        <v>88</v>
      </c>
      <c r="AV162" s="13" t="s">
        <v>86</v>
      </c>
      <c r="AW162" s="13" t="s">
        <v>38</v>
      </c>
      <c r="AX162" s="13" t="s">
        <v>79</v>
      </c>
      <c r="AY162" s="245" t="s">
        <v>292</v>
      </c>
    </row>
    <row r="163" s="14" customFormat="1">
      <c r="A163" s="14"/>
      <c r="B163" s="246"/>
      <c r="C163" s="247"/>
      <c r="D163" s="237" t="s">
        <v>301</v>
      </c>
      <c r="E163" s="248" t="s">
        <v>114</v>
      </c>
      <c r="F163" s="249" t="s">
        <v>256</v>
      </c>
      <c r="G163" s="247"/>
      <c r="H163" s="250">
        <v>5</v>
      </c>
      <c r="I163" s="251"/>
      <c r="J163" s="247"/>
      <c r="K163" s="247"/>
      <c r="L163" s="252"/>
      <c r="M163" s="253"/>
      <c r="N163" s="254"/>
      <c r="O163" s="254"/>
      <c r="P163" s="254"/>
      <c r="Q163" s="254"/>
      <c r="R163" s="254"/>
      <c r="S163" s="254"/>
      <c r="T163" s="255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6" t="s">
        <v>301</v>
      </c>
      <c r="AU163" s="256" t="s">
        <v>88</v>
      </c>
      <c r="AV163" s="14" t="s">
        <v>88</v>
      </c>
      <c r="AW163" s="14" t="s">
        <v>38</v>
      </c>
      <c r="AX163" s="14" t="s">
        <v>79</v>
      </c>
      <c r="AY163" s="256" t="s">
        <v>292</v>
      </c>
    </row>
    <row r="164" s="15" customFormat="1">
      <c r="A164" s="15"/>
      <c r="B164" s="257"/>
      <c r="C164" s="258"/>
      <c r="D164" s="237" t="s">
        <v>301</v>
      </c>
      <c r="E164" s="259" t="s">
        <v>42</v>
      </c>
      <c r="F164" s="260" t="s">
        <v>303</v>
      </c>
      <c r="G164" s="258"/>
      <c r="H164" s="261">
        <v>5</v>
      </c>
      <c r="I164" s="262"/>
      <c r="J164" s="258"/>
      <c r="K164" s="258"/>
      <c r="L164" s="263"/>
      <c r="M164" s="264"/>
      <c r="N164" s="265"/>
      <c r="O164" s="265"/>
      <c r="P164" s="265"/>
      <c r="Q164" s="265"/>
      <c r="R164" s="265"/>
      <c r="S164" s="265"/>
      <c r="T164" s="266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67" t="s">
        <v>301</v>
      </c>
      <c r="AU164" s="267" t="s">
        <v>88</v>
      </c>
      <c r="AV164" s="15" t="s">
        <v>150</v>
      </c>
      <c r="AW164" s="15" t="s">
        <v>38</v>
      </c>
      <c r="AX164" s="15" t="s">
        <v>86</v>
      </c>
      <c r="AY164" s="267" t="s">
        <v>292</v>
      </c>
    </row>
    <row r="165" s="2" customFormat="1" ht="16.5" customHeight="1">
      <c r="A165" s="41"/>
      <c r="B165" s="42"/>
      <c r="C165" s="217" t="s">
        <v>381</v>
      </c>
      <c r="D165" s="217" t="s">
        <v>294</v>
      </c>
      <c r="E165" s="218" t="s">
        <v>1573</v>
      </c>
      <c r="F165" s="219" t="s">
        <v>1574</v>
      </c>
      <c r="G165" s="220" t="s">
        <v>181</v>
      </c>
      <c r="H165" s="221">
        <v>5</v>
      </c>
      <c r="I165" s="222"/>
      <c r="J165" s="223">
        <f>ROUND(I165*H165,2)</f>
        <v>0</v>
      </c>
      <c r="K165" s="219" t="s">
        <v>297</v>
      </c>
      <c r="L165" s="47"/>
      <c r="M165" s="224" t="s">
        <v>42</v>
      </c>
      <c r="N165" s="225" t="s">
        <v>50</v>
      </c>
      <c r="O165" s="87"/>
      <c r="P165" s="226">
        <f>O165*H165</f>
        <v>0</v>
      </c>
      <c r="Q165" s="226">
        <v>0</v>
      </c>
      <c r="R165" s="226">
        <f>Q165*H165</f>
        <v>0</v>
      </c>
      <c r="S165" s="226">
        <v>0</v>
      </c>
      <c r="T165" s="227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8" t="s">
        <v>659</v>
      </c>
      <c r="AT165" s="228" t="s">
        <v>294</v>
      </c>
      <c r="AU165" s="228" t="s">
        <v>88</v>
      </c>
      <c r="AY165" s="20" t="s">
        <v>292</v>
      </c>
      <c r="BE165" s="229">
        <f>IF(N165="základní",J165,0)</f>
        <v>0</v>
      </c>
      <c r="BF165" s="229">
        <f>IF(N165="snížená",J165,0)</f>
        <v>0</v>
      </c>
      <c r="BG165" s="229">
        <f>IF(N165="zákl. přenesená",J165,0)</f>
        <v>0</v>
      </c>
      <c r="BH165" s="229">
        <f>IF(N165="sníž. přenesená",J165,0)</f>
        <v>0</v>
      </c>
      <c r="BI165" s="229">
        <f>IF(N165="nulová",J165,0)</f>
        <v>0</v>
      </c>
      <c r="BJ165" s="20" t="s">
        <v>86</v>
      </c>
      <c r="BK165" s="229">
        <f>ROUND(I165*H165,2)</f>
        <v>0</v>
      </c>
      <c r="BL165" s="20" t="s">
        <v>659</v>
      </c>
      <c r="BM165" s="228" t="s">
        <v>1575</v>
      </c>
    </row>
    <row r="166" s="2" customFormat="1">
      <c r="A166" s="41"/>
      <c r="B166" s="42"/>
      <c r="C166" s="43"/>
      <c r="D166" s="230" t="s">
        <v>299</v>
      </c>
      <c r="E166" s="43"/>
      <c r="F166" s="231" t="s">
        <v>1576</v>
      </c>
      <c r="G166" s="43"/>
      <c r="H166" s="43"/>
      <c r="I166" s="232"/>
      <c r="J166" s="43"/>
      <c r="K166" s="43"/>
      <c r="L166" s="47"/>
      <c r="M166" s="233"/>
      <c r="N166" s="234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299</v>
      </c>
      <c r="AU166" s="20" t="s">
        <v>88</v>
      </c>
    </row>
    <row r="167" s="2" customFormat="1">
      <c r="A167" s="41"/>
      <c r="B167" s="42"/>
      <c r="C167" s="43"/>
      <c r="D167" s="237" t="s">
        <v>324</v>
      </c>
      <c r="E167" s="43"/>
      <c r="F167" s="268" t="s">
        <v>1577</v>
      </c>
      <c r="G167" s="43"/>
      <c r="H167" s="43"/>
      <c r="I167" s="232"/>
      <c r="J167" s="43"/>
      <c r="K167" s="43"/>
      <c r="L167" s="47"/>
      <c r="M167" s="233"/>
      <c r="N167" s="234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324</v>
      </c>
      <c r="AU167" s="20" t="s">
        <v>88</v>
      </c>
    </row>
    <row r="168" s="14" customFormat="1">
      <c r="A168" s="14"/>
      <c r="B168" s="246"/>
      <c r="C168" s="247"/>
      <c r="D168" s="237" t="s">
        <v>301</v>
      </c>
      <c r="E168" s="248" t="s">
        <v>42</v>
      </c>
      <c r="F168" s="249" t="s">
        <v>114</v>
      </c>
      <c r="G168" s="247"/>
      <c r="H168" s="250">
        <v>5</v>
      </c>
      <c r="I168" s="251"/>
      <c r="J168" s="247"/>
      <c r="K168" s="247"/>
      <c r="L168" s="252"/>
      <c r="M168" s="253"/>
      <c r="N168" s="254"/>
      <c r="O168" s="254"/>
      <c r="P168" s="254"/>
      <c r="Q168" s="254"/>
      <c r="R168" s="254"/>
      <c r="S168" s="254"/>
      <c r="T168" s="255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6" t="s">
        <v>301</v>
      </c>
      <c r="AU168" s="256" t="s">
        <v>88</v>
      </c>
      <c r="AV168" s="14" t="s">
        <v>88</v>
      </c>
      <c r="AW168" s="14" t="s">
        <v>38</v>
      </c>
      <c r="AX168" s="14" t="s">
        <v>79</v>
      </c>
      <c r="AY168" s="256" t="s">
        <v>292</v>
      </c>
    </row>
    <row r="169" s="15" customFormat="1">
      <c r="A169" s="15"/>
      <c r="B169" s="257"/>
      <c r="C169" s="258"/>
      <c r="D169" s="237" t="s">
        <v>301</v>
      </c>
      <c r="E169" s="259" t="s">
        <v>42</v>
      </c>
      <c r="F169" s="260" t="s">
        <v>303</v>
      </c>
      <c r="G169" s="258"/>
      <c r="H169" s="261">
        <v>5</v>
      </c>
      <c r="I169" s="262"/>
      <c r="J169" s="258"/>
      <c r="K169" s="258"/>
      <c r="L169" s="263"/>
      <c r="M169" s="264"/>
      <c r="N169" s="265"/>
      <c r="O169" s="265"/>
      <c r="P169" s="265"/>
      <c r="Q169" s="265"/>
      <c r="R169" s="265"/>
      <c r="S169" s="265"/>
      <c r="T169" s="266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67" t="s">
        <v>301</v>
      </c>
      <c r="AU169" s="267" t="s">
        <v>88</v>
      </c>
      <c r="AV169" s="15" t="s">
        <v>150</v>
      </c>
      <c r="AW169" s="15" t="s">
        <v>38</v>
      </c>
      <c r="AX169" s="15" t="s">
        <v>86</v>
      </c>
      <c r="AY169" s="267" t="s">
        <v>292</v>
      </c>
    </row>
    <row r="170" s="2" customFormat="1" ht="16.5" customHeight="1">
      <c r="A170" s="41"/>
      <c r="B170" s="42"/>
      <c r="C170" s="217" t="s">
        <v>388</v>
      </c>
      <c r="D170" s="217" t="s">
        <v>294</v>
      </c>
      <c r="E170" s="218" t="s">
        <v>1578</v>
      </c>
      <c r="F170" s="219" t="s">
        <v>1579</v>
      </c>
      <c r="G170" s="220" t="s">
        <v>181</v>
      </c>
      <c r="H170" s="221">
        <v>5</v>
      </c>
      <c r="I170" s="222"/>
      <c r="J170" s="223">
        <f>ROUND(I170*H170,2)</f>
        <v>0</v>
      </c>
      <c r="K170" s="219" t="s">
        <v>297</v>
      </c>
      <c r="L170" s="47"/>
      <c r="M170" s="224" t="s">
        <v>42</v>
      </c>
      <c r="N170" s="225" t="s">
        <v>50</v>
      </c>
      <c r="O170" s="87"/>
      <c r="P170" s="226">
        <f>O170*H170</f>
        <v>0</v>
      </c>
      <c r="Q170" s="226">
        <v>0</v>
      </c>
      <c r="R170" s="226">
        <f>Q170*H170</f>
        <v>0</v>
      </c>
      <c r="S170" s="226">
        <v>0</v>
      </c>
      <c r="T170" s="227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8" t="s">
        <v>659</v>
      </c>
      <c r="AT170" s="228" t="s">
        <v>294</v>
      </c>
      <c r="AU170" s="228" t="s">
        <v>88</v>
      </c>
      <c r="AY170" s="20" t="s">
        <v>292</v>
      </c>
      <c r="BE170" s="229">
        <f>IF(N170="základní",J170,0)</f>
        <v>0</v>
      </c>
      <c r="BF170" s="229">
        <f>IF(N170="snížená",J170,0)</f>
        <v>0</v>
      </c>
      <c r="BG170" s="229">
        <f>IF(N170="zákl. přenesená",J170,0)</f>
        <v>0</v>
      </c>
      <c r="BH170" s="229">
        <f>IF(N170="sníž. přenesená",J170,0)</f>
        <v>0</v>
      </c>
      <c r="BI170" s="229">
        <f>IF(N170="nulová",J170,0)</f>
        <v>0</v>
      </c>
      <c r="BJ170" s="20" t="s">
        <v>86</v>
      </c>
      <c r="BK170" s="229">
        <f>ROUND(I170*H170,2)</f>
        <v>0</v>
      </c>
      <c r="BL170" s="20" t="s">
        <v>659</v>
      </c>
      <c r="BM170" s="228" t="s">
        <v>1580</v>
      </c>
    </row>
    <row r="171" s="2" customFormat="1">
      <c r="A171" s="41"/>
      <c r="B171" s="42"/>
      <c r="C171" s="43"/>
      <c r="D171" s="230" t="s">
        <v>299</v>
      </c>
      <c r="E171" s="43"/>
      <c r="F171" s="231" t="s">
        <v>1581</v>
      </c>
      <c r="G171" s="43"/>
      <c r="H171" s="43"/>
      <c r="I171" s="232"/>
      <c r="J171" s="43"/>
      <c r="K171" s="43"/>
      <c r="L171" s="47"/>
      <c r="M171" s="233"/>
      <c r="N171" s="234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20" t="s">
        <v>299</v>
      </c>
      <c r="AU171" s="20" t="s">
        <v>88</v>
      </c>
    </row>
    <row r="172" s="2" customFormat="1">
      <c r="A172" s="41"/>
      <c r="B172" s="42"/>
      <c r="C172" s="43"/>
      <c r="D172" s="237" t="s">
        <v>324</v>
      </c>
      <c r="E172" s="43"/>
      <c r="F172" s="268" t="s">
        <v>1582</v>
      </c>
      <c r="G172" s="43"/>
      <c r="H172" s="43"/>
      <c r="I172" s="232"/>
      <c r="J172" s="43"/>
      <c r="K172" s="43"/>
      <c r="L172" s="47"/>
      <c r="M172" s="233"/>
      <c r="N172" s="234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324</v>
      </c>
      <c r="AU172" s="20" t="s">
        <v>88</v>
      </c>
    </row>
    <row r="173" s="14" customFormat="1">
      <c r="A173" s="14"/>
      <c r="B173" s="246"/>
      <c r="C173" s="247"/>
      <c r="D173" s="237" t="s">
        <v>301</v>
      </c>
      <c r="E173" s="248" t="s">
        <v>42</v>
      </c>
      <c r="F173" s="249" t="s">
        <v>114</v>
      </c>
      <c r="G173" s="247"/>
      <c r="H173" s="250">
        <v>5</v>
      </c>
      <c r="I173" s="251"/>
      <c r="J173" s="247"/>
      <c r="K173" s="247"/>
      <c r="L173" s="252"/>
      <c r="M173" s="253"/>
      <c r="N173" s="254"/>
      <c r="O173" s="254"/>
      <c r="P173" s="254"/>
      <c r="Q173" s="254"/>
      <c r="R173" s="254"/>
      <c r="S173" s="254"/>
      <c r="T173" s="255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6" t="s">
        <v>301</v>
      </c>
      <c r="AU173" s="256" t="s">
        <v>88</v>
      </c>
      <c r="AV173" s="14" t="s">
        <v>88</v>
      </c>
      <c r="AW173" s="14" t="s">
        <v>38</v>
      </c>
      <c r="AX173" s="14" t="s">
        <v>79</v>
      </c>
      <c r="AY173" s="256" t="s">
        <v>292</v>
      </c>
    </row>
    <row r="174" s="15" customFormat="1">
      <c r="A174" s="15"/>
      <c r="B174" s="257"/>
      <c r="C174" s="258"/>
      <c r="D174" s="237" t="s">
        <v>301</v>
      </c>
      <c r="E174" s="259" t="s">
        <v>42</v>
      </c>
      <c r="F174" s="260" t="s">
        <v>303</v>
      </c>
      <c r="G174" s="258"/>
      <c r="H174" s="261">
        <v>5</v>
      </c>
      <c r="I174" s="262"/>
      <c r="J174" s="258"/>
      <c r="K174" s="258"/>
      <c r="L174" s="263"/>
      <c r="M174" s="264"/>
      <c r="N174" s="265"/>
      <c r="O174" s="265"/>
      <c r="P174" s="265"/>
      <c r="Q174" s="265"/>
      <c r="R174" s="265"/>
      <c r="S174" s="265"/>
      <c r="T174" s="266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67" t="s">
        <v>301</v>
      </c>
      <c r="AU174" s="267" t="s">
        <v>88</v>
      </c>
      <c r="AV174" s="15" t="s">
        <v>150</v>
      </c>
      <c r="AW174" s="15" t="s">
        <v>38</v>
      </c>
      <c r="AX174" s="15" t="s">
        <v>86</v>
      </c>
      <c r="AY174" s="267" t="s">
        <v>292</v>
      </c>
    </row>
    <row r="175" s="2" customFormat="1" ht="16.5" customHeight="1">
      <c r="A175" s="41"/>
      <c r="B175" s="42"/>
      <c r="C175" s="217" t="s">
        <v>209</v>
      </c>
      <c r="D175" s="217" t="s">
        <v>294</v>
      </c>
      <c r="E175" s="218" t="s">
        <v>1583</v>
      </c>
      <c r="F175" s="219" t="s">
        <v>1584</v>
      </c>
      <c r="G175" s="220" t="s">
        <v>181</v>
      </c>
      <c r="H175" s="221">
        <v>5</v>
      </c>
      <c r="I175" s="222"/>
      <c r="J175" s="223">
        <f>ROUND(I175*H175,2)</f>
        <v>0</v>
      </c>
      <c r="K175" s="219" t="s">
        <v>297</v>
      </c>
      <c r="L175" s="47"/>
      <c r="M175" s="224" t="s">
        <v>42</v>
      </c>
      <c r="N175" s="225" t="s">
        <v>50</v>
      </c>
      <c r="O175" s="87"/>
      <c r="P175" s="226">
        <f>O175*H175</f>
        <v>0</v>
      </c>
      <c r="Q175" s="226">
        <v>0</v>
      </c>
      <c r="R175" s="226">
        <f>Q175*H175</f>
        <v>0</v>
      </c>
      <c r="S175" s="226">
        <v>0</v>
      </c>
      <c r="T175" s="227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8" t="s">
        <v>659</v>
      </c>
      <c r="AT175" s="228" t="s">
        <v>294</v>
      </c>
      <c r="AU175" s="228" t="s">
        <v>88</v>
      </c>
      <c r="AY175" s="20" t="s">
        <v>292</v>
      </c>
      <c r="BE175" s="229">
        <f>IF(N175="základní",J175,0)</f>
        <v>0</v>
      </c>
      <c r="BF175" s="229">
        <f>IF(N175="snížená",J175,0)</f>
        <v>0</v>
      </c>
      <c r="BG175" s="229">
        <f>IF(N175="zákl. přenesená",J175,0)</f>
        <v>0</v>
      </c>
      <c r="BH175" s="229">
        <f>IF(N175="sníž. přenesená",J175,0)</f>
        <v>0</v>
      </c>
      <c r="BI175" s="229">
        <f>IF(N175="nulová",J175,0)</f>
        <v>0</v>
      </c>
      <c r="BJ175" s="20" t="s">
        <v>86</v>
      </c>
      <c r="BK175" s="229">
        <f>ROUND(I175*H175,2)</f>
        <v>0</v>
      </c>
      <c r="BL175" s="20" t="s">
        <v>659</v>
      </c>
      <c r="BM175" s="228" t="s">
        <v>1585</v>
      </c>
    </row>
    <row r="176" s="2" customFormat="1">
      <c r="A176" s="41"/>
      <c r="B176" s="42"/>
      <c r="C176" s="43"/>
      <c r="D176" s="230" t="s">
        <v>299</v>
      </c>
      <c r="E176" s="43"/>
      <c r="F176" s="231" t="s">
        <v>1586</v>
      </c>
      <c r="G176" s="43"/>
      <c r="H176" s="43"/>
      <c r="I176" s="232"/>
      <c r="J176" s="43"/>
      <c r="K176" s="43"/>
      <c r="L176" s="47"/>
      <c r="M176" s="233"/>
      <c r="N176" s="234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299</v>
      </c>
      <c r="AU176" s="20" t="s">
        <v>88</v>
      </c>
    </row>
    <row r="177" s="2" customFormat="1">
      <c r="A177" s="41"/>
      <c r="B177" s="42"/>
      <c r="C177" s="43"/>
      <c r="D177" s="237" t="s">
        <v>324</v>
      </c>
      <c r="E177" s="43"/>
      <c r="F177" s="268" t="s">
        <v>1587</v>
      </c>
      <c r="G177" s="43"/>
      <c r="H177" s="43"/>
      <c r="I177" s="232"/>
      <c r="J177" s="43"/>
      <c r="K177" s="43"/>
      <c r="L177" s="47"/>
      <c r="M177" s="233"/>
      <c r="N177" s="234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324</v>
      </c>
      <c r="AU177" s="20" t="s">
        <v>88</v>
      </c>
    </row>
    <row r="178" s="14" customFormat="1">
      <c r="A178" s="14"/>
      <c r="B178" s="246"/>
      <c r="C178" s="247"/>
      <c r="D178" s="237" t="s">
        <v>301</v>
      </c>
      <c r="E178" s="248" t="s">
        <v>42</v>
      </c>
      <c r="F178" s="249" t="s">
        <v>114</v>
      </c>
      <c r="G178" s="247"/>
      <c r="H178" s="250">
        <v>5</v>
      </c>
      <c r="I178" s="251"/>
      <c r="J178" s="247"/>
      <c r="K178" s="247"/>
      <c r="L178" s="252"/>
      <c r="M178" s="253"/>
      <c r="N178" s="254"/>
      <c r="O178" s="254"/>
      <c r="P178" s="254"/>
      <c r="Q178" s="254"/>
      <c r="R178" s="254"/>
      <c r="S178" s="254"/>
      <c r="T178" s="255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6" t="s">
        <v>301</v>
      </c>
      <c r="AU178" s="256" t="s">
        <v>88</v>
      </c>
      <c r="AV178" s="14" t="s">
        <v>88</v>
      </c>
      <c r="AW178" s="14" t="s">
        <v>38</v>
      </c>
      <c r="AX178" s="14" t="s">
        <v>79</v>
      </c>
      <c r="AY178" s="256" t="s">
        <v>292</v>
      </c>
    </row>
    <row r="179" s="15" customFormat="1">
      <c r="A179" s="15"/>
      <c r="B179" s="257"/>
      <c r="C179" s="258"/>
      <c r="D179" s="237" t="s">
        <v>301</v>
      </c>
      <c r="E179" s="259" t="s">
        <v>42</v>
      </c>
      <c r="F179" s="260" t="s">
        <v>303</v>
      </c>
      <c r="G179" s="258"/>
      <c r="H179" s="261">
        <v>5</v>
      </c>
      <c r="I179" s="262"/>
      <c r="J179" s="258"/>
      <c r="K179" s="258"/>
      <c r="L179" s="263"/>
      <c r="M179" s="264"/>
      <c r="N179" s="265"/>
      <c r="O179" s="265"/>
      <c r="P179" s="265"/>
      <c r="Q179" s="265"/>
      <c r="R179" s="265"/>
      <c r="S179" s="265"/>
      <c r="T179" s="266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67" t="s">
        <v>301</v>
      </c>
      <c r="AU179" s="267" t="s">
        <v>88</v>
      </c>
      <c r="AV179" s="15" t="s">
        <v>150</v>
      </c>
      <c r="AW179" s="15" t="s">
        <v>38</v>
      </c>
      <c r="AX179" s="15" t="s">
        <v>86</v>
      </c>
      <c r="AY179" s="267" t="s">
        <v>292</v>
      </c>
    </row>
    <row r="180" s="2" customFormat="1" ht="24.15" customHeight="1">
      <c r="A180" s="41"/>
      <c r="B180" s="42"/>
      <c r="C180" s="217" t="s">
        <v>398</v>
      </c>
      <c r="D180" s="217" t="s">
        <v>294</v>
      </c>
      <c r="E180" s="218" t="s">
        <v>1588</v>
      </c>
      <c r="F180" s="219" t="s">
        <v>1589</v>
      </c>
      <c r="G180" s="220" t="s">
        <v>147</v>
      </c>
      <c r="H180" s="221">
        <v>206</v>
      </c>
      <c r="I180" s="222"/>
      <c r="J180" s="223">
        <f>ROUND(I180*H180,2)</f>
        <v>0</v>
      </c>
      <c r="K180" s="219" t="s">
        <v>297</v>
      </c>
      <c r="L180" s="47"/>
      <c r="M180" s="224" t="s">
        <v>42</v>
      </c>
      <c r="N180" s="225" t="s">
        <v>50</v>
      </c>
      <c r="O180" s="87"/>
      <c r="P180" s="226">
        <f>O180*H180</f>
        <v>0</v>
      </c>
      <c r="Q180" s="226">
        <v>0</v>
      </c>
      <c r="R180" s="226">
        <f>Q180*H180</f>
        <v>0</v>
      </c>
      <c r="S180" s="226">
        <v>0</v>
      </c>
      <c r="T180" s="227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8" t="s">
        <v>659</v>
      </c>
      <c r="AT180" s="228" t="s">
        <v>294</v>
      </c>
      <c r="AU180" s="228" t="s">
        <v>88</v>
      </c>
      <c r="AY180" s="20" t="s">
        <v>292</v>
      </c>
      <c r="BE180" s="229">
        <f>IF(N180="základní",J180,0)</f>
        <v>0</v>
      </c>
      <c r="BF180" s="229">
        <f>IF(N180="snížená",J180,0)</f>
        <v>0</v>
      </c>
      <c r="BG180" s="229">
        <f>IF(N180="zákl. přenesená",J180,0)</f>
        <v>0</v>
      </c>
      <c r="BH180" s="229">
        <f>IF(N180="sníž. přenesená",J180,0)</f>
        <v>0</v>
      </c>
      <c r="BI180" s="229">
        <f>IF(N180="nulová",J180,0)</f>
        <v>0</v>
      </c>
      <c r="BJ180" s="20" t="s">
        <v>86</v>
      </c>
      <c r="BK180" s="229">
        <f>ROUND(I180*H180,2)</f>
        <v>0</v>
      </c>
      <c r="BL180" s="20" t="s">
        <v>659</v>
      </c>
      <c r="BM180" s="228" t="s">
        <v>1590</v>
      </c>
    </row>
    <row r="181" s="2" customFormat="1">
      <c r="A181" s="41"/>
      <c r="B181" s="42"/>
      <c r="C181" s="43"/>
      <c r="D181" s="230" t="s">
        <v>299</v>
      </c>
      <c r="E181" s="43"/>
      <c r="F181" s="231" t="s">
        <v>1591</v>
      </c>
      <c r="G181" s="43"/>
      <c r="H181" s="43"/>
      <c r="I181" s="232"/>
      <c r="J181" s="43"/>
      <c r="K181" s="43"/>
      <c r="L181" s="47"/>
      <c r="M181" s="233"/>
      <c r="N181" s="234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20" t="s">
        <v>299</v>
      </c>
      <c r="AU181" s="20" t="s">
        <v>88</v>
      </c>
    </row>
    <row r="182" s="2" customFormat="1">
      <c r="A182" s="41"/>
      <c r="B182" s="42"/>
      <c r="C182" s="43"/>
      <c r="D182" s="237" t="s">
        <v>324</v>
      </c>
      <c r="E182" s="43"/>
      <c r="F182" s="268" t="s">
        <v>1592</v>
      </c>
      <c r="G182" s="43"/>
      <c r="H182" s="43"/>
      <c r="I182" s="232"/>
      <c r="J182" s="43"/>
      <c r="K182" s="43"/>
      <c r="L182" s="47"/>
      <c r="M182" s="233"/>
      <c r="N182" s="234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324</v>
      </c>
      <c r="AU182" s="20" t="s">
        <v>88</v>
      </c>
    </row>
    <row r="183" s="14" customFormat="1">
      <c r="A183" s="14"/>
      <c r="B183" s="246"/>
      <c r="C183" s="247"/>
      <c r="D183" s="237" t="s">
        <v>301</v>
      </c>
      <c r="E183" s="248" t="s">
        <v>42</v>
      </c>
      <c r="F183" s="249" t="s">
        <v>121</v>
      </c>
      <c r="G183" s="247"/>
      <c r="H183" s="250">
        <v>206</v>
      </c>
      <c r="I183" s="251"/>
      <c r="J183" s="247"/>
      <c r="K183" s="247"/>
      <c r="L183" s="252"/>
      <c r="M183" s="253"/>
      <c r="N183" s="254"/>
      <c r="O183" s="254"/>
      <c r="P183" s="254"/>
      <c r="Q183" s="254"/>
      <c r="R183" s="254"/>
      <c r="S183" s="254"/>
      <c r="T183" s="255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6" t="s">
        <v>301</v>
      </c>
      <c r="AU183" s="256" t="s">
        <v>88</v>
      </c>
      <c r="AV183" s="14" t="s">
        <v>88</v>
      </c>
      <c r="AW183" s="14" t="s">
        <v>38</v>
      </c>
      <c r="AX183" s="14" t="s">
        <v>79</v>
      </c>
      <c r="AY183" s="256" t="s">
        <v>292</v>
      </c>
    </row>
    <row r="184" s="15" customFormat="1">
      <c r="A184" s="15"/>
      <c r="B184" s="257"/>
      <c r="C184" s="258"/>
      <c r="D184" s="237" t="s">
        <v>301</v>
      </c>
      <c r="E184" s="259" t="s">
        <v>42</v>
      </c>
      <c r="F184" s="260" t="s">
        <v>303</v>
      </c>
      <c r="G184" s="258"/>
      <c r="H184" s="261">
        <v>206</v>
      </c>
      <c r="I184" s="262"/>
      <c r="J184" s="258"/>
      <c r="K184" s="258"/>
      <c r="L184" s="263"/>
      <c r="M184" s="264"/>
      <c r="N184" s="265"/>
      <c r="O184" s="265"/>
      <c r="P184" s="265"/>
      <c r="Q184" s="265"/>
      <c r="R184" s="265"/>
      <c r="S184" s="265"/>
      <c r="T184" s="266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67" t="s">
        <v>301</v>
      </c>
      <c r="AU184" s="267" t="s">
        <v>88</v>
      </c>
      <c r="AV184" s="15" t="s">
        <v>150</v>
      </c>
      <c r="AW184" s="15" t="s">
        <v>38</v>
      </c>
      <c r="AX184" s="15" t="s">
        <v>86</v>
      </c>
      <c r="AY184" s="267" t="s">
        <v>292</v>
      </c>
    </row>
    <row r="185" s="2" customFormat="1" ht="33" customHeight="1">
      <c r="A185" s="41"/>
      <c r="B185" s="42"/>
      <c r="C185" s="217" t="s">
        <v>403</v>
      </c>
      <c r="D185" s="217" t="s">
        <v>294</v>
      </c>
      <c r="E185" s="218" t="s">
        <v>1593</v>
      </c>
      <c r="F185" s="219" t="s">
        <v>1594</v>
      </c>
      <c r="G185" s="220" t="s">
        <v>147</v>
      </c>
      <c r="H185" s="221">
        <v>60</v>
      </c>
      <c r="I185" s="222"/>
      <c r="J185" s="223">
        <f>ROUND(I185*H185,2)</f>
        <v>0</v>
      </c>
      <c r="K185" s="219" t="s">
        <v>297</v>
      </c>
      <c r="L185" s="47"/>
      <c r="M185" s="224" t="s">
        <v>42</v>
      </c>
      <c r="N185" s="225" t="s">
        <v>50</v>
      </c>
      <c r="O185" s="87"/>
      <c r="P185" s="226">
        <f>O185*H185</f>
        <v>0</v>
      </c>
      <c r="Q185" s="226">
        <v>0</v>
      </c>
      <c r="R185" s="226">
        <f>Q185*H185</f>
        <v>0</v>
      </c>
      <c r="S185" s="226">
        <v>0.00012</v>
      </c>
      <c r="T185" s="227">
        <f>S185*H185</f>
        <v>0.0071999999999999998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8" t="s">
        <v>659</v>
      </c>
      <c r="AT185" s="228" t="s">
        <v>294</v>
      </c>
      <c r="AU185" s="228" t="s">
        <v>88</v>
      </c>
      <c r="AY185" s="20" t="s">
        <v>292</v>
      </c>
      <c r="BE185" s="229">
        <f>IF(N185="základní",J185,0)</f>
        <v>0</v>
      </c>
      <c r="BF185" s="229">
        <f>IF(N185="snížená",J185,0)</f>
        <v>0</v>
      </c>
      <c r="BG185" s="229">
        <f>IF(N185="zákl. přenesená",J185,0)</f>
        <v>0</v>
      </c>
      <c r="BH185" s="229">
        <f>IF(N185="sníž. přenesená",J185,0)</f>
        <v>0</v>
      </c>
      <c r="BI185" s="229">
        <f>IF(N185="nulová",J185,0)</f>
        <v>0</v>
      </c>
      <c r="BJ185" s="20" t="s">
        <v>86</v>
      </c>
      <c r="BK185" s="229">
        <f>ROUND(I185*H185,2)</f>
        <v>0</v>
      </c>
      <c r="BL185" s="20" t="s">
        <v>659</v>
      </c>
      <c r="BM185" s="228" t="s">
        <v>1595</v>
      </c>
    </row>
    <row r="186" s="2" customFormat="1">
      <c r="A186" s="41"/>
      <c r="B186" s="42"/>
      <c r="C186" s="43"/>
      <c r="D186" s="230" t="s">
        <v>299</v>
      </c>
      <c r="E186" s="43"/>
      <c r="F186" s="231" t="s">
        <v>1596</v>
      </c>
      <c r="G186" s="43"/>
      <c r="H186" s="43"/>
      <c r="I186" s="232"/>
      <c r="J186" s="43"/>
      <c r="K186" s="43"/>
      <c r="L186" s="47"/>
      <c r="M186" s="233"/>
      <c r="N186" s="234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20" t="s">
        <v>299</v>
      </c>
      <c r="AU186" s="20" t="s">
        <v>88</v>
      </c>
    </row>
    <row r="187" s="2" customFormat="1">
      <c r="A187" s="41"/>
      <c r="B187" s="42"/>
      <c r="C187" s="43"/>
      <c r="D187" s="237" t="s">
        <v>324</v>
      </c>
      <c r="E187" s="43"/>
      <c r="F187" s="268" t="s">
        <v>1597</v>
      </c>
      <c r="G187" s="43"/>
      <c r="H187" s="43"/>
      <c r="I187" s="232"/>
      <c r="J187" s="43"/>
      <c r="K187" s="43"/>
      <c r="L187" s="47"/>
      <c r="M187" s="233"/>
      <c r="N187" s="234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324</v>
      </c>
      <c r="AU187" s="20" t="s">
        <v>88</v>
      </c>
    </row>
    <row r="188" s="13" customFormat="1">
      <c r="A188" s="13"/>
      <c r="B188" s="235"/>
      <c r="C188" s="236"/>
      <c r="D188" s="237" t="s">
        <v>301</v>
      </c>
      <c r="E188" s="238" t="s">
        <v>42</v>
      </c>
      <c r="F188" s="239" t="s">
        <v>1598</v>
      </c>
      <c r="G188" s="236"/>
      <c r="H188" s="238" t="s">
        <v>42</v>
      </c>
      <c r="I188" s="240"/>
      <c r="J188" s="236"/>
      <c r="K188" s="236"/>
      <c r="L188" s="241"/>
      <c r="M188" s="242"/>
      <c r="N188" s="243"/>
      <c r="O188" s="243"/>
      <c r="P188" s="243"/>
      <c r="Q188" s="243"/>
      <c r="R188" s="243"/>
      <c r="S188" s="243"/>
      <c r="T188" s="24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5" t="s">
        <v>301</v>
      </c>
      <c r="AU188" s="245" t="s">
        <v>88</v>
      </c>
      <c r="AV188" s="13" t="s">
        <v>86</v>
      </c>
      <c r="AW188" s="13" t="s">
        <v>38</v>
      </c>
      <c r="AX188" s="13" t="s">
        <v>79</v>
      </c>
      <c r="AY188" s="245" t="s">
        <v>292</v>
      </c>
    </row>
    <row r="189" s="14" customFormat="1">
      <c r="A189" s="14"/>
      <c r="B189" s="246"/>
      <c r="C189" s="247"/>
      <c r="D189" s="237" t="s">
        <v>301</v>
      </c>
      <c r="E189" s="248" t="s">
        <v>118</v>
      </c>
      <c r="F189" s="249" t="s">
        <v>1599</v>
      </c>
      <c r="G189" s="247"/>
      <c r="H189" s="250">
        <v>60</v>
      </c>
      <c r="I189" s="251"/>
      <c r="J189" s="247"/>
      <c r="K189" s="247"/>
      <c r="L189" s="252"/>
      <c r="M189" s="253"/>
      <c r="N189" s="254"/>
      <c r="O189" s="254"/>
      <c r="P189" s="254"/>
      <c r="Q189" s="254"/>
      <c r="R189" s="254"/>
      <c r="S189" s="254"/>
      <c r="T189" s="255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6" t="s">
        <v>301</v>
      </c>
      <c r="AU189" s="256" t="s">
        <v>88</v>
      </c>
      <c r="AV189" s="14" t="s">
        <v>88</v>
      </c>
      <c r="AW189" s="14" t="s">
        <v>38</v>
      </c>
      <c r="AX189" s="14" t="s">
        <v>79</v>
      </c>
      <c r="AY189" s="256" t="s">
        <v>292</v>
      </c>
    </row>
    <row r="190" s="15" customFormat="1">
      <c r="A190" s="15"/>
      <c r="B190" s="257"/>
      <c r="C190" s="258"/>
      <c r="D190" s="237" t="s">
        <v>301</v>
      </c>
      <c r="E190" s="259" t="s">
        <v>42</v>
      </c>
      <c r="F190" s="260" t="s">
        <v>303</v>
      </c>
      <c r="G190" s="258"/>
      <c r="H190" s="261">
        <v>60</v>
      </c>
      <c r="I190" s="262"/>
      <c r="J190" s="258"/>
      <c r="K190" s="258"/>
      <c r="L190" s="263"/>
      <c r="M190" s="264"/>
      <c r="N190" s="265"/>
      <c r="O190" s="265"/>
      <c r="P190" s="265"/>
      <c r="Q190" s="265"/>
      <c r="R190" s="265"/>
      <c r="S190" s="265"/>
      <c r="T190" s="266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67" t="s">
        <v>301</v>
      </c>
      <c r="AU190" s="267" t="s">
        <v>88</v>
      </c>
      <c r="AV190" s="15" t="s">
        <v>150</v>
      </c>
      <c r="AW190" s="15" t="s">
        <v>38</v>
      </c>
      <c r="AX190" s="15" t="s">
        <v>86</v>
      </c>
      <c r="AY190" s="267" t="s">
        <v>292</v>
      </c>
    </row>
    <row r="191" s="2" customFormat="1" ht="33" customHeight="1">
      <c r="A191" s="41"/>
      <c r="B191" s="42"/>
      <c r="C191" s="217" t="s">
        <v>408</v>
      </c>
      <c r="D191" s="217" t="s">
        <v>294</v>
      </c>
      <c r="E191" s="218" t="s">
        <v>1600</v>
      </c>
      <c r="F191" s="219" t="s">
        <v>1601</v>
      </c>
      <c r="G191" s="220" t="s">
        <v>147</v>
      </c>
      <c r="H191" s="221">
        <v>206</v>
      </c>
      <c r="I191" s="222"/>
      <c r="J191" s="223">
        <f>ROUND(I191*H191,2)</f>
        <v>0</v>
      </c>
      <c r="K191" s="219" t="s">
        <v>297</v>
      </c>
      <c r="L191" s="47"/>
      <c r="M191" s="224" t="s">
        <v>42</v>
      </c>
      <c r="N191" s="225" t="s">
        <v>50</v>
      </c>
      <c r="O191" s="87"/>
      <c r="P191" s="226">
        <f>O191*H191</f>
        <v>0</v>
      </c>
      <c r="Q191" s="226">
        <v>0</v>
      </c>
      <c r="R191" s="226">
        <f>Q191*H191</f>
        <v>0</v>
      </c>
      <c r="S191" s="226">
        <v>0.00042000000000000002</v>
      </c>
      <c r="T191" s="227">
        <f>S191*H191</f>
        <v>0.08652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8" t="s">
        <v>659</v>
      </c>
      <c r="AT191" s="228" t="s">
        <v>294</v>
      </c>
      <c r="AU191" s="228" t="s">
        <v>88</v>
      </c>
      <c r="AY191" s="20" t="s">
        <v>292</v>
      </c>
      <c r="BE191" s="229">
        <f>IF(N191="základní",J191,0)</f>
        <v>0</v>
      </c>
      <c r="BF191" s="229">
        <f>IF(N191="snížená",J191,0)</f>
        <v>0</v>
      </c>
      <c r="BG191" s="229">
        <f>IF(N191="zákl. přenesená",J191,0)</f>
        <v>0</v>
      </c>
      <c r="BH191" s="229">
        <f>IF(N191="sníž. přenesená",J191,0)</f>
        <v>0</v>
      </c>
      <c r="BI191" s="229">
        <f>IF(N191="nulová",J191,0)</f>
        <v>0</v>
      </c>
      <c r="BJ191" s="20" t="s">
        <v>86</v>
      </c>
      <c r="BK191" s="229">
        <f>ROUND(I191*H191,2)</f>
        <v>0</v>
      </c>
      <c r="BL191" s="20" t="s">
        <v>659</v>
      </c>
      <c r="BM191" s="228" t="s">
        <v>1602</v>
      </c>
    </row>
    <row r="192" s="2" customFormat="1">
      <c r="A192" s="41"/>
      <c r="B192" s="42"/>
      <c r="C192" s="43"/>
      <c r="D192" s="230" t="s">
        <v>299</v>
      </c>
      <c r="E192" s="43"/>
      <c r="F192" s="231" t="s">
        <v>1603</v>
      </c>
      <c r="G192" s="43"/>
      <c r="H192" s="43"/>
      <c r="I192" s="232"/>
      <c r="J192" s="43"/>
      <c r="K192" s="43"/>
      <c r="L192" s="47"/>
      <c r="M192" s="233"/>
      <c r="N192" s="234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299</v>
      </c>
      <c r="AU192" s="20" t="s">
        <v>88</v>
      </c>
    </row>
    <row r="193" s="2" customFormat="1">
      <c r="A193" s="41"/>
      <c r="B193" s="42"/>
      <c r="C193" s="43"/>
      <c r="D193" s="237" t="s">
        <v>324</v>
      </c>
      <c r="E193" s="43"/>
      <c r="F193" s="268" t="s">
        <v>1604</v>
      </c>
      <c r="G193" s="43"/>
      <c r="H193" s="43"/>
      <c r="I193" s="232"/>
      <c r="J193" s="43"/>
      <c r="K193" s="43"/>
      <c r="L193" s="47"/>
      <c r="M193" s="233"/>
      <c r="N193" s="234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20" t="s">
        <v>324</v>
      </c>
      <c r="AU193" s="20" t="s">
        <v>88</v>
      </c>
    </row>
    <row r="194" s="13" customFormat="1">
      <c r="A194" s="13"/>
      <c r="B194" s="235"/>
      <c r="C194" s="236"/>
      <c r="D194" s="237" t="s">
        <v>301</v>
      </c>
      <c r="E194" s="238" t="s">
        <v>42</v>
      </c>
      <c r="F194" s="239" t="s">
        <v>601</v>
      </c>
      <c r="G194" s="236"/>
      <c r="H194" s="238" t="s">
        <v>42</v>
      </c>
      <c r="I194" s="240"/>
      <c r="J194" s="236"/>
      <c r="K194" s="236"/>
      <c r="L194" s="241"/>
      <c r="M194" s="242"/>
      <c r="N194" s="243"/>
      <c r="O194" s="243"/>
      <c r="P194" s="243"/>
      <c r="Q194" s="243"/>
      <c r="R194" s="243"/>
      <c r="S194" s="243"/>
      <c r="T194" s="24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5" t="s">
        <v>301</v>
      </c>
      <c r="AU194" s="245" t="s">
        <v>88</v>
      </c>
      <c r="AV194" s="13" t="s">
        <v>86</v>
      </c>
      <c r="AW194" s="13" t="s">
        <v>38</v>
      </c>
      <c r="AX194" s="13" t="s">
        <v>79</v>
      </c>
      <c r="AY194" s="245" t="s">
        <v>292</v>
      </c>
    </row>
    <row r="195" s="14" customFormat="1">
      <c r="A195" s="14"/>
      <c r="B195" s="246"/>
      <c r="C195" s="247"/>
      <c r="D195" s="237" t="s">
        <v>301</v>
      </c>
      <c r="E195" s="248" t="s">
        <v>121</v>
      </c>
      <c r="F195" s="249" t="s">
        <v>1491</v>
      </c>
      <c r="G195" s="247"/>
      <c r="H195" s="250">
        <v>206</v>
      </c>
      <c r="I195" s="251"/>
      <c r="J195" s="247"/>
      <c r="K195" s="247"/>
      <c r="L195" s="252"/>
      <c r="M195" s="253"/>
      <c r="N195" s="254"/>
      <c r="O195" s="254"/>
      <c r="P195" s="254"/>
      <c r="Q195" s="254"/>
      <c r="R195" s="254"/>
      <c r="S195" s="254"/>
      <c r="T195" s="255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6" t="s">
        <v>301</v>
      </c>
      <c r="AU195" s="256" t="s">
        <v>88</v>
      </c>
      <c r="AV195" s="14" t="s">
        <v>88</v>
      </c>
      <c r="AW195" s="14" t="s">
        <v>38</v>
      </c>
      <c r="AX195" s="14" t="s">
        <v>79</v>
      </c>
      <c r="AY195" s="256" t="s">
        <v>292</v>
      </c>
    </row>
    <row r="196" s="15" customFormat="1">
      <c r="A196" s="15"/>
      <c r="B196" s="257"/>
      <c r="C196" s="258"/>
      <c r="D196" s="237" t="s">
        <v>301</v>
      </c>
      <c r="E196" s="259" t="s">
        <v>42</v>
      </c>
      <c r="F196" s="260" t="s">
        <v>303</v>
      </c>
      <c r="G196" s="258"/>
      <c r="H196" s="261">
        <v>206</v>
      </c>
      <c r="I196" s="262"/>
      <c r="J196" s="258"/>
      <c r="K196" s="258"/>
      <c r="L196" s="263"/>
      <c r="M196" s="264"/>
      <c r="N196" s="265"/>
      <c r="O196" s="265"/>
      <c r="P196" s="265"/>
      <c r="Q196" s="265"/>
      <c r="R196" s="265"/>
      <c r="S196" s="265"/>
      <c r="T196" s="266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67" t="s">
        <v>301</v>
      </c>
      <c r="AU196" s="267" t="s">
        <v>88</v>
      </c>
      <c r="AV196" s="15" t="s">
        <v>150</v>
      </c>
      <c r="AW196" s="15" t="s">
        <v>38</v>
      </c>
      <c r="AX196" s="15" t="s">
        <v>86</v>
      </c>
      <c r="AY196" s="267" t="s">
        <v>292</v>
      </c>
    </row>
    <row r="197" s="12" customFormat="1" ht="22.8" customHeight="1">
      <c r="A197" s="12"/>
      <c r="B197" s="201"/>
      <c r="C197" s="202"/>
      <c r="D197" s="203" t="s">
        <v>78</v>
      </c>
      <c r="E197" s="215" t="s">
        <v>1193</v>
      </c>
      <c r="F197" s="215" t="s">
        <v>1194</v>
      </c>
      <c r="G197" s="202"/>
      <c r="H197" s="202"/>
      <c r="I197" s="205"/>
      <c r="J197" s="216">
        <f>BK197</f>
        <v>0</v>
      </c>
      <c r="K197" s="202"/>
      <c r="L197" s="207"/>
      <c r="M197" s="208"/>
      <c r="N197" s="209"/>
      <c r="O197" s="209"/>
      <c r="P197" s="210">
        <f>SUM(P198:P286)</f>
        <v>0</v>
      </c>
      <c r="Q197" s="209"/>
      <c r="R197" s="210">
        <f>SUM(R198:R286)</f>
        <v>7.5223113199999991</v>
      </c>
      <c r="S197" s="209"/>
      <c r="T197" s="211">
        <f>SUM(T198:T286)</f>
        <v>5.9290000000000003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12" t="s">
        <v>188</v>
      </c>
      <c r="AT197" s="213" t="s">
        <v>78</v>
      </c>
      <c r="AU197" s="213" t="s">
        <v>86</v>
      </c>
      <c r="AY197" s="212" t="s">
        <v>292</v>
      </c>
      <c r="BK197" s="214">
        <f>SUM(BK198:BK286)</f>
        <v>0</v>
      </c>
    </row>
    <row r="198" s="2" customFormat="1" ht="16.5" customHeight="1">
      <c r="A198" s="41"/>
      <c r="B198" s="42"/>
      <c r="C198" s="217" t="s">
        <v>7</v>
      </c>
      <c r="D198" s="217" t="s">
        <v>294</v>
      </c>
      <c r="E198" s="218" t="s">
        <v>1605</v>
      </c>
      <c r="F198" s="219" t="s">
        <v>1606</v>
      </c>
      <c r="G198" s="220" t="s">
        <v>1607</v>
      </c>
      <c r="H198" s="221">
        <v>0.20599999999999999</v>
      </c>
      <c r="I198" s="222"/>
      <c r="J198" s="223">
        <f>ROUND(I198*H198,2)</f>
        <v>0</v>
      </c>
      <c r="K198" s="219" t="s">
        <v>297</v>
      </c>
      <c r="L198" s="47"/>
      <c r="M198" s="224" t="s">
        <v>42</v>
      </c>
      <c r="N198" s="225" t="s">
        <v>50</v>
      </c>
      <c r="O198" s="87"/>
      <c r="P198" s="226">
        <f>O198*H198</f>
        <v>0</v>
      </c>
      <c r="Q198" s="226">
        <v>0.0088000000000000005</v>
      </c>
      <c r="R198" s="226">
        <f>Q198*H198</f>
        <v>0.0018128</v>
      </c>
      <c r="S198" s="226">
        <v>0</v>
      </c>
      <c r="T198" s="227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8" t="s">
        <v>659</v>
      </c>
      <c r="AT198" s="228" t="s">
        <v>294</v>
      </c>
      <c r="AU198" s="228" t="s">
        <v>88</v>
      </c>
      <c r="AY198" s="20" t="s">
        <v>292</v>
      </c>
      <c r="BE198" s="229">
        <f>IF(N198="základní",J198,0)</f>
        <v>0</v>
      </c>
      <c r="BF198" s="229">
        <f>IF(N198="snížená",J198,0)</f>
        <v>0</v>
      </c>
      <c r="BG198" s="229">
        <f>IF(N198="zákl. přenesená",J198,0)</f>
        <v>0</v>
      </c>
      <c r="BH198" s="229">
        <f>IF(N198="sníž. přenesená",J198,0)</f>
        <v>0</v>
      </c>
      <c r="BI198" s="229">
        <f>IF(N198="nulová",J198,0)</f>
        <v>0</v>
      </c>
      <c r="BJ198" s="20" t="s">
        <v>86</v>
      </c>
      <c r="BK198" s="229">
        <f>ROUND(I198*H198,2)</f>
        <v>0</v>
      </c>
      <c r="BL198" s="20" t="s">
        <v>659</v>
      </c>
      <c r="BM198" s="228" t="s">
        <v>1608</v>
      </c>
    </row>
    <row r="199" s="2" customFormat="1">
      <c r="A199" s="41"/>
      <c r="B199" s="42"/>
      <c r="C199" s="43"/>
      <c r="D199" s="230" t="s">
        <v>299</v>
      </c>
      <c r="E199" s="43"/>
      <c r="F199" s="231" t="s">
        <v>1609</v>
      </c>
      <c r="G199" s="43"/>
      <c r="H199" s="43"/>
      <c r="I199" s="232"/>
      <c r="J199" s="43"/>
      <c r="K199" s="43"/>
      <c r="L199" s="47"/>
      <c r="M199" s="233"/>
      <c r="N199" s="234"/>
      <c r="O199" s="87"/>
      <c r="P199" s="87"/>
      <c r="Q199" s="87"/>
      <c r="R199" s="87"/>
      <c r="S199" s="87"/>
      <c r="T199" s="88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T199" s="20" t="s">
        <v>299</v>
      </c>
      <c r="AU199" s="20" t="s">
        <v>88</v>
      </c>
    </row>
    <row r="200" s="14" customFormat="1">
      <c r="A200" s="14"/>
      <c r="B200" s="246"/>
      <c r="C200" s="247"/>
      <c r="D200" s="237" t="s">
        <v>301</v>
      </c>
      <c r="E200" s="248" t="s">
        <v>42</v>
      </c>
      <c r="F200" s="249" t="s">
        <v>1610</v>
      </c>
      <c r="G200" s="247"/>
      <c r="H200" s="250">
        <v>0.20599999999999999</v>
      </c>
      <c r="I200" s="251"/>
      <c r="J200" s="247"/>
      <c r="K200" s="247"/>
      <c r="L200" s="252"/>
      <c r="M200" s="253"/>
      <c r="N200" s="254"/>
      <c r="O200" s="254"/>
      <c r="P200" s="254"/>
      <c r="Q200" s="254"/>
      <c r="R200" s="254"/>
      <c r="S200" s="254"/>
      <c r="T200" s="255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6" t="s">
        <v>301</v>
      </c>
      <c r="AU200" s="256" t="s">
        <v>88</v>
      </c>
      <c r="AV200" s="14" t="s">
        <v>88</v>
      </c>
      <c r="AW200" s="14" t="s">
        <v>38</v>
      </c>
      <c r="AX200" s="14" t="s">
        <v>79</v>
      </c>
      <c r="AY200" s="256" t="s">
        <v>292</v>
      </c>
    </row>
    <row r="201" s="15" customFormat="1">
      <c r="A201" s="15"/>
      <c r="B201" s="257"/>
      <c r="C201" s="258"/>
      <c r="D201" s="237" t="s">
        <v>301</v>
      </c>
      <c r="E201" s="259" t="s">
        <v>42</v>
      </c>
      <c r="F201" s="260" t="s">
        <v>303</v>
      </c>
      <c r="G201" s="258"/>
      <c r="H201" s="261">
        <v>0.20599999999999999</v>
      </c>
      <c r="I201" s="262"/>
      <c r="J201" s="258"/>
      <c r="K201" s="258"/>
      <c r="L201" s="263"/>
      <c r="M201" s="264"/>
      <c r="N201" s="265"/>
      <c r="O201" s="265"/>
      <c r="P201" s="265"/>
      <c r="Q201" s="265"/>
      <c r="R201" s="265"/>
      <c r="S201" s="265"/>
      <c r="T201" s="266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67" t="s">
        <v>301</v>
      </c>
      <c r="AU201" s="267" t="s">
        <v>88</v>
      </c>
      <c r="AV201" s="15" t="s">
        <v>150</v>
      </c>
      <c r="AW201" s="15" t="s">
        <v>38</v>
      </c>
      <c r="AX201" s="15" t="s">
        <v>86</v>
      </c>
      <c r="AY201" s="267" t="s">
        <v>292</v>
      </c>
    </row>
    <row r="202" s="2" customFormat="1" ht="16.5" customHeight="1">
      <c r="A202" s="41"/>
      <c r="B202" s="42"/>
      <c r="C202" s="217" t="s">
        <v>417</v>
      </c>
      <c r="D202" s="217" t="s">
        <v>294</v>
      </c>
      <c r="E202" s="218" t="s">
        <v>1611</v>
      </c>
      <c r="F202" s="219" t="s">
        <v>1612</v>
      </c>
      <c r="G202" s="220" t="s">
        <v>212</v>
      </c>
      <c r="H202" s="221">
        <v>2.6259999999999999</v>
      </c>
      <c r="I202" s="222"/>
      <c r="J202" s="223">
        <f>ROUND(I202*H202,2)</f>
        <v>0</v>
      </c>
      <c r="K202" s="219" t="s">
        <v>297</v>
      </c>
      <c r="L202" s="47"/>
      <c r="M202" s="224" t="s">
        <v>42</v>
      </c>
      <c r="N202" s="225" t="s">
        <v>50</v>
      </c>
      <c r="O202" s="87"/>
      <c r="P202" s="226">
        <f>O202*H202</f>
        <v>0</v>
      </c>
      <c r="Q202" s="226">
        <v>2.3010199999999998</v>
      </c>
      <c r="R202" s="226">
        <f>Q202*H202</f>
        <v>6.0424785199999995</v>
      </c>
      <c r="S202" s="226">
        <v>0</v>
      </c>
      <c r="T202" s="227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8" t="s">
        <v>659</v>
      </c>
      <c r="AT202" s="228" t="s">
        <v>294</v>
      </c>
      <c r="AU202" s="228" t="s">
        <v>88</v>
      </c>
      <c r="AY202" s="20" t="s">
        <v>292</v>
      </c>
      <c r="BE202" s="229">
        <f>IF(N202="základní",J202,0)</f>
        <v>0</v>
      </c>
      <c r="BF202" s="229">
        <f>IF(N202="snížená",J202,0)</f>
        <v>0</v>
      </c>
      <c r="BG202" s="229">
        <f>IF(N202="zákl. přenesená",J202,0)</f>
        <v>0</v>
      </c>
      <c r="BH202" s="229">
        <f>IF(N202="sníž. přenesená",J202,0)</f>
        <v>0</v>
      </c>
      <c r="BI202" s="229">
        <f>IF(N202="nulová",J202,0)</f>
        <v>0</v>
      </c>
      <c r="BJ202" s="20" t="s">
        <v>86</v>
      </c>
      <c r="BK202" s="229">
        <f>ROUND(I202*H202,2)</f>
        <v>0</v>
      </c>
      <c r="BL202" s="20" t="s">
        <v>659</v>
      </c>
      <c r="BM202" s="228" t="s">
        <v>1613</v>
      </c>
    </row>
    <row r="203" s="2" customFormat="1">
      <c r="A203" s="41"/>
      <c r="B203" s="42"/>
      <c r="C203" s="43"/>
      <c r="D203" s="230" t="s">
        <v>299</v>
      </c>
      <c r="E203" s="43"/>
      <c r="F203" s="231" t="s">
        <v>1614</v>
      </c>
      <c r="G203" s="43"/>
      <c r="H203" s="43"/>
      <c r="I203" s="232"/>
      <c r="J203" s="43"/>
      <c r="K203" s="43"/>
      <c r="L203" s="47"/>
      <c r="M203" s="233"/>
      <c r="N203" s="234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20" t="s">
        <v>299</v>
      </c>
      <c r="AU203" s="20" t="s">
        <v>88</v>
      </c>
    </row>
    <row r="204" s="13" customFormat="1">
      <c r="A204" s="13"/>
      <c r="B204" s="235"/>
      <c r="C204" s="236"/>
      <c r="D204" s="237" t="s">
        <v>301</v>
      </c>
      <c r="E204" s="238" t="s">
        <v>42</v>
      </c>
      <c r="F204" s="239" t="s">
        <v>1615</v>
      </c>
      <c r="G204" s="236"/>
      <c r="H204" s="238" t="s">
        <v>42</v>
      </c>
      <c r="I204" s="240"/>
      <c r="J204" s="236"/>
      <c r="K204" s="236"/>
      <c r="L204" s="241"/>
      <c r="M204" s="242"/>
      <c r="N204" s="243"/>
      <c r="O204" s="243"/>
      <c r="P204" s="243"/>
      <c r="Q204" s="243"/>
      <c r="R204" s="243"/>
      <c r="S204" s="243"/>
      <c r="T204" s="244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5" t="s">
        <v>301</v>
      </c>
      <c r="AU204" s="245" t="s">
        <v>88</v>
      </c>
      <c r="AV204" s="13" t="s">
        <v>86</v>
      </c>
      <c r="AW204" s="13" t="s">
        <v>38</v>
      </c>
      <c r="AX204" s="13" t="s">
        <v>79</v>
      </c>
      <c r="AY204" s="245" t="s">
        <v>292</v>
      </c>
    </row>
    <row r="205" s="14" customFormat="1">
      <c r="A205" s="14"/>
      <c r="B205" s="246"/>
      <c r="C205" s="247"/>
      <c r="D205" s="237" t="s">
        <v>301</v>
      </c>
      <c r="E205" s="248" t="s">
        <v>42</v>
      </c>
      <c r="F205" s="249" t="s">
        <v>1616</v>
      </c>
      <c r="G205" s="247"/>
      <c r="H205" s="250">
        <v>2.6259999999999999</v>
      </c>
      <c r="I205" s="251"/>
      <c r="J205" s="247"/>
      <c r="K205" s="247"/>
      <c r="L205" s="252"/>
      <c r="M205" s="253"/>
      <c r="N205" s="254"/>
      <c r="O205" s="254"/>
      <c r="P205" s="254"/>
      <c r="Q205" s="254"/>
      <c r="R205" s="254"/>
      <c r="S205" s="254"/>
      <c r="T205" s="255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6" t="s">
        <v>301</v>
      </c>
      <c r="AU205" s="256" t="s">
        <v>88</v>
      </c>
      <c r="AV205" s="14" t="s">
        <v>88</v>
      </c>
      <c r="AW205" s="14" t="s">
        <v>38</v>
      </c>
      <c r="AX205" s="14" t="s">
        <v>79</v>
      </c>
      <c r="AY205" s="256" t="s">
        <v>292</v>
      </c>
    </row>
    <row r="206" s="15" customFormat="1">
      <c r="A206" s="15"/>
      <c r="B206" s="257"/>
      <c r="C206" s="258"/>
      <c r="D206" s="237" t="s">
        <v>301</v>
      </c>
      <c r="E206" s="259" t="s">
        <v>42</v>
      </c>
      <c r="F206" s="260" t="s">
        <v>303</v>
      </c>
      <c r="G206" s="258"/>
      <c r="H206" s="261">
        <v>2.6259999999999999</v>
      </c>
      <c r="I206" s="262"/>
      <c r="J206" s="258"/>
      <c r="K206" s="258"/>
      <c r="L206" s="263"/>
      <c r="M206" s="264"/>
      <c r="N206" s="265"/>
      <c r="O206" s="265"/>
      <c r="P206" s="265"/>
      <c r="Q206" s="265"/>
      <c r="R206" s="265"/>
      <c r="S206" s="265"/>
      <c r="T206" s="266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67" t="s">
        <v>301</v>
      </c>
      <c r="AU206" s="267" t="s">
        <v>88</v>
      </c>
      <c r="AV206" s="15" t="s">
        <v>150</v>
      </c>
      <c r="AW206" s="15" t="s">
        <v>38</v>
      </c>
      <c r="AX206" s="15" t="s">
        <v>86</v>
      </c>
      <c r="AY206" s="267" t="s">
        <v>292</v>
      </c>
    </row>
    <row r="207" s="2" customFormat="1" ht="16.5" customHeight="1">
      <c r="A207" s="41"/>
      <c r="B207" s="42"/>
      <c r="C207" s="269" t="s">
        <v>422</v>
      </c>
      <c r="D207" s="269" t="s">
        <v>350</v>
      </c>
      <c r="E207" s="270" t="s">
        <v>1617</v>
      </c>
      <c r="F207" s="271" t="s">
        <v>1618</v>
      </c>
      <c r="G207" s="272" t="s">
        <v>147</v>
      </c>
      <c r="H207" s="273">
        <v>5</v>
      </c>
      <c r="I207" s="274"/>
      <c r="J207" s="275">
        <f>ROUND(I207*H207,2)</f>
        <v>0</v>
      </c>
      <c r="K207" s="271" t="s">
        <v>297</v>
      </c>
      <c r="L207" s="276"/>
      <c r="M207" s="277" t="s">
        <v>42</v>
      </c>
      <c r="N207" s="278" t="s">
        <v>50</v>
      </c>
      <c r="O207" s="87"/>
      <c r="P207" s="226">
        <f>O207*H207</f>
        <v>0</v>
      </c>
      <c r="Q207" s="226">
        <v>0.0089200000000000008</v>
      </c>
      <c r="R207" s="226">
        <f>Q207*H207</f>
        <v>0.044600000000000001</v>
      </c>
      <c r="S207" s="226">
        <v>0</v>
      </c>
      <c r="T207" s="227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8" t="s">
        <v>1619</v>
      </c>
      <c r="AT207" s="228" t="s">
        <v>350</v>
      </c>
      <c r="AU207" s="228" t="s">
        <v>88</v>
      </c>
      <c r="AY207" s="20" t="s">
        <v>292</v>
      </c>
      <c r="BE207" s="229">
        <f>IF(N207="základní",J207,0)</f>
        <v>0</v>
      </c>
      <c r="BF207" s="229">
        <f>IF(N207="snížená",J207,0)</f>
        <v>0</v>
      </c>
      <c r="BG207" s="229">
        <f>IF(N207="zákl. přenesená",J207,0)</f>
        <v>0</v>
      </c>
      <c r="BH207" s="229">
        <f>IF(N207="sníž. přenesená",J207,0)</f>
        <v>0</v>
      </c>
      <c r="BI207" s="229">
        <f>IF(N207="nulová",J207,0)</f>
        <v>0</v>
      </c>
      <c r="BJ207" s="20" t="s">
        <v>86</v>
      </c>
      <c r="BK207" s="229">
        <f>ROUND(I207*H207,2)</f>
        <v>0</v>
      </c>
      <c r="BL207" s="20" t="s">
        <v>659</v>
      </c>
      <c r="BM207" s="228" t="s">
        <v>1620</v>
      </c>
    </row>
    <row r="208" s="13" customFormat="1">
      <c r="A208" s="13"/>
      <c r="B208" s="235"/>
      <c r="C208" s="236"/>
      <c r="D208" s="237" t="s">
        <v>301</v>
      </c>
      <c r="E208" s="238" t="s">
        <v>42</v>
      </c>
      <c r="F208" s="239" t="s">
        <v>1621</v>
      </c>
      <c r="G208" s="236"/>
      <c r="H208" s="238" t="s">
        <v>42</v>
      </c>
      <c r="I208" s="240"/>
      <c r="J208" s="236"/>
      <c r="K208" s="236"/>
      <c r="L208" s="241"/>
      <c r="M208" s="242"/>
      <c r="N208" s="243"/>
      <c r="O208" s="243"/>
      <c r="P208" s="243"/>
      <c r="Q208" s="243"/>
      <c r="R208" s="243"/>
      <c r="S208" s="243"/>
      <c r="T208" s="244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5" t="s">
        <v>301</v>
      </c>
      <c r="AU208" s="245" t="s">
        <v>88</v>
      </c>
      <c r="AV208" s="13" t="s">
        <v>86</v>
      </c>
      <c r="AW208" s="13" t="s">
        <v>38</v>
      </c>
      <c r="AX208" s="13" t="s">
        <v>79</v>
      </c>
      <c r="AY208" s="245" t="s">
        <v>292</v>
      </c>
    </row>
    <row r="209" s="14" customFormat="1">
      <c r="A209" s="14"/>
      <c r="B209" s="246"/>
      <c r="C209" s="247"/>
      <c r="D209" s="237" t="s">
        <v>301</v>
      </c>
      <c r="E209" s="248" t="s">
        <v>42</v>
      </c>
      <c r="F209" s="249" t="s">
        <v>1622</v>
      </c>
      <c r="G209" s="247"/>
      <c r="H209" s="250">
        <v>5</v>
      </c>
      <c r="I209" s="251"/>
      <c r="J209" s="247"/>
      <c r="K209" s="247"/>
      <c r="L209" s="252"/>
      <c r="M209" s="253"/>
      <c r="N209" s="254"/>
      <c r="O209" s="254"/>
      <c r="P209" s="254"/>
      <c r="Q209" s="254"/>
      <c r="R209" s="254"/>
      <c r="S209" s="254"/>
      <c r="T209" s="255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6" t="s">
        <v>301</v>
      </c>
      <c r="AU209" s="256" t="s">
        <v>88</v>
      </c>
      <c r="AV209" s="14" t="s">
        <v>88</v>
      </c>
      <c r="AW209" s="14" t="s">
        <v>38</v>
      </c>
      <c r="AX209" s="14" t="s">
        <v>79</v>
      </c>
      <c r="AY209" s="256" t="s">
        <v>292</v>
      </c>
    </row>
    <row r="210" s="15" customFormat="1">
      <c r="A210" s="15"/>
      <c r="B210" s="257"/>
      <c r="C210" s="258"/>
      <c r="D210" s="237" t="s">
        <v>301</v>
      </c>
      <c r="E210" s="259" t="s">
        <v>42</v>
      </c>
      <c r="F210" s="260" t="s">
        <v>303</v>
      </c>
      <c r="G210" s="258"/>
      <c r="H210" s="261">
        <v>5</v>
      </c>
      <c r="I210" s="262"/>
      <c r="J210" s="258"/>
      <c r="K210" s="258"/>
      <c r="L210" s="263"/>
      <c r="M210" s="264"/>
      <c r="N210" s="265"/>
      <c r="O210" s="265"/>
      <c r="P210" s="265"/>
      <c r="Q210" s="265"/>
      <c r="R210" s="265"/>
      <c r="S210" s="265"/>
      <c r="T210" s="266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67" t="s">
        <v>301</v>
      </c>
      <c r="AU210" s="267" t="s">
        <v>88</v>
      </c>
      <c r="AV210" s="15" t="s">
        <v>150</v>
      </c>
      <c r="AW210" s="15" t="s">
        <v>38</v>
      </c>
      <c r="AX210" s="15" t="s">
        <v>86</v>
      </c>
      <c r="AY210" s="267" t="s">
        <v>292</v>
      </c>
    </row>
    <row r="211" s="2" customFormat="1" ht="16.5" customHeight="1">
      <c r="A211" s="41"/>
      <c r="B211" s="42"/>
      <c r="C211" s="217" t="s">
        <v>148</v>
      </c>
      <c r="D211" s="217" t="s">
        <v>294</v>
      </c>
      <c r="E211" s="218" t="s">
        <v>1623</v>
      </c>
      <c r="F211" s="219" t="s">
        <v>1624</v>
      </c>
      <c r="G211" s="220" t="s">
        <v>212</v>
      </c>
      <c r="H211" s="221">
        <v>2.6949999999999998</v>
      </c>
      <c r="I211" s="222"/>
      <c r="J211" s="223">
        <f>ROUND(I211*H211,2)</f>
        <v>0</v>
      </c>
      <c r="K211" s="219" t="s">
        <v>297</v>
      </c>
      <c r="L211" s="47"/>
      <c r="M211" s="224" t="s">
        <v>42</v>
      </c>
      <c r="N211" s="225" t="s">
        <v>50</v>
      </c>
      <c r="O211" s="87"/>
      <c r="P211" s="226">
        <f>O211*H211</f>
        <v>0</v>
      </c>
      <c r="Q211" s="226">
        <v>0</v>
      </c>
      <c r="R211" s="226">
        <f>Q211*H211</f>
        <v>0</v>
      </c>
      <c r="S211" s="226">
        <v>2.2000000000000002</v>
      </c>
      <c r="T211" s="227">
        <f>S211*H211</f>
        <v>5.9290000000000003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8" t="s">
        <v>659</v>
      </c>
      <c r="AT211" s="228" t="s">
        <v>294</v>
      </c>
      <c r="AU211" s="228" t="s">
        <v>88</v>
      </c>
      <c r="AY211" s="20" t="s">
        <v>292</v>
      </c>
      <c r="BE211" s="229">
        <f>IF(N211="základní",J211,0)</f>
        <v>0</v>
      </c>
      <c r="BF211" s="229">
        <f>IF(N211="snížená",J211,0)</f>
        <v>0</v>
      </c>
      <c r="BG211" s="229">
        <f>IF(N211="zákl. přenesená",J211,0)</f>
        <v>0</v>
      </c>
      <c r="BH211" s="229">
        <f>IF(N211="sníž. přenesená",J211,0)</f>
        <v>0</v>
      </c>
      <c r="BI211" s="229">
        <f>IF(N211="nulová",J211,0)</f>
        <v>0</v>
      </c>
      <c r="BJ211" s="20" t="s">
        <v>86</v>
      </c>
      <c r="BK211" s="229">
        <f>ROUND(I211*H211,2)</f>
        <v>0</v>
      </c>
      <c r="BL211" s="20" t="s">
        <v>659</v>
      </c>
      <c r="BM211" s="228" t="s">
        <v>1625</v>
      </c>
    </row>
    <row r="212" s="2" customFormat="1">
      <c r="A212" s="41"/>
      <c r="B212" s="42"/>
      <c r="C212" s="43"/>
      <c r="D212" s="230" t="s">
        <v>299</v>
      </c>
      <c r="E212" s="43"/>
      <c r="F212" s="231" t="s">
        <v>1626</v>
      </c>
      <c r="G212" s="43"/>
      <c r="H212" s="43"/>
      <c r="I212" s="232"/>
      <c r="J212" s="43"/>
      <c r="K212" s="43"/>
      <c r="L212" s="47"/>
      <c r="M212" s="233"/>
      <c r="N212" s="234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299</v>
      </c>
      <c r="AU212" s="20" t="s">
        <v>88</v>
      </c>
    </row>
    <row r="213" s="13" customFormat="1">
      <c r="A213" s="13"/>
      <c r="B213" s="235"/>
      <c r="C213" s="236"/>
      <c r="D213" s="237" t="s">
        <v>301</v>
      </c>
      <c r="E213" s="238" t="s">
        <v>42</v>
      </c>
      <c r="F213" s="239" t="s">
        <v>1627</v>
      </c>
      <c r="G213" s="236"/>
      <c r="H213" s="238" t="s">
        <v>42</v>
      </c>
      <c r="I213" s="240"/>
      <c r="J213" s="236"/>
      <c r="K213" s="236"/>
      <c r="L213" s="241"/>
      <c r="M213" s="242"/>
      <c r="N213" s="243"/>
      <c r="O213" s="243"/>
      <c r="P213" s="243"/>
      <c r="Q213" s="243"/>
      <c r="R213" s="243"/>
      <c r="S213" s="243"/>
      <c r="T213" s="244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5" t="s">
        <v>301</v>
      </c>
      <c r="AU213" s="245" t="s">
        <v>88</v>
      </c>
      <c r="AV213" s="13" t="s">
        <v>86</v>
      </c>
      <c r="AW213" s="13" t="s">
        <v>38</v>
      </c>
      <c r="AX213" s="13" t="s">
        <v>79</v>
      </c>
      <c r="AY213" s="245" t="s">
        <v>292</v>
      </c>
    </row>
    <row r="214" s="14" customFormat="1">
      <c r="A214" s="14"/>
      <c r="B214" s="246"/>
      <c r="C214" s="247"/>
      <c r="D214" s="237" t="s">
        <v>301</v>
      </c>
      <c r="E214" s="248" t="s">
        <v>128</v>
      </c>
      <c r="F214" s="249" t="s">
        <v>1628</v>
      </c>
      <c r="G214" s="247"/>
      <c r="H214" s="250">
        <v>2.6949999999999998</v>
      </c>
      <c r="I214" s="251"/>
      <c r="J214" s="247"/>
      <c r="K214" s="247"/>
      <c r="L214" s="252"/>
      <c r="M214" s="253"/>
      <c r="N214" s="254"/>
      <c r="O214" s="254"/>
      <c r="P214" s="254"/>
      <c r="Q214" s="254"/>
      <c r="R214" s="254"/>
      <c r="S214" s="254"/>
      <c r="T214" s="255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6" t="s">
        <v>301</v>
      </c>
      <c r="AU214" s="256" t="s">
        <v>88</v>
      </c>
      <c r="AV214" s="14" t="s">
        <v>88</v>
      </c>
      <c r="AW214" s="14" t="s">
        <v>38</v>
      </c>
      <c r="AX214" s="14" t="s">
        <v>79</v>
      </c>
      <c r="AY214" s="256" t="s">
        <v>292</v>
      </c>
    </row>
    <row r="215" s="15" customFormat="1">
      <c r="A215" s="15"/>
      <c r="B215" s="257"/>
      <c r="C215" s="258"/>
      <c r="D215" s="237" t="s">
        <v>301</v>
      </c>
      <c r="E215" s="259" t="s">
        <v>42</v>
      </c>
      <c r="F215" s="260" t="s">
        <v>303</v>
      </c>
      <c r="G215" s="258"/>
      <c r="H215" s="261">
        <v>2.6949999999999998</v>
      </c>
      <c r="I215" s="262"/>
      <c r="J215" s="258"/>
      <c r="K215" s="258"/>
      <c r="L215" s="263"/>
      <c r="M215" s="264"/>
      <c r="N215" s="265"/>
      <c r="O215" s="265"/>
      <c r="P215" s="265"/>
      <c r="Q215" s="265"/>
      <c r="R215" s="265"/>
      <c r="S215" s="265"/>
      <c r="T215" s="266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67" t="s">
        <v>301</v>
      </c>
      <c r="AU215" s="267" t="s">
        <v>88</v>
      </c>
      <c r="AV215" s="15" t="s">
        <v>150</v>
      </c>
      <c r="AW215" s="15" t="s">
        <v>38</v>
      </c>
      <c r="AX215" s="15" t="s">
        <v>86</v>
      </c>
      <c r="AY215" s="267" t="s">
        <v>292</v>
      </c>
    </row>
    <row r="216" s="2" customFormat="1" ht="24.15" customHeight="1">
      <c r="A216" s="41"/>
      <c r="B216" s="42"/>
      <c r="C216" s="217" t="s">
        <v>242</v>
      </c>
      <c r="D216" s="217" t="s">
        <v>294</v>
      </c>
      <c r="E216" s="218" t="s">
        <v>1629</v>
      </c>
      <c r="F216" s="219" t="s">
        <v>1630</v>
      </c>
      <c r="G216" s="220" t="s">
        <v>212</v>
      </c>
      <c r="H216" s="221">
        <v>2.6949999999999998</v>
      </c>
      <c r="I216" s="222"/>
      <c r="J216" s="223">
        <f>ROUND(I216*H216,2)</f>
        <v>0</v>
      </c>
      <c r="K216" s="219" t="s">
        <v>297</v>
      </c>
      <c r="L216" s="47"/>
      <c r="M216" s="224" t="s">
        <v>42</v>
      </c>
      <c r="N216" s="225" t="s">
        <v>50</v>
      </c>
      <c r="O216" s="87"/>
      <c r="P216" s="226">
        <f>O216*H216</f>
        <v>0</v>
      </c>
      <c r="Q216" s="226">
        <v>0</v>
      </c>
      <c r="R216" s="226">
        <f>Q216*H216</f>
        <v>0</v>
      </c>
      <c r="S216" s="226">
        <v>0</v>
      </c>
      <c r="T216" s="227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8" t="s">
        <v>659</v>
      </c>
      <c r="AT216" s="228" t="s">
        <v>294</v>
      </c>
      <c r="AU216" s="228" t="s">
        <v>88</v>
      </c>
      <c r="AY216" s="20" t="s">
        <v>292</v>
      </c>
      <c r="BE216" s="229">
        <f>IF(N216="základní",J216,0)</f>
        <v>0</v>
      </c>
      <c r="BF216" s="229">
        <f>IF(N216="snížená",J216,0)</f>
        <v>0</v>
      </c>
      <c r="BG216" s="229">
        <f>IF(N216="zákl. přenesená",J216,0)</f>
        <v>0</v>
      </c>
      <c r="BH216" s="229">
        <f>IF(N216="sníž. přenesená",J216,0)</f>
        <v>0</v>
      </c>
      <c r="BI216" s="229">
        <f>IF(N216="nulová",J216,0)</f>
        <v>0</v>
      </c>
      <c r="BJ216" s="20" t="s">
        <v>86</v>
      </c>
      <c r="BK216" s="229">
        <f>ROUND(I216*H216,2)</f>
        <v>0</v>
      </c>
      <c r="BL216" s="20" t="s">
        <v>659</v>
      </c>
      <c r="BM216" s="228" t="s">
        <v>1631</v>
      </c>
    </row>
    <row r="217" s="2" customFormat="1">
      <c r="A217" s="41"/>
      <c r="B217" s="42"/>
      <c r="C217" s="43"/>
      <c r="D217" s="230" t="s">
        <v>299</v>
      </c>
      <c r="E217" s="43"/>
      <c r="F217" s="231" t="s">
        <v>1632</v>
      </c>
      <c r="G217" s="43"/>
      <c r="H217" s="43"/>
      <c r="I217" s="232"/>
      <c r="J217" s="43"/>
      <c r="K217" s="43"/>
      <c r="L217" s="47"/>
      <c r="M217" s="233"/>
      <c r="N217" s="234"/>
      <c r="O217" s="87"/>
      <c r="P217" s="87"/>
      <c r="Q217" s="87"/>
      <c r="R217" s="87"/>
      <c r="S217" s="87"/>
      <c r="T217" s="88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T217" s="20" t="s">
        <v>299</v>
      </c>
      <c r="AU217" s="20" t="s">
        <v>88</v>
      </c>
    </row>
    <row r="218" s="13" customFormat="1">
      <c r="A218" s="13"/>
      <c r="B218" s="235"/>
      <c r="C218" s="236"/>
      <c r="D218" s="237" t="s">
        <v>301</v>
      </c>
      <c r="E218" s="238" t="s">
        <v>42</v>
      </c>
      <c r="F218" s="239" t="s">
        <v>1633</v>
      </c>
      <c r="G218" s="236"/>
      <c r="H218" s="238" t="s">
        <v>42</v>
      </c>
      <c r="I218" s="240"/>
      <c r="J218" s="236"/>
      <c r="K218" s="236"/>
      <c r="L218" s="241"/>
      <c r="M218" s="242"/>
      <c r="N218" s="243"/>
      <c r="O218" s="243"/>
      <c r="P218" s="243"/>
      <c r="Q218" s="243"/>
      <c r="R218" s="243"/>
      <c r="S218" s="243"/>
      <c r="T218" s="244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5" t="s">
        <v>301</v>
      </c>
      <c r="AU218" s="245" t="s">
        <v>88</v>
      </c>
      <c r="AV218" s="13" t="s">
        <v>86</v>
      </c>
      <c r="AW218" s="13" t="s">
        <v>38</v>
      </c>
      <c r="AX218" s="13" t="s">
        <v>79</v>
      </c>
      <c r="AY218" s="245" t="s">
        <v>292</v>
      </c>
    </row>
    <row r="219" s="14" customFormat="1">
      <c r="A219" s="14"/>
      <c r="B219" s="246"/>
      <c r="C219" s="247"/>
      <c r="D219" s="237" t="s">
        <v>301</v>
      </c>
      <c r="E219" s="248" t="s">
        <v>125</v>
      </c>
      <c r="F219" s="249" t="s">
        <v>1628</v>
      </c>
      <c r="G219" s="247"/>
      <c r="H219" s="250">
        <v>2.6949999999999998</v>
      </c>
      <c r="I219" s="251"/>
      <c r="J219" s="247"/>
      <c r="K219" s="247"/>
      <c r="L219" s="252"/>
      <c r="M219" s="253"/>
      <c r="N219" s="254"/>
      <c r="O219" s="254"/>
      <c r="P219" s="254"/>
      <c r="Q219" s="254"/>
      <c r="R219" s="254"/>
      <c r="S219" s="254"/>
      <c r="T219" s="255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6" t="s">
        <v>301</v>
      </c>
      <c r="AU219" s="256" t="s">
        <v>88</v>
      </c>
      <c r="AV219" s="14" t="s">
        <v>88</v>
      </c>
      <c r="AW219" s="14" t="s">
        <v>38</v>
      </c>
      <c r="AX219" s="14" t="s">
        <v>79</v>
      </c>
      <c r="AY219" s="256" t="s">
        <v>292</v>
      </c>
    </row>
    <row r="220" s="15" customFormat="1">
      <c r="A220" s="15"/>
      <c r="B220" s="257"/>
      <c r="C220" s="258"/>
      <c r="D220" s="237" t="s">
        <v>301</v>
      </c>
      <c r="E220" s="259" t="s">
        <v>42</v>
      </c>
      <c r="F220" s="260" t="s">
        <v>303</v>
      </c>
      <c r="G220" s="258"/>
      <c r="H220" s="261">
        <v>2.6949999999999998</v>
      </c>
      <c r="I220" s="262"/>
      <c r="J220" s="258"/>
      <c r="K220" s="258"/>
      <c r="L220" s="263"/>
      <c r="M220" s="264"/>
      <c r="N220" s="265"/>
      <c r="O220" s="265"/>
      <c r="P220" s="265"/>
      <c r="Q220" s="265"/>
      <c r="R220" s="265"/>
      <c r="S220" s="265"/>
      <c r="T220" s="266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67" t="s">
        <v>301</v>
      </c>
      <c r="AU220" s="267" t="s">
        <v>88</v>
      </c>
      <c r="AV220" s="15" t="s">
        <v>150</v>
      </c>
      <c r="AW220" s="15" t="s">
        <v>38</v>
      </c>
      <c r="AX220" s="15" t="s">
        <v>86</v>
      </c>
      <c r="AY220" s="267" t="s">
        <v>292</v>
      </c>
    </row>
    <row r="221" s="2" customFormat="1" ht="33" customHeight="1">
      <c r="A221" s="41"/>
      <c r="B221" s="42"/>
      <c r="C221" s="217" t="s">
        <v>435</v>
      </c>
      <c r="D221" s="217" t="s">
        <v>294</v>
      </c>
      <c r="E221" s="218" t="s">
        <v>1634</v>
      </c>
      <c r="F221" s="219" t="s">
        <v>1635</v>
      </c>
      <c r="G221" s="220" t="s">
        <v>147</v>
      </c>
      <c r="H221" s="221">
        <v>206</v>
      </c>
      <c r="I221" s="222"/>
      <c r="J221" s="223">
        <f>ROUND(I221*H221,2)</f>
        <v>0</v>
      </c>
      <c r="K221" s="219" t="s">
        <v>297</v>
      </c>
      <c r="L221" s="47"/>
      <c r="M221" s="224" t="s">
        <v>42</v>
      </c>
      <c r="N221" s="225" t="s">
        <v>50</v>
      </c>
      <c r="O221" s="87"/>
      <c r="P221" s="226">
        <f>O221*H221</f>
        <v>0</v>
      </c>
      <c r="Q221" s="226">
        <v>0</v>
      </c>
      <c r="R221" s="226">
        <f>Q221*H221</f>
        <v>0</v>
      </c>
      <c r="S221" s="226">
        <v>0</v>
      </c>
      <c r="T221" s="227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28" t="s">
        <v>659</v>
      </c>
      <c r="AT221" s="228" t="s">
        <v>294</v>
      </c>
      <c r="AU221" s="228" t="s">
        <v>88</v>
      </c>
      <c r="AY221" s="20" t="s">
        <v>292</v>
      </c>
      <c r="BE221" s="229">
        <f>IF(N221="základní",J221,0)</f>
        <v>0</v>
      </c>
      <c r="BF221" s="229">
        <f>IF(N221="snížená",J221,0)</f>
        <v>0</v>
      </c>
      <c r="BG221" s="229">
        <f>IF(N221="zákl. přenesená",J221,0)</f>
        <v>0</v>
      </c>
      <c r="BH221" s="229">
        <f>IF(N221="sníž. přenesená",J221,0)</f>
        <v>0</v>
      </c>
      <c r="BI221" s="229">
        <f>IF(N221="nulová",J221,0)</f>
        <v>0</v>
      </c>
      <c r="BJ221" s="20" t="s">
        <v>86</v>
      </c>
      <c r="BK221" s="229">
        <f>ROUND(I221*H221,2)</f>
        <v>0</v>
      </c>
      <c r="BL221" s="20" t="s">
        <v>659</v>
      </c>
      <c r="BM221" s="228" t="s">
        <v>1636</v>
      </c>
    </row>
    <row r="222" s="2" customFormat="1">
      <c r="A222" s="41"/>
      <c r="B222" s="42"/>
      <c r="C222" s="43"/>
      <c r="D222" s="230" t="s">
        <v>299</v>
      </c>
      <c r="E222" s="43"/>
      <c r="F222" s="231" t="s">
        <v>1637</v>
      </c>
      <c r="G222" s="43"/>
      <c r="H222" s="43"/>
      <c r="I222" s="232"/>
      <c r="J222" s="43"/>
      <c r="K222" s="43"/>
      <c r="L222" s="47"/>
      <c r="M222" s="233"/>
      <c r="N222" s="234"/>
      <c r="O222" s="87"/>
      <c r="P222" s="87"/>
      <c r="Q222" s="87"/>
      <c r="R222" s="87"/>
      <c r="S222" s="87"/>
      <c r="T222" s="88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T222" s="20" t="s">
        <v>299</v>
      </c>
      <c r="AU222" s="20" t="s">
        <v>88</v>
      </c>
    </row>
    <row r="223" s="14" customFormat="1">
      <c r="A223" s="14"/>
      <c r="B223" s="246"/>
      <c r="C223" s="247"/>
      <c r="D223" s="237" t="s">
        <v>301</v>
      </c>
      <c r="E223" s="248" t="s">
        <v>42</v>
      </c>
      <c r="F223" s="249" t="s">
        <v>121</v>
      </c>
      <c r="G223" s="247"/>
      <c r="H223" s="250">
        <v>206</v>
      </c>
      <c r="I223" s="251"/>
      <c r="J223" s="247"/>
      <c r="K223" s="247"/>
      <c r="L223" s="252"/>
      <c r="M223" s="253"/>
      <c r="N223" s="254"/>
      <c r="O223" s="254"/>
      <c r="P223" s="254"/>
      <c r="Q223" s="254"/>
      <c r="R223" s="254"/>
      <c r="S223" s="254"/>
      <c r="T223" s="255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6" t="s">
        <v>301</v>
      </c>
      <c r="AU223" s="256" t="s">
        <v>88</v>
      </c>
      <c r="AV223" s="14" t="s">
        <v>88</v>
      </c>
      <c r="AW223" s="14" t="s">
        <v>38</v>
      </c>
      <c r="AX223" s="14" t="s">
        <v>79</v>
      </c>
      <c r="AY223" s="256" t="s">
        <v>292</v>
      </c>
    </row>
    <row r="224" s="15" customFormat="1">
      <c r="A224" s="15"/>
      <c r="B224" s="257"/>
      <c r="C224" s="258"/>
      <c r="D224" s="237" t="s">
        <v>301</v>
      </c>
      <c r="E224" s="259" t="s">
        <v>42</v>
      </c>
      <c r="F224" s="260" t="s">
        <v>303</v>
      </c>
      <c r="G224" s="258"/>
      <c r="H224" s="261">
        <v>206</v>
      </c>
      <c r="I224" s="262"/>
      <c r="J224" s="258"/>
      <c r="K224" s="258"/>
      <c r="L224" s="263"/>
      <c r="M224" s="264"/>
      <c r="N224" s="265"/>
      <c r="O224" s="265"/>
      <c r="P224" s="265"/>
      <c r="Q224" s="265"/>
      <c r="R224" s="265"/>
      <c r="S224" s="265"/>
      <c r="T224" s="266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67" t="s">
        <v>301</v>
      </c>
      <c r="AU224" s="267" t="s">
        <v>88</v>
      </c>
      <c r="AV224" s="15" t="s">
        <v>150</v>
      </c>
      <c r="AW224" s="15" t="s">
        <v>38</v>
      </c>
      <c r="AX224" s="15" t="s">
        <v>86</v>
      </c>
      <c r="AY224" s="267" t="s">
        <v>292</v>
      </c>
    </row>
    <row r="225" s="2" customFormat="1" ht="33" customHeight="1">
      <c r="A225" s="41"/>
      <c r="B225" s="42"/>
      <c r="C225" s="217" t="s">
        <v>440</v>
      </c>
      <c r="D225" s="217" t="s">
        <v>294</v>
      </c>
      <c r="E225" s="218" t="s">
        <v>1638</v>
      </c>
      <c r="F225" s="219" t="s">
        <v>1639</v>
      </c>
      <c r="G225" s="220" t="s">
        <v>147</v>
      </c>
      <c r="H225" s="221">
        <v>206</v>
      </c>
      <c r="I225" s="222"/>
      <c r="J225" s="223">
        <f>ROUND(I225*H225,2)</f>
        <v>0</v>
      </c>
      <c r="K225" s="219" t="s">
        <v>297</v>
      </c>
      <c r="L225" s="47"/>
      <c r="M225" s="224" t="s">
        <v>42</v>
      </c>
      <c r="N225" s="225" t="s">
        <v>50</v>
      </c>
      <c r="O225" s="87"/>
      <c r="P225" s="226">
        <f>O225*H225</f>
        <v>0</v>
      </c>
      <c r="Q225" s="226">
        <v>0</v>
      </c>
      <c r="R225" s="226">
        <f>Q225*H225</f>
        <v>0</v>
      </c>
      <c r="S225" s="226">
        <v>0</v>
      </c>
      <c r="T225" s="227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8" t="s">
        <v>659</v>
      </c>
      <c r="AT225" s="228" t="s">
        <v>294</v>
      </c>
      <c r="AU225" s="228" t="s">
        <v>88</v>
      </c>
      <c r="AY225" s="20" t="s">
        <v>292</v>
      </c>
      <c r="BE225" s="229">
        <f>IF(N225="základní",J225,0)</f>
        <v>0</v>
      </c>
      <c r="BF225" s="229">
        <f>IF(N225="snížená",J225,0)</f>
        <v>0</v>
      </c>
      <c r="BG225" s="229">
        <f>IF(N225="zákl. přenesená",J225,0)</f>
        <v>0</v>
      </c>
      <c r="BH225" s="229">
        <f>IF(N225="sníž. přenesená",J225,0)</f>
        <v>0</v>
      </c>
      <c r="BI225" s="229">
        <f>IF(N225="nulová",J225,0)</f>
        <v>0</v>
      </c>
      <c r="BJ225" s="20" t="s">
        <v>86</v>
      </c>
      <c r="BK225" s="229">
        <f>ROUND(I225*H225,2)</f>
        <v>0</v>
      </c>
      <c r="BL225" s="20" t="s">
        <v>659</v>
      </c>
      <c r="BM225" s="228" t="s">
        <v>1640</v>
      </c>
    </row>
    <row r="226" s="2" customFormat="1">
      <c r="A226" s="41"/>
      <c r="B226" s="42"/>
      <c r="C226" s="43"/>
      <c r="D226" s="230" t="s">
        <v>299</v>
      </c>
      <c r="E226" s="43"/>
      <c r="F226" s="231" t="s">
        <v>1641</v>
      </c>
      <c r="G226" s="43"/>
      <c r="H226" s="43"/>
      <c r="I226" s="232"/>
      <c r="J226" s="43"/>
      <c r="K226" s="43"/>
      <c r="L226" s="47"/>
      <c r="M226" s="233"/>
      <c r="N226" s="234"/>
      <c r="O226" s="87"/>
      <c r="P226" s="87"/>
      <c r="Q226" s="87"/>
      <c r="R226" s="87"/>
      <c r="S226" s="87"/>
      <c r="T226" s="88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20" t="s">
        <v>299</v>
      </c>
      <c r="AU226" s="20" t="s">
        <v>88</v>
      </c>
    </row>
    <row r="227" s="14" customFormat="1">
      <c r="A227" s="14"/>
      <c r="B227" s="246"/>
      <c r="C227" s="247"/>
      <c r="D227" s="237" t="s">
        <v>301</v>
      </c>
      <c r="E227" s="248" t="s">
        <v>42</v>
      </c>
      <c r="F227" s="249" t="s">
        <v>121</v>
      </c>
      <c r="G227" s="247"/>
      <c r="H227" s="250">
        <v>206</v>
      </c>
      <c r="I227" s="251"/>
      <c r="J227" s="247"/>
      <c r="K227" s="247"/>
      <c r="L227" s="252"/>
      <c r="M227" s="253"/>
      <c r="N227" s="254"/>
      <c r="O227" s="254"/>
      <c r="P227" s="254"/>
      <c r="Q227" s="254"/>
      <c r="R227" s="254"/>
      <c r="S227" s="254"/>
      <c r="T227" s="255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6" t="s">
        <v>301</v>
      </c>
      <c r="AU227" s="256" t="s">
        <v>88</v>
      </c>
      <c r="AV227" s="14" t="s">
        <v>88</v>
      </c>
      <c r="AW227" s="14" t="s">
        <v>38</v>
      </c>
      <c r="AX227" s="14" t="s">
        <v>79</v>
      </c>
      <c r="AY227" s="256" t="s">
        <v>292</v>
      </c>
    </row>
    <row r="228" s="15" customFormat="1">
      <c r="A228" s="15"/>
      <c r="B228" s="257"/>
      <c r="C228" s="258"/>
      <c r="D228" s="237" t="s">
        <v>301</v>
      </c>
      <c r="E228" s="259" t="s">
        <v>42</v>
      </c>
      <c r="F228" s="260" t="s">
        <v>303</v>
      </c>
      <c r="G228" s="258"/>
      <c r="H228" s="261">
        <v>206</v>
      </c>
      <c r="I228" s="262"/>
      <c r="J228" s="258"/>
      <c r="K228" s="258"/>
      <c r="L228" s="263"/>
      <c r="M228" s="264"/>
      <c r="N228" s="265"/>
      <c r="O228" s="265"/>
      <c r="P228" s="265"/>
      <c r="Q228" s="265"/>
      <c r="R228" s="265"/>
      <c r="S228" s="265"/>
      <c r="T228" s="266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67" t="s">
        <v>301</v>
      </c>
      <c r="AU228" s="267" t="s">
        <v>88</v>
      </c>
      <c r="AV228" s="15" t="s">
        <v>150</v>
      </c>
      <c r="AW228" s="15" t="s">
        <v>38</v>
      </c>
      <c r="AX228" s="15" t="s">
        <v>86</v>
      </c>
      <c r="AY228" s="267" t="s">
        <v>292</v>
      </c>
    </row>
    <row r="229" s="2" customFormat="1" ht="24.15" customHeight="1">
      <c r="A229" s="41"/>
      <c r="B229" s="42"/>
      <c r="C229" s="217" t="s">
        <v>445</v>
      </c>
      <c r="D229" s="217" t="s">
        <v>294</v>
      </c>
      <c r="E229" s="218" t="s">
        <v>1642</v>
      </c>
      <c r="F229" s="219" t="s">
        <v>1643</v>
      </c>
      <c r="G229" s="220" t="s">
        <v>212</v>
      </c>
      <c r="H229" s="221">
        <v>233.41499999999999</v>
      </c>
      <c r="I229" s="222"/>
      <c r="J229" s="223">
        <f>ROUND(I229*H229,2)</f>
        <v>0</v>
      </c>
      <c r="K229" s="219" t="s">
        <v>297</v>
      </c>
      <c r="L229" s="47"/>
      <c r="M229" s="224" t="s">
        <v>42</v>
      </c>
      <c r="N229" s="225" t="s">
        <v>50</v>
      </c>
      <c r="O229" s="87"/>
      <c r="P229" s="226">
        <f>O229*H229</f>
        <v>0</v>
      </c>
      <c r="Q229" s="226">
        <v>0</v>
      </c>
      <c r="R229" s="226">
        <f>Q229*H229</f>
        <v>0</v>
      </c>
      <c r="S229" s="226">
        <v>0</v>
      </c>
      <c r="T229" s="227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28" t="s">
        <v>659</v>
      </c>
      <c r="AT229" s="228" t="s">
        <v>294</v>
      </c>
      <c r="AU229" s="228" t="s">
        <v>88</v>
      </c>
      <c r="AY229" s="20" t="s">
        <v>292</v>
      </c>
      <c r="BE229" s="229">
        <f>IF(N229="základní",J229,0)</f>
        <v>0</v>
      </c>
      <c r="BF229" s="229">
        <f>IF(N229="snížená",J229,0)</f>
        <v>0</v>
      </c>
      <c r="BG229" s="229">
        <f>IF(N229="zákl. přenesená",J229,0)</f>
        <v>0</v>
      </c>
      <c r="BH229" s="229">
        <f>IF(N229="sníž. přenesená",J229,0)</f>
        <v>0</v>
      </c>
      <c r="BI229" s="229">
        <f>IF(N229="nulová",J229,0)</f>
        <v>0</v>
      </c>
      <c r="BJ229" s="20" t="s">
        <v>86</v>
      </c>
      <c r="BK229" s="229">
        <f>ROUND(I229*H229,2)</f>
        <v>0</v>
      </c>
      <c r="BL229" s="20" t="s">
        <v>659</v>
      </c>
      <c r="BM229" s="228" t="s">
        <v>1644</v>
      </c>
    </row>
    <row r="230" s="2" customFormat="1">
      <c r="A230" s="41"/>
      <c r="B230" s="42"/>
      <c r="C230" s="43"/>
      <c r="D230" s="230" t="s">
        <v>299</v>
      </c>
      <c r="E230" s="43"/>
      <c r="F230" s="231" t="s">
        <v>1645</v>
      </c>
      <c r="G230" s="43"/>
      <c r="H230" s="43"/>
      <c r="I230" s="232"/>
      <c r="J230" s="43"/>
      <c r="K230" s="43"/>
      <c r="L230" s="47"/>
      <c r="M230" s="233"/>
      <c r="N230" s="234"/>
      <c r="O230" s="87"/>
      <c r="P230" s="87"/>
      <c r="Q230" s="87"/>
      <c r="R230" s="87"/>
      <c r="S230" s="87"/>
      <c r="T230" s="88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T230" s="20" t="s">
        <v>299</v>
      </c>
      <c r="AU230" s="20" t="s">
        <v>88</v>
      </c>
    </row>
    <row r="231" s="14" customFormat="1">
      <c r="A231" s="14"/>
      <c r="B231" s="246"/>
      <c r="C231" s="247"/>
      <c r="D231" s="237" t="s">
        <v>301</v>
      </c>
      <c r="E231" s="248" t="s">
        <v>131</v>
      </c>
      <c r="F231" s="249" t="s">
        <v>1646</v>
      </c>
      <c r="G231" s="247"/>
      <c r="H231" s="250">
        <v>86.519999999999996</v>
      </c>
      <c r="I231" s="251"/>
      <c r="J231" s="247"/>
      <c r="K231" s="247"/>
      <c r="L231" s="252"/>
      <c r="M231" s="253"/>
      <c r="N231" s="254"/>
      <c r="O231" s="254"/>
      <c r="P231" s="254"/>
      <c r="Q231" s="254"/>
      <c r="R231" s="254"/>
      <c r="S231" s="254"/>
      <c r="T231" s="255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6" t="s">
        <v>301</v>
      </c>
      <c r="AU231" s="256" t="s">
        <v>88</v>
      </c>
      <c r="AV231" s="14" t="s">
        <v>88</v>
      </c>
      <c r="AW231" s="14" t="s">
        <v>38</v>
      </c>
      <c r="AX231" s="14" t="s">
        <v>79</v>
      </c>
      <c r="AY231" s="256" t="s">
        <v>292</v>
      </c>
    </row>
    <row r="232" s="14" customFormat="1">
      <c r="A232" s="14"/>
      <c r="B232" s="246"/>
      <c r="C232" s="247"/>
      <c r="D232" s="237" t="s">
        <v>301</v>
      </c>
      <c r="E232" s="248" t="s">
        <v>134</v>
      </c>
      <c r="F232" s="249" t="s">
        <v>1647</v>
      </c>
      <c r="G232" s="247"/>
      <c r="H232" s="250">
        <v>2.6949999999999998</v>
      </c>
      <c r="I232" s="251"/>
      <c r="J232" s="247"/>
      <c r="K232" s="247"/>
      <c r="L232" s="252"/>
      <c r="M232" s="253"/>
      <c r="N232" s="254"/>
      <c r="O232" s="254"/>
      <c r="P232" s="254"/>
      <c r="Q232" s="254"/>
      <c r="R232" s="254"/>
      <c r="S232" s="254"/>
      <c r="T232" s="255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6" t="s">
        <v>301</v>
      </c>
      <c r="AU232" s="256" t="s">
        <v>88</v>
      </c>
      <c r="AV232" s="14" t="s">
        <v>88</v>
      </c>
      <c r="AW232" s="14" t="s">
        <v>38</v>
      </c>
      <c r="AX232" s="14" t="s">
        <v>79</v>
      </c>
      <c r="AY232" s="256" t="s">
        <v>292</v>
      </c>
    </row>
    <row r="233" s="14" customFormat="1">
      <c r="A233" s="14"/>
      <c r="B233" s="246"/>
      <c r="C233" s="247"/>
      <c r="D233" s="237" t="s">
        <v>301</v>
      </c>
      <c r="E233" s="248" t="s">
        <v>138</v>
      </c>
      <c r="F233" s="249" t="s">
        <v>1648</v>
      </c>
      <c r="G233" s="247"/>
      <c r="H233" s="250">
        <v>144.19999999999999</v>
      </c>
      <c r="I233" s="251"/>
      <c r="J233" s="247"/>
      <c r="K233" s="247"/>
      <c r="L233" s="252"/>
      <c r="M233" s="253"/>
      <c r="N233" s="254"/>
      <c r="O233" s="254"/>
      <c r="P233" s="254"/>
      <c r="Q233" s="254"/>
      <c r="R233" s="254"/>
      <c r="S233" s="254"/>
      <c r="T233" s="255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6" t="s">
        <v>301</v>
      </c>
      <c r="AU233" s="256" t="s">
        <v>88</v>
      </c>
      <c r="AV233" s="14" t="s">
        <v>88</v>
      </c>
      <c r="AW233" s="14" t="s">
        <v>38</v>
      </c>
      <c r="AX233" s="14" t="s">
        <v>79</v>
      </c>
      <c r="AY233" s="256" t="s">
        <v>292</v>
      </c>
    </row>
    <row r="234" s="15" customFormat="1">
      <c r="A234" s="15"/>
      <c r="B234" s="257"/>
      <c r="C234" s="258"/>
      <c r="D234" s="237" t="s">
        <v>301</v>
      </c>
      <c r="E234" s="259" t="s">
        <v>42</v>
      </c>
      <c r="F234" s="260" t="s">
        <v>303</v>
      </c>
      <c r="G234" s="258"/>
      <c r="H234" s="261">
        <v>233.41499999999996</v>
      </c>
      <c r="I234" s="262"/>
      <c r="J234" s="258"/>
      <c r="K234" s="258"/>
      <c r="L234" s="263"/>
      <c r="M234" s="264"/>
      <c r="N234" s="265"/>
      <c r="O234" s="265"/>
      <c r="P234" s="265"/>
      <c r="Q234" s="265"/>
      <c r="R234" s="265"/>
      <c r="S234" s="265"/>
      <c r="T234" s="266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67" t="s">
        <v>301</v>
      </c>
      <c r="AU234" s="267" t="s">
        <v>88</v>
      </c>
      <c r="AV234" s="15" t="s">
        <v>150</v>
      </c>
      <c r="AW234" s="15" t="s">
        <v>38</v>
      </c>
      <c r="AX234" s="15" t="s">
        <v>86</v>
      </c>
      <c r="AY234" s="267" t="s">
        <v>292</v>
      </c>
    </row>
    <row r="235" s="2" customFormat="1" ht="33" customHeight="1">
      <c r="A235" s="41"/>
      <c r="B235" s="42"/>
      <c r="C235" s="217" t="s">
        <v>451</v>
      </c>
      <c r="D235" s="217" t="s">
        <v>294</v>
      </c>
      <c r="E235" s="218" t="s">
        <v>1649</v>
      </c>
      <c r="F235" s="219" t="s">
        <v>1650</v>
      </c>
      <c r="G235" s="220" t="s">
        <v>212</v>
      </c>
      <c r="H235" s="221">
        <v>5601.96</v>
      </c>
      <c r="I235" s="222"/>
      <c r="J235" s="223">
        <f>ROUND(I235*H235,2)</f>
        <v>0</v>
      </c>
      <c r="K235" s="219" t="s">
        <v>297</v>
      </c>
      <c r="L235" s="47"/>
      <c r="M235" s="224" t="s">
        <v>42</v>
      </c>
      <c r="N235" s="225" t="s">
        <v>50</v>
      </c>
      <c r="O235" s="87"/>
      <c r="P235" s="226">
        <f>O235*H235</f>
        <v>0</v>
      </c>
      <c r="Q235" s="226">
        <v>0</v>
      </c>
      <c r="R235" s="226">
        <f>Q235*H235</f>
        <v>0</v>
      </c>
      <c r="S235" s="226">
        <v>0</v>
      </c>
      <c r="T235" s="227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8" t="s">
        <v>659</v>
      </c>
      <c r="AT235" s="228" t="s">
        <v>294</v>
      </c>
      <c r="AU235" s="228" t="s">
        <v>88</v>
      </c>
      <c r="AY235" s="20" t="s">
        <v>292</v>
      </c>
      <c r="BE235" s="229">
        <f>IF(N235="základní",J235,0)</f>
        <v>0</v>
      </c>
      <c r="BF235" s="229">
        <f>IF(N235="snížená",J235,0)</f>
        <v>0</v>
      </c>
      <c r="BG235" s="229">
        <f>IF(N235="zákl. přenesená",J235,0)</f>
        <v>0</v>
      </c>
      <c r="BH235" s="229">
        <f>IF(N235="sníž. přenesená",J235,0)</f>
        <v>0</v>
      </c>
      <c r="BI235" s="229">
        <f>IF(N235="nulová",J235,0)</f>
        <v>0</v>
      </c>
      <c r="BJ235" s="20" t="s">
        <v>86</v>
      </c>
      <c r="BK235" s="229">
        <f>ROUND(I235*H235,2)</f>
        <v>0</v>
      </c>
      <c r="BL235" s="20" t="s">
        <v>659</v>
      </c>
      <c r="BM235" s="228" t="s">
        <v>1651</v>
      </c>
    </row>
    <row r="236" s="2" customFormat="1">
      <c r="A236" s="41"/>
      <c r="B236" s="42"/>
      <c r="C236" s="43"/>
      <c r="D236" s="230" t="s">
        <v>299</v>
      </c>
      <c r="E236" s="43"/>
      <c r="F236" s="231" t="s">
        <v>1652</v>
      </c>
      <c r="G236" s="43"/>
      <c r="H236" s="43"/>
      <c r="I236" s="232"/>
      <c r="J236" s="43"/>
      <c r="K236" s="43"/>
      <c r="L236" s="47"/>
      <c r="M236" s="233"/>
      <c r="N236" s="234"/>
      <c r="O236" s="87"/>
      <c r="P236" s="87"/>
      <c r="Q236" s="87"/>
      <c r="R236" s="87"/>
      <c r="S236" s="87"/>
      <c r="T236" s="88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T236" s="20" t="s">
        <v>299</v>
      </c>
      <c r="AU236" s="20" t="s">
        <v>88</v>
      </c>
    </row>
    <row r="237" s="14" customFormat="1">
      <c r="A237" s="14"/>
      <c r="B237" s="246"/>
      <c r="C237" s="247"/>
      <c r="D237" s="237" t="s">
        <v>301</v>
      </c>
      <c r="E237" s="248" t="s">
        <v>42</v>
      </c>
      <c r="F237" s="249" t="s">
        <v>1653</v>
      </c>
      <c r="G237" s="247"/>
      <c r="H237" s="250">
        <v>233.41499999999999</v>
      </c>
      <c r="I237" s="251"/>
      <c r="J237" s="247"/>
      <c r="K237" s="247"/>
      <c r="L237" s="252"/>
      <c r="M237" s="253"/>
      <c r="N237" s="254"/>
      <c r="O237" s="254"/>
      <c r="P237" s="254"/>
      <c r="Q237" s="254"/>
      <c r="R237" s="254"/>
      <c r="S237" s="254"/>
      <c r="T237" s="255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6" t="s">
        <v>301</v>
      </c>
      <c r="AU237" s="256" t="s">
        <v>88</v>
      </c>
      <c r="AV237" s="14" t="s">
        <v>88</v>
      </c>
      <c r="AW237" s="14" t="s">
        <v>38</v>
      </c>
      <c r="AX237" s="14" t="s">
        <v>79</v>
      </c>
      <c r="AY237" s="256" t="s">
        <v>292</v>
      </c>
    </row>
    <row r="238" s="15" customFormat="1">
      <c r="A238" s="15"/>
      <c r="B238" s="257"/>
      <c r="C238" s="258"/>
      <c r="D238" s="237" t="s">
        <v>301</v>
      </c>
      <c r="E238" s="259" t="s">
        <v>42</v>
      </c>
      <c r="F238" s="260" t="s">
        <v>303</v>
      </c>
      <c r="G238" s="258"/>
      <c r="H238" s="261">
        <v>233.41499999999999</v>
      </c>
      <c r="I238" s="262"/>
      <c r="J238" s="258"/>
      <c r="K238" s="258"/>
      <c r="L238" s="263"/>
      <c r="M238" s="264"/>
      <c r="N238" s="265"/>
      <c r="O238" s="265"/>
      <c r="P238" s="265"/>
      <c r="Q238" s="265"/>
      <c r="R238" s="265"/>
      <c r="S238" s="265"/>
      <c r="T238" s="266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67" t="s">
        <v>301</v>
      </c>
      <c r="AU238" s="267" t="s">
        <v>88</v>
      </c>
      <c r="AV238" s="15" t="s">
        <v>150</v>
      </c>
      <c r="AW238" s="15" t="s">
        <v>38</v>
      </c>
      <c r="AX238" s="15" t="s">
        <v>86</v>
      </c>
      <c r="AY238" s="267" t="s">
        <v>292</v>
      </c>
    </row>
    <row r="239" s="14" customFormat="1">
      <c r="A239" s="14"/>
      <c r="B239" s="246"/>
      <c r="C239" s="247"/>
      <c r="D239" s="237" t="s">
        <v>301</v>
      </c>
      <c r="E239" s="247"/>
      <c r="F239" s="249" t="s">
        <v>1654</v>
      </c>
      <c r="G239" s="247"/>
      <c r="H239" s="250">
        <v>5601.96</v>
      </c>
      <c r="I239" s="251"/>
      <c r="J239" s="247"/>
      <c r="K239" s="247"/>
      <c r="L239" s="252"/>
      <c r="M239" s="253"/>
      <c r="N239" s="254"/>
      <c r="O239" s="254"/>
      <c r="P239" s="254"/>
      <c r="Q239" s="254"/>
      <c r="R239" s="254"/>
      <c r="S239" s="254"/>
      <c r="T239" s="255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6" t="s">
        <v>301</v>
      </c>
      <c r="AU239" s="256" t="s">
        <v>88</v>
      </c>
      <c r="AV239" s="14" t="s">
        <v>88</v>
      </c>
      <c r="AW239" s="14" t="s">
        <v>4</v>
      </c>
      <c r="AX239" s="14" t="s">
        <v>86</v>
      </c>
      <c r="AY239" s="256" t="s">
        <v>292</v>
      </c>
    </row>
    <row r="240" s="2" customFormat="1" ht="24.15" customHeight="1">
      <c r="A240" s="41"/>
      <c r="B240" s="42"/>
      <c r="C240" s="217" t="s">
        <v>456</v>
      </c>
      <c r="D240" s="217" t="s">
        <v>294</v>
      </c>
      <c r="E240" s="218" t="s">
        <v>1655</v>
      </c>
      <c r="F240" s="219" t="s">
        <v>1656</v>
      </c>
      <c r="G240" s="220" t="s">
        <v>353</v>
      </c>
      <c r="H240" s="221">
        <v>160.58699999999999</v>
      </c>
      <c r="I240" s="222"/>
      <c r="J240" s="223">
        <f>ROUND(I240*H240,2)</f>
        <v>0</v>
      </c>
      <c r="K240" s="219" t="s">
        <v>297</v>
      </c>
      <c r="L240" s="47"/>
      <c r="M240" s="224" t="s">
        <v>42</v>
      </c>
      <c r="N240" s="225" t="s">
        <v>50</v>
      </c>
      <c r="O240" s="87"/>
      <c r="P240" s="226">
        <f>O240*H240</f>
        <v>0</v>
      </c>
      <c r="Q240" s="226">
        <v>0</v>
      </c>
      <c r="R240" s="226">
        <f>Q240*H240</f>
        <v>0</v>
      </c>
      <c r="S240" s="226">
        <v>0</v>
      </c>
      <c r="T240" s="227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8" t="s">
        <v>659</v>
      </c>
      <c r="AT240" s="228" t="s">
        <v>294</v>
      </c>
      <c r="AU240" s="228" t="s">
        <v>88</v>
      </c>
      <c r="AY240" s="20" t="s">
        <v>292</v>
      </c>
      <c r="BE240" s="229">
        <f>IF(N240="základní",J240,0)</f>
        <v>0</v>
      </c>
      <c r="BF240" s="229">
        <f>IF(N240="snížená",J240,0)</f>
        <v>0</v>
      </c>
      <c r="BG240" s="229">
        <f>IF(N240="zákl. přenesená",J240,0)</f>
        <v>0</v>
      </c>
      <c r="BH240" s="229">
        <f>IF(N240="sníž. přenesená",J240,0)</f>
        <v>0</v>
      </c>
      <c r="BI240" s="229">
        <f>IF(N240="nulová",J240,0)</f>
        <v>0</v>
      </c>
      <c r="BJ240" s="20" t="s">
        <v>86</v>
      </c>
      <c r="BK240" s="229">
        <f>ROUND(I240*H240,2)</f>
        <v>0</v>
      </c>
      <c r="BL240" s="20" t="s">
        <v>659</v>
      </c>
      <c r="BM240" s="228" t="s">
        <v>1657</v>
      </c>
    </row>
    <row r="241" s="2" customFormat="1">
      <c r="A241" s="41"/>
      <c r="B241" s="42"/>
      <c r="C241" s="43"/>
      <c r="D241" s="230" t="s">
        <v>299</v>
      </c>
      <c r="E241" s="43"/>
      <c r="F241" s="231" t="s">
        <v>1658</v>
      </c>
      <c r="G241" s="43"/>
      <c r="H241" s="43"/>
      <c r="I241" s="232"/>
      <c r="J241" s="43"/>
      <c r="K241" s="43"/>
      <c r="L241" s="47"/>
      <c r="M241" s="233"/>
      <c r="N241" s="234"/>
      <c r="O241" s="87"/>
      <c r="P241" s="87"/>
      <c r="Q241" s="87"/>
      <c r="R241" s="87"/>
      <c r="S241" s="87"/>
      <c r="T241" s="88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T241" s="20" t="s">
        <v>299</v>
      </c>
      <c r="AU241" s="20" t="s">
        <v>88</v>
      </c>
    </row>
    <row r="242" s="14" customFormat="1">
      <c r="A242" s="14"/>
      <c r="B242" s="246"/>
      <c r="C242" s="247"/>
      <c r="D242" s="237" t="s">
        <v>301</v>
      </c>
      <c r="E242" s="248" t="s">
        <v>42</v>
      </c>
      <c r="F242" s="249" t="s">
        <v>1659</v>
      </c>
      <c r="G242" s="247"/>
      <c r="H242" s="250">
        <v>160.58699999999999</v>
      </c>
      <c r="I242" s="251"/>
      <c r="J242" s="247"/>
      <c r="K242" s="247"/>
      <c r="L242" s="252"/>
      <c r="M242" s="253"/>
      <c r="N242" s="254"/>
      <c r="O242" s="254"/>
      <c r="P242" s="254"/>
      <c r="Q242" s="254"/>
      <c r="R242" s="254"/>
      <c r="S242" s="254"/>
      <c r="T242" s="255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6" t="s">
        <v>301</v>
      </c>
      <c r="AU242" s="256" t="s">
        <v>88</v>
      </c>
      <c r="AV242" s="14" t="s">
        <v>88</v>
      </c>
      <c r="AW242" s="14" t="s">
        <v>38</v>
      </c>
      <c r="AX242" s="14" t="s">
        <v>79</v>
      </c>
      <c r="AY242" s="256" t="s">
        <v>292</v>
      </c>
    </row>
    <row r="243" s="15" customFormat="1">
      <c r="A243" s="15"/>
      <c r="B243" s="257"/>
      <c r="C243" s="258"/>
      <c r="D243" s="237" t="s">
        <v>301</v>
      </c>
      <c r="E243" s="259" t="s">
        <v>42</v>
      </c>
      <c r="F243" s="260" t="s">
        <v>303</v>
      </c>
      <c r="G243" s="258"/>
      <c r="H243" s="261">
        <v>160.58699999999999</v>
      </c>
      <c r="I243" s="262"/>
      <c r="J243" s="258"/>
      <c r="K243" s="258"/>
      <c r="L243" s="263"/>
      <c r="M243" s="264"/>
      <c r="N243" s="265"/>
      <c r="O243" s="265"/>
      <c r="P243" s="265"/>
      <c r="Q243" s="265"/>
      <c r="R243" s="265"/>
      <c r="S243" s="265"/>
      <c r="T243" s="266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67" t="s">
        <v>301</v>
      </c>
      <c r="AU243" s="267" t="s">
        <v>88</v>
      </c>
      <c r="AV243" s="15" t="s">
        <v>150</v>
      </c>
      <c r="AW243" s="15" t="s">
        <v>38</v>
      </c>
      <c r="AX243" s="15" t="s">
        <v>86</v>
      </c>
      <c r="AY243" s="267" t="s">
        <v>292</v>
      </c>
    </row>
    <row r="244" s="2" customFormat="1" ht="24.15" customHeight="1">
      <c r="A244" s="41"/>
      <c r="B244" s="42"/>
      <c r="C244" s="217" t="s">
        <v>461</v>
      </c>
      <c r="D244" s="217" t="s">
        <v>294</v>
      </c>
      <c r="E244" s="218" t="s">
        <v>1660</v>
      </c>
      <c r="F244" s="219" t="s">
        <v>1661</v>
      </c>
      <c r="G244" s="220" t="s">
        <v>212</v>
      </c>
      <c r="H244" s="221">
        <v>2.6949999999999998</v>
      </c>
      <c r="I244" s="222"/>
      <c r="J244" s="223">
        <f>ROUND(I244*H244,2)</f>
        <v>0</v>
      </c>
      <c r="K244" s="219" t="s">
        <v>297</v>
      </c>
      <c r="L244" s="47"/>
      <c r="M244" s="224" t="s">
        <v>42</v>
      </c>
      <c r="N244" s="225" t="s">
        <v>50</v>
      </c>
      <c r="O244" s="87"/>
      <c r="P244" s="226">
        <f>O244*H244</f>
        <v>0</v>
      </c>
      <c r="Q244" s="226">
        <v>0</v>
      </c>
      <c r="R244" s="226">
        <f>Q244*H244</f>
        <v>0</v>
      </c>
      <c r="S244" s="226">
        <v>0</v>
      </c>
      <c r="T244" s="227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8" t="s">
        <v>659</v>
      </c>
      <c r="AT244" s="228" t="s">
        <v>294</v>
      </c>
      <c r="AU244" s="228" t="s">
        <v>88</v>
      </c>
      <c r="AY244" s="20" t="s">
        <v>292</v>
      </c>
      <c r="BE244" s="229">
        <f>IF(N244="základní",J244,0)</f>
        <v>0</v>
      </c>
      <c r="BF244" s="229">
        <f>IF(N244="snížená",J244,0)</f>
        <v>0</v>
      </c>
      <c r="BG244" s="229">
        <f>IF(N244="zákl. přenesená",J244,0)</f>
        <v>0</v>
      </c>
      <c r="BH244" s="229">
        <f>IF(N244="sníž. přenesená",J244,0)</f>
        <v>0</v>
      </c>
      <c r="BI244" s="229">
        <f>IF(N244="nulová",J244,0)</f>
        <v>0</v>
      </c>
      <c r="BJ244" s="20" t="s">
        <v>86</v>
      </c>
      <c r="BK244" s="229">
        <f>ROUND(I244*H244,2)</f>
        <v>0</v>
      </c>
      <c r="BL244" s="20" t="s">
        <v>659</v>
      </c>
      <c r="BM244" s="228" t="s">
        <v>1662</v>
      </c>
    </row>
    <row r="245" s="2" customFormat="1">
      <c r="A245" s="41"/>
      <c r="B245" s="42"/>
      <c r="C245" s="43"/>
      <c r="D245" s="230" t="s">
        <v>299</v>
      </c>
      <c r="E245" s="43"/>
      <c r="F245" s="231" t="s">
        <v>1663</v>
      </c>
      <c r="G245" s="43"/>
      <c r="H245" s="43"/>
      <c r="I245" s="232"/>
      <c r="J245" s="43"/>
      <c r="K245" s="43"/>
      <c r="L245" s="47"/>
      <c r="M245" s="233"/>
      <c r="N245" s="234"/>
      <c r="O245" s="87"/>
      <c r="P245" s="87"/>
      <c r="Q245" s="87"/>
      <c r="R245" s="87"/>
      <c r="S245" s="87"/>
      <c r="T245" s="88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T245" s="20" t="s">
        <v>299</v>
      </c>
      <c r="AU245" s="20" t="s">
        <v>88</v>
      </c>
    </row>
    <row r="246" s="14" customFormat="1">
      <c r="A246" s="14"/>
      <c r="B246" s="246"/>
      <c r="C246" s="247"/>
      <c r="D246" s="237" t="s">
        <v>301</v>
      </c>
      <c r="E246" s="248" t="s">
        <v>42</v>
      </c>
      <c r="F246" s="249" t="s">
        <v>128</v>
      </c>
      <c r="G246" s="247"/>
      <c r="H246" s="250">
        <v>2.6949999999999998</v>
      </c>
      <c r="I246" s="251"/>
      <c r="J246" s="247"/>
      <c r="K246" s="247"/>
      <c r="L246" s="252"/>
      <c r="M246" s="253"/>
      <c r="N246" s="254"/>
      <c r="O246" s="254"/>
      <c r="P246" s="254"/>
      <c r="Q246" s="254"/>
      <c r="R246" s="254"/>
      <c r="S246" s="254"/>
      <c r="T246" s="255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6" t="s">
        <v>301</v>
      </c>
      <c r="AU246" s="256" t="s">
        <v>88</v>
      </c>
      <c r="AV246" s="14" t="s">
        <v>88</v>
      </c>
      <c r="AW246" s="14" t="s">
        <v>38</v>
      </c>
      <c r="AX246" s="14" t="s">
        <v>79</v>
      </c>
      <c r="AY246" s="256" t="s">
        <v>292</v>
      </c>
    </row>
    <row r="247" s="15" customFormat="1">
      <c r="A247" s="15"/>
      <c r="B247" s="257"/>
      <c r="C247" s="258"/>
      <c r="D247" s="237" t="s">
        <v>301</v>
      </c>
      <c r="E247" s="259" t="s">
        <v>42</v>
      </c>
      <c r="F247" s="260" t="s">
        <v>303</v>
      </c>
      <c r="G247" s="258"/>
      <c r="H247" s="261">
        <v>2.6949999999999998</v>
      </c>
      <c r="I247" s="262"/>
      <c r="J247" s="258"/>
      <c r="K247" s="258"/>
      <c r="L247" s="263"/>
      <c r="M247" s="264"/>
      <c r="N247" s="265"/>
      <c r="O247" s="265"/>
      <c r="P247" s="265"/>
      <c r="Q247" s="265"/>
      <c r="R247" s="265"/>
      <c r="S247" s="265"/>
      <c r="T247" s="266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67" t="s">
        <v>301</v>
      </c>
      <c r="AU247" s="267" t="s">
        <v>88</v>
      </c>
      <c r="AV247" s="15" t="s">
        <v>150</v>
      </c>
      <c r="AW247" s="15" t="s">
        <v>38</v>
      </c>
      <c r="AX247" s="15" t="s">
        <v>86</v>
      </c>
      <c r="AY247" s="267" t="s">
        <v>292</v>
      </c>
    </row>
    <row r="248" s="2" customFormat="1" ht="33" customHeight="1">
      <c r="A248" s="41"/>
      <c r="B248" s="42"/>
      <c r="C248" s="217" t="s">
        <v>467</v>
      </c>
      <c r="D248" s="217" t="s">
        <v>294</v>
      </c>
      <c r="E248" s="218" t="s">
        <v>1664</v>
      </c>
      <c r="F248" s="219" t="s">
        <v>1665</v>
      </c>
      <c r="G248" s="220" t="s">
        <v>147</v>
      </c>
      <c r="H248" s="221">
        <v>412</v>
      </c>
      <c r="I248" s="222"/>
      <c r="J248" s="223">
        <f>ROUND(I248*H248,2)</f>
        <v>0</v>
      </c>
      <c r="K248" s="219" t="s">
        <v>297</v>
      </c>
      <c r="L248" s="47"/>
      <c r="M248" s="224" t="s">
        <v>42</v>
      </c>
      <c r="N248" s="225" t="s">
        <v>50</v>
      </c>
      <c r="O248" s="87"/>
      <c r="P248" s="226">
        <f>O248*H248</f>
        <v>0</v>
      </c>
      <c r="Q248" s="226">
        <v>0</v>
      </c>
      <c r="R248" s="226">
        <f>Q248*H248</f>
        <v>0</v>
      </c>
      <c r="S248" s="226">
        <v>0</v>
      </c>
      <c r="T248" s="227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28" t="s">
        <v>659</v>
      </c>
      <c r="AT248" s="228" t="s">
        <v>294</v>
      </c>
      <c r="AU248" s="228" t="s">
        <v>88</v>
      </c>
      <c r="AY248" s="20" t="s">
        <v>292</v>
      </c>
      <c r="BE248" s="229">
        <f>IF(N248="základní",J248,0)</f>
        <v>0</v>
      </c>
      <c r="BF248" s="229">
        <f>IF(N248="snížená",J248,0)</f>
        <v>0</v>
      </c>
      <c r="BG248" s="229">
        <f>IF(N248="zákl. přenesená",J248,0)</f>
        <v>0</v>
      </c>
      <c r="BH248" s="229">
        <f>IF(N248="sníž. přenesená",J248,0)</f>
        <v>0</v>
      </c>
      <c r="BI248" s="229">
        <f>IF(N248="nulová",J248,0)</f>
        <v>0</v>
      </c>
      <c r="BJ248" s="20" t="s">
        <v>86</v>
      </c>
      <c r="BK248" s="229">
        <f>ROUND(I248*H248,2)</f>
        <v>0</v>
      </c>
      <c r="BL248" s="20" t="s">
        <v>659</v>
      </c>
      <c r="BM248" s="228" t="s">
        <v>1666</v>
      </c>
    </row>
    <row r="249" s="2" customFormat="1">
      <c r="A249" s="41"/>
      <c r="B249" s="42"/>
      <c r="C249" s="43"/>
      <c r="D249" s="230" t="s">
        <v>299</v>
      </c>
      <c r="E249" s="43"/>
      <c r="F249" s="231" t="s">
        <v>1667</v>
      </c>
      <c r="G249" s="43"/>
      <c r="H249" s="43"/>
      <c r="I249" s="232"/>
      <c r="J249" s="43"/>
      <c r="K249" s="43"/>
      <c r="L249" s="47"/>
      <c r="M249" s="233"/>
      <c r="N249" s="234"/>
      <c r="O249" s="87"/>
      <c r="P249" s="87"/>
      <c r="Q249" s="87"/>
      <c r="R249" s="87"/>
      <c r="S249" s="87"/>
      <c r="T249" s="88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T249" s="20" t="s">
        <v>299</v>
      </c>
      <c r="AU249" s="20" t="s">
        <v>88</v>
      </c>
    </row>
    <row r="250" s="14" customFormat="1">
      <c r="A250" s="14"/>
      <c r="B250" s="246"/>
      <c r="C250" s="247"/>
      <c r="D250" s="237" t="s">
        <v>301</v>
      </c>
      <c r="E250" s="248" t="s">
        <v>42</v>
      </c>
      <c r="F250" s="249" t="s">
        <v>1668</v>
      </c>
      <c r="G250" s="247"/>
      <c r="H250" s="250">
        <v>412</v>
      </c>
      <c r="I250" s="251"/>
      <c r="J250" s="247"/>
      <c r="K250" s="247"/>
      <c r="L250" s="252"/>
      <c r="M250" s="253"/>
      <c r="N250" s="254"/>
      <c r="O250" s="254"/>
      <c r="P250" s="254"/>
      <c r="Q250" s="254"/>
      <c r="R250" s="254"/>
      <c r="S250" s="254"/>
      <c r="T250" s="255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6" t="s">
        <v>301</v>
      </c>
      <c r="AU250" s="256" t="s">
        <v>88</v>
      </c>
      <c r="AV250" s="14" t="s">
        <v>88</v>
      </c>
      <c r="AW250" s="14" t="s">
        <v>38</v>
      </c>
      <c r="AX250" s="14" t="s">
        <v>79</v>
      </c>
      <c r="AY250" s="256" t="s">
        <v>292</v>
      </c>
    </row>
    <row r="251" s="15" customFormat="1">
      <c r="A251" s="15"/>
      <c r="B251" s="257"/>
      <c r="C251" s="258"/>
      <c r="D251" s="237" t="s">
        <v>301</v>
      </c>
      <c r="E251" s="259" t="s">
        <v>42</v>
      </c>
      <c r="F251" s="260" t="s">
        <v>303</v>
      </c>
      <c r="G251" s="258"/>
      <c r="H251" s="261">
        <v>412</v>
      </c>
      <c r="I251" s="262"/>
      <c r="J251" s="258"/>
      <c r="K251" s="258"/>
      <c r="L251" s="263"/>
      <c r="M251" s="264"/>
      <c r="N251" s="265"/>
      <c r="O251" s="265"/>
      <c r="P251" s="265"/>
      <c r="Q251" s="265"/>
      <c r="R251" s="265"/>
      <c r="S251" s="265"/>
      <c r="T251" s="266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67" t="s">
        <v>301</v>
      </c>
      <c r="AU251" s="267" t="s">
        <v>88</v>
      </c>
      <c r="AV251" s="15" t="s">
        <v>150</v>
      </c>
      <c r="AW251" s="15" t="s">
        <v>38</v>
      </c>
      <c r="AX251" s="15" t="s">
        <v>86</v>
      </c>
      <c r="AY251" s="267" t="s">
        <v>292</v>
      </c>
    </row>
    <row r="252" s="2" customFormat="1" ht="16.5" customHeight="1">
      <c r="A252" s="41"/>
      <c r="B252" s="42"/>
      <c r="C252" s="269" t="s">
        <v>473</v>
      </c>
      <c r="D252" s="269" t="s">
        <v>350</v>
      </c>
      <c r="E252" s="270" t="s">
        <v>351</v>
      </c>
      <c r="F252" s="271" t="s">
        <v>352</v>
      </c>
      <c r="G252" s="272" t="s">
        <v>353</v>
      </c>
      <c r="H252" s="273">
        <v>142.11099999999999</v>
      </c>
      <c r="I252" s="274"/>
      <c r="J252" s="275">
        <f>ROUND(I252*H252,2)</f>
        <v>0</v>
      </c>
      <c r="K252" s="271" t="s">
        <v>297</v>
      </c>
      <c r="L252" s="276"/>
      <c r="M252" s="277" t="s">
        <v>42</v>
      </c>
      <c r="N252" s="278" t="s">
        <v>50</v>
      </c>
      <c r="O252" s="87"/>
      <c r="P252" s="226">
        <f>O252*H252</f>
        <v>0</v>
      </c>
      <c r="Q252" s="226">
        <v>0</v>
      </c>
      <c r="R252" s="226">
        <f>Q252*H252</f>
        <v>0</v>
      </c>
      <c r="S252" s="226">
        <v>0</v>
      </c>
      <c r="T252" s="227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28" t="s">
        <v>1619</v>
      </c>
      <c r="AT252" s="228" t="s">
        <v>350</v>
      </c>
      <c r="AU252" s="228" t="s">
        <v>88</v>
      </c>
      <c r="AY252" s="20" t="s">
        <v>292</v>
      </c>
      <c r="BE252" s="229">
        <f>IF(N252="základní",J252,0)</f>
        <v>0</v>
      </c>
      <c r="BF252" s="229">
        <f>IF(N252="snížená",J252,0)</f>
        <v>0</v>
      </c>
      <c r="BG252" s="229">
        <f>IF(N252="zákl. přenesená",J252,0)</f>
        <v>0</v>
      </c>
      <c r="BH252" s="229">
        <f>IF(N252="sníž. přenesená",J252,0)</f>
        <v>0</v>
      </c>
      <c r="BI252" s="229">
        <f>IF(N252="nulová",J252,0)</f>
        <v>0</v>
      </c>
      <c r="BJ252" s="20" t="s">
        <v>86</v>
      </c>
      <c r="BK252" s="229">
        <f>ROUND(I252*H252,2)</f>
        <v>0</v>
      </c>
      <c r="BL252" s="20" t="s">
        <v>659</v>
      </c>
      <c r="BM252" s="228" t="s">
        <v>1669</v>
      </c>
    </row>
    <row r="253" s="13" customFormat="1">
      <c r="A253" s="13"/>
      <c r="B253" s="235"/>
      <c r="C253" s="236"/>
      <c r="D253" s="237" t="s">
        <v>301</v>
      </c>
      <c r="E253" s="238" t="s">
        <v>42</v>
      </c>
      <c r="F253" s="239" t="s">
        <v>1209</v>
      </c>
      <c r="G253" s="236"/>
      <c r="H253" s="238" t="s">
        <v>42</v>
      </c>
      <c r="I253" s="240"/>
      <c r="J253" s="236"/>
      <c r="K253" s="236"/>
      <c r="L253" s="241"/>
      <c r="M253" s="242"/>
      <c r="N253" s="243"/>
      <c r="O253" s="243"/>
      <c r="P253" s="243"/>
      <c r="Q253" s="243"/>
      <c r="R253" s="243"/>
      <c r="S253" s="243"/>
      <c r="T253" s="244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5" t="s">
        <v>301</v>
      </c>
      <c r="AU253" s="245" t="s">
        <v>88</v>
      </c>
      <c r="AV253" s="13" t="s">
        <v>86</v>
      </c>
      <c r="AW253" s="13" t="s">
        <v>38</v>
      </c>
      <c r="AX253" s="13" t="s">
        <v>79</v>
      </c>
      <c r="AY253" s="245" t="s">
        <v>292</v>
      </c>
    </row>
    <row r="254" s="14" customFormat="1">
      <c r="A254" s="14"/>
      <c r="B254" s="246"/>
      <c r="C254" s="247"/>
      <c r="D254" s="237" t="s">
        <v>301</v>
      </c>
      <c r="E254" s="248" t="s">
        <v>42</v>
      </c>
      <c r="F254" s="249" t="s">
        <v>1670</v>
      </c>
      <c r="G254" s="247"/>
      <c r="H254" s="250">
        <v>136.99000000000001</v>
      </c>
      <c r="I254" s="251"/>
      <c r="J254" s="247"/>
      <c r="K254" s="247"/>
      <c r="L254" s="252"/>
      <c r="M254" s="253"/>
      <c r="N254" s="254"/>
      <c r="O254" s="254"/>
      <c r="P254" s="254"/>
      <c r="Q254" s="254"/>
      <c r="R254" s="254"/>
      <c r="S254" s="254"/>
      <c r="T254" s="255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6" t="s">
        <v>301</v>
      </c>
      <c r="AU254" s="256" t="s">
        <v>88</v>
      </c>
      <c r="AV254" s="14" t="s">
        <v>88</v>
      </c>
      <c r="AW254" s="14" t="s">
        <v>38</v>
      </c>
      <c r="AX254" s="14" t="s">
        <v>79</v>
      </c>
      <c r="AY254" s="256" t="s">
        <v>292</v>
      </c>
    </row>
    <row r="255" s="14" customFormat="1">
      <c r="A255" s="14"/>
      <c r="B255" s="246"/>
      <c r="C255" s="247"/>
      <c r="D255" s="237" t="s">
        <v>301</v>
      </c>
      <c r="E255" s="248" t="s">
        <v>42</v>
      </c>
      <c r="F255" s="249" t="s">
        <v>1671</v>
      </c>
      <c r="G255" s="247"/>
      <c r="H255" s="250">
        <v>5.1210000000000004</v>
      </c>
      <c r="I255" s="251"/>
      <c r="J255" s="247"/>
      <c r="K255" s="247"/>
      <c r="L255" s="252"/>
      <c r="M255" s="253"/>
      <c r="N255" s="254"/>
      <c r="O255" s="254"/>
      <c r="P255" s="254"/>
      <c r="Q255" s="254"/>
      <c r="R255" s="254"/>
      <c r="S255" s="254"/>
      <c r="T255" s="255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6" t="s">
        <v>301</v>
      </c>
      <c r="AU255" s="256" t="s">
        <v>88</v>
      </c>
      <c r="AV255" s="14" t="s">
        <v>88</v>
      </c>
      <c r="AW255" s="14" t="s">
        <v>38</v>
      </c>
      <c r="AX255" s="14" t="s">
        <v>79</v>
      </c>
      <c r="AY255" s="256" t="s">
        <v>292</v>
      </c>
    </row>
    <row r="256" s="15" customFormat="1">
      <c r="A256" s="15"/>
      <c r="B256" s="257"/>
      <c r="C256" s="258"/>
      <c r="D256" s="237" t="s">
        <v>301</v>
      </c>
      <c r="E256" s="259" t="s">
        <v>42</v>
      </c>
      <c r="F256" s="260" t="s">
        <v>303</v>
      </c>
      <c r="G256" s="258"/>
      <c r="H256" s="261">
        <v>142.11099999999999</v>
      </c>
      <c r="I256" s="262"/>
      <c r="J256" s="258"/>
      <c r="K256" s="258"/>
      <c r="L256" s="263"/>
      <c r="M256" s="264"/>
      <c r="N256" s="265"/>
      <c r="O256" s="265"/>
      <c r="P256" s="265"/>
      <c r="Q256" s="265"/>
      <c r="R256" s="265"/>
      <c r="S256" s="265"/>
      <c r="T256" s="266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67" t="s">
        <v>301</v>
      </c>
      <c r="AU256" s="267" t="s">
        <v>88</v>
      </c>
      <c r="AV256" s="15" t="s">
        <v>150</v>
      </c>
      <c r="AW256" s="15" t="s">
        <v>38</v>
      </c>
      <c r="AX256" s="15" t="s">
        <v>86</v>
      </c>
      <c r="AY256" s="267" t="s">
        <v>292</v>
      </c>
    </row>
    <row r="257" s="2" customFormat="1" ht="21.75" customHeight="1">
      <c r="A257" s="41"/>
      <c r="B257" s="42"/>
      <c r="C257" s="217" t="s">
        <v>479</v>
      </c>
      <c r="D257" s="217" t="s">
        <v>294</v>
      </c>
      <c r="E257" s="218" t="s">
        <v>1672</v>
      </c>
      <c r="F257" s="219" t="s">
        <v>1673</v>
      </c>
      <c r="G257" s="220" t="s">
        <v>147</v>
      </c>
      <c r="H257" s="221">
        <v>206</v>
      </c>
      <c r="I257" s="222"/>
      <c r="J257" s="223">
        <f>ROUND(I257*H257,2)</f>
        <v>0</v>
      </c>
      <c r="K257" s="219" t="s">
        <v>297</v>
      </c>
      <c r="L257" s="47"/>
      <c r="M257" s="224" t="s">
        <v>42</v>
      </c>
      <c r="N257" s="225" t="s">
        <v>50</v>
      </c>
      <c r="O257" s="87"/>
      <c r="P257" s="226">
        <f>O257*H257</f>
        <v>0</v>
      </c>
      <c r="Q257" s="226">
        <v>0</v>
      </c>
      <c r="R257" s="226">
        <f>Q257*H257</f>
        <v>0</v>
      </c>
      <c r="S257" s="226">
        <v>0</v>
      </c>
      <c r="T257" s="227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28" t="s">
        <v>659</v>
      </c>
      <c r="AT257" s="228" t="s">
        <v>294</v>
      </c>
      <c r="AU257" s="228" t="s">
        <v>88</v>
      </c>
      <c r="AY257" s="20" t="s">
        <v>292</v>
      </c>
      <c r="BE257" s="229">
        <f>IF(N257="základní",J257,0)</f>
        <v>0</v>
      </c>
      <c r="BF257" s="229">
        <f>IF(N257="snížená",J257,0)</f>
        <v>0</v>
      </c>
      <c r="BG257" s="229">
        <f>IF(N257="zákl. přenesená",J257,0)</f>
        <v>0</v>
      </c>
      <c r="BH257" s="229">
        <f>IF(N257="sníž. přenesená",J257,0)</f>
        <v>0</v>
      </c>
      <c r="BI257" s="229">
        <f>IF(N257="nulová",J257,0)</f>
        <v>0</v>
      </c>
      <c r="BJ257" s="20" t="s">
        <v>86</v>
      </c>
      <c r="BK257" s="229">
        <f>ROUND(I257*H257,2)</f>
        <v>0</v>
      </c>
      <c r="BL257" s="20" t="s">
        <v>659</v>
      </c>
      <c r="BM257" s="228" t="s">
        <v>1674</v>
      </c>
    </row>
    <row r="258" s="2" customFormat="1">
      <c r="A258" s="41"/>
      <c r="B258" s="42"/>
      <c r="C258" s="43"/>
      <c r="D258" s="230" t="s">
        <v>299</v>
      </c>
      <c r="E258" s="43"/>
      <c r="F258" s="231" t="s">
        <v>1675</v>
      </c>
      <c r="G258" s="43"/>
      <c r="H258" s="43"/>
      <c r="I258" s="232"/>
      <c r="J258" s="43"/>
      <c r="K258" s="43"/>
      <c r="L258" s="47"/>
      <c r="M258" s="233"/>
      <c r="N258" s="234"/>
      <c r="O258" s="87"/>
      <c r="P258" s="87"/>
      <c r="Q258" s="87"/>
      <c r="R258" s="87"/>
      <c r="S258" s="87"/>
      <c r="T258" s="88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T258" s="20" t="s">
        <v>299</v>
      </c>
      <c r="AU258" s="20" t="s">
        <v>88</v>
      </c>
    </row>
    <row r="259" s="14" customFormat="1">
      <c r="A259" s="14"/>
      <c r="B259" s="246"/>
      <c r="C259" s="247"/>
      <c r="D259" s="237" t="s">
        <v>301</v>
      </c>
      <c r="E259" s="248" t="s">
        <v>42</v>
      </c>
      <c r="F259" s="249" t="s">
        <v>121</v>
      </c>
      <c r="G259" s="247"/>
      <c r="H259" s="250">
        <v>206</v>
      </c>
      <c r="I259" s="251"/>
      <c r="J259" s="247"/>
      <c r="K259" s="247"/>
      <c r="L259" s="252"/>
      <c r="M259" s="253"/>
      <c r="N259" s="254"/>
      <c r="O259" s="254"/>
      <c r="P259" s="254"/>
      <c r="Q259" s="254"/>
      <c r="R259" s="254"/>
      <c r="S259" s="254"/>
      <c r="T259" s="255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6" t="s">
        <v>301</v>
      </c>
      <c r="AU259" s="256" t="s">
        <v>88</v>
      </c>
      <c r="AV259" s="14" t="s">
        <v>88</v>
      </c>
      <c r="AW259" s="14" t="s">
        <v>38</v>
      </c>
      <c r="AX259" s="14" t="s">
        <v>79</v>
      </c>
      <c r="AY259" s="256" t="s">
        <v>292</v>
      </c>
    </row>
    <row r="260" s="15" customFormat="1">
      <c r="A260" s="15"/>
      <c r="B260" s="257"/>
      <c r="C260" s="258"/>
      <c r="D260" s="237" t="s">
        <v>301</v>
      </c>
      <c r="E260" s="259" t="s">
        <v>42</v>
      </c>
      <c r="F260" s="260" t="s">
        <v>303</v>
      </c>
      <c r="G260" s="258"/>
      <c r="H260" s="261">
        <v>206</v>
      </c>
      <c r="I260" s="262"/>
      <c r="J260" s="258"/>
      <c r="K260" s="258"/>
      <c r="L260" s="263"/>
      <c r="M260" s="264"/>
      <c r="N260" s="265"/>
      <c r="O260" s="265"/>
      <c r="P260" s="265"/>
      <c r="Q260" s="265"/>
      <c r="R260" s="265"/>
      <c r="S260" s="265"/>
      <c r="T260" s="266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67" t="s">
        <v>301</v>
      </c>
      <c r="AU260" s="267" t="s">
        <v>88</v>
      </c>
      <c r="AV260" s="15" t="s">
        <v>150</v>
      </c>
      <c r="AW260" s="15" t="s">
        <v>38</v>
      </c>
      <c r="AX260" s="15" t="s">
        <v>86</v>
      </c>
      <c r="AY260" s="267" t="s">
        <v>292</v>
      </c>
    </row>
    <row r="261" s="2" customFormat="1" ht="21.75" customHeight="1">
      <c r="A261" s="41"/>
      <c r="B261" s="42"/>
      <c r="C261" s="217" t="s">
        <v>484</v>
      </c>
      <c r="D261" s="217" t="s">
        <v>294</v>
      </c>
      <c r="E261" s="218" t="s">
        <v>1676</v>
      </c>
      <c r="F261" s="219" t="s">
        <v>1677</v>
      </c>
      <c r="G261" s="220" t="s">
        <v>147</v>
      </c>
      <c r="H261" s="221">
        <v>206</v>
      </c>
      <c r="I261" s="222"/>
      <c r="J261" s="223">
        <f>ROUND(I261*H261,2)</f>
        <v>0</v>
      </c>
      <c r="K261" s="219" t="s">
        <v>297</v>
      </c>
      <c r="L261" s="47"/>
      <c r="M261" s="224" t="s">
        <v>42</v>
      </c>
      <c r="N261" s="225" t="s">
        <v>50</v>
      </c>
      <c r="O261" s="87"/>
      <c r="P261" s="226">
        <f>O261*H261</f>
        <v>0</v>
      </c>
      <c r="Q261" s="226">
        <v>6.9999999999999994E-05</v>
      </c>
      <c r="R261" s="226">
        <f>Q261*H261</f>
        <v>0.014419999999999999</v>
      </c>
      <c r="S261" s="226">
        <v>0</v>
      </c>
      <c r="T261" s="227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28" t="s">
        <v>659</v>
      </c>
      <c r="AT261" s="228" t="s">
        <v>294</v>
      </c>
      <c r="AU261" s="228" t="s">
        <v>88</v>
      </c>
      <c r="AY261" s="20" t="s">
        <v>292</v>
      </c>
      <c r="BE261" s="229">
        <f>IF(N261="základní",J261,0)</f>
        <v>0</v>
      </c>
      <c r="BF261" s="229">
        <f>IF(N261="snížená",J261,0)</f>
        <v>0</v>
      </c>
      <c r="BG261" s="229">
        <f>IF(N261="zákl. přenesená",J261,0)</f>
        <v>0</v>
      </c>
      <c r="BH261" s="229">
        <f>IF(N261="sníž. přenesená",J261,0)</f>
        <v>0</v>
      </c>
      <c r="BI261" s="229">
        <f>IF(N261="nulová",J261,0)</f>
        <v>0</v>
      </c>
      <c r="BJ261" s="20" t="s">
        <v>86</v>
      </c>
      <c r="BK261" s="229">
        <f>ROUND(I261*H261,2)</f>
        <v>0</v>
      </c>
      <c r="BL261" s="20" t="s">
        <v>659</v>
      </c>
      <c r="BM261" s="228" t="s">
        <v>1678</v>
      </c>
    </row>
    <row r="262" s="2" customFormat="1">
      <c r="A262" s="41"/>
      <c r="B262" s="42"/>
      <c r="C262" s="43"/>
      <c r="D262" s="230" t="s">
        <v>299</v>
      </c>
      <c r="E262" s="43"/>
      <c r="F262" s="231" t="s">
        <v>1679</v>
      </c>
      <c r="G262" s="43"/>
      <c r="H262" s="43"/>
      <c r="I262" s="232"/>
      <c r="J262" s="43"/>
      <c r="K262" s="43"/>
      <c r="L262" s="47"/>
      <c r="M262" s="233"/>
      <c r="N262" s="234"/>
      <c r="O262" s="87"/>
      <c r="P262" s="87"/>
      <c r="Q262" s="87"/>
      <c r="R262" s="87"/>
      <c r="S262" s="87"/>
      <c r="T262" s="88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T262" s="20" t="s">
        <v>299</v>
      </c>
      <c r="AU262" s="20" t="s">
        <v>88</v>
      </c>
    </row>
    <row r="263" s="14" customFormat="1">
      <c r="A263" s="14"/>
      <c r="B263" s="246"/>
      <c r="C263" s="247"/>
      <c r="D263" s="237" t="s">
        <v>301</v>
      </c>
      <c r="E263" s="248" t="s">
        <v>42</v>
      </c>
      <c r="F263" s="249" t="s">
        <v>121</v>
      </c>
      <c r="G263" s="247"/>
      <c r="H263" s="250">
        <v>206</v>
      </c>
      <c r="I263" s="251"/>
      <c r="J263" s="247"/>
      <c r="K263" s="247"/>
      <c r="L263" s="252"/>
      <c r="M263" s="253"/>
      <c r="N263" s="254"/>
      <c r="O263" s="254"/>
      <c r="P263" s="254"/>
      <c r="Q263" s="254"/>
      <c r="R263" s="254"/>
      <c r="S263" s="254"/>
      <c r="T263" s="255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6" t="s">
        <v>301</v>
      </c>
      <c r="AU263" s="256" t="s">
        <v>88</v>
      </c>
      <c r="AV263" s="14" t="s">
        <v>88</v>
      </c>
      <c r="AW263" s="14" t="s">
        <v>38</v>
      </c>
      <c r="AX263" s="14" t="s">
        <v>79</v>
      </c>
      <c r="AY263" s="256" t="s">
        <v>292</v>
      </c>
    </row>
    <row r="264" s="15" customFormat="1">
      <c r="A264" s="15"/>
      <c r="B264" s="257"/>
      <c r="C264" s="258"/>
      <c r="D264" s="237" t="s">
        <v>301</v>
      </c>
      <c r="E264" s="259" t="s">
        <v>42</v>
      </c>
      <c r="F264" s="260" t="s">
        <v>303</v>
      </c>
      <c r="G264" s="258"/>
      <c r="H264" s="261">
        <v>206</v>
      </c>
      <c r="I264" s="262"/>
      <c r="J264" s="258"/>
      <c r="K264" s="258"/>
      <c r="L264" s="263"/>
      <c r="M264" s="264"/>
      <c r="N264" s="265"/>
      <c r="O264" s="265"/>
      <c r="P264" s="265"/>
      <c r="Q264" s="265"/>
      <c r="R264" s="265"/>
      <c r="S264" s="265"/>
      <c r="T264" s="266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67" t="s">
        <v>301</v>
      </c>
      <c r="AU264" s="267" t="s">
        <v>88</v>
      </c>
      <c r="AV264" s="15" t="s">
        <v>150</v>
      </c>
      <c r="AW264" s="15" t="s">
        <v>38</v>
      </c>
      <c r="AX264" s="15" t="s">
        <v>86</v>
      </c>
      <c r="AY264" s="267" t="s">
        <v>292</v>
      </c>
    </row>
    <row r="265" s="2" customFormat="1" ht="24.15" customHeight="1">
      <c r="A265" s="41"/>
      <c r="B265" s="42"/>
      <c r="C265" s="217" t="s">
        <v>489</v>
      </c>
      <c r="D265" s="217" t="s">
        <v>294</v>
      </c>
      <c r="E265" s="218" t="s">
        <v>1680</v>
      </c>
      <c r="F265" s="219" t="s">
        <v>1681</v>
      </c>
      <c r="G265" s="220" t="s">
        <v>147</v>
      </c>
      <c r="H265" s="221">
        <v>33</v>
      </c>
      <c r="I265" s="222"/>
      <c r="J265" s="223">
        <f>ROUND(I265*H265,2)</f>
        <v>0</v>
      </c>
      <c r="K265" s="219" t="s">
        <v>297</v>
      </c>
      <c r="L265" s="47"/>
      <c r="M265" s="224" t="s">
        <v>42</v>
      </c>
      <c r="N265" s="225" t="s">
        <v>50</v>
      </c>
      <c r="O265" s="87"/>
      <c r="P265" s="226">
        <f>O265*H265</f>
        <v>0</v>
      </c>
      <c r="Q265" s="226">
        <v>0</v>
      </c>
      <c r="R265" s="226">
        <f>Q265*H265</f>
        <v>0</v>
      </c>
      <c r="S265" s="226">
        <v>0</v>
      </c>
      <c r="T265" s="227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28" t="s">
        <v>659</v>
      </c>
      <c r="AT265" s="228" t="s">
        <v>294</v>
      </c>
      <c r="AU265" s="228" t="s">
        <v>88</v>
      </c>
      <c r="AY265" s="20" t="s">
        <v>292</v>
      </c>
      <c r="BE265" s="229">
        <f>IF(N265="základní",J265,0)</f>
        <v>0</v>
      </c>
      <c r="BF265" s="229">
        <f>IF(N265="snížená",J265,0)</f>
        <v>0</v>
      </c>
      <c r="BG265" s="229">
        <f>IF(N265="zákl. přenesená",J265,0)</f>
        <v>0</v>
      </c>
      <c r="BH265" s="229">
        <f>IF(N265="sníž. přenesená",J265,0)</f>
        <v>0</v>
      </c>
      <c r="BI265" s="229">
        <f>IF(N265="nulová",J265,0)</f>
        <v>0</v>
      </c>
      <c r="BJ265" s="20" t="s">
        <v>86</v>
      </c>
      <c r="BK265" s="229">
        <f>ROUND(I265*H265,2)</f>
        <v>0</v>
      </c>
      <c r="BL265" s="20" t="s">
        <v>659</v>
      </c>
      <c r="BM265" s="228" t="s">
        <v>1682</v>
      </c>
    </row>
    <row r="266" s="2" customFormat="1">
      <c r="A266" s="41"/>
      <c r="B266" s="42"/>
      <c r="C266" s="43"/>
      <c r="D266" s="230" t="s">
        <v>299</v>
      </c>
      <c r="E266" s="43"/>
      <c r="F266" s="231" t="s">
        <v>1683</v>
      </c>
      <c r="G266" s="43"/>
      <c r="H266" s="43"/>
      <c r="I266" s="232"/>
      <c r="J266" s="43"/>
      <c r="K266" s="43"/>
      <c r="L266" s="47"/>
      <c r="M266" s="233"/>
      <c r="N266" s="234"/>
      <c r="O266" s="87"/>
      <c r="P266" s="87"/>
      <c r="Q266" s="87"/>
      <c r="R266" s="87"/>
      <c r="S266" s="87"/>
      <c r="T266" s="88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T266" s="20" t="s">
        <v>299</v>
      </c>
      <c r="AU266" s="20" t="s">
        <v>88</v>
      </c>
    </row>
    <row r="267" s="13" customFormat="1">
      <c r="A267" s="13"/>
      <c r="B267" s="235"/>
      <c r="C267" s="236"/>
      <c r="D267" s="237" t="s">
        <v>301</v>
      </c>
      <c r="E267" s="238" t="s">
        <v>42</v>
      </c>
      <c r="F267" s="239" t="s">
        <v>787</v>
      </c>
      <c r="G267" s="236"/>
      <c r="H267" s="238" t="s">
        <v>42</v>
      </c>
      <c r="I267" s="240"/>
      <c r="J267" s="236"/>
      <c r="K267" s="236"/>
      <c r="L267" s="241"/>
      <c r="M267" s="242"/>
      <c r="N267" s="243"/>
      <c r="O267" s="243"/>
      <c r="P267" s="243"/>
      <c r="Q267" s="243"/>
      <c r="R267" s="243"/>
      <c r="S267" s="243"/>
      <c r="T267" s="244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5" t="s">
        <v>301</v>
      </c>
      <c r="AU267" s="245" t="s">
        <v>88</v>
      </c>
      <c r="AV267" s="13" t="s">
        <v>86</v>
      </c>
      <c r="AW267" s="13" t="s">
        <v>38</v>
      </c>
      <c r="AX267" s="13" t="s">
        <v>79</v>
      </c>
      <c r="AY267" s="245" t="s">
        <v>292</v>
      </c>
    </row>
    <row r="268" s="14" customFormat="1">
      <c r="A268" s="14"/>
      <c r="B268" s="246"/>
      <c r="C268" s="247"/>
      <c r="D268" s="237" t="s">
        <v>301</v>
      </c>
      <c r="E268" s="248" t="s">
        <v>123</v>
      </c>
      <c r="F268" s="249" t="s">
        <v>1684</v>
      </c>
      <c r="G268" s="247"/>
      <c r="H268" s="250">
        <v>33</v>
      </c>
      <c r="I268" s="251"/>
      <c r="J268" s="247"/>
      <c r="K268" s="247"/>
      <c r="L268" s="252"/>
      <c r="M268" s="253"/>
      <c r="N268" s="254"/>
      <c r="O268" s="254"/>
      <c r="P268" s="254"/>
      <c r="Q268" s="254"/>
      <c r="R268" s="254"/>
      <c r="S268" s="254"/>
      <c r="T268" s="255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6" t="s">
        <v>301</v>
      </c>
      <c r="AU268" s="256" t="s">
        <v>88</v>
      </c>
      <c r="AV268" s="14" t="s">
        <v>88</v>
      </c>
      <c r="AW268" s="14" t="s">
        <v>38</v>
      </c>
      <c r="AX268" s="14" t="s">
        <v>79</v>
      </c>
      <c r="AY268" s="256" t="s">
        <v>292</v>
      </c>
    </row>
    <row r="269" s="15" customFormat="1">
      <c r="A269" s="15"/>
      <c r="B269" s="257"/>
      <c r="C269" s="258"/>
      <c r="D269" s="237" t="s">
        <v>301</v>
      </c>
      <c r="E269" s="259" t="s">
        <v>42</v>
      </c>
      <c r="F269" s="260" t="s">
        <v>303</v>
      </c>
      <c r="G269" s="258"/>
      <c r="H269" s="261">
        <v>33</v>
      </c>
      <c r="I269" s="262"/>
      <c r="J269" s="258"/>
      <c r="K269" s="258"/>
      <c r="L269" s="263"/>
      <c r="M269" s="264"/>
      <c r="N269" s="265"/>
      <c r="O269" s="265"/>
      <c r="P269" s="265"/>
      <c r="Q269" s="265"/>
      <c r="R269" s="265"/>
      <c r="S269" s="265"/>
      <c r="T269" s="266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67" t="s">
        <v>301</v>
      </c>
      <c r="AU269" s="267" t="s">
        <v>88</v>
      </c>
      <c r="AV269" s="15" t="s">
        <v>150</v>
      </c>
      <c r="AW269" s="15" t="s">
        <v>38</v>
      </c>
      <c r="AX269" s="15" t="s">
        <v>86</v>
      </c>
      <c r="AY269" s="267" t="s">
        <v>292</v>
      </c>
    </row>
    <row r="270" s="2" customFormat="1" ht="16.5" customHeight="1">
      <c r="A270" s="41"/>
      <c r="B270" s="42"/>
      <c r="C270" s="269" t="s">
        <v>494</v>
      </c>
      <c r="D270" s="269" t="s">
        <v>350</v>
      </c>
      <c r="E270" s="270" t="s">
        <v>1685</v>
      </c>
      <c r="F270" s="271" t="s">
        <v>1686</v>
      </c>
      <c r="G270" s="272" t="s">
        <v>147</v>
      </c>
      <c r="H270" s="273">
        <v>33</v>
      </c>
      <c r="I270" s="274"/>
      <c r="J270" s="275">
        <f>ROUND(I270*H270,2)</f>
        <v>0</v>
      </c>
      <c r="K270" s="271" t="s">
        <v>297</v>
      </c>
      <c r="L270" s="276"/>
      <c r="M270" s="277" t="s">
        <v>42</v>
      </c>
      <c r="N270" s="278" t="s">
        <v>50</v>
      </c>
      <c r="O270" s="87"/>
      <c r="P270" s="226">
        <f>O270*H270</f>
        <v>0</v>
      </c>
      <c r="Q270" s="226">
        <v>0.031</v>
      </c>
      <c r="R270" s="226">
        <f>Q270*H270</f>
        <v>1.0229999999999999</v>
      </c>
      <c r="S270" s="226">
        <v>0</v>
      </c>
      <c r="T270" s="227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28" t="s">
        <v>354</v>
      </c>
      <c r="AT270" s="228" t="s">
        <v>350</v>
      </c>
      <c r="AU270" s="228" t="s">
        <v>88</v>
      </c>
      <c r="AY270" s="20" t="s">
        <v>292</v>
      </c>
      <c r="BE270" s="229">
        <f>IF(N270="základní",J270,0)</f>
        <v>0</v>
      </c>
      <c r="BF270" s="229">
        <f>IF(N270="snížená",J270,0)</f>
        <v>0</v>
      </c>
      <c r="BG270" s="229">
        <f>IF(N270="zákl. přenesená",J270,0)</f>
        <v>0</v>
      </c>
      <c r="BH270" s="229">
        <f>IF(N270="sníž. přenesená",J270,0)</f>
        <v>0</v>
      </c>
      <c r="BI270" s="229">
        <f>IF(N270="nulová",J270,0)</f>
        <v>0</v>
      </c>
      <c r="BJ270" s="20" t="s">
        <v>86</v>
      </c>
      <c r="BK270" s="229">
        <f>ROUND(I270*H270,2)</f>
        <v>0</v>
      </c>
      <c r="BL270" s="20" t="s">
        <v>354</v>
      </c>
      <c r="BM270" s="228" t="s">
        <v>1687</v>
      </c>
    </row>
    <row r="271" s="14" customFormat="1">
      <c r="A271" s="14"/>
      <c r="B271" s="246"/>
      <c r="C271" s="247"/>
      <c r="D271" s="237" t="s">
        <v>301</v>
      </c>
      <c r="E271" s="248" t="s">
        <v>42</v>
      </c>
      <c r="F271" s="249" t="s">
        <v>123</v>
      </c>
      <c r="G271" s="247"/>
      <c r="H271" s="250">
        <v>33</v>
      </c>
      <c r="I271" s="251"/>
      <c r="J271" s="247"/>
      <c r="K271" s="247"/>
      <c r="L271" s="252"/>
      <c r="M271" s="253"/>
      <c r="N271" s="254"/>
      <c r="O271" s="254"/>
      <c r="P271" s="254"/>
      <c r="Q271" s="254"/>
      <c r="R271" s="254"/>
      <c r="S271" s="254"/>
      <c r="T271" s="255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6" t="s">
        <v>301</v>
      </c>
      <c r="AU271" s="256" t="s">
        <v>88</v>
      </c>
      <c r="AV271" s="14" t="s">
        <v>88</v>
      </c>
      <c r="AW271" s="14" t="s">
        <v>38</v>
      </c>
      <c r="AX271" s="14" t="s">
        <v>79</v>
      </c>
      <c r="AY271" s="256" t="s">
        <v>292</v>
      </c>
    </row>
    <row r="272" s="15" customFormat="1">
      <c r="A272" s="15"/>
      <c r="B272" s="257"/>
      <c r="C272" s="258"/>
      <c r="D272" s="237" t="s">
        <v>301</v>
      </c>
      <c r="E272" s="259" t="s">
        <v>42</v>
      </c>
      <c r="F272" s="260" t="s">
        <v>303</v>
      </c>
      <c r="G272" s="258"/>
      <c r="H272" s="261">
        <v>33</v>
      </c>
      <c r="I272" s="262"/>
      <c r="J272" s="258"/>
      <c r="K272" s="258"/>
      <c r="L272" s="263"/>
      <c r="M272" s="264"/>
      <c r="N272" s="265"/>
      <c r="O272" s="265"/>
      <c r="P272" s="265"/>
      <c r="Q272" s="265"/>
      <c r="R272" s="265"/>
      <c r="S272" s="265"/>
      <c r="T272" s="266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67" t="s">
        <v>301</v>
      </c>
      <c r="AU272" s="267" t="s">
        <v>88</v>
      </c>
      <c r="AV272" s="15" t="s">
        <v>150</v>
      </c>
      <c r="AW272" s="15" t="s">
        <v>38</v>
      </c>
      <c r="AX272" s="15" t="s">
        <v>86</v>
      </c>
      <c r="AY272" s="267" t="s">
        <v>292</v>
      </c>
    </row>
    <row r="273" s="2" customFormat="1" ht="16.5" customHeight="1">
      <c r="A273" s="41"/>
      <c r="B273" s="42"/>
      <c r="C273" s="269" t="s">
        <v>500</v>
      </c>
      <c r="D273" s="269" t="s">
        <v>350</v>
      </c>
      <c r="E273" s="270" t="s">
        <v>1688</v>
      </c>
      <c r="F273" s="271" t="s">
        <v>1689</v>
      </c>
      <c r="G273" s="272" t="s">
        <v>181</v>
      </c>
      <c r="H273" s="273">
        <v>66</v>
      </c>
      <c r="I273" s="274"/>
      <c r="J273" s="275">
        <f>ROUND(I273*H273,2)</f>
        <v>0</v>
      </c>
      <c r="K273" s="271" t="s">
        <v>297</v>
      </c>
      <c r="L273" s="276"/>
      <c r="M273" s="277" t="s">
        <v>42</v>
      </c>
      <c r="N273" s="278" t="s">
        <v>50</v>
      </c>
      <c r="O273" s="87"/>
      <c r="P273" s="226">
        <f>O273*H273</f>
        <v>0</v>
      </c>
      <c r="Q273" s="226">
        <v>0.0060000000000000001</v>
      </c>
      <c r="R273" s="226">
        <f>Q273*H273</f>
        <v>0.39600000000000002</v>
      </c>
      <c r="S273" s="226">
        <v>0</v>
      </c>
      <c r="T273" s="227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28" t="s">
        <v>354</v>
      </c>
      <c r="AT273" s="228" t="s">
        <v>350</v>
      </c>
      <c r="AU273" s="228" t="s">
        <v>88</v>
      </c>
      <c r="AY273" s="20" t="s">
        <v>292</v>
      </c>
      <c r="BE273" s="229">
        <f>IF(N273="základní",J273,0)</f>
        <v>0</v>
      </c>
      <c r="BF273" s="229">
        <f>IF(N273="snížená",J273,0)</f>
        <v>0</v>
      </c>
      <c r="BG273" s="229">
        <f>IF(N273="zákl. přenesená",J273,0)</f>
        <v>0</v>
      </c>
      <c r="BH273" s="229">
        <f>IF(N273="sníž. přenesená",J273,0)</f>
        <v>0</v>
      </c>
      <c r="BI273" s="229">
        <f>IF(N273="nulová",J273,0)</f>
        <v>0</v>
      </c>
      <c r="BJ273" s="20" t="s">
        <v>86</v>
      </c>
      <c r="BK273" s="229">
        <f>ROUND(I273*H273,2)</f>
        <v>0</v>
      </c>
      <c r="BL273" s="20" t="s">
        <v>354</v>
      </c>
      <c r="BM273" s="228" t="s">
        <v>1690</v>
      </c>
    </row>
    <row r="274" s="14" customFormat="1">
      <c r="A274" s="14"/>
      <c r="B274" s="246"/>
      <c r="C274" s="247"/>
      <c r="D274" s="237" t="s">
        <v>301</v>
      </c>
      <c r="E274" s="248" t="s">
        <v>42</v>
      </c>
      <c r="F274" s="249" t="s">
        <v>123</v>
      </c>
      <c r="G274" s="247"/>
      <c r="H274" s="250">
        <v>33</v>
      </c>
      <c r="I274" s="251"/>
      <c r="J274" s="247"/>
      <c r="K274" s="247"/>
      <c r="L274" s="252"/>
      <c r="M274" s="253"/>
      <c r="N274" s="254"/>
      <c r="O274" s="254"/>
      <c r="P274" s="254"/>
      <c r="Q274" s="254"/>
      <c r="R274" s="254"/>
      <c r="S274" s="254"/>
      <c r="T274" s="255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6" t="s">
        <v>301</v>
      </c>
      <c r="AU274" s="256" t="s">
        <v>88</v>
      </c>
      <c r="AV274" s="14" t="s">
        <v>88</v>
      </c>
      <c r="AW274" s="14" t="s">
        <v>38</v>
      </c>
      <c r="AX274" s="14" t="s">
        <v>79</v>
      </c>
      <c r="AY274" s="256" t="s">
        <v>292</v>
      </c>
    </row>
    <row r="275" s="15" customFormat="1">
      <c r="A275" s="15"/>
      <c r="B275" s="257"/>
      <c r="C275" s="258"/>
      <c r="D275" s="237" t="s">
        <v>301</v>
      </c>
      <c r="E275" s="259" t="s">
        <v>42</v>
      </c>
      <c r="F275" s="260" t="s">
        <v>303</v>
      </c>
      <c r="G275" s="258"/>
      <c r="H275" s="261">
        <v>33</v>
      </c>
      <c r="I275" s="262"/>
      <c r="J275" s="258"/>
      <c r="K275" s="258"/>
      <c r="L275" s="263"/>
      <c r="M275" s="264"/>
      <c r="N275" s="265"/>
      <c r="O275" s="265"/>
      <c r="P275" s="265"/>
      <c r="Q275" s="265"/>
      <c r="R275" s="265"/>
      <c r="S275" s="265"/>
      <c r="T275" s="266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67" t="s">
        <v>301</v>
      </c>
      <c r="AU275" s="267" t="s">
        <v>88</v>
      </c>
      <c r="AV275" s="15" t="s">
        <v>150</v>
      </c>
      <c r="AW275" s="15" t="s">
        <v>38</v>
      </c>
      <c r="AX275" s="15" t="s">
        <v>86</v>
      </c>
      <c r="AY275" s="267" t="s">
        <v>292</v>
      </c>
    </row>
    <row r="276" s="14" customFormat="1">
      <c r="A276" s="14"/>
      <c r="B276" s="246"/>
      <c r="C276" s="247"/>
      <c r="D276" s="237" t="s">
        <v>301</v>
      </c>
      <c r="E276" s="247"/>
      <c r="F276" s="249" t="s">
        <v>1691</v>
      </c>
      <c r="G276" s="247"/>
      <c r="H276" s="250">
        <v>66</v>
      </c>
      <c r="I276" s="251"/>
      <c r="J276" s="247"/>
      <c r="K276" s="247"/>
      <c r="L276" s="252"/>
      <c r="M276" s="253"/>
      <c r="N276" s="254"/>
      <c r="O276" s="254"/>
      <c r="P276" s="254"/>
      <c r="Q276" s="254"/>
      <c r="R276" s="254"/>
      <c r="S276" s="254"/>
      <c r="T276" s="255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6" t="s">
        <v>301</v>
      </c>
      <c r="AU276" s="256" t="s">
        <v>88</v>
      </c>
      <c r="AV276" s="14" t="s">
        <v>88</v>
      </c>
      <c r="AW276" s="14" t="s">
        <v>4</v>
      </c>
      <c r="AX276" s="14" t="s">
        <v>86</v>
      </c>
      <c r="AY276" s="256" t="s">
        <v>292</v>
      </c>
    </row>
    <row r="277" s="2" customFormat="1" ht="16.5" customHeight="1">
      <c r="A277" s="41"/>
      <c r="B277" s="42"/>
      <c r="C277" s="217" t="s">
        <v>505</v>
      </c>
      <c r="D277" s="217" t="s">
        <v>294</v>
      </c>
      <c r="E277" s="218" t="s">
        <v>1692</v>
      </c>
      <c r="F277" s="219" t="s">
        <v>1693</v>
      </c>
      <c r="G277" s="220" t="s">
        <v>353</v>
      </c>
      <c r="H277" s="221">
        <v>5.9290000000000003</v>
      </c>
      <c r="I277" s="222"/>
      <c r="J277" s="223">
        <f>ROUND(I277*H277,2)</f>
        <v>0</v>
      </c>
      <c r="K277" s="219" t="s">
        <v>297</v>
      </c>
      <c r="L277" s="47"/>
      <c r="M277" s="224" t="s">
        <v>42</v>
      </c>
      <c r="N277" s="225" t="s">
        <v>50</v>
      </c>
      <c r="O277" s="87"/>
      <c r="P277" s="226">
        <f>O277*H277</f>
        <v>0</v>
      </c>
      <c r="Q277" s="226">
        <v>0</v>
      </c>
      <c r="R277" s="226">
        <f>Q277*H277</f>
        <v>0</v>
      </c>
      <c r="S277" s="226">
        <v>0</v>
      </c>
      <c r="T277" s="227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28" t="s">
        <v>659</v>
      </c>
      <c r="AT277" s="228" t="s">
        <v>294</v>
      </c>
      <c r="AU277" s="228" t="s">
        <v>88</v>
      </c>
      <c r="AY277" s="20" t="s">
        <v>292</v>
      </c>
      <c r="BE277" s="229">
        <f>IF(N277="základní",J277,0)</f>
        <v>0</v>
      </c>
      <c r="BF277" s="229">
        <f>IF(N277="snížená",J277,0)</f>
        <v>0</v>
      </c>
      <c r="BG277" s="229">
        <f>IF(N277="zákl. přenesená",J277,0)</f>
        <v>0</v>
      </c>
      <c r="BH277" s="229">
        <f>IF(N277="sníž. přenesená",J277,0)</f>
        <v>0</v>
      </c>
      <c r="BI277" s="229">
        <f>IF(N277="nulová",J277,0)</f>
        <v>0</v>
      </c>
      <c r="BJ277" s="20" t="s">
        <v>86</v>
      </c>
      <c r="BK277" s="229">
        <f>ROUND(I277*H277,2)</f>
        <v>0</v>
      </c>
      <c r="BL277" s="20" t="s">
        <v>659</v>
      </c>
      <c r="BM277" s="228" t="s">
        <v>1694</v>
      </c>
    </row>
    <row r="278" s="2" customFormat="1">
      <c r="A278" s="41"/>
      <c r="B278" s="42"/>
      <c r="C278" s="43"/>
      <c r="D278" s="230" t="s">
        <v>299</v>
      </c>
      <c r="E278" s="43"/>
      <c r="F278" s="231" t="s">
        <v>1695</v>
      </c>
      <c r="G278" s="43"/>
      <c r="H278" s="43"/>
      <c r="I278" s="232"/>
      <c r="J278" s="43"/>
      <c r="K278" s="43"/>
      <c r="L278" s="47"/>
      <c r="M278" s="233"/>
      <c r="N278" s="234"/>
      <c r="O278" s="87"/>
      <c r="P278" s="87"/>
      <c r="Q278" s="87"/>
      <c r="R278" s="87"/>
      <c r="S278" s="87"/>
      <c r="T278" s="88"/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T278" s="20" t="s">
        <v>299</v>
      </c>
      <c r="AU278" s="20" t="s">
        <v>88</v>
      </c>
    </row>
    <row r="279" s="2" customFormat="1" ht="21.75" customHeight="1">
      <c r="A279" s="41"/>
      <c r="B279" s="42"/>
      <c r="C279" s="217" t="s">
        <v>154</v>
      </c>
      <c r="D279" s="217" t="s">
        <v>294</v>
      </c>
      <c r="E279" s="218" t="s">
        <v>1696</v>
      </c>
      <c r="F279" s="219" t="s">
        <v>1697</v>
      </c>
      <c r="G279" s="220" t="s">
        <v>353</v>
      </c>
      <c r="H279" s="221">
        <v>142.29599999999999</v>
      </c>
      <c r="I279" s="222"/>
      <c r="J279" s="223">
        <f>ROUND(I279*H279,2)</f>
        <v>0</v>
      </c>
      <c r="K279" s="219" t="s">
        <v>297</v>
      </c>
      <c r="L279" s="47"/>
      <c r="M279" s="224" t="s">
        <v>42</v>
      </c>
      <c r="N279" s="225" t="s">
        <v>50</v>
      </c>
      <c r="O279" s="87"/>
      <c r="P279" s="226">
        <f>O279*H279</f>
        <v>0</v>
      </c>
      <c r="Q279" s="226">
        <v>0</v>
      </c>
      <c r="R279" s="226">
        <f>Q279*H279</f>
        <v>0</v>
      </c>
      <c r="S279" s="226">
        <v>0</v>
      </c>
      <c r="T279" s="227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28" t="s">
        <v>659</v>
      </c>
      <c r="AT279" s="228" t="s">
        <v>294</v>
      </c>
      <c r="AU279" s="228" t="s">
        <v>88</v>
      </c>
      <c r="AY279" s="20" t="s">
        <v>292</v>
      </c>
      <c r="BE279" s="229">
        <f>IF(N279="základní",J279,0)</f>
        <v>0</v>
      </c>
      <c r="BF279" s="229">
        <f>IF(N279="snížená",J279,0)</f>
        <v>0</v>
      </c>
      <c r="BG279" s="229">
        <f>IF(N279="zákl. přenesená",J279,0)</f>
        <v>0</v>
      </c>
      <c r="BH279" s="229">
        <f>IF(N279="sníž. přenesená",J279,0)</f>
        <v>0</v>
      </c>
      <c r="BI279" s="229">
        <f>IF(N279="nulová",J279,0)</f>
        <v>0</v>
      </c>
      <c r="BJ279" s="20" t="s">
        <v>86</v>
      </c>
      <c r="BK279" s="229">
        <f>ROUND(I279*H279,2)</f>
        <v>0</v>
      </c>
      <c r="BL279" s="20" t="s">
        <v>659</v>
      </c>
      <c r="BM279" s="228" t="s">
        <v>1698</v>
      </c>
    </row>
    <row r="280" s="2" customFormat="1">
      <c r="A280" s="41"/>
      <c r="B280" s="42"/>
      <c r="C280" s="43"/>
      <c r="D280" s="230" t="s">
        <v>299</v>
      </c>
      <c r="E280" s="43"/>
      <c r="F280" s="231" t="s">
        <v>1699</v>
      </c>
      <c r="G280" s="43"/>
      <c r="H280" s="43"/>
      <c r="I280" s="232"/>
      <c r="J280" s="43"/>
      <c r="K280" s="43"/>
      <c r="L280" s="47"/>
      <c r="M280" s="233"/>
      <c r="N280" s="234"/>
      <c r="O280" s="87"/>
      <c r="P280" s="87"/>
      <c r="Q280" s="87"/>
      <c r="R280" s="87"/>
      <c r="S280" s="87"/>
      <c r="T280" s="88"/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T280" s="20" t="s">
        <v>299</v>
      </c>
      <c r="AU280" s="20" t="s">
        <v>88</v>
      </c>
    </row>
    <row r="281" s="14" customFormat="1">
      <c r="A281" s="14"/>
      <c r="B281" s="246"/>
      <c r="C281" s="247"/>
      <c r="D281" s="237" t="s">
        <v>301</v>
      </c>
      <c r="E281" s="247"/>
      <c r="F281" s="249" t="s">
        <v>1700</v>
      </c>
      <c r="G281" s="247"/>
      <c r="H281" s="250">
        <v>142.29599999999999</v>
      </c>
      <c r="I281" s="251"/>
      <c r="J281" s="247"/>
      <c r="K281" s="247"/>
      <c r="L281" s="252"/>
      <c r="M281" s="253"/>
      <c r="N281" s="254"/>
      <c r="O281" s="254"/>
      <c r="P281" s="254"/>
      <c r="Q281" s="254"/>
      <c r="R281" s="254"/>
      <c r="S281" s="254"/>
      <c r="T281" s="255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6" t="s">
        <v>301</v>
      </c>
      <c r="AU281" s="256" t="s">
        <v>88</v>
      </c>
      <c r="AV281" s="14" t="s">
        <v>88</v>
      </c>
      <c r="AW281" s="14" t="s">
        <v>4</v>
      </c>
      <c r="AX281" s="14" t="s">
        <v>86</v>
      </c>
      <c r="AY281" s="256" t="s">
        <v>292</v>
      </c>
    </row>
    <row r="282" s="2" customFormat="1" ht="24.15" customHeight="1">
      <c r="A282" s="41"/>
      <c r="B282" s="42"/>
      <c r="C282" s="217" t="s">
        <v>517</v>
      </c>
      <c r="D282" s="217" t="s">
        <v>294</v>
      </c>
      <c r="E282" s="218" t="s">
        <v>1701</v>
      </c>
      <c r="F282" s="219" t="s">
        <v>1702</v>
      </c>
      <c r="G282" s="220" t="s">
        <v>353</v>
      </c>
      <c r="H282" s="221">
        <v>10.672000000000001</v>
      </c>
      <c r="I282" s="222"/>
      <c r="J282" s="223">
        <f>ROUND(I282*H282,2)</f>
        <v>0</v>
      </c>
      <c r="K282" s="219" t="s">
        <v>297</v>
      </c>
      <c r="L282" s="47"/>
      <c r="M282" s="224" t="s">
        <v>42</v>
      </c>
      <c r="N282" s="225" t="s">
        <v>50</v>
      </c>
      <c r="O282" s="87"/>
      <c r="P282" s="226">
        <f>O282*H282</f>
        <v>0</v>
      </c>
      <c r="Q282" s="226">
        <v>0</v>
      </c>
      <c r="R282" s="226">
        <f>Q282*H282</f>
        <v>0</v>
      </c>
      <c r="S282" s="226">
        <v>0</v>
      </c>
      <c r="T282" s="227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28" t="s">
        <v>659</v>
      </c>
      <c r="AT282" s="228" t="s">
        <v>294</v>
      </c>
      <c r="AU282" s="228" t="s">
        <v>88</v>
      </c>
      <c r="AY282" s="20" t="s">
        <v>292</v>
      </c>
      <c r="BE282" s="229">
        <f>IF(N282="základní",J282,0)</f>
        <v>0</v>
      </c>
      <c r="BF282" s="229">
        <f>IF(N282="snížená",J282,0)</f>
        <v>0</v>
      </c>
      <c r="BG282" s="229">
        <f>IF(N282="zákl. přenesená",J282,0)</f>
        <v>0</v>
      </c>
      <c r="BH282" s="229">
        <f>IF(N282="sníž. přenesená",J282,0)</f>
        <v>0</v>
      </c>
      <c r="BI282" s="229">
        <f>IF(N282="nulová",J282,0)</f>
        <v>0</v>
      </c>
      <c r="BJ282" s="20" t="s">
        <v>86</v>
      </c>
      <c r="BK282" s="229">
        <f>ROUND(I282*H282,2)</f>
        <v>0</v>
      </c>
      <c r="BL282" s="20" t="s">
        <v>659</v>
      </c>
      <c r="BM282" s="228" t="s">
        <v>1703</v>
      </c>
    </row>
    <row r="283" s="2" customFormat="1">
      <c r="A283" s="41"/>
      <c r="B283" s="42"/>
      <c r="C283" s="43"/>
      <c r="D283" s="230" t="s">
        <v>299</v>
      </c>
      <c r="E283" s="43"/>
      <c r="F283" s="231" t="s">
        <v>1704</v>
      </c>
      <c r="G283" s="43"/>
      <c r="H283" s="43"/>
      <c r="I283" s="232"/>
      <c r="J283" s="43"/>
      <c r="K283" s="43"/>
      <c r="L283" s="47"/>
      <c r="M283" s="233"/>
      <c r="N283" s="234"/>
      <c r="O283" s="87"/>
      <c r="P283" s="87"/>
      <c r="Q283" s="87"/>
      <c r="R283" s="87"/>
      <c r="S283" s="87"/>
      <c r="T283" s="88"/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T283" s="20" t="s">
        <v>299</v>
      </c>
      <c r="AU283" s="20" t="s">
        <v>88</v>
      </c>
    </row>
    <row r="284" s="14" customFormat="1">
      <c r="A284" s="14"/>
      <c r="B284" s="246"/>
      <c r="C284" s="247"/>
      <c r="D284" s="237" t="s">
        <v>301</v>
      </c>
      <c r="E284" s="247"/>
      <c r="F284" s="249" t="s">
        <v>1705</v>
      </c>
      <c r="G284" s="247"/>
      <c r="H284" s="250">
        <v>10.672000000000001</v>
      </c>
      <c r="I284" s="251"/>
      <c r="J284" s="247"/>
      <c r="K284" s="247"/>
      <c r="L284" s="252"/>
      <c r="M284" s="253"/>
      <c r="N284" s="254"/>
      <c r="O284" s="254"/>
      <c r="P284" s="254"/>
      <c r="Q284" s="254"/>
      <c r="R284" s="254"/>
      <c r="S284" s="254"/>
      <c r="T284" s="255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6" t="s">
        <v>301</v>
      </c>
      <c r="AU284" s="256" t="s">
        <v>88</v>
      </c>
      <c r="AV284" s="14" t="s">
        <v>88</v>
      </c>
      <c r="AW284" s="14" t="s">
        <v>4</v>
      </c>
      <c r="AX284" s="14" t="s">
        <v>86</v>
      </c>
      <c r="AY284" s="256" t="s">
        <v>292</v>
      </c>
    </row>
    <row r="285" s="2" customFormat="1" ht="16.5" customHeight="1">
      <c r="A285" s="41"/>
      <c r="B285" s="42"/>
      <c r="C285" s="217" t="s">
        <v>523</v>
      </c>
      <c r="D285" s="217" t="s">
        <v>294</v>
      </c>
      <c r="E285" s="218" t="s">
        <v>1228</v>
      </c>
      <c r="F285" s="219" t="s">
        <v>1229</v>
      </c>
      <c r="G285" s="220" t="s">
        <v>353</v>
      </c>
      <c r="H285" s="221">
        <v>7.5220000000000002</v>
      </c>
      <c r="I285" s="222"/>
      <c r="J285" s="223">
        <f>ROUND(I285*H285,2)</f>
        <v>0</v>
      </c>
      <c r="K285" s="219" t="s">
        <v>297</v>
      </c>
      <c r="L285" s="47"/>
      <c r="M285" s="224" t="s">
        <v>42</v>
      </c>
      <c r="N285" s="225" t="s">
        <v>50</v>
      </c>
      <c r="O285" s="87"/>
      <c r="P285" s="226">
        <f>O285*H285</f>
        <v>0</v>
      </c>
      <c r="Q285" s="226">
        <v>0</v>
      </c>
      <c r="R285" s="226">
        <f>Q285*H285</f>
        <v>0</v>
      </c>
      <c r="S285" s="226">
        <v>0</v>
      </c>
      <c r="T285" s="227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28" t="s">
        <v>659</v>
      </c>
      <c r="AT285" s="228" t="s">
        <v>294</v>
      </c>
      <c r="AU285" s="228" t="s">
        <v>88</v>
      </c>
      <c r="AY285" s="20" t="s">
        <v>292</v>
      </c>
      <c r="BE285" s="229">
        <f>IF(N285="základní",J285,0)</f>
        <v>0</v>
      </c>
      <c r="BF285" s="229">
        <f>IF(N285="snížená",J285,0)</f>
        <v>0</v>
      </c>
      <c r="BG285" s="229">
        <f>IF(N285="zákl. přenesená",J285,0)</f>
        <v>0</v>
      </c>
      <c r="BH285" s="229">
        <f>IF(N285="sníž. přenesená",J285,0)</f>
        <v>0</v>
      </c>
      <c r="BI285" s="229">
        <f>IF(N285="nulová",J285,0)</f>
        <v>0</v>
      </c>
      <c r="BJ285" s="20" t="s">
        <v>86</v>
      </c>
      <c r="BK285" s="229">
        <f>ROUND(I285*H285,2)</f>
        <v>0</v>
      </c>
      <c r="BL285" s="20" t="s">
        <v>659</v>
      </c>
      <c r="BM285" s="228" t="s">
        <v>1706</v>
      </c>
    </row>
    <row r="286" s="2" customFormat="1">
      <c r="A286" s="41"/>
      <c r="B286" s="42"/>
      <c r="C286" s="43"/>
      <c r="D286" s="230" t="s">
        <v>299</v>
      </c>
      <c r="E286" s="43"/>
      <c r="F286" s="231" t="s">
        <v>1231</v>
      </c>
      <c r="G286" s="43"/>
      <c r="H286" s="43"/>
      <c r="I286" s="232"/>
      <c r="J286" s="43"/>
      <c r="K286" s="43"/>
      <c r="L286" s="47"/>
      <c r="M286" s="233"/>
      <c r="N286" s="234"/>
      <c r="O286" s="87"/>
      <c r="P286" s="87"/>
      <c r="Q286" s="87"/>
      <c r="R286" s="87"/>
      <c r="S286" s="87"/>
      <c r="T286" s="88"/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T286" s="20" t="s">
        <v>299</v>
      </c>
      <c r="AU286" s="20" t="s">
        <v>88</v>
      </c>
    </row>
    <row r="287" s="12" customFormat="1" ht="25.92" customHeight="1">
      <c r="A287" s="12"/>
      <c r="B287" s="201"/>
      <c r="C287" s="202"/>
      <c r="D287" s="203" t="s">
        <v>78</v>
      </c>
      <c r="E287" s="204" t="s">
        <v>1707</v>
      </c>
      <c r="F287" s="204" t="s">
        <v>1708</v>
      </c>
      <c r="G287" s="202"/>
      <c r="H287" s="202"/>
      <c r="I287" s="205"/>
      <c r="J287" s="206">
        <f>BK287</f>
        <v>0</v>
      </c>
      <c r="K287" s="202"/>
      <c r="L287" s="207"/>
      <c r="M287" s="208"/>
      <c r="N287" s="209"/>
      <c r="O287" s="209"/>
      <c r="P287" s="210">
        <f>SUM(P288:P297)</f>
        <v>0</v>
      </c>
      <c r="Q287" s="209"/>
      <c r="R287" s="210">
        <f>SUM(R288:R297)</f>
        <v>0</v>
      </c>
      <c r="S287" s="209"/>
      <c r="T287" s="211">
        <f>SUM(T288:T297)</f>
        <v>0</v>
      </c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R287" s="212" t="s">
        <v>150</v>
      </c>
      <c r="AT287" s="213" t="s">
        <v>78</v>
      </c>
      <c r="AU287" s="213" t="s">
        <v>79</v>
      </c>
      <c r="AY287" s="212" t="s">
        <v>292</v>
      </c>
      <c r="BK287" s="214">
        <f>SUM(BK288:BK297)</f>
        <v>0</v>
      </c>
    </row>
    <row r="288" s="2" customFormat="1" ht="16.5" customHeight="1">
      <c r="A288" s="41"/>
      <c r="B288" s="42"/>
      <c r="C288" s="217" t="s">
        <v>528</v>
      </c>
      <c r="D288" s="217" t="s">
        <v>294</v>
      </c>
      <c r="E288" s="218" t="s">
        <v>1709</v>
      </c>
      <c r="F288" s="219" t="s">
        <v>1710</v>
      </c>
      <c r="G288" s="220" t="s">
        <v>1711</v>
      </c>
      <c r="H288" s="221">
        <v>8</v>
      </c>
      <c r="I288" s="222"/>
      <c r="J288" s="223">
        <f>ROUND(I288*H288,2)</f>
        <v>0</v>
      </c>
      <c r="K288" s="219" t="s">
        <v>297</v>
      </c>
      <c r="L288" s="47"/>
      <c r="M288" s="224" t="s">
        <v>42</v>
      </c>
      <c r="N288" s="225" t="s">
        <v>50</v>
      </c>
      <c r="O288" s="87"/>
      <c r="P288" s="226">
        <f>O288*H288</f>
        <v>0</v>
      </c>
      <c r="Q288" s="226">
        <v>0</v>
      </c>
      <c r="R288" s="226">
        <f>Q288*H288</f>
        <v>0</v>
      </c>
      <c r="S288" s="226">
        <v>0</v>
      </c>
      <c r="T288" s="227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28" t="s">
        <v>1712</v>
      </c>
      <c r="AT288" s="228" t="s">
        <v>294</v>
      </c>
      <c r="AU288" s="228" t="s">
        <v>86</v>
      </c>
      <c r="AY288" s="20" t="s">
        <v>292</v>
      </c>
      <c r="BE288" s="229">
        <f>IF(N288="základní",J288,0)</f>
        <v>0</v>
      </c>
      <c r="BF288" s="229">
        <f>IF(N288="snížená",J288,0)</f>
        <v>0</v>
      </c>
      <c r="BG288" s="229">
        <f>IF(N288="zákl. přenesená",J288,0)</f>
        <v>0</v>
      </c>
      <c r="BH288" s="229">
        <f>IF(N288="sníž. přenesená",J288,0)</f>
        <v>0</v>
      </c>
      <c r="BI288" s="229">
        <f>IF(N288="nulová",J288,0)</f>
        <v>0</v>
      </c>
      <c r="BJ288" s="20" t="s">
        <v>86</v>
      </c>
      <c r="BK288" s="229">
        <f>ROUND(I288*H288,2)</f>
        <v>0</v>
      </c>
      <c r="BL288" s="20" t="s">
        <v>1712</v>
      </c>
      <c r="BM288" s="228" t="s">
        <v>1713</v>
      </c>
    </row>
    <row r="289" s="2" customFormat="1">
      <c r="A289" s="41"/>
      <c r="B289" s="42"/>
      <c r="C289" s="43"/>
      <c r="D289" s="230" t="s">
        <v>299</v>
      </c>
      <c r="E289" s="43"/>
      <c r="F289" s="231" t="s">
        <v>1714</v>
      </c>
      <c r="G289" s="43"/>
      <c r="H289" s="43"/>
      <c r="I289" s="232"/>
      <c r="J289" s="43"/>
      <c r="K289" s="43"/>
      <c r="L289" s="47"/>
      <c r="M289" s="233"/>
      <c r="N289" s="234"/>
      <c r="O289" s="87"/>
      <c r="P289" s="87"/>
      <c r="Q289" s="87"/>
      <c r="R289" s="87"/>
      <c r="S289" s="87"/>
      <c r="T289" s="88"/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T289" s="20" t="s">
        <v>299</v>
      </c>
      <c r="AU289" s="20" t="s">
        <v>86</v>
      </c>
    </row>
    <row r="290" s="13" customFormat="1">
      <c r="A290" s="13"/>
      <c r="B290" s="235"/>
      <c r="C290" s="236"/>
      <c r="D290" s="237" t="s">
        <v>301</v>
      </c>
      <c r="E290" s="238" t="s">
        <v>42</v>
      </c>
      <c r="F290" s="239" t="s">
        <v>1715</v>
      </c>
      <c r="G290" s="236"/>
      <c r="H290" s="238" t="s">
        <v>42</v>
      </c>
      <c r="I290" s="240"/>
      <c r="J290" s="236"/>
      <c r="K290" s="236"/>
      <c r="L290" s="241"/>
      <c r="M290" s="242"/>
      <c r="N290" s="243"/>
      <c r="O290" s="243"/>
      <c r="P290" s="243"/>
      <c r="Q290" s="243"/>
      <c r="R290" s="243"/>
      <c r="S290" s="243"/>
      <c r="T290" s="244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5" t="s">
        <v>301</v>
      </c>
      <c r="AU290" s="245" t="s">
        <v>86</v>
      </c>
      <c r="AV290" s="13" t="s">
        <v>86</v>
      </c>
      <c r="AW290" s="13" t="s">
        <v>38</v>
      </c>
      <c r="AX290" s="13" t="s">
        <v>79</v>
      </c>
      <c r="AY290" s="245" t="s">
        <v>292</v>
      </c>
    </row>
    <row r="291" s="14" customFormat="1">
      <c r="A291" s="14"/>
      <c r="B291" s="246"/>
      <c r="C291" s="247"/>
      <c r="D291" s="237" t="s">
        <v>301</v>
      </c>
      <c r="E291" s="248" t="s">
        <v>42</v>
      </c>
      <c r="F291" s="249" t="s">
        <v>340</v>
      </c>
      <c r="G291" s="247"/>
      <c r="H291" s="250">
        <v>8</v>
      </c>
      <c r="I291" s="251"/>
      <c r="J291" s="247"/>
      <c r="K291" s="247"/>
      <c r="L291" s="252"/>
      <c r="M291" s="253"/>
      <c r="N291" s="254"/>
      <c r="O291" s="254"/>
      <c r="P291" s="254"/>
      <c r="Q291" s="254"/>
      <c r="R291" s="254"/>
      <c r="S291" s="254"/>
      <c r="T291" s="255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6" t="s">
        <v>301</v>
      </c>
      <c r="AU291" s="256" t="s">
        <v>86</v>
      </c>
      <c r="AV291" s="14" t="s">
        <v>88</v>
      </c>
      <c r="AW291" s="14" t="s">
        <v>38</v>
      </c>
      <c r="AX291" s="14" t="s">
        <v>79</v>
      </c>
      <c r="AY291" s="256" t="s">
        <v>292</v>
      </c>
    </row>
    <row r="292" s="15" customFormat="1">
      <c r="A292" s="15"/>
      <c r="B292" s="257"/>
      <c r="C292" s="258"/>
      <c r="D292" s="237" t="s">
        <v>301</v>
      </c>
      <c r="E292" s="259" t="s">
        <v>42</v>
      </c>
      <c r="F292" s="260" t="s">
        <v>303</v>
      </c>
      <c r="G292" s="258"/>
      <c r="H292" s="261">
        <v>8</v>
      </c>
      <c r="I292" s="262"/>
      <c r="J292" s="258"/>
      <c r="K292" s="258"/>
      <c r="L292" s="263"/>
      <c r="M292" s="264"/>
      <c r="N292" s="265"/>
      <c r="O292" s="265"/>
      <c r="P292" s="265"/>
      <c r="Q292" s="265"/>
      <c r="R292" s="265"/>
      <c r="S292" s="265"/>
      <c r="T292" s="266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67" t="s">
        <v>301</v>
      </c>
      <c r="AU292" s="267" t="s">
        <v>86</v>
      </c>
      <c r="AV292" s="15" t="s">
        <v>150</v>
      </c>
      <c r="AW292" s="15" t="s">
        <v>38</v>
      </c>
      <c r="AX292" s="15" t="s">
        <v>86</v>
      </c>
      <c r="AY292" s="267" t="s">
        <v>292</v>
      </c>
    </row>
    <row r="293" s="2" customFormat="1" ht="16.5" customHeight="1">
      <c r="A293" s="41"/>
      <c r="B293" s="42"/>
      <c r="C293" s="217" t="s">
        <v>533</v>
      </c>
      <c r="D293" s="217" t="s">
        <v>294</v>
      </c>
      <c r="E293" s="218" t="s">
        <v>1716</v>
      </c>
      <c r="F293" s="219" t="s">
        <v>1717</v>
      </c>
      <c r="G293" s="220" t="s">
        <v>1711</v>
      </c>
      <c r="H293" s="221">
        <v>8</v>
      </c>
      <c r="I293" s="222"/>
      <c r="J293" s="223">
        <f>ROUND(I293*H293,2)</f>
        <v>0</v>
      </c>
      <c r="K293" s="219" t="s">
        <v>297</v>
      </c>
      <c r="L293" s="47"/>
      <c r="M293" s="224" t="s">
        <v>42</v>
      </c>
      <c r="N293" s="225" t="s">
        <v>50</v>
      </c>
      <c r="O293" s="87"/>
      <c r="P293" s="226">
        <f>O293*H293</f>
        <v>0</v>
      </c>
      <c r="Q293" s="226">
        <v>0</v>
      </c>
      <c r="R293" s="226">
        <f>Q293*H293</f>
        <v>0</v>
      </c>
      <c r="S293" s="226">
        <v>0</v>
      </c>
      <c r="T293" s="227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28" t="s">
        <v>1712</v>
      </c>
      <c r="AT293" s="228" t="s">
        <v>294</v>
      </c>
      <c r="AU293" s="228" t="s">
        <v>86</v>
      </c>
      <c r="AY293" s="20" t="s">
        <v>292</v>
      </c>
      <c r="BE293" s="229">
        <f>IF(N293="základní",J293,0)</f>
        <v>0</v>
      </c>
      <c r="BF293" s="229">
        <f>IF(N293="snížená",J293,0)</f>
        <v>0</v>
      </c>
      <c r="BG293" s="229">
        <f>IF(N293="zákl. přenesená",J293,0)</f>
        <v>0</v>
      </c>
      <c r="BH293" s="229">
        <f>IF(N293="sníž. přenesená",J293,0)</f>
        <v>0</v>
      </c>
      <c r="BI293" s="229">
        <f>IF(N293="nulová",J293,0)</f>
        <v>0</v>
      </c>
      <c r="BJ293" s="20" t="s">
        <v>86</v>
      </c>
      <c r="BK293" s="229">
        <f>ROUND(I293*H293,2)</f>
        <v>0</v>
      </c>
      <c r="BL293" s="20" t="s">
        <v>1712</v>
      </c>
      <c r="BM293" s="228" t="s">
        <v>1718</v>
      </c>
    </row>
    <row r="294" s="2" customFormat="1">
      <c r="A294" s="41"/>
      <c r="B294" s="42"/>
      <c r="C294" s="43"/>
      <c r="D294" s="230" t="s">
        <v>299</v>
      </c>
      <c r="E294" s="43"/>
      <c r="F294" s="231" t="s">
        <v>1719</v>
      </c>
      <c r="G294" s="43"/>
      <c r="H294" s="43"/>
      <c r="I294" s="232"/>
      <c r="J294" s="43"/>
      <c r="K294" s="43"/>
      <c r="L294" s="47"/>
      <c r="M294" s="233"/>
      <c r="N294" s="234"/>
      <c r="O294" s="87"/>
      <c r="P294" s="87"/>
      <c r="Q294" s="87"/>
      <c r="R294" s="87"/>
      <c r="S294" s="87"/>
      <c r="T294" s="88"/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T294" s="20" t="s">
        <v>299</v>
      </c>
      <c r="AU294" s="20" t="s">
        <v>86</v>
      </c>
    </row>
    <row r="295" s="13" customFormat="1">
      <c r="A295" s="13"/>
      <c r="B295" s="235"/>
      <c r="C295" s="236"/>
      <c r="D295" s="237" t="s">
        <v>301</v>
      </c>
      <c r="E295" s="238" t="s">
        <v>42</v>
      </c>
      <c r="F295" s="239" t="s">
        <v>1715</v>
      </c>
      <c r="G295" s="236"/>
      <c r="H295" s="238" t="s">
        <v>42</v>
      </c>
      <c r="I295" s="240"/>
      <c r="J295" s="236"/>
      <c r="K295" s="236"/>
      <c r="L295" s="241"/>
      <c r="M295" s="242"/>
      <c r="N295" s="243"/>
      <c r="O295" s="243"/>
      <c r="P295" s="243"/>
      <c r="Q295" s="243"/>
      <c r="R295" s="243"/>
      <c r="S295" s="243"/>
      <c r="T295" s="244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5" t="s">
        <v>301</v>
      </c>
      <c r="AU295" s="245" t="s">
        <v>86</v>
      </c>
      <c r="AV295" s="13" t="s">
        <v>86</v>
      </c>
      <c r="AW295" s="13" t="s">
        <v>38</v>
      </c>
      <c r="AX295" s="13" t="s">
        <v>79</v>
      </c>
      <c r="AY295" s="245" t="s">
        <v>292</v>
      </c>
    </row>
    <row r="296" s="14" customFormat="1">
      <c r="A296" s="14"/>
      <c r="B296" s="246"/>
      <c r="C296" s="247"/>
      <c r="D296" s="237" t="s">
        <v>301</v>
      </c>
      <c r="E296" s="248" t="s">
        <v>42</v>
      </c>
      <c r="F296" s="249" t="s">
        <v>340</v>
      </c>
      <c r="G296" s="247"/>
      <c r="H296" s="250">
        <v>8</v>
      </c>
      <c r="I296" s="251"/>
      <c r="J296" s="247"/>
      <c r="K296" s="247"/>
      <c r="L296" s="252"/>
      <c r="M296" s="253"/>
      <c r="N296" s="254"/>
      <c r="O296" s="254"/>
      <c r="P296" s="254"/>
      <c r="Q296" s="254"/>
      <c r="R296" s="254"/>
      <c r="S296" s="254"/>
      <c r="T296" s="255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6" t="s">
        <v>301</v>
      </c>
      <c r="AU296" s="256" t="s">
        <v>86</v>
      </c>
      <c r="AV296" s="14" t="s">
        <v>88</v>
      </c>
      <c r="AW296" s="14" t="s">
        <v>38</v>
      </c>
      <c r="AX296" s="14" t="s">
        <v>79</v>
      </c>
      <c r="AY296" s="256" t="s">
        <v>292</v>
      </c>
    </row>
    <row r="297" s="15" customFormat="1">
      <c r="A297" s="15"/>
      <c r="B297" s="257"/>
      <c r="C297" s="258"/>
      <c r="D297" s="237" t="s">
        <v>301</v>
      </c>
      <c r="E297" s="259" t="s">
        <v>42</v>
      </c>
      <c r="F297" s="260" t="s">
        <v>303</v>
      </c>
      <c r="G297" s="258"/>
      <c r="H297" s="261">
        <v>8</v>
      </c>
      <c r="I297" s="262"/>
      <c r="J297" s="258"/>
      <c r="K297" s="258"/>
      <c r="L297" s="263"/>
      <c r="M297" s="294"/>
      <c r="N297" s="295"/>
      <c r="O297" s="295"/>
      <c r="P297" s="295"/>
      <c r="Q297" s="295"/>
      <c r="R297" s="295"/>
      <c r="S297" s="295"/>
      <c r="T297" s="296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67" t="s">
        <v>301</v>
      </c>
      <c r="AU297" s="267" t="s">
        <v>86</v>
      </c>
      <c r="AV297" s="15" t="s">
        <v>150</v>
      </c>
      <c r="AW297" s="15" t="s">
        <v>38</v>
      </c>
      <c r="AX297" s="15" t="s">
        <v>86</v>
      </c>
      <c r="AY297" s="267" t="s">
        <v>292</v>
      </c>
    </row>
    <row r="298" s="2" customFormat="1" ht="6.96" customHeight="1">
      <c r="A298" s="41"/>
      <c r="B298" s="62"/>
      <c r="C298" s="63"/>
      <c r="D298" s="63"/>
      <c r="E298" s="63"/>
      <c r="F298" s="63"/>
      <c r="G298" s="63"/>
      <c r="H298" s="63"/>
      <c r="I298" s="63"/>
      <c r="J298" s="63"/>
      <c r="K298" s="63"/>
      <c r="L298" s="47"/>
      <c r="M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</row>
  </sheetData>
  <sheetProtection sheet="1" autoFilter="0" formatColumns="0" formatRows="0" objects="1" scenarios="1" spinCount="100000" saltValue="tfQO7lRud3mzYFYo7hCc8VQ79xF8F50sGXkdJUqymOfrLlUnJjvuNmbC7YE9B0hSBC1QtjYU4jk3TCWoA0Byeg==" hashValue="AA4kdlRjpJhlIRAYa3ANhYr7kqOmPCS9qVkxkLUHATHqFwDTqeIiZnpHXltzo+WVYeLetDyhiW3M+B5nfpsuPA==" algorithmName="SHA-512" password="CC35"/>
  <autoFilter ref="C88:K29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7:H77"/>
    <mergeCell ref="E79:H79"/>
    <mergeCell ref="E81:H81"/>
    <mergeCell ref="L2:V2"/>
  </mergeCells>
  <hyperlinks>
    <hyperlink ref="F93" r:id="rId1" display="https://podminky.urs.cz/item/CS_URS_2024_02/210100001"/>
    <hyperlink ref="F99" r:id="rId2" display="https://podminky.urs.cz/item/CS_URS_2024_02/210100014"/>
    <hyperlink ref="F105" r:id="rId3" display="https://podminky.urs.cz/item/CS_URS_2024_02/210202013"/>
    <hyperlink ref="F110" r:id="rId4" display="https://podminky.urs.cz/item/CS_URS_2024_02/210204011"/>
    <hyperlink ref="F115" r:id="rId5" display="https://podminky.urs.cz/item/CS_URS_2024_02/210204103"/>
    <hyperlink ref="F120" r:id="rId6" display="https://podminky.urs.cz/item/CS_URS_2024_02/210204201"/>
    <hyperlink ref="F125" r:id="rId7" display="https://podminky.urs.cz/item/CS_URS_2024_02/210220002"/>
    <hyperlink ref="F130" r:id="rId8" display="https://podminky.urs.cz/item/CS_URS_2024_02/210280002"/>
    <hyperlink ref="F135" r:id="rId9" display="https://podminky.urs.cz/item/CS_URS_2024_02/210280223"/>
    <hyperlink ref="F140" r:id="rId10" display="https://podminky.urs.cz/item/CS_URS_2024_02/210812011"/>
    <hyperlink ref="F145" r:id="rId11" display="https://podminky.urs.cz/item/CS_URS_2024_02/210812033"/>
    <hyperlink ref="F150" r:id="rId12" display="https://podminky.urs.cz/item/CS_URS_2024_02/218100001"/>
    <hyperlink ref="F155" r:id="rId13" display="https://podminky.urs.cz/item/CS_URS_2024_02/218100014"/>
    <hyperlink ref="F160" r:id="rId14" display="https://podminky.urs.cz/item/CS_URS_2024_02/218202013"/>
    <hyperlink ref="F166" r:id="rId15" display="https://podminky.urs.cz/item/CS_URS_2024_02/218204011"/>
    <hyperlink ref="F171" r:id="rId16" display="https://podminky.urs.cz/item/CS_URS_2024_02/218204103"/>
    <hyperlink ref="F176" r:id="rId17" display="https://podminky.urs.cz/item/CS_URS_2024_02/218204201"/>
    <hyperlink ref="F181" r:id="rId18" display="https://podminky.urs.cz/item/CS_URS_2024_02/218220002"/>
    <hyperlink ref="F186" r:id="rId19" display="https://podminky.urs.cz/item/CS_URS_2024_02/218812011"/>
    <hyperlink ref="F192" r:id="rId20" display="https://podminky.urs.cz/item/CS_URS_2024_02/218812033"/>
    <hyperlink ref="F199" r:id="rId21" display="https://podminky.urs.cz/item/CS_URS_2024_02/460010023"/>
    <hyperlink ref="F203" r:id="rId22" display="https://podminky.urs.cz/item/CS_URS_2024_02/460080013"/>
    <hyperlink ref="F212" r:id="rId23" display="https://podminky.urs.cz/item/CS_URS_2024_02/460080112"/>
    <hyperlink ref="F217" r:id="rId24" display="https://podminky.urs.cz/item/CS_URS_2024_02/460141112"/>
    <hyperlink ref="F222" r:id="rId25" display="https://podminky.urs.cz/item/CS_URS_2024_02/460161141"/>
    <hyperlink ref="F226" r:id="rId26" display="https://podminky.urs.cz/item/CS_URS_2024_02/460171162"/>
    <hyperlink ref="F230" r:id="rId27" display="https://podminky.urs.cz/item/CS_URS_2024_02/460341113"/>
    <hyperlink ref="F236" r:id="rId28" display="https://podminky.urs.cz/item/CS_URS_2024_02/460341121"/>
    <hyperlink ref="F241" r:id="rId29" display="https://podminky.urs.cz/item/CS_URS_2024_02/460361121"/>
    <hyperlink ref="F245" r:id="rId30" display="https://podminky.urs.cz/item/CS_URS_2024_02/460411121"/>
    <hyperlink ref="F249" r:id="rId31" display="https://podminky.urs.cz/item/CS_URS_2024_02/460451151"/>
    <hyperlink ref="F258" r:id="rId32" display="https://podminky.urs.cz/item/CS_URS_2024_02/460661111"/>
    <hyperlink ref="F262" r:id="rId33" display="https://podminky.urs.cz/item/CS_URS_2024_02/460671112"/>
    <hyperlink ref="F266" r:id="rId34" display="https://podminky.urs.cz/item/CS_URS_2024_02/460751111"/>
    <hyperlink ref="F278" r:id="rId35" display="https://podminky.urs.cz/item/CS_URS_2024_02/469972111"/>
    <hyperlink ref="F280" r:id="rId36" display="https://podminky.urs.cz/item/CS_URS_2024_02/469972121"/>
    <hyperlink ref="F283" r:id="rId37" display="https://podminky.urs.cz/item/CS_URS_2024_02/469973120"/>
    <hyperlink ref="F286" r:id="rId38" display="https://podminky.urs.cz/item/CS_URS_2024_02/469981111"/>
    <hyperlink ref="F289" r:id="rId39" display="https://podminky.urs.cz/item/CS_URS_2024_02/HZS2231"/>
    <hyperlink ref="F294" r:id="rId40" display="https://podminky.urs.cz/item/CS_URS_2024_02/HZS223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113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88</v>
      </c>
    </row>
    <row r="4" s="1" customFormat="1" ht="24.96" customHeight="1">
      <c r="B4" s="23"/>
      <c r="D4" s="144" t="s">
        <v>120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Chodník podél silnice III/21233, Habartov - Na Rovince</v>
      </c>
      <c r="F7" s="146"/>
      <c r="G7" s="146"/>
      <c r="H7" s="146"/>
      <c r="L7" s="23"/>
    </row>
    <row r="8" s="1" customFormat="1" ht="12" customHeight="1">
      <c r="B8" s="23"/>
      <c r="D8" s="146" t="s">
        <v>130</v>
      </c>
      <c r="L8" s="23"/>
    </row>
    <row r="9" s="2" customFormat="1" ht="16.5" customHeight="1">
      <c r="A9" s="41"/>
      <c r="B9" s="47"/>
      <c r="C9" s="41"/>
      <c r="D9" s="41"/>
      <c r="E9" s="147" t="s">
        <v>1720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137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1721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42</v>
      </c>
      <c r="G13" s="41"/>
      <c r="H13" s="41"/>
      <c r="I13" s="146" t="s">
        <v>20</v>
      </c>
      <c r="J13" s="136" t="s">
        <v>42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22</v>
      </c>
      <c r="E14" s="41"/>
      <c r="F14" s="136" t="s">
        <v>23</v>
      </c>
      <c r="G14" s="41"/>
      <c r="H14" s="41"/>
      <c r="I14" s="146" t="s">
        <v>24</v>
      </c>
      <c r="J14" s="150" t="str">
        <f>'Rekapitulace stavby'!AN8</f>
        <v>8. 1. 2023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26</v>
      </c>
      <c r="E16" s="41"/>
      <c r="F16" s="41"/>
      <c r="G16" s="41"/>
      <c r="H16" s="41"/>
      <c r="I16" s="146" t="s">
        <v>27</v>
      </c>
      <c r="J16" s="136" t="s">
        <v>28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29</v>
      </c>
      <c r="F17" s="41"/>
      <c r="G17" s="41"/>
      <c r="H17" s="41"/>
      <c r="I17" s="146" t="s">
        <v>30</v>
      </c>
      <c r="J17" s="136" t="s">
        <v>31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32</v>
      </c>
      <c r="E19" s="41"/>
      <c r="F19" s="41"/>
      <c r="G19" s="41"/>
      <c r="H19" s="41"/>
      <c r="I19" s="146" t="s">
        <v>27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30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34</v>
      </c>
      <c r="E22" s="41"/>
      <c r="F22" s="41"/>
      <c r="G22" s="41"/>
      <c r="H22" s="41"/>
      <c r="I22" s="146" t="s">
        <v>27</v>
      </c>
      <c r="J22" s="136" t="s">
        <v>40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41</v>
      </c>
      <c r="F23" s="41"/>
      <c r="G23" s="41"/>
      <c r="H23" s="41"/>
      <c r="I23" s="146" t="s">
        <v>30</v>
      </c>
      <c r="J23" s="136" t="s">
        <v>1500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39</v>
      </c>
      <c r="E25" s="41"/>
      <c r="F25" s="41"/>
      <c r="G25" s="41"/>
      <c r="H25" s="41"/>
      <c r="I25" s="146" t="s">
        <v>27</v>
      </c>
      <c r="J25" s="136" t="s">
        <v>40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41</v>
      </c>
      <c r="F26" s="41"/>
      <c r="G26" s="41"/>
      <c r="H26" s="41"/>
      <c r="I26" s="146" t="s">
        <v>30</v>
      </c>
      <c r="J26" s="136" t="s">
        <v>42</v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43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250.5" customHeight="1">
      <c r="A29" s="151"/>
      <c r="B29" s="152"/>
      <c r="C29" s="151"/>
      <c r="D29" s="151"/>
      <c r="E29" s="153" t="s">
        <v>1722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6"/>
      <c r="E31" s="156"/>
      <c r="F31" s="156"/>
      <c r="G31" s="156"/>
      <c r="H31" s="156"/>
      <c r="I31" s="156"/>
      <c r="J31" s="156"/>
      <c r="K31" s="156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7" t="s">
        <v>45</v>
      </c>
      <c r="E32" s="41"/>
      <c r="F32" s="41"/>
      <c r="G32" s="41"/>
      <c r="H32" s="41"/>
      <c r="I32" s="41"/>
      <c r="J32" s="158">
        <f>ROUND(J88,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6"/>
      <c r="E33" s="156"/>
      <c r="F33" s="156"/>
      <c r="G33" s="156"/>
      <c r="H33" s="156"/>
      <c r="I33" s="156"/>
      <c r="J33" s="156"/>
      <c r="K33" s="156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9" t="s">
        <v>47</v>
      </c>
      <c r="G34" s="41"/>
      <c r="H34" s="41"/>
      <c r="I34" s="159" t="s">
        <v>46</v>
      </c>
      <c r="J34" s="159" t="s">
        <v>48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60" t="s">
        <v>49</v>
      </c>
      <c r="E35" s="146" t="s">
        <v>50</v>
      </c>
      <c r="F35" s="161">
        <f>ROUND((SUM(BE88:BE117)),  2)</f>
        <v>0</v>
      </c>
      <c r="G35" s="41"/>
      <c r="H35" s="41"/>
      <c r="I35" s="162">
        <v>0.20999999999999999</v>
      </c>
      <c r="J35" s="161">
        <f>ROUND(((SUM(BE88:BE117))*I35),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51</v>
      </c>
      <c r="F36" s="161">
        <f>ROUND((SUM(BF88:BF117)),  2)</f>
        <v>0</v>
      </c>
      <c r="G36" s="41"/>
      <c r="H36" s="41"/>
      <c r="I36" s="162">
        <v>0.12</v>
      </c>
      <c r="J36" s="161">
        <f>ROUND(((SUM(BF88:BF117))*I36),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52</v>
      </c>
      <c r="F37" s="161">
        <f>ROUND((SUM(BG88:BG117)),  2)</f>
        <v>0</v>
      </c>
      <c r="G37" s="41"/>
      <c r="H37" s="41"/>
      <c r="I37" s="162">
        <v>0.20999999999999999</v>
      </c>
      <c r="J37" s="161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53</v>
      </c>
      <c r="F38" s="161">
        <f>ROUND((SUM(BH88:BH117)),  2)</f>
        <v>0</v>
      </c>
      <c r="G38" s="41"/>
      <c r="H38" s="41"/>
      <c r="I38" s="162">
        <v>0.12</v>
      </c>
      <c r="J38" s="161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54</v>
      </c>
      <c r="F39" s="161">
        <f>ROUND((SUM(BI88:BI117)),  2)</f>
        <v>0</v>
      </c>
      <c r="G39" s="41"/>
      <c r="H39" s="41"/>
      <c r="I39" s="162">
        <v>0</v>
      </c>
      <c r="J39" s="161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3"/>
      <c r="D41" s="164" t="s">
        <v>55</v>
      </c>
      <c r="E41" s="165"/>
      <c r="F41" s="165"/>
      <c r="G41" s="166" t="s">
        <v>56</v>
      </c>
      <c r="H41" s="167" t="s">
        <v>57</v>
      </c>
      <c r="I41" s="165"/>
      <c r="J41" s="168">
        <f>SUM(J32:J39)</f>
        <v>0</v>
      </c>
      <c r="K41" s="169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70"/>
      <c r="C42" s="171"/>
      <c r="D42" s="171"/>
      <c r="E42" s="171"/>
      <c r="F42" s="171"/>
      <c r="G42" s="171"/>
      <c r="H42" s="171"/>
      <c r="I42" s="171"/>
      <c r="J42" s="171"/>
      <c r="K42" s="17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2"/>
      <c r="C46" s="173"/>
      <c r="D46" s="173"/>
      <c r="E46" s="173"/>
      <c r="F46" s="173"/>
      <c r="G46" s="173"/>
      <c r="H46" s="173"/>
      <c r="I46" s="173"/>
      <c r="J46" s="173"/>
      <c r="K46" s="17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233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4" t="str">
        <f>E7</f>
        <v>Chodník podél silnice III/21233, Habartov - Na Rovince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130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4" t="s">
        <v>1720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137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2022-31-VON-SP - VON - Soupis prací - Vedlejší a ostatní náklady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22</v>
      </c>
      <c r="D56" s="43"/>
      <c r="E56" s="43"/>
      <c r="F56" s="30" t="str">
        <f>F14</f>
        <v>silnice III/21233, Habartov - Na Rovince, Karlovar</v>
      </c>
      <c r="G56" s="43"/>
      <c r="H56" s="43"/>
      <c r="I56" s="35" t="s">
        <v>24</v>
      </c>
      <c r="J56" s="75" t="str">
        <f>IF(J14="","",J14)</f>
        <v>8. 1. 2023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26</v>
      </c>
      <c r="D58" s="43"/>
      <c r="E58" s="43"/>
      <c r="F58" s="30" t="str">
        <f>E17</f>
        <v>Město Habartov</v>
      </c>
      <c r="G58" s="43"/>
      <c r="H58" s="43"/>
      <c r="I58" s="35" t="s">
        <v>34</v>
      </c>
      <c r="J58" s="39" t="str">
        <f>E23</f>
        <v>Ing. Martin Haueisen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32</v>
      </c>
      <c r="D59" s="43"/>
      <c r="E59" s="43"/>
      <c r="F59" s="30" t="str">
        <f>IF(E20="","",E20)</f>
        <v>Vyplň údaj</v>
      </c>
      <c r="G59" s="43"/>
      <c r="H59" s="43"/>
      <c r="I59" s="35" t="s">
        <v>39</v>
      </c>
      <c r="J59" s="39" t="str">
        <f>E26</f>
        <v>Ing. Martin Haueisen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5" t="s">
        <v>257</v>
      </c>
      <c r="D61" s="176"/>
      <c r="E61" s="176"/>
      <c r="F61" s="176"/>
      <c r="G61" s="176"/>
      <c r="H61" s="176"/>
      <c r="I61" s="176"/>
      <c r="J61" s="177" t="s">
        <v>258</v>
      </c>
      <c r="K61" s="176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8" t="s">
        <v>77</v>
      </c>
      <c r="D63" s="43"/>
      <c r="E63" s="43"/>
      <c r="F63" s="43"/>
      <c r="G63" s="43"/>
      <c r="H63" s="43"/>
      <c r="I63" s="43"/>
      <c r="J63" s="105">
        <f>J88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259</v>
      </c>
    </row>
    <row r="64" s="9" customFormat="1" ht="24.96" customHeight="1">
      <c r="A64" s="9"/>
      <c r="B64" s="179"/>
      <c r="C64" s="180"/>
      <c r="D64" s="181" t="s">
        <v>1723</v>
      </c>
      <c r="E64" s="182"/>
      <c r="F64" s="182"/>
      <c r="G64" s="182"/>
      <c r="H64" s="182"/>
      <c r="I64" s="182"/>
      <c r="J64" s="183">
        <f>J89</f>
        <v>0</v>
      </c>
      <c r="K64" s="180"/>
      <c r="L64" s="184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5"/>
      <c r="C65" s="128"/>
      <c r="D65" s="186" t="s">
        <v>1724</v>
      </c>
      <c r="E65" s="187"/>
      <c r="F65" s="187"/>
      <c r="G65" s="187"/>
      <c r="H65" s="187"/>
      <c r="I65" s="187"/>
      <c r="J65" s="188">
        <f>J90</f>
        <v>0</v>
      </c>
      <c r="K65" s="128"/>
      <c r="L65" s="18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5"/>
      <c r="C66" s="128"/>
      <c r="D66" s="186" t="s">
        <v>1725</v>
      </c>
      <c r="E66" s="187"/>
      <c r="F66" s="187"/>
      <c r="G66" s="187"/>
      <c r="H66" s="187"/>
      <c r="I66" s="187"/>
      <c r="J66" s="188">
        <f>J109</f>
        <v>0</v>
      </c>
      <c r="K66" s="128"/>
      <c r="L66" s="18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1"/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6.96" customHeight="1">
      <c r="A68" s="41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48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72" s="2" customFormat="1" ht="6.96" customHeight="1">
      <c r="A72" s="41"/>
      <c r="B72" s="64"/>
      <c r="C72" s="65"/>
      <c r="D72" s="65"/>
      <c r="E72" s="65"/>
      <c r="F72" s="65"/>
      <c r="G72" s="65"/>
      <c r="H72" s="65"/>
      <c r="I72" s="65"/>
      <c r="J72" s="65"/>
      <c r="K72" s="65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24.96" customHeight="1">
      <c r="A73" s="41"/>
      <c r="B73" s="42"/>
      <c r="C73" s="26" t="s">
        <v>277</v>
      </c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16</v>
      </c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174" t="str">
        <f>E7</f>
        <v>Chodník podél silnice III/21233, Habartov - Na Rovince</v>
      </c>
      <c r="F76" s="35"/>
      <c r="G76" s="35"/>
      <c r="H76" s="35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1" customFormat="1" ht="12" customHeight="1">
      <c r="B77" s="24"/>
      <c r="C77" s="35" t="s">
        <v>130</v>
      </c>
      <c r="D77" s="25"/>
      <c r="E77" s="25"/>
      <c r="F77" s="25"/>
      <c r="G77" s="25"/>
      <c r="H77" s="25"/>
      <c r="I77" s="25"/>
      <c r="J77" s="25"/>
      <c r="K77" s="25"/>
      <c r="L77" s="23"/>
    </row>
    <row r="78" s="2" customFormat="1" ht="16.5" customHeight="1">
      <c r="A78" s="41"/>
      <c r="B78" s="42"/>
      <c r="C78" s="43"/>
      <c r="D78" s="43"/>
      <c r="E78" s="174" t="s">
        <v>1720</v>
      </c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137</v>
      </c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72" t="str">
        <f>E11</f>
        <v>2022-31-VON-SP - VON - Soupis prací - Vedlejší a ostatní náklady</v>
      </c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22</v>
      </c>
      <c r="D82" s="43"/>
      <c r="E82" s="43"/>
      <c r="F82" s="30" t="str">
        <f>F14</f>
        <v>silnice III/21233, Habartov - Na Rovince, Karlovar</v>
      </c>
      <c r="G82" s="43"/>
      <c r="H82" s="43"/>
      <c r="I82" s="35" t="s">
        <v>24</v>
      </c>
      <c r="J82" s="75" t="str">
        <f>IF(J14="","",J14)</f>
        <v>8. 1. 2023</v>
      </c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5.15" customHeight="1">
      <c r="A84" s="41"/>
      <c r="B84" s="42"/>
      <c r="C84" s="35" t="s">
        <v>26</v>
      </c>
      <c r="D84" s="43"/>
      <c r="E84" s="43"/>
      <c r="F84" s="30" t="str">
        <f>E17</f>
        <v>Město Habartov</v>
      </c>
      <c r="G84" s="43"/>
      <c r="H84" s="43"/>
      <c r="I84" s="35" t="s">
        <v>34</v>
      </c>
      <c r="J84" s="39" t="str">
        <f>E23</f>
        <v>Ing. Martin Haueisen</v>
      </c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5.15" customHeight="1">
      <c r="A85" s="41"/>
      <c r="B85" s="42"/>
      <c r="C85" s="35" t="s">
        <v>32</v>
      </c>
      <c r="D85" s="43"/>
      <c r="E85" s="43"/>
      <c r="F85" s="30" t="str">
        <f>IF(E20="","",E20)</f>
        <v>Vyplň údaj</v>
      </c>
      <c r="G85" s="43"/>
      <c r="H85" s="43"/>
      <c r="I85" s="35" t="s">
        <v>39</v>
      </c>
      <c r="J85" s="39" t="str">
        <f>E26</f>
        <v>Ing. Martin Haueisen</v>
      </c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0.32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11" customFormat="1" ht="29.28" customHeight="1">
      <c r="A87" s="190"/>
      <c r="B87" s="191"/>
      <c r="C87" s="192" t="s">
        <v>278</v>
      </c>
      <c r="D87" s="193" t="s">
        <v>64</v>
      </c>
      <c r="E87" s="193" t="s">
        <v>60</v>
      </c>
      <c r="F87" s="193" t="s">
        <v>61</v>
      </c>
      <c r="G87" s="193" t="s">
        <v>279</v>
      </c>
      <c r="H87" s="193" t="s">
        <v>280</v>
      </c>
      <c r="I87" s="193" t="s">
        <v>281</v>
      </c>
      <c r="J87" s="193" t="s">
        <v>258</v>
      </c>
      <c r="K87" s="194" t="s">
        <v>282</v>
      </c>
      <c r="L87" s="195"/>
      <c r="M87" s="95" t="s">
        <v>42</v>
      </c>
      <c r="N87" s="96" t="s">
        <v>49</v>
      </c>
      <c r="O87" s="96" t="s">
        <v>283</v>
      </c>
      <c r="P87" s="96" t="s">
        <v>284</v>
      </c>
      <c r="Q87" s="96" t="s">
        <v>285</v>
      </c>
      <c r="R87" s="96" t="s">
        <v>286</v>
      </c>
      <c r="S87" s="96" t="s">
        <v>287</v>
      </c>
      <c r="T87" s="97" t="s">
        <v>288</v>
      </c>
      <c r="U87" s="190"/>
      <c r="V87" s="190"/>
      <c r="W87" s="190"/>
      <c r="X87" s="190"/>
      <c r="Y87" s="190"/>
      <c r="Z87" s="190"/>
      <c r="AA87" s="190"/>
      <c r="AB87" s="190"/>
      <c r="AC87" s="190"/>
      <c r="AD87" s="190"/>
      <c r="AE87" s="190"/>
    </row>
    <row r="88" s="2" customFormat="1" ht="22.8" customHeight="1">
      <c r="A88" s="41"/>
      <c r="B88" s="42"/>
      <c r="C88" s="102" t="s">
        <v>289</v>
      </c>
      <c r="D88" s="43"/>
      <c r="E88" s="43"/>
      <c r="F88" s="43"/>
      <c r="G88" s="43"/>
      <c r="H88" s="43"/>
      <c r="I88" s="43"/>
      <c r="J88" s="196">
        <f>BK88</f>
        <v>0</v>
      </c>
      <c r="K88" s="43"/>
      <c r="L88" s="47"/>
      <c r="M88" s="98"/>
      <c r="N88" s="197"/>
      <c r="O88" s="99"/>
      <c r="P88" s="198">
        <f>P89</f>
        <v>0</v>
      </c>
      <c r="Q88" s="99"/>
      <c r="R88" s="198">
        <f>R89</f>
        <v>0</v>
      </c>
      <c r="S88" s="99"/>
      <c r="T88" s="199">
        <f>T89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78</v>
      </c>
      <c r="AU88" s="20" t="s">
        <v>259</v>
      </c>
      <c r="BK88" s="200">
        <f>BK89</f>
        <v>0</v>
      </c>
    </row>
    <row r="89" s="12" customFormat="1" ht="25.92" customHeight="1">
      <c r="A89" s="12"/>
      <c r="B89" s="201"/>
      <c r="C89" s="202"/>
      <c r="D89" s="203" t="s">
        <v>78</v>
      </c>
      <c r="E89" s="204" t="s">
        <v>1726</v>
      </c>
      <c r="F89" s="204" t="s">
        <v>1727</v>
      </c>
      <c r="G89" s="202"/>
      <c r="H89" s="202"/>
      <c r="I89" s="205"/>
      <c r="J89" s="206">
        <f>BK89</f>
        <v>0</v>
      </c>
      <c r="K89" s="202"/>
      <c r="L89" s="207"/>
      <c r="M89" s="208"/>
      <c r="N89" s="209"/>
      <c r="O89" s="209"/>
      <c r="P89" s="210">
        <f>P90+P109</f>
        <v>0</v>
      </c>
      <c r="Q89" s="209"/>
      <c r="R89" s="210">
        <f>R90+R109</f>
        <v>0</v>
      </c>
      <c r="S89" s="209"/>
      <c r="T89" s="211">
        <f>T90+T109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2" t="s">
        <v>256</v>
      </c>
      <c r="AT89" s="213" t="s">
        <v>78</v>
      </c>
      <c r="AU89" s="213" t="s">
        <v>79</v>
      </c>
      <c r="AY89" s="212" t="s">
        <v>292</v>
      </c>
      <c r="BK89" s="214">
        <f>BK90+BK109</f>
        <v>0</v>
      </c>
    </row>
    <row r="90" s="12" customFormat="1" ht="22.8" customHeight="1">
      <c r="A90" s="12"/>
      <c r="B90" s="201"/>
      <c r="C90" s="202"/>
      <c r="D90" s="203" t="s">
        <v>78</v>
      </c>
      <c r="E90" s="215" t="s">
        <v>1728</v>
      </c>
      <c r="F90" s="215" t="s">
        <v>1729</v>
      </c>
      <c r="G90" s="202"/>
      <c r="H90" s="202"/>
      <c r="I90" s="205"/>
      <c r="J90" s="216">
        <f>BK90</f>
        <v>0</v>
      </c>
      <c r="K90" s="202"/>
      <c r="L90" s="207"/>
      <c r="M90" s="208"/>
      <c r="N90" s="209"/>
      <c r="O90" s="209"/>
      <c r="P90" s="210">
        <f>SUM(P91:P108)</f>
        <v>0</v>
      </c>
      <c r="Q90" s="209"/>
      <c r="R90" s="210">
        <f>SUM(R91:R108)</f>
        <v>0</v>
      </c>
      <c r="S90" s="209"/>
      <c r="T90" s="211">
        <f>SUM(T91:T108)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2" t="s">
        <v>256</v>
      </c>
      <c r="AT90" s="213" t="s">
        <v>78</v>
      </c>
      <c r="AU90" s="213" t="s">
        <v>86</v>
      </c>
      <c r="AY90" s="212" t="s">
        <v>292</v>
      </c>
      <c r="BK90" s="214">
        <f>SUM(BK91:BK108)</f>
        <v>0</v>
      </c>
    </row>
    <row r="91" s="2" customFormat="1" ht="16.5" customHeight="1">
      <c r="A91" s="41"/>
      <c r="B91" s="42"/>
      <c r="C91" s="217" t="s">
        <v>86</v>
      </c>
      <c r="D91" s="217" t="s">
        <v>294</v>
      </c>
      <c r="E91" s="218" t="s">
        <v>1730</v>
      </c>
      <c r="F91" s="219" t="s">
        <v>1731</v>
      </c>
      <c r="G91" s="220" t="s">
        <v>1732</v>
      </c>
      <c r="H91" s="221">
        <v>1</v>
      </c>
      <c r="I91" s="222"/>
      <c r="J91" s="223">
        <f>ROUND(I91*H91,2)</f>
        <v>0</v>
      </c>
      <c r="K91" s="219" t="s">
        <v>297</v>
      </c>
      <c r="L91" s="47"/>
      <c r="M91" s="224" t="s">
        <v>42</v>
      </c>
      <c r="N91" s="225" t="s">
        <v>50</v>
      </c>
      <c r="O91" s="87"/>
      <c r="P91" s="226">
        <f>O91*H91</f>
        <v>0</v>
      </c>
      <c r="Q91" s="226">
        <v>0</v>
      </c>
      <c r="R91" s="226">
        <f>Q91*H91</f>
        <v>0</v>
      </c>
      <c r="S91" s="226">
        <v>0</v>
      </c>
      <c r="T91" s="227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8" t="s">
        <v>1733</v>
      </c>
      <c r="AT91" s="228" t="s">
        <v>294</v>
      </c>
      <c r="AU91" s="228" t="s">
        <v>88</v>
      </c>
      <c r="AY91" s="20" t="s">
        <v>292</v>
      </c>
      <c r="BE91" s="229">
        <f>IF(N91="základní",J91,0)</f>
        <v>0</v>
      </c>
      <c r="BF91" s="229">
        <f>IF(N91="snížená",J91,0)</f>
        <v>0</v>
      </c>
      <c r="BG91" s="229">
        <f>IF(N91="zákl. přenesená",J91,0)</f>
        <v>0</v>
      </c>
      <c r="BH91" s="229">
        <f>IF(N91="sníž. přenesená",J91,0)</f>
        <v>0</v>
      </c>
      <c r="BI91" s="229">
        <f>IF(N91="nulová",J91,0)</f>
        <v>0</v>
      </c>
      <c r="BJ91" s="20" t="s">
        <v>86</v>
      </c>
      <c r="BK91" s="229">
        <f>ROUND(I91*H91,2)</f>
        <v>0</v>
      </c>
      <c r="BL91" s="20" t="s">
        <v>1733</v>
      </c>
      <c r="BM91" s="228" t="s">
        <v>1734</v>
      </c>
    </row>
    <row r="92" s="2" customFormat="1">
      <c r="A92" s="41"/>
      <c r="B92" s="42"/>
      <c r="C92" s="43"/>
      <c r="D92" s="230" t="s">
        <v>299</v>
      </c>
      <c r="E92" s="43"/>
      <c r="F92" s="231" t="s">
        <v>1735</v>
      </c>
      <c r="G92" s="43"/>
      <c r="H92" s="43"/>
      <c r="I92" s="232"/>
      <c r="J92" s="43"/>
      <c r="K92" s="43"/>
      <c r="L92" s="47"/>
      <c r="M92" s="233"/>
      <c r="N92" s="234"/>
      <c r="O92" s="87"/>
      <c r="P92" s="87"/>
      <c r="Q92" s="87"/>
      <c r="R92" s="87"/>
      <c r="S92" s="87"/>
      <c r="T92" s="88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299</v>
      </c>
      <c r="AU92" s="20" t="s">
        <v>88</v>
      </c>
    </row>
    <row r="93" s="2" customFormat="1">
      <c r="A93" s="41"/>
      <c r="B93" s="42"/>
      <c r="C93" s="43"/>
      <c r="D93" s="237" t="s">
        <v>324</v>
      </c>
      <c r="E93" s="43"/>
      <c r="F93" s="268" t="s">
        <v>1736</v>
      </c>
      <c r="G93" s="43"/>
      <c r="H93" s="43"/>
      <c r="I93" s="232"/>
      <c r="J93" s="43"/>
      <c r="K93" s="43"/>
      <c r="L93" s="47"/>
      <c r="M93" s="233"/>
      <c r="N93" s="234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324</v>
      </c>
      <c r="AU93" s="20" t="s">
        <v>88</v>
      </c>
    </row>
    <row r="94" s="2" customFormat="1" ht="16.5" customHeight="1">
      <c r="A94" s="41"/>
      <c r="B94" s="42"/>
      <c r="C94" s="217" t="s">
        <v>88</v>
      </c>
      <c r="D94" s="217" t="s">
        <v>294</v>
      </c>
      <c r="E94" s="218" t="s">
        <v>1737</v>
      </c>
      <c r="F94" s="219" t="s">
        <v>1738</v>
      </c>
      <c r="G94" s="220" t="s">
        <v>1732</v>
      </c>
      <c r="H94" s="221">
        <v>1</v>
      </c>
      <c r="I94" s="222"/>
      <c r="J94" s="223">
        <f>ROUND(I94*H94,2)</f>
        <v>0</v>
      </c>
      <c r="K94" s="219" t="s">
        <v>297</v>
      </c>
      <c r="L94" s="47"/>
      <c r="M94" s="224" t="s">
        <v>42</v>
      </c>
      <c r="N94" s="225" t="s">
        <v>50</v>
      </c>
      <c r="O94" s="87"/>
      <c r="P94" s="226">
        <f>O94*H94</f>
        <v>0</v>
      </c>
      <c r="Q94" s="226">
        <v>0</v>
      </c>
      <c r="R94" s="226">
        <f>Q94*H94</f>
        <v>0</v>
      </c>
      <c r="S94" s="226">
        <v>0</v>
      </c>
      <c r="T94" s="227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8" t="s">
        <v>1733</v>
      </c>
      <c r="AT94" s="228" t="s">
        <v>294</v>
      </c>
      <c r="AU94" s="228" t="s">
        <v>88</v>
      </c>
      <c r="AY94" s="20" t="s">
        <v>292</v>
      </c>
      <c r="BE94" s="229">
        <f>IF(N94="základní",J94,0)</f>
        <v>0</v>
      </c>
      <c r="BF94" s="229">
        <f>IF(N94="snížená",J94,0)</f>
        <v>0</v>
      </c>
      <c r="BG94" s="229">
        <f>IF(N94="zákl. přenesená",J94,0)</f>
        <v>0</v>
      </c>
      <c r="BH94" s="229">
        <f>IF(N94="sníž. přenesená",J94,0)</f>
        <v>0</v>
      </c>
      <c r="BI94" s="229">
        <f>IF(N94="nulová",J94,0)</f>
        <v>0</v>
      </c>
      <c r="BJ94" s="20" t="s">
        <v>86</v>
      </c>
      <c r="BK94" s="229">
        <f>ROUND(I94*H94,2)</f>
        <v>0</v>
      </c>
      <c r="BL94" s="20" t="s">
        <v>1733</v>
      </c>
      <c r="BM94" s="228" t="s">
        <v>1739</v>
      </c>
    </row>
    <row r="95" s="2" customFormat="1">
      <c r="A95" s="41"/>
      <c r="B95" s="42"/>
      <c r="C95" s="43"/>
      <c r="D95" s="230" t="s">
        <v>299</v>
      </c>
      <c r="E95" s="43"/>
      <c r="F95" s="231" t="s">
        <v>1740</v>
      </c>
      <c r="G95" s="43"/>
      <c r="H95" s="43"/>
      <c r="I95" s="232"/>
      <c r="J95" s="43"/>
      <c r="K95" s="43"/>
      <c r="L95" s="47"/>
      <c r="M95" s="233"/>
      <c r="N95" s="234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299</v>
      </c>
      <c r="AU95" s="20" t="s">
        <v>88</v>
      </c>
    </row>
    <row r="96" s="2" customFormat="1">
      <c r="A96" s="41"/>
      <c r="B96" s="42"/>
      <c r="C96" s="43"/>
      <c r="D96" s="237" t="s">
        <v>324</v>
      </c>
      <c r="E96" s="43"/>
      <c r="F96" s="268" t="s">
        <v>1741</v>
      </c>
      <c r="G96" s="43"/>
      <c r="H96" s="43"/>
      <c r="I96" s="232"/>
      <c r="J96" s="43"/>
      <c r="K96" s="43"/>
      <c r="L96" s="47"/>
      <c r="M96" s="233"/>
      <c r="N96" s="234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324</v>
      </c>
      <c r="AU96" s="20" t="s">
        <v>88</v>
      </c>
    </row>
    <row r="97" s="2" customFormat="1" ht="16.5" customHeight="1">
      <c r="A97" s="41"/>
      <c r="B97" s="42"/>
      <c r="C97" s="217" t="s">
        <v>188</v>
      </c>
      <c r="D97" s="217" t="s">
        <v>294</v>
      </c>
      <c r="E97" s="218" t="s">
        <v>1742</v>
      </c>
      <c r="F97" s="219" t="s">
        <v>1743</v>
      </c>
      <c r="G97" s="220" t="s">
        <v>1732</v>
      </c>
      <c r="H97" s="221">
        <v>1</v>
      </c>
      <c r="I97" s="222"/>
      <c r="J97" s="223">
        <f>ROUND(I97*H97,2)</f>
        <v>0</v>
      </c>
      <c r="K97" s="219" t="s">
        <v>297</v>
      </c>
      <c r="L97" s="47"/>
      <c r="M97" s="224" t="s">
        <v>42</v>
      </c>
      <c r="N97" s="225" t="s">
        <v>50</v>
      </c>
      <c r="O97" s="87"/>
      <c r="P97" s="226">
        <f>O97*H97</f>
        <v>0</v>
      </c>
      <c r="Q97" s="226">
        <v>0</v>
      </c>
      <c r="R97" s="226">
        <f>Q97*H97</f>
        <v>0</v>
      </c>
      <c r="S97" s="226">
        <v>0</v>
      </c>
      <c r="T97" s="227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8" t="s">
        <v>1733</v>
      </c>
      <c r="AT97" s="228" t="s">
        <v>294</v>
      </c>
      <c r="AU97" s="228" t="s">
        <v>88</v>
      </c>
      <c r="AY97" s="20" t="s">
        <v>292</v>
      </c>
      <c r="BE97" s="229">
        <f>IF(N97="základní",J97,0)</f>
        <v>0</v>
      </c>
      <c r="BF97" s="229">
        <f>IF(N97="snížená",J97,0)</f>
        <v>0</v>
      </c>
      <c r="BG97" s="229">
        <f>IF(N97="zákl. přenesená",J97,0)</f>
        <v>0</v>
      </c>
      <c r="BH97" s="229">
        <f>IF(N97="sníž. přenesená",J97,0)</f>
        <v>0</v>
      </c>
      <c r="BI97" s="229">
        <f>IF(N97="nulová",J97,0)</f>
        <v>0</v>
      </c>
      <c r="BJ97" s="20" t="s">
        <v>86</v>
      </c>
      <c r="BK97" s="229">
        <f>ROUND(I97*H97,2)</f>
        <v>0</v>
      </c>
      <c r="BL97" s="20" t="s">
        <v>1733</v>
      </c>
      <c r="BM97" s="228" t="s">
        <v>1744</v>
      </c>
    </row>
    <row r="98" s="2" customFormat="1">
      <c r="A98" s="41"/>
      <c r="B98" s="42"/>
      <c r="C98" s="43"/>
      <c r="D98" s="230" t="s">
        <v>299</v>
      </c>
      <c r="E98" s="43"/>
      <c r="F98" s="231" t="s">
        <v>1745</v>
      </c>
      <c r="G98" s="43"/>
      <c r="H98" s="43"/>
      <c r="I98" s="232"/>
      <c r="J98" s="43"/>
      <c r="K98" s="43"/>
      <c r="L98" s="47"/>
      <c r="M98" s="233"/>
      <c r="N98" s="234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299</v>
      </c>
      <c r="AU98" s="20" t="s">
        <v>88</v>
      </c>
    </row>
    <row r="99" s="2" customFormat="1">
      <c r="A99" s="41"/>
      <c r="B99" s="42"/>
      <c r="C99" s="43"/>
      <c r="D99" s="237" t="s">
        <v>324</v>
      </c>
      <c r="E99" s="43"/>
      <c r="F99" s="268" t="s">
        <v>1746</v>
      </c>
      <c r="G99" s="43"/>
      <c r="H99" s="43"/>
      <c r="I99" s="232"/>
      <c r="J99" s="43"/>
      <c r="K99" s="43"/>
      <c r="L99" s="47"/>
      <c r="M99" s="233"/>
      <c r="N99" s="234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324</v>
      </c>
      <c r="AU99" s="20" t="s">
        <v>88</v>
      </c>
    </row>
    <row r="100" s="2" customFormat="1" ht="16.5" customHeight="1">
      <c r="A100" s="41"/>
      <c r="B100" s="42"/>
      <c r="C100" s="217" t="s">
        <v>150</v>
      </c>
      <c r="D100" s="217" t="s">
        <v>294</v>
      </c>
      <c r="E100" s="218" t="s">
        <v>1747</v>
      </c>
      <c r="F100" s="219" t="s">
        <v>1748</v>
      </c>
      <c r="G100" s="220" t="s">
        <v>1732</v>
      </c>
      <c r="H100" s="221">
        <v>1</v>
      </c>
      <c r="I100" s="222"/>
      <c r="J100" s="223">
        <f>ROUND(I100*H100,2)</f>
        <v>0</v>
      </c>
      <c r="K100" s="219" t="s">
        <v>297</v>
      </c>
      <c r="L100" s="47"/>
      <c r="M100" s="224" t="s">
        <v>42</v>
      </c>
      <c r="N100" s="225" t="s">
        <v>50</v>
      </c>
      <c r="O100" s="87"/>
      <c r="P100" s="226">
        <f>O100*H100</f>
        <v>0</v>
      </c>
      <c r="Q100" s="226">
        <v>0</v>
      </c>
      <c r="R100" s="226">
        <f>Q100*H100</f>
        <v>0</v>
      </c>
      <c r="S100" s="226">
        <v>0</v>
      </c>
      <c r="T100" s="227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8" t="s">
        <v>1733</v>
      </c>
      <c r="AT100" s="228" t="s">
        <v>294</v>
      </c>
      <c r="AU100" s="228" t="s">
        <v>88</v>
      </c>
      <c r="AY100" s="20" t="s">
        <v>292</v>
      </c>
      <c r="BE100" s="229">
        <f>IF(N100="základní",J100,0)</f>
        <v>0</v>
      </c>
      <c r="BF100" s="229">
        <f>IF(N100="snížená",J100,0)</f>
        <v>0</v>
      </c>
      <c r="BG100" s="229">
        <f>IF(N100="zákl. přenesená",J100,0)</f>
        <v>0</v>
      </c>
      <c r="BH100" s="229">
        <f>IF(N100="sníž. přenesená",J100,0)</f>
        <v>0</v>
      </c>
      <c r="BI100" s="229">
        <f>IF(N100="nulová",J100,0)</f>
        <v>0</v>
      </c>
      <c r="BJ100" s="20" t="s">
        <v>86</v>
      </c>
      <c r="BK100" s="229">
        <f>ROUND(I100*H100,2)</f>
        <v>0</v>
      </c>
      <c r="BL100" s="20" t="s">
        <v>1733</v>
      </c>
      <c r="BM100" s="228" t="s">
        <v>1749</v>
      </c>
    </row>
    <row r="101" s="2" customFormat="1">
      <c r="A101" s="41"/>
      <c r="B101" s="42"/>
      <c r="C101" s="43"/>
      <c r="D101" s="230" t="s">
        <v>299</v>
      </c>
      <c r="E101" s="43"/>
      <c r="F101" s="231" t="s">
        <v>1750</v>
      </c>
      <c r="G101" s="43"/>
      <c r="H101" s="43"/>
      <c r="I101" s="232"/>
      <c r="J101" s="43"/>
      <c r="K101" s="43"/>
      <c r="L101" s="47"/>
      <c r="M101" s="233"/>
      <c r="N101" s="234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299</v>
      </c>
      <c r="AU101" s="20" t="s">
        <v>88</v>
      </c>
    </row>
    <row r="102" s="2" customFormat="1">
      <c r="A102" s="41"/>
      <c r="B102" s="42"/>
      <c r="C102" s="43"/>
      <c r="D102" s="237" t="s">
        <v>324</v>
      </c>
      <c r="E102" s="43"/>
      <c r="F102" s="268" t="s">
        <v>1751</v>
      </c>
      <c r="G102" s="43"/>
      <c r="H102" s="43"/>
      <c r="I102" s="232"/>
      <c r="J102" s="43"/>
      <c r="K102" s="43"/>
      <c r="L102" s="47"/>
      <c r="M102" s="233"/>
      <c r="N102" s="234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324</v>
      </c>
      <c r="AU102" s="20" t="s">
        <v>88</v>
      </c>
    </row>
    <row r="103" s="2" customFormat="1" ht="16.5" customHeight="1">
      <c r="A103" s="41"/>
      <c r="B103" s="42"/>
      <c r="C103" s="217" t="s">
        <v>256</v>
      </c>
      <c r="D103" s="217" t="s">
        <v>294</v>
      </c>
      <c r="E103" s="218" t="s">
        <v>1752</v>
      </c>
      <c r="F103" s="219" t="s">
        <v>1753</v>
      </c>
      <c r="G103" s="220" t="s">
        <v>1732</v>
      </c>
      <c r="H103" s="221">
        <v>1</v>
      </c>
      <c r="I103" s="222"/>
      <c r="J103" s="223">
        <f>ROUND(I103*H103,2)</f>
        <v>0</v>
      </c>
      <c r="K103" s="219" t="s">
        <v>297</v>
      </c>
      <c r="L103" s="47"/>
      <c r="M103" s="224" t="s">
        <v>42</v>
      </c>
      <c r="N103" s="225" t="s">
        <v>50</v>
      </c>
      <c r="O103" s="87"/>
      <c r="P103" s="226">
        <f>O103*H103</f>
        <v>0</v>
      </c>
      <c r="Q103" s="226">
        <v>0</v>
      </c>
      <c r="R103" s="226">
        <f>Q103*H103</f>
        <v>0</v>
      </c>
      <c r="S103" s="226">
        <v>0</v>
      </c>
      <c r="T103" s="227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8" t="s">
        <v>1733</v>
      </c>
      <c r="AT103" s="228" t="s">
        <v>294</v>
      </c>
      <c r="AU103" s="228" t="s">
        <v>88</v>
      </c>
      <c r="AY103" s="20" t="s">
        <v>292</v>
      </c>
      <c r="BE103" s="229">
        <f>IF(N103="základní",J103,0)</f>
        <v>0</v>
      </c>
      <c r="BF103" s="229">
        <f>IF(N103="snížená",J103,0)</f>
        <v>0</v>
      </c>
      <c r="BG103" s="229">
        <f>IF(N103="zákl. přenesená",J103,0)</f>
        <v>0</v>
      </c>
      <c r="BH103" s="229">
        <f>IF(N103="sníž. přenesená",J103,0)</f>
        <v>0</v>
      </c>
      <c r="BI103" s="229">
        <f>IF(N103="nulová",J103,0)</f>
        <v>0</v>
      </c>
      <c r="BJ103" s="20" t="s">
        <v>86</v>
      </c>
      <c r="BK103" s="229">
        <f>ROUND(I103*H103,2)</f>
        <v>0</v>
      </c>
      <c r="BL103" s="20" t="s">
        <v>1733</v>
      </c>
      <c r="BM103" s="228" t="s">
        <v>1754</v>
      </c>
    </row>
    <row r="104" s="2" customFormat="1">
      <c r="A104" s="41"/>
      <c r="B104" s="42"/>
      <c r="C104" s="43"/>
      <c r="D104" s="230" t="s">
        <v>299</v>
      </c>
      <c r="E104" s="43"/>
      <c r="F104" s="231" t="s">
        <v>1755</v>
      </c>
      <c r="G104" s="43"/>
      <c r="H104" s="43"/>
      <c r="I104" s="232"/>
      <c r="J104" s="43"/>
      <c r="K104" s="43"/>
      <c r="L104" s="47"/>
      <c r="M104" s="233"/>
      <c r="N104" s="234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299</v>
      </c>
      <c r="AU104" s="20" t="s">
        <v>88</v>
      </c>
    </row>
    <row r="105" s="2" customFormat="1" ht="16.5" customHeight="1">
      <c r="A105" s="41"/>
      <c r="B105" s="42"/>
      <c r="C105" s="217" t="s">
        <v>178</v>
      </c>
      <c r="D105" s="217" t="s">
        <v>294</v>
      </c>
      <c r="E105" s="218" t="s">
        <v>1756</v>
      </c>
      <c r="F105" s="219" t="s">
        <v>1757</v>
      </c>
      <c r="G105" s="220" t="s">
        <v>1732</v>
      </c>
      <c r="H105" s="221">
        <v>1</v>
      </c>
      <c r="I105" s="222"/>
      <c r="J105" s="223">
        <f>ROUND(I105*H105,2)</f>
        <v>0</v>
      </c>
      <c r="K105" s="219" t="s">
        <v>297</v>
      </c>
      <c r="L105" s="47"/>
      <c r="M105" s="224" t="s">
        <v>42</v>
      </c>
      <c r="N105" s="225" t="s">
        <v>50</v>
      </c>
      <c r="O105" s="87"/>
      <c r="P105" s="226">
        <f>O105*H105</f>
        <v>0</v>
      </c>
      <c r="Q105" s="226">
        <v>0</v>
      </c>
      <c r="R105" s="226">
        <f>Q105*H105</f>
        <v>0</v>
      </c>
      <c r="S105" s="226">
        <v>0</v>
      </c>
      <c r="T105" s="227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8" t="s">
        <v>1733</v>
      </c>
      <c r="AT105" s="228" t="s">
        <v>294</v>
      </c>
      <c r="AU105" s="228" t="s">
        <v>88</v>
      </c>
      <c r="AY105" s="20" t="s">
        <v>292</v>
      </c>
      <c r="BE105" s="229">
        <f>IF(N105="základní",J105,0)</f>
        <v>0</v>
      </c>
      <c r="BF105" s="229">
        <f>IF(N105="snížená",J105,0)</f>
        <v>0</v>
      </c>
      <c r="BG105" s="229">
        <f>IF(N105="zákl. přenesená",J105,0)</f>
        <v>0</v>
      </c>
      <c r="BH105" s="229">
        <f>IF(N105="sníž. přenesená",J105,0)</f>
        <v>0</v>
      </c>
      <c r="BI105" s="229">
        <f>IF(N105="nulová",J105,0)</f>
        <v>0</v>
      </c>
      <c r="BJ105" s="20" t="s">
        <v>86</v>
      </c>
      <c r="BK105" s="229">
        <f>ROUND(I105*H105,2)</f>
        <v>0</v>
      </c>
      <c r="BL105" s="20" t="s">
        <v>1733</v>
      </c>
      <c r="BM105" s="228" t="s">
        <v>1758</v>
      </c>
    </row>
    <row r="106" s="2" customFormat="1">
      <c r="A106" s="41"/>
      <c r="B106" s="42"/>
      <c r="C106" s="43"/>
      <c r="D106" s="230" t="s">
        <v>299</v>
      </c>
      <c r="E106" s="43"/>
      <c r="F106" s="231" t="s">
        <v>1759</v>
      </c>
      <c r="G106" s="43"/>
      <c r="H106" s="43"/>
      <c r="I106" s="232"/>
      <c r="J106" s="43"/>
      <c r="K106" s="43"/>
      <c r="L106" s="47"/>
      <c r="M106" s="233"/>
      <c r="N106" s="234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299</v>
      </c>
      <c r="AU106" s="20" t="s">
        <v>88</v>
      </c>
    </row>
    <row r="107" s="2" customFormat="1" ht="16.5" customHeight="1">
      <c r="A107" s="41"/>
      <c r="B107" s="42"/>
      <c r="C107" s="217" t="s">
        <v>182</v>
      </c>
      <c r="D107" s="217" t="s">
        <v>294</v>
      </c>
      <c r="E107" s="218" t="s">
        <v>1760</v>
      </c>
      <c r="F107" s="219" t="s">
        <v>1761</v>
      </c>
      <c r="G107" s="220" t="s">
        <v>1147</v>
      </c>
      <c r="H107" s="221">
        <v>1</v>
      </c>
      <c r="I107" s="222"/>
      <c r="J107" s="223">
        <f>ROUND(I107*H107,2)</f>
        <v>0</v>
      </c>
      <c r="K107" s="219" t="s">
        <v>42</v>
      </c>
      <c r="L107" s="47"/>
      <c r="M107" s="224" t="s">
        <v>42</v>
      </c>
      <c r="N107" s="225" t="s">
        <v>50</v>
      </c>
      <c r="O107" s="87"/>
      <c r="P107" s="226">
        <f>O107*H107</f>
        <v>0</v>
      </c>
      <c r="Q107" s="226">
        <v>0</v>
      </c>
      <c r="R107" s="226">
        <f>Q107*H107</f>
        <v>0</v>
      </c>
      <c r="S107" s="226">
        <v>0</v>
      </c>
      <c r="T107" s="227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8" t="s">
        <v>1733</v>
      </c>
      <c r="AT107" s="228" t="s">
        <v>294</v>
      </c>
      <c r="AU107" s="228" t="s">
        <v>88</v>
      </c>
      <c r="AY107" s="20" t="s">
        <v>292</v>
      </c>
      <c r="BE107" s="229">
        <f>IF(N107="základní",J107,0)</f>
        <v>0</v>
      </c>
      <c r="BF107" s="229">
        <f>IF(N107="snížená",J107,0)</f>
        <v>0</v>
      </c>
      <c r="BG107" s="229">
        <f>IF(N107="zákl. přenesená",J107,0)</f>
        <v>0</v>
      </c>
      <c r="BH107" s="229">
        <f>IF(N107="sníž. přenesená",J107,0)</f>
        <v>0</v>
      </c>
      <c r="BI107" s="229">
        <f>IF(N107="nulová",J107,0)</f>
        <v>0</v>
      </c>
      <c r="BJ107" s="20" t="s">
        <v>86</v>
      </c>
      <c r="BK107" s="229">
        <f>ROUND(I107*H107,2)</f>
        <v>0</v>
      </c>
      <c r="BL107" s="20" t="s">
        <v>1733</v>
      </c>
      <c r="BM107" s="228" t="s">
        <v>1762</v>
      </c>
    </row>
    <row r="108" s="2" customFormat="1">
      <c r="A108" s="41"/>
      <c r="B108" s="42"/>
      <c r="C108" s="43"/>
      <c r="D108" s="237" t="s">
        <v>324</v>
      </c>
      <c r="E108" s="43"/>
      <c r="F108" s="268" t="s">
        <v>1763</v>
      </c>
      <c r="G108" s="43"/>
      <c r="H108" s="43"/>
      <c r="I108" s="232"/>
      <c r="J108" s="43"/>
      <c r="K108" s="43"/>
      <c r="L108" s="47"/>
      <c r="M108" s="233"/>
      <c r="N108" s="234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324</v>
      </c>
      <c r="AU108" s="20" t="s">
        <v>88</v>
      </c>
    </row>
    <row r="109" s="12" customFormat="1" ht="22.8" customHeight="1">
      <c r="A109" s="12"/>
      <c r="B109" s="201"/>
      <c r="C109" s="202"/>
      <c r="D109" s="203" t="s">
        <v>78</v>
      </c>
      <c r="E109" s="215" t="s">
        <v>1764</v>
      </c>
      <c r="F109" s="215" t="s">
        <v>1765</v>
      </c>
      <c r="G109" s="202"/>
      <c r="H109" s="202"/>
      <c r="I109" s="205"/>
      <c r="J109" s="216">
        <f>BK109</f>
        <v>0</v>
      </c>
      <c r="K109" s="202"/>
      <c r="L109" s="207"/>
      <c r="M109" s="208"/>
      <c r="N109" s="209"/>
      <c r="O109" s="209"/>
      <c r="P109" s="210">
        <f>SUM(P110:P117)</f>
        <v>0</v>
      </c>
      <c r="Q109" s="209"/>
      <c r="R109" s="210">
        <f>SUM(R110:R117)</f>
        <v>0</v>
      </c>
      <c r="S109" s="209"/>
      <c r="T109" s="211">
        <f>SUM(T110:T117)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12" t="s">
        <v>256</v>
      </c>
      <c r="AT109" s="213" t="s">
        <v>78</v>
      </c>
      <c r="AU109" s="213" t="s">
        <v>86</v>
      </c>
      <c r="AY109" s="212" t="s">
        <v>292</v>
      </c>
      <c r="BK109" s="214">
        <f>SUM(BK110:BK117)</f>
        <v>0</v>
      </c>
    </row>
    <row r="110" s="2" customFormat="1" ht="16.5" customHeight="1">
      <c r="A110" s="41"/>
      <c r="B110" s="42"/>
      <c r="C110" s="217" t="s">
        <v>340</v>
      </c>
      <c r="D110" s="217" t="s">
        <v>294</v>
      </c>
      <c r="E110" s="218" t="s">
        <v>1766</v>
      </c>
      <c r="F110" s="219" t="s">
        <v>1765</v>
      </c>
      <c r="G110" s="220" t="s">
        <v>1732</v>
      </c>
      <c r="H110" s="221">
        <v>1</v>
      </c>
      <c r="I110" s="222"/>
      <c r="J110" s="223">
        <f>ROUND(I110*H110,2)</f>
        <v>0</v>
      </c>
      <c r="K110" s="219" t="s">
        <v>297</v>
      </c>
      <c r="L110" s="47"/>
      <c r="M110" s="224" t="s">
        <v>42</v>
      </c>
      <c r="N110" s="225" t="s">
        <v>50</v>
      </c>
      <c r="O110" s="87"/>
      <c r="P110" s="226">
        <f>O110*H110</f>
        <v>0</v>
      </c>
      <c r="Q110" s="226">
        <v>0</v>
      </c>
      <c r="R110" s="226">
        <f>Q110*H110</f>
        <v>0</v>
      </c>
      <c r="S110" s="226">
        <v>0</v>
      </c>
      <c r="T110" s="227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8" t="s">
        <v>1733</v>
      </c>
      <c r="AT110" s="228" t="s">
        <v>294</v>
      </c>
      <c r="AU110" s="228" t="s">
        <v>88</v>
      </c>
      <c r="AY110" s="20" t="s">
        <v>292</v>
      </c>
      <c r="BE110" s="229">
        <f>IF(N110="základní",J110,0)</f>
        <v>0</v>
      </c>
      <c r="BF110" s="229">
        <f>IF(N110="snížená",J110,0)</f>
        <v>0</v>
      </c>
      <c r="BG110" s="229">
        <f>IF(N110="zákl. přenesená",J110,0)</f>
        <v>0</v>
      </c>
      <c r="BH110" s="229">
        <f>IF(N110="sníž. přenesená",J110,0)</f>
        <v>0</v>
      </c>
      <c r="BI110" s="229">
        <f>IF(N110="nulová",J110,0)</f>
        <v>0</v>
      </c>
      <c r="BJ110" s="20" t="s">
        <v>86</v>
      </c>
      <c r="BK110" s="229">
        <f>ROUND(I110*H110,2)</f>
        <v>0</v>
      </c>
      <c r="BL110" s="20" t="s">
        <v>1733</v>
      </c>
      <c r="BM110" s="228" t="s">
        <v>1767</v>
      </c>
    </row>
    <row r="111" s="2" customFormat="1">
      <c r="A111" s="41"/>
      <c r="B111" s="42"/>
      <c r="C111" s="43"/>
      <c r="D111" s="230" t="s">
        <v>299</v>
      </c>
      <c r="E111" s="43"/>
      <c r="F111" s="231" t="s">
        <v>1768</v>
      </c>
      <c r="G111" s="43"/>
      <c r="H111" s="43"/>
      <c r="I111" s="232"/>
      <c r="J111" s="43"/>
      <c r="K111" s="43"/>
      <c r="L111" s="47"/>
      <c r="M111" s="233"/>
      <c r="N111" s="234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299</v>
      </c>
      <c r="AU111" s="20" t="s">
        <v>88</v>
      </c>
    </row>
    <row r="112" s="2" customFormat="1">
      <c r="A112" s="41"/>
      <c r="B112" s="42"/>
      <c r="C112" s="43"/>
      <c r="D112" s="237" t="s">
        <v>324</v>
      </c>
      <c r="E112" s="43"/>
      <c r="F112" s="268" t="s">
        <v>1769</v>
      </c>
      <c r="G112" s="43"/>
      <c r="H112" s="43"/>
      <c r="I112" s="232"/>
      <c r="J112" s="43"/>
      <c r="K112" s="43"/>
      <c r="L112" s="47"/>
      <c r="M112" s="233"/>
      <c r="N112" s="234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324</v>
      </c>
      <c r="AU112" s="20" t="s">
        <v>88</v>
      </c>
    </row>
    <row r="113" s="2" customFormat="1" ht="16.5" customHeight="1">
      <c r="A113" s="41"/>
      <c r="B113" s="42"/>
      <c r="C113" s="217" t="s">
        <v>144</v>
      </c>
      <c r="D113" s="217" t="s">
        <v>294</v>
      </c>
      <c r="E113" s="218" t="s">
        <v>1770</v>
      </c>
      <c r="F113" s="219" t="s">
        <v>1771</v>
      </c>
      <c r="G113" s="220" t="s">
        <v>1732</v>
      </c>
      <c r="H113" s="221">
        <v>1</v>
      </c>
      <c r="I113" s="222"/>
      <c r="J113" s="223">
        <f>ROUND(I113*H113,2)</f>
        <v>0</v>
      </c>
      <c r="K113" s="219" t="s">
        <v>297</v>
      </c>
      <c r="L113" s="47"/>
      <c r="M113" s="224" t="s">
        <v>42</v>
      </c>
      <c r="N113" s="225" t="s">
        <v>50</v>
      </c>
      <c r="O113" s="87"/>
      <c r="P113" s="226">
        <f>O113*H113</f>
        <v>0</v>
      </c>
      <c r="Q113" s="226">
        <v>0</v>
      </c>
      <c r="R113" s="226">
        <f>Q113*H113</f>
        <v>0</v>
      </c>
      <c r="S113" s="226">
        <v>0</v>
      </c>
      <c r="T113" s="227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8" t="s">
        <v>1733</v>
      </c>
      <c r="AT113" s="228" t="s">
        <v>294</v>
      </c>
      <c r="AU113" s="228" t="s">
        <v>88</v>
      </c>
      <c r="AY113" s="20" t="s">
        <v>292</v>
      </c>
      <c r="BE113" s="229">
        <f>IF(N113="základní",J113,0)</f>
        <v>0</v>
      </c>
      <c r="BF113" s="229">
        <f>IF(N113="snížená",J113,0)</f>
        <v>0</v>
      </c>
      <c r="BG113" s="229">
        <f>IF(N113="zákl. přenesená",J113,0)</f>
        <v>0</v>
      </c>
      <c r="BH113" s="229">
        <f>IF(N113="sníž. přenesená",J113,0)</f>
        <v>0</v>
      </c>
      <c r="BI113" s="229">
        <f>IF(N113="nulová",J113,0)</f>
        <v>0</v>
      </c>
      <c r="BJ113" s="20" t="s">
        <v>86</v>
      </c>
      <c r="BK113" s="229">
        <f>ROUND(I113*H113,2)</f>
        <v>0</v>
      </c>
      <c r="BL113" s="20" t="s">
        <v>1733</v>
      </c>
      <c r="BM113" s="228" t="s">
        <v>1772</v>
      </c>
    </row>
    <row r="114" s="2" customFormat="1">
      <c r="A114" s="41"/>
      <c r="B114" s="42"/>
      <c r="C114" s="43"/>
      <c r="D114" s="230" t="s">
        <v>299</v>
      </c>
      <c r="E114" s="43"/>
      <c r="F114" s="231" t="s">
        <v>1773</v>
      </c>
      <c r="G114" s="43"/>
      <c r="H114" s="43"/>
      <c r="I114" s="232"/>
      <c r="J114" s="43"/>
      <c r="K114" s="43"/>
      <c r="L114" s="47"/>
      <c r="M114" s="233"/>
      <c r="N114" s="234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299</v>
      </c>
      <c r="AU114" s="20" t="s">
        <v>88</v>
      </c>
    </row>
    <row r="115" s="2" customFormat="1">
      <c r="A115" s="41"/>
      <c r="B115" s="42"/>
      <c r="C115" s="43"/>
      <c r="D115" s="237" t="s">
        <v>324</v>
      </c>
      <c r="E115" s="43"/>
      <c r="F115" s="268" t="s">
        <v>1774</v>
      </c>
      <c r="G115" s="43"/>
      <c r="H115" s="43"/>
      <c r="I115" s="232"/>
      <c r="J115" s="43"/>
      <c r="K115" s="43"/>
      <c r="L115" s="47"/>
      <c r="M115" s="233"/>
      <c r="N115" s="234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324</v>
      </c>
      <c r="AU115" s="20" t="s">
        <v>88</v>
      </c>
    </row>
    <row r="116" s="2" customFormat="1" ht="16.5" customHeight="1">
      <c r="A116" s="41"/>
      <c r="B116" s="42"/>
      <c r="C116" s="217" t="s">
        <v>349</v>
      </c>
      <c r="D116" s="217" t="s">
        <v>294</v>
      </c>
      <c r="E116" s="218" t="s">
        <v>1775</v>
      </c>
      <c r="F116" s="219" t="s">
        <v>1776</v>
      </c>
      <c r="G116" s="220" t="s">
        <v>1732</v>
      </c>
      <c r="H116" s="221">
        <v>2</v>
      </c>
      <c r="I116" s="222"/>
      <c r="J116" s="223">
        <f>ROUND(I116*H116,2)</f>
        <v>0</v>
      </c>
      <c r="K116" s="219" t="s">
        <v>297</v>
      </c>
      <c r="L116" s="47"/>
      <c r="M116" s="224" t="s">
        <v>42</v>
      </c>
      <c r="N116" s="225" t="s">
        <v>50</v>
      </c>
      <c r="O116" s="87"/>
      <c r="P116" s="226">
        <f>O116*H116</f>
        <v>0</v>
      </c>
      <c r="Q116" s="226">
        <v>0</v>
      </c>
      <c r="R116" s="226">
        <f>Q116*H116</f>
        <v>0</v>
      </c>
      <c r="S116" s="226">
        <v>0</v>
      </c>
      <c r="T116" s="227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8" t="s">
        <v>1733</v>
      </c>
      <c r="AT116" s="228" t="s">
        <v>294</v>
      </c>
      <c r="AU116" s="228" t="s">
        <v>88</v>
      </c>
      <c r="AY116" s="20" t="s">
        <v>292</v>
      </c>
      <c r="BE116" s="229">
        <f>IF(N116="základní",J116,0)</f>
        <v>0</v>
      </c>
      <c r="BF116" s="229">
        <f>IF(N116="snížená",J116,0)</f>
        <v>0</v>
      </c>
      <c r="BG116" s="229">
        <f>IF(N116="zákl. přenesená",J116,0)</f>
        <v>0</v>
      </c>
      <c r="BH116" s="229">
        <f>IF(N116="sníž. přenesená",J116,0)</f>
        <v>0</v>
      </c>
      <c r="BI116" s="229">
        <f>IF(N116="nulová",J116,0)</f>
        <v>0</v>
      </c>
      <c r="BJ116" s="20" t="s">
        <v>86</v>
      </c>
      <c r="BK116" s="229">
        <f>ROUND(I116*H116,2)</f>
        <v>0</v>
      </c>
      <c r="BL116" s="20" t="s">
        <v>1733</v>
      </c>
      <c r="BM116" s="228" t="s">
        <v>1777</v>
      </c>
    </row>
    <row r="117" s="2" customFormat="1">
      <c r="A117" s="41"/>
      <c r="B117" s="42"/>
      <c r="C117" s="43"/>
      <c r="D117" s="230" t="s">
        <v>299</v>
      </c>
      <c r="E117" s="43"/>
      <c r="F117" s="231" t="s">
        <v>1778</v>
      </c>
      <c r="G117" s="43"/>
      <c r="H117" s="43"/>
      <c r="I117" s="232"/>
      <c r="J117" s="43"/>
      <c r="K117" s="43"/>
      <c r="L117" s="47"/>
      <c r="M117" s="279"/>
      <c r="N117" s="280"/>
      <c r="O117" s="281"/>
      <c r="P117" s="281"/>
      <c r="Q117" s="281"/>
      <c r="R117" s="281"/>
      <c r="S117" s="281"/>
      <c r="T117" s="282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299</v>
      </c>
      <c r="AU117" s="20" t="s">
        <v>88</v>
      </c>
    </row>
    <row r="118" s="2" customFormat="1" ht="6.96" customHeight="1">
      <c r="A118" s="41"/>
      <c r="B118" s="62"/>
      <c r="C118" s="63"/>
      <c r="D118" s="63"/>
      <c r="E118" s="63"/>
      <c r="F118" s="63"/>
      <c r="G118" s="63"/>
      <c r="H118" s="63"/>
      <c r="I118" s="63"/>
      <c r="J118" s="63"/>
      <c r="K118" s="63"/>
      <c r="L118" s="47"/>
      <c r="M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</sheetData>
  <sheetProtection sheet="1" autoFilter="0" formatColumns="0" formatRows="0" objects="1" scenarios="1" spinCount="100000" saltValue="0G0JmN76Zov9Y4ZvAXKRzkTwWKEmNfEMXeqkPm22yro/0qg8DQX4+Yvh/w/90RK6QaKzrLVTShHeQAXD9xjCvA==" hashValue="WpQZaKiV7J5embv9CGOOJz+mmOEYcq4tYauW+e8WV1x70B3dL63ka63jljz+Qci4VIgOdArFAKvApO8Uxr7HzA==" algorithmName="SHA-512" password="CC35"/>
  <autoFilter ref="C87:K11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6:H76"/>
    <mergeCell ref="E78:H78"/>
    <mergeCell ref="E80:H80"/>
    <mergeCell ref="L2:V2"/>
  </mergeCells>
  <hyperlinks>
    <hyperlink ref="F92" r:id="rId1" display="https://podminky.urs.cz/item/CS_URS_2024_02/012103000"/>
    <hyperlink ref="F95" r:id="rId2" display="https://podminky.urs.cz/item/CS_URS_2024_02/012203000"/>
    <hyperlink ref="F98" r:id="rId3" display="https://podminky.urs.cz/item/CS_URS_2024_02/012303000"/>
    <hyperlink ref="F101" r:id="rId4" display="https://podminky.urs.cz/item/CS_URS_2024_02/013254000"/>
    <hyperlink ref="F104" r:id="rId5" display="https://podminky.urs.cz/item/CS_URS_2024_02/013274000"/>
    <hyperlink ref="F106" r:id="rId6" display="https://podminky.urs.cz/item/CS_URS_2024_02/013284000"/>
    <hyperlink ref="F111" r:id="rId7" display="https://podminky.urs.cz/item/CS_URS_2024_02/030001000"/>
    <hyperlink ref="F114" r:id="rId8" display="https://podminky.urs.cz/item/CS_URS_2024_02/034303000"/>
    <hyperlink ref="F117" r:id="rId9" display="https://podminky.urs.cz/item/CS_URS_2024_02/034503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0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130.832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42"/>
      <c r="C3" s="143"/>
      <c r="D3" s="143"/>
      <c r="E3" s="143"/>
      <c r="F3" s="143"/>
      <c r="G3" s="143"/>
      <c r="H3" s="23"/>
    </row>
    <row r="4" s="1" customFormat="1" ht="24.96" customHeight="1">
      <c r="B4" s="23"/>
      <c r="C4" s="144" t="s">
        <v>1779</v>
      </c>
      <c r="H4" s="23"/>
    </row>
    <row r="5" s="1" customFormat="1" ht="12" customHeight="1">
      <c r="B5" s="23"/>
      <c r="C5" s="297" t="s">
        <v>13</v>
      </c>
      <c r="D5" s="153" t="s">
        <v>14</v>
      </c>
      <c r="E5" s="1"/>
      <c r="F5" s="1"/>
      <c r="H5" s="23"/>
    </row>
    <row r="6" s="1" customFormat="1" ht="36.96" customHeight="1">
      <c r="B6" s="23"/>
      <c r="C6" s="298" t="s">
        <v>16</v>
      </c>
      <c r="D6" s="299" t="s">
        <v>17</v>
      </c>
      <c r="E6" s="1"/>
      <c r="F6" s="1"/>
      <c r="H6" s="23"/>
    </row>
    <row r="7" s="1" customFormat="1" ht="16.5" customHeight="1">
      <c r="B7" s="23"/>
      <c r="C7" s="146" t="s">
        <v>24</v>
      </c>
      <c r="D7" s="150" t="str">
        <f>'Rekapitulace stavby'!AN8</f>
        <v>8. 1. 2023</v>
      </c>
      <c r="H7" s="23"/>
    </row>
    <row r="8" s="2" customFormat="1" ht="10.8" customHeight="1">
      <c r="A8" s="41"/>
      <c r="B8" s="47"/>
      <c r="C8" s="41"/>
      <c r="D8" s="41"/>
      <c r="E8" s="41"/>
      <c r="F8" s="41"/>
      <c r="G8" s="41"/>
      <c r="H8" s="47"/>
    </row>
    <row r="9" s="11" customFormat="1" ht="29.28" customHeight="1">
      <c r="A9" s="190"/>
      <c r="B9" s="300"/>
      <c r="C9" s="301" t="s">
        <v>60</v>
      </c>
      <c r="D9" s="302" t="s">
        <v>61</v>
      </c>
      <c r="E9" s="302" t="s">
        <v>279</v>
      </c>
      <c r="F9" s="303" t="s">
        <v>1780</v>
      </c>
      <c r="G9" s="190"/>
      <c r="H9" s="300"/>
    </row>
    <row r="10" s="2" customFormat="1" ht="26.4" customHeight="1">
      <c r="A10" s="41"/>
      <c r="B10" s="47"/>
      <c r="C10" s="304" t="s">
        <v>1781</v>
      </c>
      <c r="D10" s="304" t="s">
        <v>91</v>
      </c>
      <c r="E10" s="41"/>
      <c r="F10" s="41"/>
      <c r="G10" s="41"/>
      <c r="H10" s="47"/>
    </row>
    <row r="11" s="2" customFormat="1" ht="16.8" customHeight="1">
      <c r="A11" s="41"/>
      <c r="B11" s="47"/>
      <c r="C11" s="305" t="s">
        <v>114</v>
      </c>
      <c r="D11" s="306" t="s">
        <v>115</v>
      </c>
      <c r="E11" s="307" t="s">
        <v>116</v>
      </c>
      <c r="F11" s="308">
        <v>876.70000000000005</v>
      </c>
      <c r="G11" s="41"/>
      <c r="H11" s="47"/>
    </row>
    <row r="12" s="2" customFormat="1" ht="16.8" customHeight="1">
      <c r="A12" s="41"/>
      <c r="B12" s="47"/>
      <c r="C12" s="309" t="s">
        <v>42</v>
      </c>
      <c r="D12" s="309" t="s">
        <v>302</v>
      </c>
      <c r="E12" s="20" t="s">
        <v>42</v>
      </c>
      <c r="F12" s="310">
        <v>0</v>
      </c>
      <c r="G12" s="41"/>
      <c r="H12" s="47"/>
    </row>
    <row r="13" s="2" customFormat="1" ht="16.8" customHeight="1">
      <c r="A13" s="41"/>
      <c r="B13" s="47"/>
      <c r="C13" s="309" t="s">
        <v>114</v>
      </c>
      <c r="D13" s="309" t="s">
        <v>671</v>
      </c>
      <c r="E13" s="20" t="s">
        <v>42</v>
      </c>
      <c r="F13" s="310">
        <v>876.70000000000005</v>
      </c>
      <c r="G13" s="41"/>
      <c r="H13" s="47"/>
    </row>
    <row r="14" s="2" customFormat="1" ht="16.8" customHeight="1">
      <c r="A14" s="41"/>
      <c r="B14" s="47"/>
      <c r="C14" s="311" t="s">
        <v>1782</v>
      </c>
      <c r="D14" s="41"/>
      <c r="E14" s="41"/>
      <c r="F14" s="41"/>
      <c r="G14" s="41"/>
      <c r="H14" s="47"/>
    </row>
    <row r="15" s="2" customFormat="1" ht="16.8" customHeight="1">
      <c r="A15" s="41"/>
      <c r="B15" s="47"/>
      <c r="C15" s="309" t="s">
        <v>667</v>
      </c>
      <c r="D15" s="309" t="s">
        <v>1783</v>
      </c>
      <c r="E15" s="20" t="s">
        <v>116</v>
      </c>
      <c r="F15" s="310">
        <v>987</v>
      </c>
      <c r="G15" s="41"/>
      <c r="H15" s="47"/>
    </row>
    <row r="16" s="2" customFormat="1" ht="16.8" customHeight="1">
      <c r="A16" s="41"/>
      <c r="B16" s="47"/>
      <c r="C16" s="309" t="s">
        <v>370</v>
      </c>
      <c r="D16" s="309" t="s">
        <v>1784</v>
      </c>
      <c r="E16" s="20" t="s">
        <v>116</v>
      </c>
      <c r="F16" s="310">
        <v>2795.4949999999999</v>
      </c>
      <c r="G16" s="41"/>
      <c r="H16" s="47"/>
    </row>
    <row r="17" s="2" customFormat="1" ht="16.8" customHeight="1">
      <c r="A17" s="41"/>
      <c r="B17" s="47"/>
      <c r="C17" s="309" t="s">
        <v>631</v>
      </c>
      <c r="D17" s="309" t="s">
        <v>1785</v>
      </c>
      <c r="E17" s="20" t="s">
        <v>116</v>
      </c>
      <c r="F17" s="310">
        <v>2277.645</v>
      </c>
      <c r="G17" s="41"/>
      <c r="H17" s="47"/>
    </row>
    <row r="18" s="2" customFormat="1" ht="16.8" customHeight="1">
      <c r="A18" s="41"/>
      <c r="B18" s="47"/>
      <c r="C18" s="309" t="s">
        <v>643</v>
      </c>
      <c r="D18" s="309" t="s">
        <v>1786</v>
      </c>
      <c r="E18" s="20" t="s">
        <v>116</v>
      </c>
      <c r="F18" s="310">
        <v>2374</v>
      </c>
      <c r="G18" s="41"/>
      <c r="H18" s="47"/>
    </row>
    <row r="19" s="2" customFormat="1" ht="16.8" customHeight="1">
      <c r="A19" s="41"/>
      <c r="B19" s="47"/>
      <c r="C19" s="309" t="s">
        <v>649</v>
      </c>
      <c r="D19" s="309" t="s">
        <v>1787</v>
      </c>
      <c r="E19" s="20" t="s">
        <v>116</v>
      </c>
      <c r="F19" s="310">
        <v>2374</v>
      </c>
      <c r="G19" s="41"/>
      <c r="H19" s="47"/>
    </row>
    <row r="20" s="2" customFormat="1" ht="16.8" customHeight="1">
      <c r="A20" s="41"/>
      <c r="B20" s="47"/>
      <c r="C20" s="309" t="s">
        <v>654</v>
      </c>
      <c r="D20" s="309" t="s">
        <v>1788</v>
      </c>
      <c r="E20" s="20" t="s">
        <v>116</v>
      </c>
      <c r="F20" s="310">
        <v>3250.6999999999998</v>
      </c>
      <c r="G20" s="41"/>
      <c r="H20" s="47"/>
    </row>
    <row r="21" s="2" customFormat="1" ht="16.8" customHeight="1">
      <c r="A21" s="41"/>
      <c r="B21" s="47"/>
      <c r="C21" s="309" t="s">
        <v>673</v>
      </c>
      <c r="D21" s="309" t="s">
        <v>1789</v>
      </c>
      <c r="E21" s="20" t="s">
        <v>116</v>
      </c>
      <c r="F21" s="310">
        <v>876.70000000000005</v>
      </c>
      <c r="G21" s="41"/>
      <c r="H21" s="47"/>
    </row>
    <row r="22" s="2" customFormat="1" ht="16.8" customHeight="1">
      <c r="A22" s="41"/>
      <c r="B22" s="47"/>
      <c r="C22" s="305" t="s">
        <v>118</v>
      </c>
      <c r="D22" s="306" t="s">
        <v>115</v>
      </c>
      <c r="E22" s="307" t="s">
        <v>116</v>
      </c>
      <c r="F22" s="308">
        <v>110.3</v>
      </c>
      <c r="G22" s="41"/>
      <c r="H22" s="47"/>
    </row>
    <row r="23" s="2" customFormat="1" ht="16.8" customHeight="1">
      <c r="A23" s="41"/>
      <c r="B23" s="47"/>
      <c r="C23" s="309" t="s">
        <v>118</v>
      </c>
      <c r="D23" s="309" t="s">
        <v>672</v>
      </c>
      <c r="E23" s="20" t="s">
        <v>42</v>
      </c>
      <c r="F23" s="310">
        <v>110.3</v>
      </c>
      <c r="G23" s="41"/>
      <c r="H23" s="47"/>
    </row>
    <row r="24" s="2" customFormat="1" ht="16.8" customHeight="1">
      <c r="A24" s="41"/>
      <c r="B24" s="47"/>
      <c r="C24" s="311" t="s">
        <v>1782</v>
      </c>
      <c r="D24" s="41"/>
      <c r="E24" s="41"/>
      <c r="F24" s="41"/>
      <c r="G24" s="41"/>
      <c r="H24" s="47"/>
    </row>
    <row r="25" s="2" customFormat="1" ht="16.8" customHeight="1">
      <c r="A25" s="41"/>
      <c r="B25" s="47"/>
      <c r="C25" s="309" t="s">
        <v>667</v>
      </c>
      <c r="D25" s="309" t="s">
        <v>1783</v>
      </c>
      <c r="E25" s="20" t="s">
        <v>116</v>
      </c>
      <c r="F25" s="310">
        <v>987</v>
      </c>
      <c r="G25" s="41"/>
      <c r="H25" s="47"/>
    </row>
    <row r="26" s="2" customFormat="1" ht="16.8" customHeight="1">
      <c r="A26" s="41"/>
      <c r="B26" s="47"/>
      <c r="C26" s="309" t="s">
        <v>370</v>
      </c>
      <c r="D26" s="309" t="s">
        <v>1784</v>
      </c>
      <c r="E26" s="20" t="s">
        <v>116</v>
      </c>
      <c r="F26" s="310">
        <v>2795.4949999999999</v>
      </c>
      <c r="G26" s="41"/>
      <c r="H26" s="47"/>
    </row>
    <row r="27" s="2" customFormat="1" ht="16.8" customHeight="1">
      <c r="A27" s="41"/>
      <c r="B27" s="47"/>
      <c r="C27" s="309" t="s">
        <v>631</v>
      </c>
      <c r="D27" s="309" t="s">
        <v>1785</v>
      </c>
      <c r="E27" s="20" t="s">
        <v>116</v>
      </c>
      <c r="F27" s="310">
        <v>2277.645</v>
      </c>
      <c r="G27" s="41"/>
      <c r="H27" s="47"/>
    </row>
    <row r="28" s="2" customFormat="1" ht="16.8" customHeight="1">
      <c r="A28" s="41"/>
      <c r="B28" s="47"/>
      <c r="C28" s="309" t="s">
        <v>1181</v>
      </c>
      <c r="D28" s="309" t="s">
        <v>1790</v>
      </c>
      <c r="E28" s="20" t="s">
        <v>116</v>
      </c>
      <c r="F28" s="310">
        <v>357.09500000000003</v>
      </c>
      <c r="G28" s="41"/>
      <c r="H28" s="47"/>
    </row>
    <row r="29" s="2" customFormat="1" ht="16.8" customHeight="1">
      <c r="A29" s="41"/>
      <c r="B29" s="47"/>
      <c r="C29" s="309" t="s">
        <v>643</v>
      </c>
      <c r="D29" s="309" t="s">
        <v>1786</v>
      </c>
      <c r="E29" s="20" t="s">
        <v>116</v>
      </c>
      <c r="F29" s="310">
        <v>2374</v>
      </c>
      <c r="G29" s="41"/>
      <c r="H29" s="47"/>
    </row>
    <row r="30" s="2" customFormat="1" ht="16.8" customHeight="1">
      <c r="A30" s="41"/>
      <c r="B30" s="47"/>
      <c r="C30" s="309" t="s">
        <v>649</v>
      </c>
      <c r="D30" s="309" t="s">
        <v>1787</v>
      </c>
      <c r="E30" s="20" t="s">
        <v>116</v>
      </c>
      <c r="F30" s="310">
        <v>2374</v>
      </c>
      <c r="G30" s="41"/>
      <c r="H30" s="47"/>
    </row>
    <row r="31" s="2" customFormat="1" ht="16.8" customHeight="1">
      <c r="A31" s="41"/>
      <c r="B31" s="47"/>
      <c r="C31" s="309" t="s">
        <v>654</v>
      </c>
      <c r="D31" s="309" t="s">
        <v>1788</v>
      </c>
      <c r="E31" s="20" t="s">
        <v>116</v>
      </c>
      <c r="F31" s="310">
        <v>3250.6999999999998</v>
      </c>
      <c r="G31" s="41"/>
      <c r="H31" s="47"/>
    </row>
    <row r="32" s="2" customFormat="1" ht="16.8" customHeight="1">
      <c r="A32" s="41"/>
      <c r="B32" s="47"/>
      <c r="C32" s="305" t="s">
        <v>121</v>
      </c>
      <c r="D32" s="306" t="s">
        <v>115</v>
      </c>
      <c r="E32" s="307" t="s">
        <v>116</v>
      </c>
      <c r="F32" s="308">
        <v>362.30000000000001</v>
      </c>
      <c r="G32" s="41"/>
      <c r="H32" s="47"/>
    </row>
    <row r="33" s="2" customFormat="1" ht="16.8" customHeight="1">
      <c r="A33" s="41"/>
      <c r="B33" s="47"/>
      <c r="C33" s="309" t="s">
        <v>42</v>
      </c>
      <c r="D33" s="309" t="s">
        <v>302</v>
      </c>
      <c r="E33" s="20" t="s">
        <v>42</v>
      </c>
      <c r="F33" s="310">
        <v>0</v>
      </c>
      <c r="G33" s="41"/>
      <c r="H33" s="47"/>
    </row>
    <row r="34" s="2" customFormat="1" ht="16.8" customHeight="1">
      <c r="A34" s="41"/>
      <c r="B34" s="47"/>
      <c r="C34" s="309" t="s">
        <v>121</v>
      </c>
      <c r="D34" s="309" t="s">
        <v>664</v>
      </c>
      <c r="E34" s="20" t="s">
        <v>42</v>
      </c>
      <c r="F34" s="310">
        <v>362.30000000000001</v>
      </c>
      <c r="G34" s="41"/>
      <c r="H34" s="47"/>
    </row>
    <row r="35" s="2" customFormat="1" ht="16.8" customHeight="1">
      <c r="A35" s="41"/>
      <c r="B35" s="47"/>
      <c r="C35" s="311" t="s">
        <v>1782</v>
      </c>
      <c r="D35" s="41"/>
      <c r="E35" s="41"/>
      <c r="F35" s="41"/>
      <c r="G35" s="41"/>
      <c r="H35" s="47"/>
    </row>
    <row r="36" s="2" customFormat="1" ht="16.8" customHeight="1">
      <c r="A36" s="41"/>
      <c r="B36" s="47"/>
      <c r="C36" s="309" t="s">
        <v>660</v>
      </c>
      <c r="D36" s="309" t="s">
        <v>1791</v>
      </c>
      <c r="E36" s="20" t="s">
        <v>116</v>
      </c>
      <c r="F36" s="310">
        <v>1387</v>
      </c>
      <c r="G36" s="41"/>
      <c r="H36" s="47"/>
    </row>
    <row r="37" s="2" customFormat="1" ht="16.8" customHeight="1">
      <c r="A37" s="41"/>
      <c r="B37" s="47"/>
      <c r="C37" s="309" t="s">
        <v>370</v>
      </c>
      <c r="D37" s="309" t="s">
        <v>1784</v>
      </c>
      <c r="E37" s="20" t="s">
        <v>116</v>
      </c>
      <c r="F37" s="310">
        <v>2795.4949999999999</v>
      </c>
      <c r="G37" s="41"/>
      <c r="H37" s="47"/>
    </row>
    <row r="38" s="2" customFormat="1" ht="16.8" customHeight="1">
      <c r="A38" s="41"/>
      <c r="B38" s="47"/>
      <c r="C38" s="309" t="s">
        <v>637</v>
      </c>
      <c r="D38" s="309" t="s">
        <v>1792</v>
      </c>
      <c r="E38" s="20" t="s">
        <v>116</v>
      </c>
      <c r="F38" s="310">
        <v>420.10000000000002</v>
      </c>
      <c r="G38" s="41"/>
      <c r="H38" s="47"/>
    </row>
    <row r="39" s="2" customFormat="1" ht="16.8" customHeight="1">
      <c r="A39" s="41"/>
      <c r="B39" s="47"/>
      <c r="C39" s="309" t="s">
        <v>1181</v>
      </c>
      <c r="D39" s="309" t="s">
        <v>1790</v>
      </c>
      <c r="E39" s="20" t="s">
        <v>116</v>
      </c>
      <c r="F39" s="310">
        <v>357.09500000000003</v>
      </c>
      <c r="G39" s="41"/>
      <c r="H39" s="47"/>
    </row>
    <row r="40" s="2" customFormat="1" ht="16.8" customHeight="1">
      <c r="A40" s="41"/>
      <c r="B40" s="47"/>
      <c r="C40" s="309" t="s">
        <v>643</v>
      </c>
      <c r="D40" s="309" t="s">
        <v>1786</v>
      </c>
      <c r="E40" s="20" t="s">
        <v>116</v>
      </c>
      <c r="F40" s="310">
        <v>2374</v>
      </c>
      <c r="G40" s="41"/>
      <c r="H40" s="47"/>
    </row>
    <row r="41" s="2" customFormat="1" ht="16.8" customHeight="1">
      <c r="A41" s="41"/>
      <c r="B41" s="47"/>
      <c r="C41" s="309" t="s">
        <v>649</v>
      </c>
      <c r="D41" s="309" t="s">
        <v>1787</v>
      </c>
      <c r="E41" s="20" t="s">
        <v>116</v>
      </c>
      <c r="F41" s="310">
        <v>2374</v>
      </c>
      <c r="G41" s="41"/>
      <c r="H41" s="47"/>
    </row>
    <row r="42" s="2" customFormat="1" ht="16.8" customHeight="1">
      <c r="A42" s="41"/>
      <c r="B42" s="47"/>
      <c r="C42" s="309" t="s">
        <v>654</v>
      </c>
      <c r="D42" s="309" t="s">
        <v>1788</v>
      </c>
      <c r="E42" s="20" t="s">
        <v>116</v>
      </c>
      <c r="F42" s="310">
        <v>3250.6999999999998</v>
      </c>
      <c r="G42" s="41"/>
      <c r="H42" s="47"/>
    </row>
    <row r="43" s="2" customFormat="1" ht="16.8" customHeight="1">
      <c r="A43" s="41"/>
      <c r="B43" s="47"/>
      <c r="C43" s="305" t="s">
        <v>123</v>
      </c>
      <c r="D43" s="306" t="s">
        <v>115</v>
      </c>
      <c r="E43" s="307" t="s">
        <v>116</v>
      </c>
      <c r="F43" s="308">
        <v>1024.7000000000001</v>
      </c>
      <c r="G43" s="41"/>
      <c r="H43" s="47"/>
    </row>
    <row r="44" s="2" customFormat="1" ht="16.8" customHeight="1">
      <c r="A44" s="41"/>
      <c r="B44" s="47"/>
      <c r="C44" s="309" t="s">
        <v>123</v>
      </c>
      <c r="D44" s="309" t="s">
        <v>665</v>
      </c>
      <c r="E44" s="20" t="s">
        <v>42</v>
      </c>
      <c r="F44" s="310">
        <v>1024.7000000000001</v>
      </c>
      <c r="G44" s="41"/>
      <c r="H44" s="47"/>
    </row>
    <row r="45" s="2" customFormat="1" ht="16.8" customHeight="1">
      <c r="A45" s="41"/>
      <c r="B45" s="47"/>
      <c r="C45" s="311" t="s">
        <v>1782</v>
      </c>
      <c r="D45" s="41"/>
      <c r="E45" s="41"/>
      <c r="F45" s="41"/>
      <c r="G45" s="41"/>
      <c r="H45" s="47"/>
    </row>
    <row r="46" s="2" customFormat="1" ht="16.8" customHeight="1">
      <c r="A46" s="41"/>
      <c r="B46" s="47"/>
      <c r="C46" s="309" t="s">
        <v>660</v>
      </c>
      <c r="D46" s="309" t="s">
        <v>1791</v>
      </c>
      <c r="E46" s="20" t="s">
        <v>116</v>
      </c>
      <c r="F46" s="310">
        <v>1387</v>
      </c>
      <c r="G46" s="41"/>
      <c r="H46" s="47"/>
    </row>
    <row r="47" s="2" customFormat="1" ht="16.8" customHeight="1">
      <c r="A47" s="41"/>
      <c r="B47" s="47"/>
      <c r="C47" s="309" t="s">
        <v>370</v>
      </c>
      <c r="D47" s="309" t="s">
        <v>1784</v>
      </c>
      <c r="E47" s="20" t="s">
        <v>116</v>
      </c>
      <c r="F47" s="310">
        <v>2795.4949999999999</v>
      </c>
      <c r="G47" s="41"/>
      <c r="H47" s="47"/>
    </row>
    <row r="48" s="2" customFormat="1" ht="16.8" customHeight="1">
      <c r="A48" s="41"/>
      <c r="B48" s="47"/>
      <c r="C48" s="309" t="s">
        <v>631</v>
      </c>
      <c r="D48" s="309" t="s">
        <v>1785</v>
      </c>
      <c r="E48" s="20" t="s">
        <v>116</v>
      </c>
      <c r="F48" s="310">
        <v>2277.645</v>
      </c>
      <c r="G48" s="41"/>
      <c r="H48" s="47"/>
    </row>
    <row r="49" s="2" customFormat="1" ht="16.8" customHeight="1">
      <c r="A49" s="41"/>
      <c r="B49" s="47"/>
      <c r="C49" s="309" t="s">
        <v>643</v>
      </c>
      <c r="D49" s="309" t="s">
        <v>1786</v>
      </c>
      <c r="E49" s="20" t="s">
        <v>116</v>
      </c>
      <c r="F49" s="310">
        <v>2374</v>
      </c>
      <c r="G49" s="41"/>
      <c r="H49" s="47"/>
    </row>
    <row r="50" s="2" customFormat="1" ht="16.8" customHeight="1">
      <c r="A50" s="41"/>
      <c r="B50" s="47"/>
      <c r="C50" s="309" t="s">
        <v>649</v>
      </c>
      <c r="D50" s="309" t="s">
        <v>1787</v>
      </c>
      <c r="E50" s="20" t="s">
        <v>116</v>
      </c>
      <c r="F50" s="310">
        <v>2374</v>
      </c>
      <c r="G50" s="41"/>
      <c r="H50" s="47"/>
    </row>
    <row r="51" s="2" customFormat="1" ht="16.8" customHeight="1">
      <c r="A51" s="41"/>
      <c r="B51" s="47"/>
      <c r="C51" s="309" t="s">
        <v>654</v>
      </c>
      <c r="D51" s="309" t="s">
        <v>1788</v>
      </c>
      <c r="E51" s="20" t="s">
        <v>116</v>
      </c>
      <c r="F51" s="310">
        <v>3250.6999999999998</v>
      </c>
      <c r="G51" s="41"/>
      <c r="H51" s="47"/>
    </row>
    <row r="52" s="2" customFormat="1" ht="16.8" customHeight="1">
      <c r="A52" s="41"/>
      <c r="B52" s="47"/>
      <c r="C52" s="305" t="s">
        <v>125</v>
      </c>
      <c r="D52" s="306" t="s">
        <v>126</v>
      </c>
      <c r="E52" s="307" t="s">
        <v>116</v>
      </c>
      <c r="F52" s="308">
        <v>75.299999999999997</v>
      </c>
      <c r="G52" s="41"/>
      <c r="H52" s="47"/>
    </row>
    <row r="53" s="2" customFormat="1" ht="16.8" customHeight="1">
      <c r="A53" s="41"/>
      <c r="B53" s="47"/>
      <c r="C53" s="309" t="s">
        <v>42</v>
      </c>
      <c r="D53" s="309" t="s">
        <v>302</v>
      </c>
      <c r="E53" s="20" t="s">
        <v>42</v>
      </c>
      <c r="F53" s="310">
        <v>0</v>
      </c>
      <c r="G53" s="41"/>
      <c r="H53" s="47"/>
    </row>
    <row r="54" s="2" customFormat="1" ht="16.8" customHeight="1">
      <c r="A54" s="41"/>
      <c r="B54" s="47"/>
      <c r="C54" s="309" t="s">
        <v>125</v>
      </c>
      <c r="D54" s="309" t="s">
        <v>706</v>
      </c>
      <c r="E54" s="20" t="s">
        <v>42</v>
      </c>
      <c r="F54" s="310">
        <v>75.299999999999997</v>
      </c>
      <c r="G54" s="41"/>
      <c r="H54" s="47"/>
    </row>
    <row r="55" s="2" customFormat="1" ht="16.8" customHeight="1">
      <c r="A55" s="41"/>
      <c r="B55" s="47"/>
      <c r="C55" s="311" t="s">
        <v>1782</v>
      </c>
      <c r="D55" s="41"/>
      <c r="E55" s="41"/>
      <c r="F55" s="41"/>
      <c r="G55" s="41"/>
      <c r="H55" s="47"/>
    </row>
    <row r="56" s="2" customFormat="1" ht="16.8" customHeight="1">
      <c r="A56" s="41"/>
      <c r="B56" s="47"/>
      <c r="C56" s="309" t="s">
        <v>702</v>
      </c>
      <c r="D56" s="309" t="s">
        <v>1793</v>
      </c>
      <c r="E56" s="20" t="s">
        <v>116</v>
      </c>
      <c r="F56" s="310">
        <v>170.69999999999999</v>
      </c>
      <c r="G56" s="41"/>
      <c r="H56" s="47"/>
    </row>
    <row r="57" s="2" customFormat="1" ht="16.8" customHeight="1">
      <c r="A57" s="41"/>
      <c r="B57" s="47"/>
      <c r="C57" s="309" t="s">
        <v>370</v>
      </c>
      <c r="D57" s="309" t="s">
        <v>1784</v>
      </c>
      <c r="E57" s="20" t="s">
        <v>116</v>
      </c>
      <c r="F57" s="310">
        <v>2795.4949999999999</v>
      </c>
      <c r="G57" s="41"/>
      <c r="H57" s="47"/>
    </row>
    <row r="58" s="2" customFormat="1" ht="16.8" customHeight="1">
      <c r="A58" s="41"/>
      <c r="B58" s="47"/>
      <c r="C58" s="309" t="s">
        <v>625</v>
      </c>
      <c r="D58" s="309" t="s">
        <v>1794</v>
      </c>
      <c r="E58" s="20" t="s">
        <v>116</v>
      </c>
      <c r="F58" s="310">
        <v>112.90000000000001</v>
      </c>
      <c r="G58" s="41"/>
      <c r="H58" s="47"/>
    </row>
    <row r="59" s="2" customFormat="1" ht="16.8" customHeight="1">
      <c r="A59" s="41"/>
      <c r="B59" s="47"/>
      <c r="C59" s="309" t="s">
        <v>631</v>
      </c>
      <c r="D59" s="309" t="s">
        <v>1785</v>
      </c>
      <c r="E59" s="20" t="s">
        <v>116</v>
      </c>
      <c r="F59" s="310">
        <v>2277.645</v>
      </c>
      <c r="G59" s="41"/>
      <c r="H59" s="47"/>
    </row>
    <row r="60" s="2" customFormat="1" ht="16.8" customHeight="1">
      <c r="A60" s="41"/>
      <c r="B60" s="47"/>
      <c r="C60" s="309" t="s">
        <v>1181</v>
      </c>
      <c r="D60" s="309" t="s">
        <v>1790</v>
      </c>
      <c r="E60" s="20" t="s">
        <v>116</v>
      </c>
      <c r="F60" s="310">
        <v>357.09500000000003</v>
      </c>
      <c r="G60" s="41"/>
      <c r="H60" s="47"/>
    </row>
    <row r="61" s="2" customFormat="1" ht="16.8" customHeight="1">
      <c r="A61" s="41"/>
      <c r="B61" s="47"/>
      <c r="C61" s="309" t="s">
        <v>711</v>
      </c>
      <c r="D61" s="309" t="s">
        <v>712</v>
      </c>
      <c r="E61" s="20" t="s">
        <v>116</v>
      </c>
      <c r="F61" s="310">
        <v>77.558999999999998</v>
      </c>
      <c r="G61" s="41"/>
      <c r="H61" s="47"/>
    </row>
    <row r="62" s="2" customFormat="1" ht="16.8" customHeight="1">
      <c r="A62" s="41"/>
      <c r="B62" s="47"/>
      <c r="C62" s="305" t="s">
        <v>128</v>
      </c>
      <c r="D62" s="306" t="s">
        <v>126</v>
      </c>
      <c r="E62" s="307" t="s">
        <v>116</v>
      </c>
      <c r="F62" s="308">
        <v>37.600000000000001</v>
      </c>
      <c r="G62" s="41"/>
      <c r="H62" s="47"/>
    </row>
    <row r="63" s="2" customFormat="1" ht="16.8" customHeight="1">
      <c r="A63" s="41"/>
      <c r="B63" s="47"/>
      <c r="C63" s="309" t="s">
        <v>128</v>
      </c>
      <c r="D63" s="309" t="s">
        <v>707</v>
      </c>
      <c r="E63" s="20" t="s">
        <v>42</v>
      </c>
      <c r="F63" s="310">
        <v>37.600000000000001</v>
      </c>
      <c r="G63" s="41"/>
      <c r="H63" s="47"/>
    </row>
    <row r="64" s="2" customFormat="1" ht="16.8" customHeight="1">
      <c r="A64" s="41"/>
      <c r="B64" s="47"/>
      <c r="C64" s="311" t="s">
        <v>1782</v>
      </c>
      <c r="D64" s="41"/>
      <c r="E64" s="41"/>
      <c r="F64" s="41"/>
      <c r="G64" s="41"/>
      <c r="H64" s="47"/>
    </row>
    <row r="65" s="2" customFormat="1" ht="16.8" customHeight="1">
      <c r="A65" s="41"/>
      <c r="B65" s="47"/>
      <c r="C65" s="309" t="s">
        <v>702</v>
      </c>
      <c r="D65" s="309" t="s">
        <v>1793</v>
      </c>
      <c r="E65" s="20" t="s">
        <v>116</v>
      </c>
      <c r="F65" s="310">
        <v>170.69999999999999</v>
      </c>
      <c r="G65" s="41"/>
      <c r="H65" s="47"/>
    </row>
    <row r="66" s="2" customFormat="1" ht="16.8" customHeight="1">
      <c r="A66" s="41"/>
      <c r="B66" s="47"/>
      <c r="C66" s="309" t="s">
        <v>370</v>
      </c>
      <c r="D66" s="309" t="s">
        <v>1784</v>
      </c>
      <c r="E66" s="20" t="s">
        <v>116</v>
      </c>
      <c r="F66" s="310">
        <v>2795.4949999999999</v>
      </c>
      <c r="G66" s="41"/>
      <c r="H66" s="47"/>
    </row>
    <row r="67" s="2" customFormat="1" ht="16.8" customHeight="1">
      <c r="A67" s="41"/>
      <c r="B67" s="47"/>
      <c r="C67" s="309" t="s">
        <v>625</v>
      </c>
      <c r="D67" s="309" t="s">
        <v>1794</v>
      </c>
      <c r="E67" s="20" t="s">
        <v>116</v>
      </c>
      <c r="F67" s="310">
        <v>112.90000000000001</v>
      </c>
      <c r="G67" s="41"/>
      <c r="H67" s="47"/>
    </row>
    <row r="68" s="2" customFormat="1" ht="16.8" customHeight="1">
      <c r="A68" s="41"/>
      <c r="B68" s="47"/>
      <c r="C68" s="309" t="s">
        <v>631</v>
      </c>
      <c r="D68" s="309" t="s">
        <v>1785</v>
      </c>
      <c r="E68" s="20" t="s">
        <v>116</v>
      </c>
      <c r="F68" s="310">
        <v>2277.645</v>
      </c>
      <c r="G68" s="41"/>
      <c r="H68" s="47"/>
    </row>
    <row r="69" s="2" customFormat="1" ht="16.8" customHeight="1">
      <c r="A69" s="41"/>
      <c r="B69" s="47"/>
      <c r="C69" s="309" t="s">
        <v>1181</v>
      </c>
      <c r="D69" s="309" t="s">
        <v>1790</v>
      </c>
      <c r="E69" s="20" t="s">
        <v>116</v>
      </c>
      <c r="F69" s="310">
        <v>357.09500000000003</v>
      </c>
      <c r="G69" s="41"/>
      <c r="H69" s="47"/>
    </row>
    <row r="70" s="2" customFormat="1" ht="16.8" customHeight="1">
      <c r="A70" s="41"/>
      <c r="B70" s="47"/>
      <c r="C70" s="309" t="s">
        <v>716</v>
      </c>
      <c r="D70" s="309" t="s">
        <v>717</v>
      </c>
      <c r="E70" s="20" t="s">
        <v>116</v>
      </c>
      <c r="F70" s="310">
        <v>82.915000000000006</v>
      </c>
      <c r="G70" s="41"/>
      <c r="H70" s="47"/>
    </row>
    <row r="71" s="2" customFormat="1" ht="16.8" customHeight="1">
      <c r="A71" s="41"/>
      <c r="B71" s="47"/>
      <c r="C71" s="305" t="s">
        <v>131</v>
      </c>
      <c r="D71" s="306" t="s">
        <v>126</v>
      </c>
      <c r="E71" s="307" t="s">
        <v>116</v>
      </c>
      <c r="F71" s="308">
        <v>42.899999999999999</v>
      </c>
      <c r="G71" s="41"/>
      <c r="H71" s="47"/>
    </row>
    <row r="72" s="2" customFormat="1" ht="16.8" customHeight="1">
      <c r="A72" s="41"/>
      <c r="B72" s="47"/>
      <c r="C72" s="309" t="s">
        <v>131</v>
      </c>
      <c r="D72" s="309" t="s">
        <v>708</v>
      </c>
      <c r="E72" s="20" t="s">
        <v>42</v>
      </c>
      <c r="F72" s="310">
        <v>42.899999999999999</v>
      </c>
      <c r="G72" s="41"/>
      <c r="H72" s="47"/>
    </row>
    <row r="73" s="2" customFormat="1" ht="16.8" customHeight="1">
      <c r="A73" s="41"/>
      <c r="B73" s="47"/>
      <c r="C73" s="311" t="s">
        <v>1782</v>
      </c>
      <c r="D73" s="41"/>
      <c r="E73" s="41"/>
      <c r="F73" s="41"/>
      <c r="G73" s="41"/>
      <c r="H73" s="47"/>
    </row>
    <row r="74" s="2" customFormat="1" ht="16.8" customHeight="1">
      <c r="A74" s="41"/>
      <c r="B74" s="47"/>
      <c r="C74" s="309" t="s">
        <v>702</v>
      </c>
      <c r="D74" s="309" t="s">
        <v>1793</v>
      </c>
      <c r="E74" s="20" t="s">
        <v>116</v>
      </c>
      <c r="F74" s="310">
        <v>170.69999999999999</v>
      </c>
      <c r="G74" s="41"/>
      <c r="H74" s="47"/>
    </row>
    <row r="75" s="2" customFormat="1" ht="16.8" customHeight="1">
      <c r="A75" s="41"/>
      <c r="B75" s="47"/>
      <c r="C75" s="309" t="s">
        <v>370</v>
      </c>
      <c r="D75" s="309" t="s">
        <v>1784</v>
      </c>
      <c r="E75" s="20" t="s">
        <v>116</v>
      </c>
      <c r="F75" s="310">
        <v>2795.4949999999999</v>
      </c>
      <c r="G75" s="41"/>
      <c r="H75" s="47"/>
    </row>
    <row r="76" s="2" customFormat="1" ht="16.8" customHeight="1">
      <c r="A76" s="41"/>
      <c r="B76" s="47"/>
      <c r="C76" s="309" t="s">
        <v>637</v>
      </c>
      <c r="D76" s="309" t="s">
        <v>1792</v>
      </c>
      <c r="E76" s="20" t="s">
        <v>116</v>
      </c>
      <c r="F76" s="310">
        <v>420.10000000000002</v>
      </c>
      <c r="G76" s="41"/>
      <c r="H76" s="47"/>
    </row>
    <row r="77" s="2" customFormat="1" ht="16.8" customHeight="1">
      <c r="A77" s="41"/>
      <c r="B77" s="47"/>
      <c r="C77" s="309" t="s">
        <v>1181</v>
      </c>
      <c r="D77" s="309" t="s">
        <v>1790</v>
      </c>
      <c r="E77" s="20" t="s">
        <v>116</v>
      </c>
      <c r="F77" s="310">
        <v>357.09500000000003</v>
      </c>
      <c r="G77" s="41"/>
      <c r="H77" s="47"/>
    </row>
    <row r="78" s="2" customFormat="1" ht="16.8" customHeight="1">
      <c r="A78" s="41"/>
      <c r="B78" s="47"/>
      <c r="C78" s="309" t="s">
        <v>716</v>
      </c>
      <c r="D78" s="309" t="s">
        <v>717</v>
      </c>
      <c r="E78" s="20" t="s">
        <v>116</v>
      </c>
      <c r="F78" s="310">
        <v>82.915000000000006</v>
      </c>
      <c r="G78" s="41"/>
      <c r="H78" s="47"/>
    </row>
    <row r="79" s="2" customFormat="1" ht="16.8" customHeight="1">
      <c r="A79" s="41"/>
      <c r="B79" s="47"/>
      <c r="C79" s="305" t="s">
        <v>134</v>
      </c>
      <c r="D79" s="306" t="s">
        <v>135</v>
      </c>
      <c r="E79" s="307" t="s">
        <v>116</v>
      </c>
      <c r="F79" s="308">
        <v>14.9</v>
      </c>
      <c r="G79" s="41"/>
      <c r="H79" s="47"/>
    </row>
    <row r="80" s="2" customFormat="1" ht="16.8" customHeight="1">
      <c r="A80" s="41"/>
      <c r="B80" s="47"/>
      <c r="C80" s="309" t="s">
        <v>134</v>
      </c>
      <c r="D80" s="309" t="s">
        <v>709</v>
      </c>
      <c r="E80" s="20" t="s">
        <v>42</v>
      </c>
      <c r="F80" s="310">
        <v>14.9</v>
      </c>
      <c r="G80" s="41"/>
      <c r="H80" s="47"/>
    </row>
    <row r="81" s="2" customFormat="1" ht="16.8" customHeight="1">
      <c r="A81" s="41"/>
      <c r="B81" s="47"/>
      <c r="C81" s="311" t="s">
        <v>1782</v>
      </c>
      <c r="D81" s="41"/>
      <c r="E81" s="41"/>
      <c r="F81" s="41"/>
      <c r="G81" s="41"/>
      <c r="H81" s="47"/>
    </row>
    <row r="82" s="2" customFormat="1" ht="16.8" customHeight="1">
      <c r="A82" s="41"/>
      <c r="B82" s="47"/>
      <c r="C82" s="309" t="s">
        <v>702</v>
      </c>
      <c r="D82" s="309" t="s">
        <v>1793</v>
      </c>
      <c r="E82" s="20" t="s">
        <v>116</v>
      </c>
      <c r="F82" s="310">
        <v>170.69999999999999</v>
      </c>
      <c r="G82" s="41"/>
      <c r="H82" s="47"/>
    </row>
    <row r="83" s="2" customFormat="1" ht="16.8" customHeight="1">
      <c r="A83" s="41"/>
      <c r="B83" s="47"/>
      <c r="C83" s="309" t="s">
        <v>370</v>
      </c>
      <c r="D83" s="309" t="s">
        <v>1784</v>
      </c>
      <c r="E83" s="20" t="s">
        <v>116</v>
      </c>
      <c r="F83" s="310">
        <v>2795.4949999999999</v>
      </c>
      <c r="G83" s="41"/>
      <c r="H83" s="47"/>
    </row>
    <row r="84" s="2" customFormat="1" ht="16.8" customHeight="1">
      <c r="A84" s="41"/>
      <c r="B84" s="47"/>
      <c r="C84" s="309" t="s">
        <v>637</v>
      </c>
      <c r="D84" s="309" t="s">
        <v>1792</v>
      </c>
      <c r="E84" s="20" t="s">
        <v>116</v>
      </c>
      <c r="F84" s="310">
        <v>420.10000000000002</v>
      </c>
      <c r="G84" s="41"/>
      <c r="H84" s="47"/>
    </row>
    <row r="85" s="2" customFormat="1" ht="16.8" customHeight="1">
      <c r="A85" s="41"/>
      <c r="B85" s="47"/>
      <c r="C85" s="309" t="s">
        <v>1181</v>
      </c>
      <c r="D85" s="309" t="s">
        <v>1790</v>
      </c>
      <c r="E85" s="20" t="s">
        <v>116</v>
      </c>
      <c r="F85" s="310">
        <v>357.09500000000003</v>
      </c>
      <c r="G85" s="41"/>
      <c r="H85" s="47"/>
    </row>
    <row r="86" s="2" customFormat="1" ht="16.8" customHeight="1">
      <c r="A86" s="41"/>
      <c r="B86" s="47"/>
      <c r="C86" s="309" t="s">
        <v>722</v>
      </c>
      <c r="D86" s="309" t="s">
        <v>723</v>
      </c>
      <c r="E86" s="20" t="s">
        <v>116</v>
      </c>
      <c r="F86" s="310">
        <v>15.347</v>
      </c>
      <c r="G86" s="41"/>
      <c r="H86" s="47"/>
    </row>
    <row r="87" s="2" customFormat="1" ht="16.8" customHeight="1">
      <c r="A87" s="41"/>
      <c r="B87" s="47"/>
      <c r="C87" s="305" t="s">
        <v>138</v>
      </c>
      <c r="D87" s="306" t="s">
        <v>126</v>
      </c>
      <c r="E87" s="307" t="s">
        <v>116</v>
      </c>
      <c r="F87" s="308">
        <v>1.5</v>
      </c>
      <c r="G87" s="41"/>
      <c r="H87" s="47"/>
    </row>
    <row r="88" s="2" customFormat="1" ht="16.8" customHeight="1">
      <c r="A88" s="41"/>
      <c r="B88" s="47"/>
      <c r="C88" s="309" t="s">
        <v>42</v>
      </c>
      <c r="D88" s="309" t="s">
        <v>302</v>
      </c>
      <c r="E88" s="20" t="s">
        <v>42</v>
      </c>
      <c r="F88" s="310">
        <v>0</v>
      </c>
      <c r="G88" s="41"/>
      <c r="H88" s="47"/>
    </row>
    <row r="89" s="2" customFormat="1" ht="16.8" customHeight="1">
      <c r="A89" s="41"/>
      <c r="B89" s="47"/>
      <c r="C89" s="309" t="s">
        <v>138</v>
      </c>
      <c r="D89" s="309" t="s">
        <v>682</v>
      </c>
      <c r="E89" s="20" t="s">
        <v>42</v>
      </c>
      <c r="F89" s="310">
        <v>1.5</v>
      </c>
      <c r="G89" s="41"/>
      <c r="H89" s="47"/>
    </row>
    <row r="90" s="2" customFormat="1" ht="16.8" customHeight="1">
      <c r="A90" s="41"/>
      <c r="B90" s="47"/>
      <c r="C90" s="311" t="s">
        <v>1782</v>
      </c>
      <c r="D90" s="41"/>
      <c r="E90" s="41"/>
      <c r="F90" s="41"/>
      <c r="G90" s="41"/>
      <c r="H90" s="47"/>
    </row>
    <row r="91" s="2" customFormat="1" ht="16.8" customHeight="1">
      <c r="A91" s="41"/>
      <c r="B91" s="47"/>
      <c r="C91" s="309" t="s">
        <v>678</v>
      </c>
      <c r="D91" s="309" t="s">
        <v>1795</v>
      </c>
      <c r="E91" s="20" t="s">
        <v>116</v>
      </c>
      <c r="F91" s="310">
        <v>26.199999999999999</v>
      </c>
      <c r="G91" s="41"/>
      <c r="H91" s="47"/>
    </row>
    <row r="92" s="2" customFormat="1" ht="16.8" customHeight="1">
      <c r="A92" s="41"/>
      <c r="B92" s="47"/>
      <c r="C92" s="309" t="s">
        <v>370</v>
      </c>
      <c r="D92" s="309" t="s">
        <v>1784</v>
      </c>
      <c r="E92" s="20" t="s">
        <v>116</v>
      </c>
      <c r="F92" s="310">
        <v>2795.4949999999999</v>
      </c>
      <c r="G92" s="41"/>
      <c r="H92" s="47"/>
    </row>
    <row r="93" s="2" customFormat="1" ht="16.8" customHeight="1">
      <c r="A93" s="41"/>
      <c r="B93" s="47"/>
      <c r="C93" s="309" t="s">
        <v>631</v>
      </c>
      <c r="D93" s="309" t="s">
        <v>1785</v>
      </c>
      <c r="E93" s="20" t="s">
        <v>116</v>
      </c>
      <c r="F93" s="310">
        <v>2277.645</v>
      </c>
      <c r="G93" s="41"/>
      <c r="H93" s="47"/>
    </row>
    <row r="94" s="2" customFormat="1" ht="16.8" customHeight="1">
      <c r="A94" s="41"/>
      <c r="B94" s="47"/>
      <c r="C94" s="309" t="s">
        <v>686</v>
      </c>
      <c r="D94" s="309" t="s">
        <v>687</v>
      </c>
      <c r="E94" s="20" t="s">
        <v>116</v>
      </c>
      <c r="F94" s="310">
        <v>1.5449999999999999</v>
      </c>
      <c r="G94" s="41"/>
      <c r="H94" s="47"/>
    </row>
    <row r="95" s="2" customFormat="1" ht="16.8" customHeight="1">
      <c r="A95" s="41"/>
      <c r="B95" s="47"/>
      <c r="C95" s="305" t="s">
        <v>141</v>
      </c>
      <c r="D95" s="306" t="s">
        <v>126</v>
      </c>
      <c r="E95" s="307" t="s">
        <v>116</v>
      </c>
      <c r="F95" s="308">
        <v>15.699999999999999</v>
      </c>
      <c r="G95" s="41"/>
      <c r="H95" s="47"/>
    </row>
    <row r="96" s="2" customFormat="1" ht="16.8" customHeight="1">
      <c r="A96" s="41"/>
      <c r="B96" s="47"/>
      <c r="C96" s="309" t="s">
        <v>141</v>
      </c>
      <c r="D96" s="309" t="s">
        <v>683</v>
      </c>
      <c r="E96" s="20" t="s">
        <v>42</v>
      </c>
      <c r="F96" s="310">
        <v>15.699999999999999</v>
      </c>
      <c r="G96" s="41"/>
      <c r="H96" s="47"/>
    </row>
    <row r="97" s="2" customFormat="1" ht="16.8" customHeight="1">
      <c r="A97" s="41"/>
      <c r="B97" s="47"/>
      <c r="C97" s="311" t="s">
        <v>1782</v>
      </c>
      <c r="D97" s="41"/>
      <c r="E97" s="41"/>
      <c r="F97" s="41"/>
      <c r="G97" s="41"/>
      <c r="H97" s="47"/>
    </row>
    <row r="98" s="2" customFormat="1" ht="16.8" customHeight="1">
      <c r="A98" s="41"/>
      <c r="B98" s="47"/>
      <c r="C98" s="309" t="s">
        <v>678</v>
      </c>
      <c r="D98" s="309" t="s">
        <v>1795</v>
      </c>
      <c r="E98" s="20" t="s">
        <v>116</v>
      </c>
      <c r="F98" s="310">
        <v>26.199999999999999</v>
      </c>
      <c r="G98" s="41"/>
      <c r="H98" s="47"/>
    </row>
    <row r="99" s="2" customFormat="1" ht="16.8" customHeight="1">
      <c r="A99" s="41"/>
      <c r="B99" s="47"/>
      <c r="C99" s="309" t="s">
        <v>370</v>
      </c>
      <c r="D99" s="309" t="s">
        <v>1784</v>
      </c>
      <c r="E99" s="20" t="s">
        <v>116</v>
      </c>
      <c r="F99" s="310">
        <v>2795.4949999999999</v>
      </c>
      <c r="G99" s="41"/>
      <c r="H99" s="47"/>
    </row>
    <row r="100" s="2" customFormat="1" ht="16.8" customHeight="1">
      <c r="A100" s="41"/>
      <c r="B100" s="47"/>
      <c r="C100" s="309" t="s">
        <v>631</v>
      </c>
      <c r="D100" s="309" t="s">
        <v>1785</v>
      </c>
      <c r="E100" s="20" t="s">
        <v>116</v>
      </c>
      <c r="F100" s="310">
        <v>2277.645</v>
      </c>
      <c r="G100" s="41"/>
      <c r="H100" s="47"/>
    </row>
    <row r="101" s="2" customFormat="1" ht="16.8" customHeight="1">
      <c r="A101" s="41"/>
      <c r="B101" s="47"/>
      <c r="C101" s="309" t="s">
        <v>697</v>
      </c>
      <c r="D101" s="309" t="s">
        <v>698</v>
      </c>
      <c r="E101" s="20" t="s">
        <v>116</v>
      </c>
      <c r="F101" s="310">
        <v>16.170999999999999</v>
      </c>
      <c r="G101" s="41"/>
      <c r="H101" s="47"/>
    </row>
    <row r="102" s="2" customFormat="1" ht="16.8" customHeight="1">
      <c r="A102" s="41"/>
      <c r="B102" s="47"/>
      <c r="C102" s="305" t="s">
        <v>143</v>
      </c>
      <c r="D102" s="306" t="s">
        <v>126</v>
      </c>
      <c r="E102" s="307" t="s">
        <v>116</v>
      </c>
      <c r="F102" s="308">
        <v>9</v>
      </c>
      <c r="G102" s="41"/>
      <c r="H102" s="47"/>
    </row>
    <row r="103" s="2" customFormat="1" ht="16.8" customHeight="1">
      <c r="A103" s="41"/>
      <c r="B103" s="47"/>
      <c r="C103" s="309" t="s">
        <v>143</v>
      </c>
      <c r="D103" s="309" t="s">
        <v>684</v>
      </c>
      <c r="E103" s="20" t="s">
        <v>42</v>
      </c>
      <c r="F103" s="310">
        <v>9</v>
      </c>
      <c r="G103" s="41"/>
      <c r="H103" s="47"/>
    </row>
    <row r="104" s="2" customFormat="1" ht="16.8" customHeight="1">
      <c r="A104" s="41"/>
      <c r="B104" s="47"/>
      <c r="C104" s="311" t="s">
        <v>1782</v>
      </c>
      <c r="D104" s="41"/>
      <c r="E104" s="41"/>
      <c r="F104" s="41"/>
      <c r="G104" s="41"/>
      <c r="H104" s="47"/>
    </row>
    <row r="105" s="2" customFormat="1" ht="16.8" customHeight="1">
      <c r="A105" s="41"/>
      <c r="B105" s="47"/>
      <c r="C105" s="309" t="s">
        <v>678</v>
      </c>
      <c r="D105" s="309" t="s">
        <v>1795</v>
      </c>
      <c r="E105" s="20" t="s">
        <v>116</v>
      </c>
      <c r="F105" s="310">
        <v>26.199999999999999</v>
      </c>
      <c r="G105" s="41"/>
      <c r="H105" s="47"/>
    </row>
    <row r="106" s="2" customFormat="1" ht="16.8" customHeight="1">
      <c r="A106" s="41"/>
      <c r="B106" s="47"/>
      <c r="C106" s="309" t="s">
        <v>370</v>
      </c>
      <c r="D106" s="309" t="s">
        <v>1784</v>
      </c>
      <c r="E106" s="20" t="s">
        <v>116</v>
      </c>
      <c r="F106" s="310">
        <v>2795.4949999999999</v>
      </c>
      <c r="G106" s="41"/>
      <c r="H106" s="47"/>
    </row>
    <row r="107" s="2" customFormat="1" ht="16.8" customHeight="1">
      <c r="A107" s="41"/>
      <c r="B107" s="47"/>
      <c r="C107" s="309" t="s">
        <v>631</v>
      </c>
      <c r="D107" s="309" t="s">
        <v>1785</v>
      </c>
      <c r="E107" s="20" t="s">
        <v>116</v>
      </c>
      <c r="F107" s="310">
        <v>2277.645</v>
      </c>
      <c r="G107" s="41"/>
      <c r="H107" s="47"/>
    </row>
    <row r="108" s="2" customFormat="1" ht="16.8" customHeight="1">
      <c r="A108" s="41"/>
      <c r="B108" s="47"/>
      <c r="C108" s="309" t="s">
        <v>691</v>
      </c>
      <c r="D108" s="309" t="s">
        <v>692</v>
      </c>
      <c r="E108" s="20" t="s">
        <v>116</v>
      </c>
      <c r="F108" s="310">
        <v>9.2699999999999996</v>
      </c>
      <c r="G108" s="41"/>
      <c r="H108" s="47"/>
    </row>
    <row r="109" s="2" customFormat="1" ht="16.8" customHeight="1">
      <c r="A109" s="41"/>
      <c r="B109" s="47"/>
      <c r="C109" s="305" t="s">
        <v>145</v>
      </c>
      <c r="D109" s="306" t="s">
        <v>146</v>
      </c>
      <c r="E109" s="307" t="s">
        <v>147</v>
      </c>
      <c r="F109" s="308">
        <v>24</v>
      </c>
      <c r="G109" s="41"/>
      <c r="H109" s="47"/>
    </row>
    <row r="110" s="2" customFormat="1" ht="16.8" customHeight="1">
      <c r="A110" s="41"/>
      <c r="B110" s="47"/>
      <c r="C110" s="309" t="s">
        <v>42</v>
      </c>
      <c r="D110" s="309" t="s">
        <v>601</v>
      </c>
      <c r="E110" s="20" t="s">
        <v>42</v>
      </c>
      <c r="F110" s="310">
        <v>0</v>
      </c>
      <c r="G110" s="41"/>
      <c r="H110" s="47"/>
    </row>
    <row r="111" s="2" customFormat="1" ht="16.8" customHeight="1">
      <c r="A111" s="41"/>
      <c r="B111" s="47"/>
      <c r="C111" s="309" t="s">
        <v>145</v>
      </c>
      <c r="D111" s="309" t="s">
        <v>891</v>
      </c>
      <c r="E111" s="20" t="s">
        <v>42</v>
      </c>
      <c r="F111" s="310">
        <v>24</v>
      </c>
      <c r="G111" s="41"/>
      <c r="H111" s="47"/>
    </row>
    <row r="112" s="2" customFormat="1" ht="16.8" customHeight="1">
      <c r="A112" s="41"/>
      <c r="B112" s="47"/>
      <c r="C112" s="311" t="s">
        <v>1782</v>
      </c>
      <c r="D112" s="41"/>
      <c r="E112" s="41"/>
      <c r="F112" s="41"/>
      <c r="G112" s="41"/>
      <c r="H112" s="47"/>
    </row>
    <row r="113" s="2" customFormat="1" ht="16.8" customHeight="1">
      <c r="A113" s="41"/>
      <c r="B113" s="47"/>
      <c r="C113" s="309" t="s">
        <v>887</v>
      </c>
      <c r="D113" s="309" t="s">
        <v>1796</v>
      </c>
      <c r="E113" s="20" t="s">
        <v>147</v>
      </c>
      <c r="F113" s="310">
        <v>28</v>
      </c>
      <c r="G113" s="41"/>
      <c r="H113" s="47"/>
    </row>
    <row r="114" s="2" customFormat="1" ht="16.8" customHeight="1">
      <c r="A114" s="41"/>
      <c r="B114" s="47"/>
      <c r="C114" s="309" t="s">
        <v>849</v>
      </c>
      <c r="D114" s="309" t="s">
        <v>1797</v>
      </c>
      <c r="E114" s="20" t="s">
        <v>147</v>
      </c>
      <c r="F114" s="310">
        <v>1410.5</v>
      </c>
      <c r="G114" s="41"/>
      <c r="H114" s="47"/>
    </row>
    <row r="115" s="2" customFormat="1" ht="16.8" customHeight="1">
      <c r="A115" s="41"/>
      <c r="B115" s="47"/>
      <c r="C115" s="309" t="s">
        <v>893</v>
      </c>
      <c r="D115" s="309" t="s">
        <v>894</v>
      </c>
      <c r="E115" s="20" t="s">
        <v>147</v>
      </c>
      <c r="F115" s="310">
        <v>24</v>
      </c>
      <c r="G115" s="41"/>
      <c r="H115" s="47"/>
    </row>
    <row r="116" s="2" customFormat="1" ht="16.8" customHeight="1">
      <c r="A116" s="41"/>
      <c r="B116" s="47"/>
      <c r="C116" s="305" t="s">
        <v>149</v>
      </c>
      <c r="D116" s="306" t="s">
        <v>146</v>
      </c>
      <c r="E116" s="307" t="s">
        <v>147</v>
      </c>
      <c r="F116" s="308">
        <v>4</v>
      </c>
      <c r="G116" s="41"/>
      <c r="H116" s="47"/>
    </row>
    <row r="117" s="2" customFormat="1" ht="16.8" customHeight="1">
      <c r="A117" s="41"/>
      <c r="B117" s="47"/>
      <c r="C117" s="309" t="s">
        <v>149</v>
      </c>
      <c r="D117" s="309" t="s">
        <v>150</v>
      </c>
      <c r="E117" s="20" t="s">
        <v>42</v>
      </c>
      <c r="F117" s="310">
        <v>4</v>
      </c>
      <c r="G117" s="41"/>
      <c r="H117" s="47"/>
    </row>
    <row r="118" s="2" customFormat="1" ht="16.8" customHeight="1">
      <c r="A118" s="41"/>
      <c r="B118" s="47"/>
      <c r="C118" s="311" t="s">
        <v>1782</v>
      </c>
      <c r="D118" s="41"/>
      <c r="E118" s="41"/>
      <c r="F118" s="41"/>
      <c r="G118" s="41"/>
      <c r="H118" s="47"/>
    </row>
    <row r="119" s="2" customFormat="1" ht="16.8" customHeight="1">
      <c r="A119" s="41"/>
      <c r="B119" s="47"/>
      <c r="C119" s="309" t="s">
        <v>887</v>
      </c>
      <c r="D119" s="309" t="s">
        <v>1796</v>
      </c>
      <c r="E119" s="20" t="s">
        <v>147</v>
      </c>
      <c r="F119" s="310">
        <v>28</v>
      </c>
      <c r="G119" s="41"/>
      <c r="H119" s="47"/>
    </row>
    <row r="120" s="2" customFormat="1" ht="16.8" customHeight="1">
      <c r="A120" s="41"/>
      <c r="B120" s="47"/>
      <c r="C120" s="309" t="s">
        <v>849</v>
      </c>
      <c r="D120" s="309" t="s">
        <v>1797</v>
      </c>
      <c r="E120" s="20" t="s">
        <v>147</v>
      </c>
      <c r="F120" s="310">
        <v>1410.5</v>
      </c>
      <c r="G120" s="41"/>
      <c r="H120" s="47"/>
    </row>
    <row r="121" s="2" customFormat="1" ht="16.8" customHeight="1">
      <c r="A121" s="41"/>
      <c r="B121" s="47"/>
      <c r="C121" s="309" t="s">
        <v>897</v>
      </c>
      <c r="D121" s="309" t="s">
        <v>898</v>
      </c>
      <c r="E121" s="20" t="s">
        <v>147</v>
      </c>
      <c r="F121" s="310">
        <v>4</v>
      </c>
      <c r="G121" s="41"/>
      <c r="H121" s="47"/>
    </row>
    <row r="122" s="2" customFormat="1" ht="16.8" customHeight="1">
      <c r="A122" s="41"/>
      <c r="B122" s="47"/>
      <c r="C122" s="305" t="s">
        <v>151</v>
      </c>
      <c r="D122" s="306" t="s">
        <v>146</v>
      </c>
      <c r="E122" s="307" t="s">
        <v>147</v>
      </c>
      <c r="F122" s="308">
        <v>1146.2000000000001</v>
      </c>
      <c r="G122" s="41"/>
      <c r="H122" s="47"/>
    </row>
    <row r="123" s="2" customFormat="1" ht="16.8" customHeight="1">
      <c r="A123" s="41"/>
      <c r="B123" s="47"/>
      <c r="C123" s="309" t="s">
        <v>42</v>
      </c>
      <c r="D123" s="309" t="s">
        <v>601</v>
      </c>
      <c r="E123" s="20" t="s">
        <v>42</v>
      </c>
      <c r="F123" s="310">
        <v>0</v>
      </c>
      <c r="G123" s="41"/>
      <c r="H123" s="47"/>
    </row>
    <row r="124" s="2" customFormat="1" ht="16.8" customHeight="1">
      <c r="A124" s="41"/>
      <c r="B124" s="47"/>
      <c r="C124" s="309" t="s">
        <v>151</v>
      </c>
      <c r="D124" s="309" t="s">
        <v>853</v>
      </c>
      <c r="E124" s="20" t="s">
        <v>42</v>
      </c>
      <c r="F124" s="310">
        <v>1146.2000000000001</v>
      </c>
      <c r="G124" s="41"/>
      <c r="H124" s="47"/>
    </row>
    <row r="125" s="2" customFormat="1" ht="16.8" customHeight="1">
      <c r="A125" s="41"/>
      <c r="B125" s="47"/>
      <c r="C125" s="311" t="s">
        <v>1782</v>
      </c>
      <c r="D125" s="41"/>
      <c r="E125" s="41"/>
      <c r="F125" s="41"/>
      <c r="G125" s="41"/>
      <c r="H125" s="47"/>
    </row>
    <row r="126" s="2" customFormat="1" ht="16.8" customHeight="1">
      <c r="A126" s="41"/>
      <c r="B126" s="47"/>
      <c r="C126" s="309" t="s">
        <v>849</v>
      </c>
      <c r="D126" s="309" t="s">
        <v>1797</v>
      </c>
      <c r="E126" s="20" t="s">
        <v>147</v>
      </c>
      <c r="F126" s="310">
        <v>1410.5</v>
      </c>
      <c r="G126" s="41"/>
      <c r="H126" s="47"/>
    </row>
    <row r="127" s="2" customFormat="1" ht="16.8" customHeight="1">
      <c r="A127" s="41"/>
      <c r="B127" s="47"/>
      <c r="C127" s="309" t="s">
        <v>871</v>
      </c>
      <c r="D127" s="309" t="s">
        <v>872</v>
      </c>
      <c r="E127" s="20" t="s">
        <v>147</v>
      </c>
      <c r="F127" s="310">
        <v>1157.662</v>
      </c>
      <c r="G127" s="41"/>
      <c r="H127" s="47"/>
    </row>
    <row r="128" s="2" customFormat="1" ht="16.8" customHeight="1">
      <c r="A128" s="41"/>
      <c r="B128" s="47"/>
      <c r="C128" s="305" t="s">
        <v>153</v>
      </c>
      <c r="D128" s="306" t="s">
        <v>146</v>
      </c>
      <c r="E128" s="307" t="s">
        <v>147</v>
      </c>
      <c r="F128" s="308">
        <v>40</v>
      </c>
      <c r="G128" s="41"/>
      <c r="H128" s="47"/>
    </row>
    <row r="129" s="2" customFormat="1" ht="16.8" customHeight="1">
      <c r="A129" s="41"/>
      <c r="B129" s="47"/>
      <c r="C129" s="309" t="s">
        <v>153</v>
      </c>
      <c r="D129" s="309" t="s">
        <v>854</v>
      </c>
      <c r="E129" s="20" t="s">
        <v>42</v>
      </c>
      <c r="F129" s="310">
        <v>40</v>
      </c>
      <c r="G129" s="41"/>
      <c r="H129" s="47"/>
    </row>
    <row r="130" s="2" customFormat="1" ht="16.8" customHeight="1">
      <c r="A130" s="41"/>
      <c r="B130" s="47"/>
      <c r="C130" s="311" t="s">
        <v>1782</v>
      </c>
      <c r="D130" s="41"/>
      <c r="E130" s="41"/>
      <c r="F130" s="41"/>
      <c r="G130" s="41"/>
      <c r="H130" s="47"/>
    </row>
    <row r="131" s="2" customFormat="1" ht="16.8" customHeight="1">
      <c r="A131" s="41"/>
      <c r="B131" s="47"/>
      <c r="C131" s="309" t="s">
        <v>849</v>
      </c>
      <c r="D131" s="309" t="s">
        <v>1797</v>
      </c>
      <c r="E131" s="20" t="s">
        <v>147</v>
      </c>
      <c r="F131" s="310">
        <v>1410.5</v>
      </c>
      <c r="G131" s="41"/>
      <c r="H131" s="47"/>
    </row>
    <row r="132" s="2" customFormat="1" ht="16.8" customHeight="1">
      <c r="A132" s="41"/>
      <c r="B132" s="47"/>
      <c r="C132" s="309" t="s">
        <v>867</v>
      </c>
      <c r="D132" s="309" t="s">
        <v>868</v>
      </c>
      <c r="E132" s="20" t="s">
        <v>147</v>
      </c>
      <c r="F132" s="310">
        <v>40</v>
      </c>
      <c r="G132" s="41"/>
      <c r="H132" s="47"/>
    </row>
    <row r="133" s="2" customFormat="1" ht="16.8" customHeight="1">
      <c r="A133" s="41"/>
      <c r="B133" s="47"/>
      <c r="C133" s="305" t="s">
        <v>155</v>
      </c>
      <c r="D133" s="306" t="s">
        <v>146</v>
      </c>
      <c r="E133" s="307" t="s">
        <v>147</v>
      </c>
      <c r="F133" s="308">
        <v>66</v>
      </c>
      <c r="G133" s="41"/>
      <c r="H133" s="47"/>
    </row>
    <row r="134" s="2" customFormat="1" ht="16.8" customHeight="1">
      <c r="A134" s="41"/>
      <c r="B134" s="47"/>
      <c r="C134" s="309" t="s">
        <v>155</v>
      </c>
      <c r="D134" s="309" t="s">
        <v>855</v>
      </c>
      <c r="E134" s="20" t="s">
        <v>42</v>
      </c>
      <c r="F134" s="310">
        <v>66</v>
      </c>
      <c r="G134" s="41"/>
      <c r="H134" s="47"/>
    </row>
    <row r="135" s="2" customFormat="1" ht="16.8" customHeight="1">
      <c r="A135" s="41"/>
      <c r="B135" s="47"/>
      <c r="C135" s="311" t="s">
        <v>1782</v>
      </c>
      <c r="D135" s="41"/>
      <c r="E135" s="41"/>
      <c r="F135" s="41"/>
      <c r="G135" s="41"/>
      <c r="H135" s="47"/>
    </row>
    <row r="136" s="2" customFormat="1" ht="16.8" customHeight="1">
      <c r="A136" s="41"/>
      <c r="B136" s="47"/>
      <c r="C136" s="309" t="s">
        <v>849</v>
      </c>
      <c r="D136" s="309" t="s">
        <v>1797</v>
      </c>
      <c r="E136" s="20" t="s">
        <v>147</v>
      </c>
      <c r="F136" s="310">
        <v>1410.5</v>
      </c>
      <c r="G136" s="41"/>
      <c r="H136" s="47"/>
    </row>
    <row r="137" s="2" customFormat="1" ht="16.8" customHeight="1">
      <c r="A137" s="41"/>
      <c r="B137" s="47"/>
      <c r="C137" s="309" t="s">
        <v>858</v>
      </c>
      <c r="D137" s="309" t="s">
        <v>859</v>
      </c>
      <c r="E137" s="20" t="s">
        <v>147</v>
      </c>
      <c r="F137" s="310">
        <v>66</v>
      </c>
      <c r="G137" s="41"/>
      <c r="H137" s="47"/>
    </row>
    <row r="138" s="2" customFormat="1" ht="16.8" customHeight="1">
      <c r="A138" s="41"/>
      <c r="B138" s="47"/>
      <c r="C138" s="305" t="s">
        <v>157</v>
      </c>
      <c r="D138" s="306" t="s">
        <v>146</v>
      </c>
      <c r="E138" s="307" t="s">
        <v>147</v>
      </c>
      <c r="F138" s="308">
        <v>158.30000000000001</v>
      </c>
      <c r="G138" s="41"/>
      <c r="H138" s="47"/>
    </row>
    <row r="139" s="2" customFormat="1" ht="16.8" customHeight="1">
      <c r="A139" s="41"/>
      <c r="B139" s="47"/>
      <c r="C139" s="309" t="s">
        <v>157</v>
      </c>
      <c r="D139" s="309" t="s">
        <v>856</v>
      </c>
      <c r="E139" s="20" t="s">
        <v>42</v>
      </c>
      <c r="F139" s="310">
        <v>158.30000000000001</v>
      </c>
      <c r="G139" s="41"/>
      <c r="H139" s="47"/>
    </row>
    <row r="140" s="2" customFormat="1" ht="16.8" customHeight="1">
      <c r="A140" s="41"/>
      <c r="B140" s="47"/>
      <c r="C140" s="311" t="s">
        <v>1782</v>
      </c>
      <c r="D140" s="41"/>
      <c r="E140" s="41"/>
      <c r="F140" s="41"/>
      <c r="G140" s="41"/>
      <c r="H140" s="47"/>
    </row>
    <row r="141" s="2" customFormat="1" ht="16.8" customHeight="1">
      <c r="A141" s="41"/>
      <c r="B141" s="47"/>
      <c r="C141" s="309" t="s">
        <v>849</v>
      </c>
      <c r="D141" s="309" t="s">
        <v>1797</v>
      </c>
      <c r="E141" s="20" t="s">
        <v>147</v>
      </c>
      <c r="F141" s="310">
        <v>1410.5</v>
      </c>
      <c r="G141" s="41"/>
      <c r="H141" s="47"/>
    </row>
    <row r="142" s="2" customFormat="1" ht="16.8" customHeight="1">
      <c r="A142" s="41"/>
      <c r="B142" s="47"/>
      <c r="C142" s="309" t="s">
        <v>862</v>
      </c>
      <c r="D142" s="309" t="s">
        <v>863</v>
      </c>
      <c r="E142" s="20" t="s">
        <v>147</v>
      </c>
      <c r="F142" s="310">
        <v>161.46600000000001</v>
      </c>
      <c r="G142" s="41"/>
      <c r="H142" s="47"/>
    </row>
    <row r="143" s="2" customFormat="1" ht="16.8" customHeight="1">
      <c r="A143" s="41"/>
      <c r="B143" s="47"/>
      <c r="C143" s="305" t="s">
        <v>159</v>
      </c>
      <c r="D143" s="306" t="s">
        <v>146</v>
      </c>
      <c r="E143" s="307" t="s">
        <v>147</v>
      </c>
      <c r="F143" s="308">
        <v>1274.7000000000001</v>
      </c>
      <c r="G143" s="41"/>
      <c r="H143" s="47"/>
    </row>
    <row r="144" s="2" customFormat="1" ht="16.8" customHeight="1">
      <c r="A144" s="41"/>
      <c r="B144" s="47"/>
      <c r="C144" s="309" t="s">
        <v>159</v>
      </c>
      <c r="D144" s="309" t="s">
        <v>880</v>
      </c>
      <c r="E144" s="20" t="s">
        <v>42</v>
      </c>
      <c r="F144" s="310">
        <v>1274.7000000000001</v>
      </c>
      <c r="G144" s="41"/>
      <c r="H144" s="47"/>
    </row>
    <row r="145" s="2" customFormat="1" ht="16.8" customHeight="1">
      <c r="A145" s="41"/>
      <c r="B145" s="47"/>
      <c r="C145" s="311" t="s">
        <v>1782</v>
      </c>
      <c r="D145" s="41"/>
      <c r="E145" s="41"/>
      <c r="F145" s="41"/>
      <c r="G145" s="41"/>
      <c r="H145" s="47"/>
    </row>
    <row r="146" s="2" customFormat="1" ht="16.8" customHeight="1">
      <c r="A146" s="41"/>
      <c r="B146" s="47"/>
      <c r="C146" s="309" t="s">
        <v>876</v>
      </c>
      <c r="D146" s="309" t="s">
        <v>1798</v>
      </c>
      <c r="E146" s="20" t="s">
        <v>147</v>
      </c>
      <c r="F146" s="310">
        <v>1274.7000000000001</v>
      </c>
      <c r="G146" s="41"/>
      <c r="H146" s="47"/>
    </row>
    <row r="147" s="2" customFormat="1" ht="16.8" customHeight="1">
      <c r="A147" s="41"/>
      <c r="B147" s="47"/>
      <c r="C147" s="309" t="s">
        <v>882</v>
      </c>
      <c r="D147" s="309" t="s">
        <v>883</v>
      </c>
      <c r="E147" s="20" t="s">
        <v>147</v>
      </c>
      <c r="F147" s="310">
        <v>1338.435</v>
      </c>
      <c r="G147" s="41"/>
      <c r="H147" s="47"/>
    </row>
    <row r="148" s="2" customFormat="1" ht="16.8" customHeight="1">
      <c r="A148" s="41"/>
      <c r="B148" s="47"/>
      <c r="C148" s="305" t="s">
        <v>161</v>
      </c>
      <c r="D148" s="306" t="s">
        <v>162</v>
      </c>
      <c r="E148" s="307" t="s">
        <v>147</v>
      </c>
      <c r="F148" s="308">
        <v>13.970000000000001</v>
      </c>
      <c r="G148" s="41"/>
      <c r="H148" s="47"/>
    </row>
    <row r="149" s="2" customFormat="1" ht="16.8" customHeight="1">
      <c r="A149" s="41"/>
      <c r="B149" s="47"/>
      <c r="C149" s="309" t="s">
        <v>42</v>
      </c>
      <c r="D149" s="309" t="s">
        <v>601</v>
      </c>
      <c r="E149" s="20" t="s">
        <v>42</v>
      </c>
      <c r="F149" s="310">
        <v>0</v>
      </c>
      <c r="G149" s="41"/>
      <c r="H149" s="47"/>
    </row>
    <row r="150" s="2" customFormat="1" ht="16.8" customHeight="1">
      <c r="A150" s="41"/>
      <c r="B150" s="47"/>
      <c r="C150" s="309" t="s">
        <v>161</v>
      </c>
      <c r="D150" s="309" t="s">
        <v>163</v>
      </c>
      <c r="E150" s="20" t="s">
        <v>42</v>
      </c>
      <c r="F150" s="310">
        <v>13.970000000000001</v>
      </c>
      <c r="G150" s="41"/>
      <c r="H150" s="47"/>
    </row>
    <row r="151" s="2" customFormat="1" ht="16.8" customHeight="1">
      <c r="A151" s="41"/>
      <c r="B151" s="47"/>
      <c r="C151" s="311" t="s">
        <v>1782</v>
      </c>
      <c r="D151" s="41"/>
      <c r="E151" s="41"/>
      <c r="F151" s="41"/>
      <c r="G151" s="41"/>
      <c r="H151" s="47"/>
    </row>
    <row r="152" s="2" customFormat="1" ht="16.8" customHeight="1">
      <c r="A152" s="41"/>
      <c r="B152" s="47"/>
      <c r="C152" s="309" t="s">
        <v>597</v>
      </c>
      <c r="D152" s="309" t="s">
        <v>1799</v>
      </c>
      <c r="E152" s="20" t="s">
        <v>147</v>
      </c>
      <c r="F152" s="310">
        <v>22.02</v>
      </c>
      <c r="G152" s="41"/>
      <c r="H152" s="47"/>
    </row>
    <row r="153" s="2" customFormat="1" ht="16.8" customHeight="1">
      <c r="A153" s="41"/>
      <c r="B153" s="47"/>
      <c r="C153" s="309" t="s">
        <v>603</v>
      </c>
      <c r="D153" s="309" t="s">
        <v>604</v>
      </c>
      <c r="E153" s="20" t="s">
        <v>181</v>
      </c>
      <c r="F153" s="310">
        <v>127</v>
      </c>
      <c r="G153" s="41"/>
      <c r="H153" s="47"/>
    </row>
    <row r="154" s="2" customFormat="1" ht="16.8" customHeight="1">
      <c r="A154" s="41"/>
      <c r="B154" s="47"/>
      <c r="C154" s="305" t="s">
        <v>164</v>
      </c>
      <c r="D154" s="306" t="s">
        <v>162</v>
      </c>
      <c r="E154" s="307" t="s">
        <v>147</v>
      </c>
      <c r="F154" s="308">
        <v>8.0500000000000007</v>
      </c>
      <c r="G154" s="41"/>
      <c r="H154" s="47"/>
    </row>
    <row r="155" s="2" customFormat="1" ht="16.8" customHeight="1">
      <c r="A155" s="41"/>
      <c r="B155" s="47"/>
      <c r="C155" s="309" t="s">
        <v>164</v>
      </c>
      <c r="D155" s="309" t="s">
        <v>165</v>
      </c>
      <c r="E155" s="20" t="s">
        <v>42</v>
      </c>
      <c r="F155" s="310">
        <v>8.0500000000000007</v>
      </c>
      <c r="G155" s="41"/>
      <c r="H155" s="47"/>
    </row>
    <row r="156" s="2" customFormat="1" ht="16.8" customHeight="1">
      <c r="A156" s="41"/>
      <c r="B156" s="47"/>
      <c r="C156" s="311" t="s">
        <v>1782</v>
      </c>
      <c r="D156" s="41"/>
      <c r="E156" s="41"/>
      <c r="F156" s="41"/>
      <c r="G156" s="41"/>
      <c r="H156" s="47"/>
    </row>
    <row r="157" s="2" customFormat="1" ht="16.8" customHeight="1">
      <c r="A157" s="41"/>
      <c r="B157" s="47"/>
      <c r="C157" s="309" t="s">
        <v>597</v>
      </c>
      <c r="D157" s="309" t="s">
        <v>1799</v>
      </c>
      <c r="E157" s="20" t="s">
        <v>147</v>
      </c>
      <c r="F157" s="310">
        <v>22.02</v>
      </c>
      <c r="G157" s="41"/>
      <c r="H157" s="47"/>
    </row>
    <row r="158" s="2" customFormat="1" ht="16.8" customHeight="1">
      <c r="A158" s="41"/>
      <c r="B158" s="47"/>
      <c r="C158" s="309" t="s">
        <v>608</v>
      </c>
      <c r="D158" s="309" t="s">
        <v>609</v>
      </c>
      <c r="E158" s="20" t="s">
        <v>181</v>
      </c>
      <c r="F158" s="310">
        <v>46</v>
      </c>
      <c r="G158" s="41"/>
      <c r="H158" s="47"/>
    </row>
    <row r="159" s="2" customFormat="1" ht="16.8" customHeight="1">
      <c r="A159" s="41"/>
      <c r="B159" s="47"/>
      <c r="C159" s="305" t="s">
        <v>166</v>
      </c>
      <c r="D159" s="306" t="s">
        <v>167</v>
      </c>
      <c r="E159" s="307" t="s">
        <v>116</v>
      </c>
      <c r="F159" s="308">
        <v>1263</v>
      </c>
      <c r="G159" s="41"/>
      <c r="H159" s="47"/>
    </row>
    <row r="160" s="2" customFormat="1" ht="16.8" customHeight="1">
      <c r="A160" s="41"/>
      <c r="B160" s="47"/>
      <c r="C160" s="309" t="s">
        <v>42</v>
      </c>
      <c r="D160" s="309" t="s">
        <v>302</v>
      </c>
      <c r="E160" s="20" t="s">
        <v>42</v>
      </c>
      <c r="F160" s="310">
        <v>0</v>
      </c>
      <c r="G160" s="41"/>
      <c r="H160" s="47"/>
    </row>
    <row r="161" s="2" customFormat="1" ht="16.8" customHeight="1">
      <c r="A161" s="41"/>
      <c r="B161" s="47"/>
      <c r="C161" s="309" t="s">
        <v>166</v>
      </c>
      <c r="D161" s="309" t="s">
        <v>168</v>
      </c>
      <c r="E161" s="20" t="s">
        <v>42</v>
      </c>
      <c r="F161" s="310">
        <v>1263</v>
      </c>
      <c r="G161" s="41"/>
      <c r="H161" s="47"/>
    </row>
    <row r="162" s="2" customFormat="1" ht="16.8" customHeight="1">
      <c r="A162" s="41"/>
      <c r="B162" s="47"/>
      <c r="C162" s="311" t="s">
        <v>1782</v>
      </c>
      <c r="D162" s="41"/>
      <c r="E162" s="41"/>
      <c r="F162" s="41"/>
      <c r="G162" s="41"/>
      <c r="H162" s="47"/>
    </row>
    <row r="163" s="2" customFormat="1" ht="16.8" customHeight="1">
      <c r="A163" s="41"/>
      <c r="B163" s="47"/>
      <c r="C163" s="309" t="s">
        <v>524</v>
      </c>
      <c r="D163" s="309" t="s">
        <v>1800</v>
      </c>
      <c r="E163" s="20" t="s">
        <v>116</v>
      </c>
      <c r="F163" s="310">
        <v>1263</v>
      </c>
      <c r="G163" s="41"/>
      <c r="H163" s="47"/>
    </row>
    <row r="164" s="2" customFormat="1" ht="16.8" customHeight="1">
      <c r="A164" s="41"/>
      <c r="B164" s="47"/>
      <c r="C164" s="309" t="s">
        <v>512</v>
      </c>
      <c r="D164" s="309" t="s">
        <v>1801</v>
      </c>
      <c r="E164" s="20" t="s">
        <v>212</v>
      </c>
      <c r="F164" s="310">
        <v>537.20000000000005</v>
      </c>
      <c r="G164" s="41"/>
      <c r="H164" s="47"/>
    </row>
    <row r="165" s="2" customFormat="1" ht="16.8" customHeight="1">
      <c r="A165" s="41"/>
      <c r="B165" s="47"/>
      <c r="C165" s="309" t="s">
        <v>304</v>
      </c>
      <c r="D165" s="309" t="s">
        <v>1802</v>
      </c>
      <c r="E165" s="20" t="s">
        <v>212</v>
      </c>
      <c r="F165" s="310">
        <v>157.69999999999999</v>
      </c>
      <c r="G165" s="41"/>
      <c r="H165" s="47"/>
    </row>
    <row r="166" s="2" customFormat="1" ht="16.8" customHeight="1">
      <c r="A166" s="41"/>
      <c r="B166" s="47"/>
      <c r="C166" s="309" t="s">
        <v>518</v>
      </c>
      <c r="D166" s="309" t="s">
        <v>1803</v>
      </c>
      <c r="E166" s="20" t="s">
        <v>212</v>
      </c>
      <c r="F166" s="310">
        <v>268.60000000000002</v>
      </c>
      <c r="G166" s="41"/>
      <c r="H166" s="47"/>
    </row>
    <row r="167" s="2" customFormat="1" ht="16.8" customHeight="1">
      <c r="A167" s="41"/>
      <c r="B167" s="47"/>
      <c r="C167" s="309" t="s">
        <v>534</v>
      </c>
      <c r="D167" s="309" t="s">
        <v>1804</v>
      </c>
      <c r="E167" s="20" t="s">
        <v>116</v>
      </c>
      <c r="F167" s="310">
        <v>1263</v>
      </c>
      <c r="G167" s="41"/>
      <c r="H167" s="47"/>
    </row>
    <row r="168" s="2" customFormat="1" ht="16.8" customHeight="1">
      <c r="A168" s="41"/>
      <c r="B168" s="47"/>
      <c r="C168" s="309" t="s">
        <v>551</v>
      </c>
      <c r="D168" s="309" t="s">
        <v>1805</v>
      </c>
      <c r="E168" s="20" t="s">
        <v>212</v>
      </c>
      <c r="F168" s="310">
        <v>134.30000000000001</v>
      </c>
      <c r="G168" s="41"/>
      <c r="H168" s="47"/>
    </row>
    <row r="169" s="2" customFormat="1" ht="16.8" customHeight="1">
      <c r="A169" s="41"/>
      <c r="B169" s="47"/>
      <c r="C169" s="309" t="s">
        <v>544</v>
      </c>
      <c r="D169" s="309" t="s">
        <v>545</v>
      </c>
      <c r="E169" s="20" t="s">
        <v>546</v>
      </c>
      <c r="F169" s="310">
        <v>40.289999999999999</v>
      </c>
      <c r="G169" s="41"/>
      <c r="H169" s="47"/>
    </row>
    <row r="170" s="2" customFormat="1" ht="16.8" customHeight="1">
      <c r="A170" s="41"/>
      <c r="B170" s="47"/>
      <c r="C170" s="305" t="s">
        <v>169</v>
      </c>
      <c r="D170" s="306" t="s">
        <v>170</v>
      </c>
      <c r="E170" s="307" t="s">
        <v>116</v>
      </c>
      <c r="F170" s="308">
        <v>1423</v>
      </c>
      <c r="G170" s="41"/>
      <c r="H170" s="47"/>
    </row>
    <row r="171" s="2" customFormat="1" ht="16.8" customHeight="1">
      <c r="A171" s="41"/>
      <c r="B171" s="47"/>
      <c r="C171" s="309" t="s">
        <v>42</v>
      </c>
      <c r="D171" s="309" t="s">
        <v>302</v>
      </c>
      <c r="E171" s="20" t="s">
        <v>42</v>
      </c>
      <c r="F171" s="310">
        <v>0</v>
      </c>
      <c r="G171" s="41"/>
      <c r="H171" s="47"/>
    </row>
    <row r="172" s="2" customFormat="1" ht="16.8" customHeight="1">
      <c r="A172" s="41"/>
      <c r="B172" s="47"/>
      <c r="C172" s="309" t="s">
        <v>169</v>
      </c>
      <c r="D172" s="309" t="s">
        <v>171</v>
      </c>
      <c r="E172" s="20" t="s">
        <v>42</v>
      </c>
      <c r="F172" s="310">
        <v>1423</v>
      </c>
      <c r="G172" s="41"/>
      <c r="H172" s="47"/>
    </row>
    <row r="173" s="2" customFormat="1" ht="16.8" customHeight="1">
      <c r="A173" s="41"/>
      <c r="B173" s="47"/>
      <c r="C173" s="311" t="s">
        <v>1782</v>
      </c>
      <c r="D173" s="41"/>
      <c r="E173" s="41"/>
      <c r="F173" s="41"/>
      <c r="G173" s="41"/>
      <c r="H173" s="47"/>
    </row>
    <row r="174" s="2" customFormat="1" ht="16.8" customHeight="1">
      <c r="A174" s="41"/>
      <c r="B174" s="47"/>
      <c r="C174" s="309" t="s">
        <v>529</v>
      </c>
      <c r="D174" s="309" t="s">
        <v>1806</v>
      </c>
      <c r="E174" s="20" t="s">
        <v>116</v>
      </c>
      <c r="F174" s="310">
        <v>1423</v>
      </c>
      <c r="G174" s="41"/>
      <c r="H174" s="47"/>
    </row>
    <row r="175" s="2" customFormat="1" ht="16.8" customHeight="1">
      <c r="A175" s="41"/>
      <c r="B175" s="47"/>
      <c r="C175" s="309" t="s">
        <v>512</v>
      </c>
      <c r="D175" s="309" t="s">
        <v>1801</v>
      </c>
      <c r="E175" s="20" t="s">
        <v>212</v>
      </c>
      <c r="F175" s="310">
        <v>537.20000000000005</v>
      </c>
      <c r="G175" s="41"/>
      <c r="H175" s="47"/>
    </row>
    <row r="176" s="2" customFormat="1" ht="16.8" customHeight="1">
      <c r="A176" s="41"/>
      <c r="B176" s="47"/>
      <c r="C176" s="309" t="s">
        <v>304</v>
      </c>
      <c r="D176" s="309" t="s">
        <v>1802</v>
      </c>
      <c r="E176" s="20" t="s">
        <v>212</v>
      </c>
      <c r="F176" s="310">
        <v>157.69999999999999</v>
      </c>
      <c r="G176" s="41"/>
      <c r="H176" s="47"/>
    </row>
    <row r="177" s="2" customFormat="1" ht="16.8" customHeight="1">
      <c r="A177" s="41"/>
      <c r="B177" s="47"/>
      <c r="C177" s="309" t="s">
        <v>518</v>
      </c>
      <c r="D177" s="309" t="s">
        <v>1803</v>
      </c>
      <c r="E177" s="20" t="s">
        <v>212</v>
      </c>
      <c r="F177" s="310">
        <v>268.60000000000002</v>
      </c>
      <c r="G177" s="41"/>
      <c r="H177" s="47"/>
    </row>
    <row r="178" s="2" customFormat="1" ht="16.8" customHeight="1">
      <c r="A178" s="41"/>
      <c r="B178" s="47"/>
      <c r="C178" s="309" t="s">
        <v>539</v>
      </c>
      <c r="D178" s="309" t="s">
        <v>1807</v>
      </c>
      <c r="E178" s="20" t="s">
        <v>116</v>
      </c>
      <c r="F178" s="310">
        <v>1423</v>
      </c>
      <c r="G178" s="41"/>
      <c r="H178" s="47"/>
    </row>
    <row r="179" s="2" customFormat="1" ht="16.8" customHeight="1">
      <c r="A179" s="41"/>
      <c r="B179" s="47"/>
      <c r="C179" s="309" t="s">
        <v>551</v>
      </c>
      <c r="D179" s="309" t="s">
        <v>1805</v>
      </c>
      <c r="E179" s="20" t="s">
        <v>212</v>
      </c>
      <c r="F179" s="310">
        <v>134.30000000000001</v>
      </c>
      <c r="G179" s="41"/>
      <c r="H179" s="47"/>
    </row>
    <row r="180" s="2" customFormat="1" ht="16.8" customHeight="1">
      <c r="A180" s="41"/>
      <c r="B180" s="47"/>
      <c r="C180" s="309" t="s">
        <v>544</v>
      </c>
      <c r="D180" s="309" t="s">
        <v>545</v>
      </c>
      <c r="E180" s="20" t="s">
        <v>546</v>
      </c>
      <c r="F180" s="310">
        <v>40.289999999999999</v>
      </c>
      <c r="G180" s="41"/>
      <c r="H180" s="47"/>
    </row>
    <row r="181" s="2" customFormat="1" ht="16.8" customHeight="1">
      <c r="A181" s="41"/>
      <c r="B181" s="47"/>
      <c r="C181" s="305" t="s">
        <v>172</v>
      </c>
      <c r="D181" s="306" t="s">
        <v>173</v>
      </c>
      <c r="E181" s="307" t="s">
        <v>147</v>
      </c>
      <c r="F181" s="308">
        <v>172.5</v>
      </c>
      <c r="G181" s="41"/>
      <c r="H181" s="47"/>
    </row>
    <row r="182" s="2" customFormat="1" ht="16.8" customHeight="1">
      <c r="A182" s="41"/>
      <c r="B182" s="47"/>
      <c r="C182" s="309" t="s">
        <v>42</v>
      </c>
      <c r="D182" s="309" t="s">
        <v>601</v>
      </c>
      <c r="E182" s="20" t="s">
        <v>42</v>
      </c>
      <c r="F182" s="310">
        <v>0</v>
      </c>
      <c r="G182" s="41"/>
      <c r="H182" s="47"/>
    </row>
    <row r="183" s="2" customFormat="1" ht="16.8" customHeight="1">
      <c r="A183" s="41"/>
      <c r="B183" s="47"/>
      <c r="C183" s="309" t="s">
        <v>172</v>
      </c>
      <c r="D183" s="309" t="s">
        <v>937</v>
      </c>
      <c r="E183" s="20" t="s">
        <v>42</v>
      </c>
      <c r="F183" s="310">
        <v>172.5</v>
      </c>
      <c r="G183" s="41"/>
      <c r="H183" s="47"/>
    </row>
    <row r="184" s="2" customFormat="1" ht="16.8" customHeight="1">
      <c r="A184" s="41"/>
      <c r="B184" s="47"/>
      <c r="C184" s="311" t="s">
        <v>1782</v>
      </c>
      <c r="D184" s="41"/>
      <c r="E184" s="41"/>
      <c r="F184" s="41"/>
      <c r="G184" s="41"/>
      <c r="H184" s="47"/>
    </row>
    <row r="185" s="2" customFormat="1" ht="16.8" customHeight="1">
      <c r="A185" s="41"/>
      <c r="B185" s="47"/>
      <c r="C185" s="309" t="s">
        <v>933</v>
      </c>
      <c r="D185" s="309" t="s">
        <v>1808</v>
      </c>
      <c r="E185" s="20" t="s">
        <v>147</v>
      </c>
      <c r="F185" s="310">
        <v>178.5</v>
      </c>
      <c r="G185" s="41"/>
      <c r="H185" s="47"/>
    </row>
    <row r="186" s="2" customFormat="1" ht="16.8" customHeight="1">
      <c r="A186" s="41"/>
      <c r="B186" s="47"/>
      <c r="C186" s="309" t="s">
        <v>940</v>
      </c>
      <c r="D186" s="309" t="s">
        <v>941</v>
      </c>
      <c r="E186" s="20" t="s">
        <v>181</v>
      </c>
      <c r="F186" s="310">
        <v>345</v>
      </c>
      <c r="G186" s="41"/>
      <c r="H186" s="47"/>
    </row>
    <row r="187" s="2" customFormat="1" ht="16.8" customHeight="1">
      <c r="A187" s="41"/>
      <c r="B187" s="47"/>
      <c r="C187" s="305" t="s">
        <v>925</v>
      </c>
      <c r="D187" s="306" t="s">
        <v>1809</v>
      </c>
      <c r="E187" s="307" t="s">
        <v>116</v>
      </c>
      <c r="F187" s="308">
        <v>136</v>
      </c>
      <c r="G187" s="41"/>
      <c r="H187" s="47"/>
    </row>
    <row r="188" s="2" customFormat="1" ht="16.8" customHeight="1">
      <c r="A188" s="41"/>
      <c r="B188" s="47"/>
      <c r="C188" s="309" t="s">
        <v>42</v>
      </c>
      <c r="D188" s="309" t="s">
        <v>302</v>
      </c>
      <c r="E188" s="20" t="s">
        <v>42</v>
      </c>
      <c r="F188" s="310">
        <v>0</v>
      </c>
      <c r="G188" s="41"/>
      <c r="H188" s="47"/>
    </row>
    <row r="189" s="2" customFormat="1" ht="16.8" customHeight="1">
      <c r="A189" s="41"/>
      <c r="B189" s="47"/>
      <c r="C189" s="309" t="s">
        <v>925</v>
      </c>
      <c r="D189" s="309" t="s">
        <v>926</v>
      </c>
      <c r="E189" s="20" t="s">
        <v>42</v>
      </c>
      <c r="F189" s="310">
        <v>136</v>
      </c>
      <c r="G189" s="41"/>
      <c r="H189" s="47"/>
    </row>
    <row r="190" s="2" customFormat="1" ht="16.8" customHeight="1">
      <c r="A190" s="41"/>
      <c r="B190" s="47"/>
      <c r="C190" s="305" t="s">
        <v>175</v>
      </c>
      <c r="D190" s="306" t="s">
        <v>173</v>
      </c>
      <c r="E190" s="307" t="s">
        <v>147</v>
      </c>
      <c r="F190" s="308">
        <v>79</v>
      </c>
      <c r="G190" s="41"/>
      <c r="H190" s="47"/>
    </row>
    <row r="191" s="2" customFormat="1" ht="16.8" customHeight="1">
      <c r="A191" s="41"/>
      <c r="B191" s="47"/>
      <c r="C191" s="309" t="s">
        <v>42</v>
      </c>
      <c r="D191" s="309" t="s">
        <v>601</v>
      </c>
      <c r="E191" s="20" t="s">
        <v>42</v>
      </c>
      <c r="F191" s="310">
        <v>0</v>
      </c>
      <c r="G191" s="41"/>
      <c r="H191" s="47"/>
    </row>
    <row r="192" s="2" customFormat="1" ht="16.8" customHeight="1">
      <c r="A192" s="41"/>
      <c r="B192" s="47"/>
      <c r="C192" s="309" t="s">
        <v>175</v>
      </c>
      <c r="D192" s="309" t="s">
        <v>915</v>
      </c>
      <c r="E192" s="20" t="s">
        <v>42</v>
      </c>
      <c r="F192" s="310">
        <v>79</v>
      </c>
      <c r="G192" s="41"/>
      <c r="H192" s="47"/>
    </row>
    <row r="193" s="2" customFormat="1" ht="16.8" customHeight="1">
      <c r="A193" s="41"/>
      <c r="B193" s="47"/>
      <c r="C193" s="311" t="s">
        <v>1782</v>
      </c>
      <c r="D193" s="41"/>
      <c r="E193" s="41"/>
      <c r="F193" s="41"/>
      <c r="G193" s="41"/>
      <c r="H193" s="47"/>
    </row>
    <row r="194" s="2" customFormat="1" ht="16.8" customHeight="1">
      <c r="A194" s="41"/>
      <c r="B194" s="47"/>
      <c r="C194" s="309" t="s">
        <v>911</v>
      </c>
      <c r="D194" s="309" t="s">
        <v>1810</v>
      </c>
      <c r="E194" s="20" t="s">
        <v>147</v>
      </c>
      <c r="F194" s="310">
        <v>79</v>
      </c>
      <c r="G194" s="41"/>
      <c r="H194" s="47"/>
    </row>
    <row r="195" s="2" customFormat="1" ht="16.8" customHeight="1">
      <c r="A195" s="41"/>
      <c r="B195" s="47"/>
      <c r="C195" s="309" t="s">
        <v>917</v>
      </c>
      <c r="D195" s="309" t="s">
        <v>918</v>
      </c>
      <c r="E195" s="20" t="s">
        <v>147</v>
      </c>
      <c r="F195" s="310">
        <v>79</v>
      </c>
      <c r="G195" s="41"/>
      <c r="H195" s="47"/>
    </row>
    <row r="196" s="2" customFormat="1" ht="16.8" customHeight="1">
      <c r="A196" s="41"/>
      <c r="B196" s="47"/>
      <c r="C196" s="305" t="s">
        <v>177</v>
      </c>
      <c r="D196" s="306" t="s">
        <v>173</v>
      </c>
      <c r="E196" s="307" t="s">
        <v>147</v>
      </c>
      <c r="F196" s="308">
        <v>6</v>
      </c>
      <c r="G196" s="41"/>
      <c r="H196" s="47"/>
    </row>
    <row r="197" s="2" customFormat="1" ht="16.8" customHeight="1">
      <c r="A197" s="41"/>
      <c r="B197" s="47"/>
      <c r="C197" s="309" t="s">
        <v>177</v>
      </c>
      <c r="D197" s="309" t="s">
        <v>938</v>
      </c>
      <c r="E197" s="20" t="s">
        <v>42</v>
      </c>
      <c r="F197" s="310">
        <v>6</v>
      </c>
      <c r="G197" s="41"/>
      <c r="H197" s="47"/>
    </row>
    <row r="198" s="2" customFormat="1" ht="16.8" customHeight="1">
      <c r="A198" s="41"/>
      <c r="B198" s="47"/>
      <c r="C198" s="311" t="s">
        <v>1782</v>
      </c>
      <c r="D198" s="41"/>
      <c r="E198" s="41"/>
      <c r="F198" s="41"/>
      <c r="G198" s="41"/>
      <c r="H198" s="47"/>
    </row>
    <row r="199" s="2" customFormat="1" ht="16.8" customHeight="1">
      <c r="A199" s="41"/>
      <c r="B199" s="47"/>
      <c r="C199" s="309" t="s">
        <v>933</v>
      </c>
      <c r="D199" s="309" t="s">
        <v>1808</v>
      </c>
      <c r="E199" s="20" t="s">
        <v>147</v>
      </c>
      <c r="F199" s="310">
        <v>178.5</v>
      </c>
      <c r="G199" s="41"/>
      <c r="H199" s="47"/>
    </row>
    <row r="200" s="2" customFormat="1" ht="16.8" customHeight="1">
      <c r="A200" s="41"/>
      <c r="B200" s="47"/>
      <c r="C200" s="309" t="s">
        <v>945</v>
      </c>
      <c r="D200" s="309" t="s">
        <v>946</v>
      </c>
      <c r="E200" s="20" t="s">
        <v>147</v>
      </c>
      <c r="F200" s="310">
        <v>6</v>
      </c>
      <c r="G200" s="41"/>
      <c r="H200" s="47"/>
    </row>
    <row r="201" s="2" customFormat="1" ht="16.8" customHeight="1">
      <c r="A201" s="41"/>
      <c r="B201" s="47"/>
      <c r="C201" s="305" t="s">
        <v>179</v>
      </c>
      <c r="D201" s="306" t="s">
        <v>180</v>
      </c>
      <c r="E201" s="307" t="s">
        <v>181</v>
      </c>
      <c r="F201" s="308">
        <v>7</v>
      </c>
      <c r="G201" s="41"/>
      <c r="H201" s="47"/>
    </row>
    <row r="202" s="2" customFormat="1" ht="16.8" customHeight="1">
      <c r="A202" s="41"/>
      <c r="B202" s="47"/>
      <c r="C202" s="309" t="s">
        <v>42</v>
      </c>
      <c r="D202" s="309" t="s">
        <v>393</v>
      </c>
      <c r="E202" s="20" t="s">
        <v>42</v>
      </c>
      <c r="F202" s="310">
        <v>0</v>
      </c>
      <c r="G202" s="41"/>
      <c r="H202" s="47"/>
    </row>
    <row r="203" s="2" customFormat="1" ht="16.8" customHeight="1">
      <c r="A203" s="41"/>
      <c r="B203" s="47"/>
      <c r="C203" s="309" t="s">
        <v>179</v>
      </c>
      <c r="D203" s="309" t="s">
        <v>182</v>
      </c>
      <c r="E203" s="20" t="s">
        <v>42</v>
      </c>
      <c r="F203" s="310">
        <v>7</v>
      </c>
      <c r="G203" s="41"/>
      <c r="H203" s="47"/>
    </row>
    <row r="204" s="2" customFormat="1" ht="16.8" customHeight="1">
      <c r="A204" s="41"/>
      <c r="B204" s="47"/>
      <c r="C204" s="311" t="s">
        <v>1782</v>
      </c>
      <c r="D204" s="41"/>
      <c r="E204" s="41"/>
      <c r="F204" s="41"/>
      <c r="G204" s="41"/>
      <c r="H204" s="47"/>
    </row>
    <row r="205" s="2" customFormat="1" ht="16.8" customHeight="1">
      <c r="A205" s="41"/>
      <c r="B205" s="47"/>
      <c r="C205" s="309" t="s">
        <v>728</v>
      </c>
      <c r="D205" s="309" t="s">
        <v>1811</v>
      </c>
      <c r="E205" s="20" t="s">
        <v>181</v>
      </c>
      <c r="F205" s="310">
        <v>7</v>
      </c>
      <c r="G205" s="41"/>
      <c r="H205" s="47"/>
    </row>
    <row r="206" s="2" customFormat="1" ht="16.8" customHeight="1">
      <c r="A206" s="41"/>
      <c r="B206" s="47"/>
      <c r="C206" s="309" t="s">
        <v>737</v>
      </c>
      <c r="D206" s="309" t="s">
        <v>1812</v>
      </c>
      <c r="E206" s="20" t="s">
        <v>181</v>
      </c>
      <c r="F206" s="310">
        <v>7</v>
      </c>
      <c r="G206" s="41"/>
      <c r="H206" s="47"/>
    </row>
    <row r="207" s="2" customFormat="1" ht="16.8" customHeight="1">
      <c r="A207" s="41"/>
      <c r="B207" s="47"/>
      <c r="C207" s="309" t="s">
        <v>745</v>
      </c>
      <c r="D207" s="309" t="s">
        <v>1813</v>
      </c>
      <c r="E207" s="20" t="s">
        <v>181</v>
      </c>
      <c r="F207" s="310">
        <v>7</v>
      </c>
      <c r="G207" s="41"/>
      <c r="H207" s="47"/>
    </row>
    <row r="208" s="2" customFormat="1" ht="16.8" customHeight="1">
      <c r="A208" s="41"/>
      <c r="B208" s="47"/>
      <c r="C208" s="309" t="s">
        <v>733</v>
      </c>
      <c r="D208" s="309" t="s">
        <v>734</v>
      </c>
      <c r="E208" s="20" t="s">
        <v>181</v>
      </c>
      <c r="F208" s="310">
        <v>7</v>
      </c>
      <c r="G208" s="41"/>
      <c r="H208" s="47"/>
    </row>
    <row r="209" s="2" customFormat="1" ht="16.8" customHeight="1">
      <c r="A209" s="41"/>
      <c r="B209" s="47"/>
      <c r="C209" s="309" t="s">
        <v>750</v>
      </c>
      <c r="D209" s="309" t="s">
        <v>751</v>
      </c>
      <c r="E209" s="20" t="s">
        <v>181</v>
      </c>
      <c r="F209" s="310">
        <v>7</v>
      </c>
      <c r="G209" s="41"/>
      <c r="H209" s="47"/>
    </row>
    <row r="210" s="2" customFormat="1" ht="16.8" customHeight="1">
      <c r="A210" s="41"/>
      <c r="B210" s="47"/>
      <c r="C210" s="309" t="s">
        <v>742</v>
      </c>
      <c r="D210" s="309" t="s">
        <v>743</v>
      </c>
      <c r="E210" s="20" t="s">
        <v>181</v>
      </c>
      <c r="F210" s="310">
        <v>7</v>
      </c>
      <c r="G210" s="41"/>
      <c r="H210" s="47"/>
    </row>
    <row r="211" s="2" customFormat="1" ht="16.8" customHeight="1">
      <c r="A211" s="41"/>
      <c r="B211" s="47"/>
      <c r="C211" s="305" t="s">
        <v>183</v>
      </c>
      <c r="D211" s="306" t="s">
        <v>184</v>
      </c>
      <c r="E211" s="307" t="s">
        <v>181</v>
      </c>
      <c r="F211" s="308">
        <v>1</v>
      </c>
      <c r="G211" s="41"/>
      <c r="H211" s="47"/>
    </row>
    <row r="212" s="2" customFormat="1" ht="16.8" customHeight="1">
      <c r="A212" s="41"/>
      <c r="B212" s="47"/>
      <c r="C212" s="309" t="s">
        <v>183</v>
      </c>
      <c r="D212" s="309" t="s">
        <v>759</v>
      </c>
      <c r="E212" s="20" t="s">
        <v>42</v>
      </c>
      <c r="F212" s="310">
        <v>1</v>
      </c>
      <c r="G212" s="41"/>
      <c r="H212" s="47"/>
    </row>
    <row r="213" s="2" customFormat="1" ht="16.8" customHeight="1">
      <c r="A213" s="41"/>
      <c r="B213" s="47"/>
      <c r="C213" s="311" t="s">
        <v>1782</v>
      </c>
      <c r="D213" s="41"/>
      <c r="E213" s="41"/>
      <c r="F213" s="41"/>
      <c r="G213" s="41"/>
      <c r="H213" s="47"/>
    </row>
    <row r="214" s="2" customFormat="1" ht="16.8" customHeight="1">
      <c r="A214" s="41"/>
      <c r="B214" s="47"/>
      <c r="C214" s="309" t="s">
        <v>754</v>
      </c>
      <c r="D214" s="309" t="s">
        <v>755</v>
      </c>
      <c r="E214" s="20" t="s">
        <v>181</v>
      </c>
      <c r="F214" s="310">
        <v>7</v>
      </c>
      <c r="G214" s="41"/>
      <c r="H214" s="47"/>
    </row>
    <row r="215" s="2" customFormat="1" ht="16.8" customHeight="1">
      <c r="A215" s="41"/>
      <c r="B215" s="47"/>
      <c r="C215" s="309" t="s">
        <v>314</v>
      </c>
      <c r="D215" s="309" t="s">
        <v>1814</v>
      </c>
      <c r="E215" s="20" t="s">
        <v>212</v>
      </c>
      <c r="F215" s="310">
        <v>18.899999999999999</v>
      </c>
      <c r="G215" s="41"/>
      <c r="H215" s="47"/>
    </row>
    <row r="216" s="2" customFormat="1" ht="16.8" customHeight="1">
      <c r="A216" s="41"/>
      <c r="B216" s="47"/>
      <c r="C216" s="309" t="s">
        <v>614</v>
      </c>
      <c r="D216" s="309" t="s">
        <v>1815</v>
      </c>
      <c r="E216" s="20" t="s">
        <v>181</v>
      </c>
      <c r="F216" s="310">
        <v>7</v>
      </c>
      <c r="G216" s="41"/>
      <c r="H216" s="47"/>
    </row>
    <row r="217" s="2" customFormat="1" ht="16.8" customHeight="1">
      <c r="A217" s="41"/>
      <c r="B217" s="47"/>
      <c r="C217" s="309" t="s">
        <v>620</v>
      </c>
      <c r="D217" s="309" t="s">
        <v>621</v>
      </c>
      <c r="E217" s="20" t="s">
        <v>181</v>
      </c>
      <c r="F217" s="310">
        <v>7</v>
      </c>
      <c r="G217" s="41"/>
      <c r="H217" s="47"/>
    </row>
    <row r="218" s="2" customFormat="1" ht="16.8" customHeight="1">
      <c r="A218" s="41"/>
      <c r="B218" s="47"/>
      <c r="C218" s="309" t="s">
        <v>771</v>
      </c>
      <c r="D218" s="309" t="s">
        <v>772</v>
      </c>
      <c r="E218" s="20" t="s">
        <v>181</v>
      </c>
      <c r="F218" s="310">
        <v>7</v>
      </c>
      <c r="G218" s="41"/>
      <c r="H218" s="47"/>
    </row>
    <row r="219" s="2" customFormat="1" ht="16.8" customHeight="1">
      <c r="A219" s="41"/>
      <c r="B219" s="47"/>
      <c r="C219" s="309" t="s">
        <v>766</v>
      </c>
      <c r="D219" s="309" t="s">
        <v>767</v>
      </c>
      <c r="E219" s="20" t="s">
        <v>181</v>
      </c>
      <c r="F219" s="310">
        <v>1</v>
      </c>
      <c r="G219" s="41"/>
      <c r="H219" s="47"/>
    </row>
    <row r="220" s="2" customFormat="1" ht="16.8" customHeight="1">
      <c r="A220" s="41"/>
      <c r="B220" s="47"/>
      <c r="C220" s="305" t="s">
        <v>185</v>
      </c>
      <c r="D220" s="306" t="s">
        <v>184</v>
      </c>
      <c r="E220" s="307" t="s">
        <v>181</v>
      </c>
      <c r="F220" s="308">
        <v>6</v>
      </c>
      <c r="G220" s="41"/>
      <c r="H220" s="47"/>
    </row>
    <row r="221" s="2" customFormat="1" ht="16.8" customHeight="1">
      <c r="A221" s="41"/>
      <c r="B221" s="47"/>
      <c r="C221" s="309" t="s">
        <v>42</v>
      </c>
      <c r="D221" s="309" t="s">
        <v>393</v>
      </c>
      <c r="E221" s="20" t="s">
        <v>42</v>
      </c>
      <c r="F221" s="310">
        <v>0</v>
      </c>
      <c r="G221" s="41"/>
      <c r="H221" s="47"/>
    </row>
    <row r="222" s="2" customFormat="1" ht="16.8" customHeight="1">
      <c r="A222" s="41"/>
      <c r="B222" s="47"/>
      <c r="C222" s="309" t="s">
        <v>185</v>
      </c>
      <c r="D222" s="309" t="s">
        <v>758</v>
      </c>
      <c r="E222" s="20" t="s">
        <v>42</v>
      </c>
      <c r="F222" s="310">
        <v>6</v>
      </c>
      <c r="G222" s="41"/>
      <c r="H222" s="47"/>
    </row>
    <row r="223" s="2" customFormat="1" ht="16.8" customHeight="1">
      <c r="A223" s="41"/>
      <c r="B223" s="47"/>
      <c r="C223" s="311" t="s">
        <v>1782</v>
      </c>
      <c r="D223" s="41"/>
      <c r="E223" s="41"/>
      <c r="F223" s="41"/>
      <c r="G223" s="41"/>
      <c r="H223" s="47"/>
    </row>
    <row r="224" s="2" customFormat="1" ht="16.8" customHeight="1">
      <c r="A224" s="41"/>
      <c r="B224" s="47"/>
      <c r="C224" s="309" t="s">
        <v>754</v>
      </c>
      <c r="D224" s="309" t="s">
        <v>755</v>
      </c>
      <c r="E224" s="20" t="s">
        <v>181</v>
      </c>
      <c r="F224" s="310">
        <v>7</v>
      </c>
      <c r="G224" s="41"/>
      <c r="H224" s="47"/>
    </row>
    <row r="225" s="2" customFormat="1" ht="16.8" customHeight="1">
      <c r="A225" s="41"/>
      <c r="B225" s="47"/>
      <c r="C225" s="309" t="s">
        <v>314</v>
      </c>
      <c r="D225" s="309" t="s">
        <v>1814</v>
      </c>
      <c r="E225" s="20" t="s">
        <v>212</v>
      </c>
      <c r="F225" s="310">
        <v>18.899999999999999</v>
      </c>
      <c r="G225" s="41"/>
      <c r="H225" s="47"/>
    </row>
    <row r="226" s="2" customFormat="1" ht="16.8" customHeight="1">
      <c r="A226" s="41"/>
      <c r="B226" s="47"/>
      <c r="C226" s="309" t="s">
        <v>614</v>
      </c>
      <c r="D226" s="309" t="s">
        <v>1815</v>
      </c>
      <c r="E226" s="20" t="s">
        <v>181</v>
      </c>
      <c r="F226" s="310">
        <v>7</v>
      </c>
      <c r="G226" s="41"/>
      <c r="H226" s="47"/>
    </row>
    <row r="227" s="2" customFormat="1" ht="16.8" customHeight="1">
      <c r="A227" s="41"/>
      <c r="B227" s="47"/>
      <c r="C227" s="309" t="s">
        <v>620</v>
      </c>
      <c r="D227" s="309" t="s">
        <v>621</v>
      </c>
      <c r="E227" s="20" t="s">
        <v>181</v>
      </c>
      <c r="F227" s="310">
        <v>7</v>
      </c>
      <c r="G227" s="41"/>
      <c r="H227" s="47"/>
    </row>
    <row r="228" s="2" customFormat="1" ht="16.8" customHeight="1">
      <c r="A228" s="41"/>
      <c r="B228" s="47"/>
      <c r="C228" s="309" t="s">
        <v>771</v>
      </c>
      <c r="D228" s="309" t="s">
        <v>772</v>
      </c>
      <c r="E228" s="20" t="s">
        <v>181</v>
      </c>
      <c r="F228" s="310">
        <v>7</v>
      </c>
      <c r="G228" s="41"/>
      <c r="H228" s="47"/>
    </row>
    <row r="229" s="2" customFormat="1" ht="16.8" customHeight="1">
      <c r="A229" s="41"/>
      <c r="B229" s="47"/>
      <c r="C229" s="309" t="s">
        <v>761</v>
      </c>
      <c r="D229" s="309" t="s">
        <v>762</v>
      </c>
      <c r="E229" s="20" t="s">
        <v>181</v>
      </c>
      <c r="F229" s="310">
        <v>6</v>
      </c>
      <c r="G229" s="41"/>
      <c r="H229" s="47"/>
    </row>
    <row r="230" s="2" customFormat="1" ht="16.8" customHeight="1">
      <c r="A230" s="41"/>
      <c r="B230" s="47"/>
      <c r="C230" s="305" t="s">
        <v>186</v>
      </c>
      <c r="D230" s="306" t="s">
        <v>187</v>
      </c>
      <c r="E230" s="307" t="s">
        <v>181</v>
      </c>
      <c r="F230" s="308">
        <v>3</v>
      </c>
      <c r="G230" s="41"/>
      <c r="H230" s="47"/>
    </row>
    <row r="231" s="2" customFormat="1" ht="16.8" customHeight="1">
      <c r="A231" s="41"/>
      <c r="B231" s="47"/>
      <c r="C231" s="309" t="s">
        <v>42</v>
      </c>
      <c r="D231" s="309" t="s">
        <v>393</v>
      </c>
      <c r="E231" s="20" t="s">
        <v>42</v>
      </c>
      <c r="F231" s="310">
        <v>0</v>
      </c>
      <c r="G231" s="41"/>
      <c r="H231" s="47"/>
    </row>
    <row r="232" s="2" customFormat="1" ht="16.8" customHeight="1">
      <c r="A232" s="41"/>
      <c r="B232" s="47"/>
      <c r="C232" s="309" t="s">
        <v>186</v>
      </c>
      <c r="D232" s="309" t="s">
        <v>188</v>
      </c>
      <c r="E232" s="20" t="s">
        <v>42</v>
      </c>
      <c r="F232" s="310">
        <v>3</v>
      </c>
      <c r="G232" s="41"/>
      <c r="H232" s="47"/>
    </row>
    <row r="233" s="2" customFormat="1" ht="16.8" customHeight="1">
      <c r="A233" s="41"/>
      <c r="B233" s="47"/>
      <c r="C233" s="311" t="s">
        <v>1782</v>
      </c>
      <c r="D233" s="41"/>
      <c r="E233" s="41"/>
      <c r="F233" s="41"/>
      <c r="G233" s="41"/>
      <c r="H233" s="47"/>
    </row>
    <row r="234" s="2" customFormat="1" ht="16.8" customHeight="1">
      <c r="A234" s="41"/>
      <c r="B234" s="47"/>
      <c r="C234" s="309" t="s">
        <v>774</v>
      </c>
      <c r="D234" s="309" t="s">
        <v>775</v>
      </c>
      <c r="E234" s="20" t="s">
        <v>181</v>
      </c>
      <c r="F234" s="310">
        <v>3</v>
      </c>
      <c r="G234" s="41"/>
      <c r="H234" s="47"/>
    </row>
    <row r="235" s="2" customFormat="1" ht="16.8" customHeight="1">
      <c r="A235" s="41"/>
      <c r="B235" s="47"/>
      <c r="C235" s="309" t="s">
        <v>778</v>
      </c>
      <c r="D235" s="309" t="s">
        <v>779</v>
      </c>
      <c r="E235" s="20" t="s">
        <v>181</v>
      </c>
      <c r="F235" s="310">
        <v>3</v>
      </c>
      <c r="G235" s="41"/>
      <c r="H235" s="47"/>
    </row>
    <row r="236" s="2" customFormat="1" ht="16.8" customHeight="1">
      <c r="A236" s="41"/>
      <c r="B236" s="47"/>
      <c r="C236" s="305" t="s">
        <v>189</v>
      </c>
      <c r="D236" s="306" t="s">
        <v>190</v>
      </c>
      <c r="E236" s="307" t="s">
        <v>116</v>
      </c>
      <c r="F236" s="308">
        <v>357.09500000000003</v>
      </c>
      <c r="G236" s="41"/>
      <c r="H236" s="47"/>
    </row>
    <row r="237" s="2" customFormat="1" ht="16.8" customHeight="1">
      <c r="A237" s="41"/>
      <c r="B237" s="47"/>
      <c r="C237" s="309" t="s">
        <v>189</v>
      </c>
      <c r="D237" s="309" t="s">
        <v>1186</v>
      </c>
      <c r="E237" s="20" t="s">
        <v>42</v>
      </c>
      <c r="F237" s="310">
        <v>357.09500000000003</v>
      </c>
      <c r="G237" s="41"/>
      <c r="H237" s="47"/>
    </row>
    <row r="238" s="2" customFormat="1" ht="16.8" customHeight="1">
      <c r="A238" s="41"/>
      <c r="B238" s="47"/>
      <c r="C238" s="311" t="s">
        <v>1782</v>
      </c>
      <c r="D238" s="41"/>
      <c r="E238" s="41"/>
      <c r="F238" s="41"/>
      <c r="G238" s="41"/>
      <c r="H238" s="47"/>
    </row>
    <row r="239" s="2" customFormat="1" ht="16.8" customHeight="1">
      <c r="A239" s="41"/>
      <c r="B239" s="47"/>
      <c r="C239" s="309" t="s">
        <v>1181</v>
      </c>
      <c r="D239" s="309" t="s">
        <v>1790</v>
      </c>
      <c r="E239" s="20" t="s">
        <v>116</v>
      </c>
      <c r="F239" s="310">
        <v>357.09500000000003</v>
      </c>
      <c r="G239" s="41"/>
      <c r="H239" s="47"/>
    </row>
    <row r="240" s="2" customFormat="1" ht="16.8" customHeight="1">
      <c r="A240" s="41"/>
      <c r="B240" s="47"/>
      <c r="C240" s="309" t="s">
        <v>1158</v>
      </c>
      <c r="D240" s="309" t="s">
        <v>1816</v>
      </c>
      <c r="E240" s="20" t="s">
        <v>212</v>
      </c>
      <c r="F240" s="310">
        <v>53.564</v>
      </c>
      <c r="G240" s="41"/>
      <c r="H240" s="47"/>
    </row>
    <row r="241" s="2" customFormat="1" ht="16.8" customHeight="1">
      <c r="A241" s="41"/>
      <c r="B241" s="47"/>
      <c r="C241" s="309" t="s">
        <v>1151</v>
      </c>
      <c r="D241" s="309" t="s">
        <v>1817</v>
      </c>
      <c r="E241" s="20" t="s">
        <v>212</v>
      </c>
      <c r="F241" s="310">
        <v>178.548</v>
      </c>
      <c r="G241" s="41"/>
      <c r="H241" s="47"/>
    </row>
    <row r="242" s="2" customFormat="1" ht="16.8" customHeight="1">
      <c r="A242" s="41"/>
      <c r="B242" s="47"/>
      <c r="C242" s="309" t="s">
        <v>327</v>
      </c>
      <c r="D242" s="309" t="s">
        <v>1818</v>
      </c>
      <c r="E242" s="20" t="s">
        <v>212</v>
      </c>
      <c r="F242" s="310">
        <v>178.548</v>
      </c>
      <c r="G242" s="41"/>
      <c r="H242" s="47"/>
    </row>
    <row r="243" s="2" customFormat="1" ht="16.8" customHeight="1">
      <c r="A243" s="41"/>
      <c r="B243" s="47"/>
      <c r="C243" s="309" t="s">
        <v>333</v>
      </c>
      <c r="D243" s="309" t="s">
        <v>1819</v>
      </c>
      <c r="E243" s="20" t="s">
        <v>212</v>
      </c>
      <c r="F243" s="310">
        <v>892.74000000000001</v>
      </c>
      <c r="G243" s="41"/>
      <c r="H243" s="47"/>
    </row>
    <row r="244" s="2" customFormat="1" ht="16.8" customHeight="1">
      <c r="A244" s="41"/>
      <c r="B244" s="47"/>
      <c r="C244" s="309" t="s">
        <v>364</v>
      </c>
      <c r="D244" s="309" t="s">
        <v>1820</v>
      </c>
      <c r="E244" s="20" t="s">
        <v>353</v>
      </c>
      <c r="F244" s="310">
        <v>321.38600000000002</v>
      </c>
      <c r="G244" s="41"/>
      <c r="H244" s="47"/>
    </row>
    <row r="245" s="2" customFormat="1" ht="16.8" customHeight="1">
      <c r="A245" s="41"/>
      <c r="B245" s="47"/>
      <c r="C245" s="309" t="s">
        <v>359</v>
      </c>
      <c r="D245" s="309" t="s">
        <v>1821</v>
      </c>
      <c r="E245" s="20" t="s">
        <v>212</v>
      </c>
      <c r="F245" s="310">
        <v>178.548</v>
      </c>
      <c r="G245" s="41"/>
      <c r="H245" s="47"/>
    </row>
    <row r="246" s="2" customFormat="1" ht="16.8" customHeight="1">
      <c r="A246" s="41"/>
      <c r="B246" s="47"/>
      <c r="C246" s="309" t="s">
        <v>1175</v>
      </c>
      <c r="D246" s="309" t="s">
        <v>1822</v>
      </c>
      <c r="E246" s="20" t="s">
        <v>116</v>
      </c>
      <c r="F246" s="310">
        <v>357.09500000000003</v>
      </c>
      <c r="G246" s="41"/>
      <c r="H246" s="47"/>
    </row>
    <row r="247" s="2" customFormat="1" ht="16.8" customHeight="1">
      <c r="A247" s="41"/>
      <c r="B247" s="47"/>
      <c r="C247" s="309" t="s">
        <v>1188</v>
      </c>
      <c r="D247" s="309" t="s">
        <v>1823</v>
      </c>
      <c r="E247" s="20" t="s">
        <v>116</v>
      </c>
      <c r="F247" s="310">
        <v>357.09500000000003</v>
      </c>
      <c r="G247" s="41"/>
      <c r="H247" s="47"/>
    </row>
    <row r="248" s="2" customFormat="1" ht="16.8" customHeight="1">
      <c r="A248" s="41"/>
      <c r="B248" s="47"/>
      <c r="C248" s="305" t="s">
        <v>192</v>
      </c>
      <c r="D248" s="306" t="s">
        <v>193</v>
      </c>
      <c r="E248" s="307" t="s">
        <v>181</v>
      </c>
      <c r="F248" s="308">
        <v>2</v>
      </c>
      <c r="G248" s="41"/>
      <c r="H248" s="47"/>
    </row>
    <row r="249" s="2" customFormat="1" ht="16.8" customHeight="1">
      <c r="A249" s="41"/>
      <c r="B249" s="47"/>
      <c r="C249" s="309" t="s">
        <v>42</v>
      </c>
      <c r="D249" s="309" t="s">
        <v>393</v>
      </c>
      <c r="E249" s="20" t="s">
        <v>42</v>
      </c>
      <c r="F249" s="310">
        <v>0</v>
      </c>
      <c r="G249" s="41"/>
      <c r="H249" s="47"/>
    </row>
    <row r="250" s="2" customFormat="1" ht="16.8" customHeight="1">
      <c r="A250" s="41"/>
      <c r="B250" s="47"/>
      <c r="C250" s="309" t="s">
        <v>192</v>
      </c>
      <c r="D250" s="309" t="s">
        <v>88</v>
      </c>
      <c r="E250" s="20" t="s">
        <v>42</v>
      </c>
      <c r="F250" s="310">
        <v>2</v>
      </c>
      <c r="G250" s="41"/>
      <c r="H250" s="47"/>
    </row>
    <row r="251" s="2" customFormat="1" ht="16.8" customHeight="1">
      <c r="A251" s="41"/>
      <c r="B251" s="47"/>
      <c r="C251" s="311" t="s">
        <v>1782</v>
      </c>
      <c r="D251" s="41"/>
      <c r="E251" s="41"/>
      <c r="F251" s="41"/>
      <c r="G251" s="41"/>
      <c r="H251" s="47"/>
    </row>
    <row r="252" s="2" customFormat="1" ht="16.8" customHeight="1">
      <c r="A252" s="41"/>
      <c r="B252" s="47"/>
      <c r="C252" s="309" t="s">
        <v>984</v>
      </c>
      <c r="D252" s="309" t="s">
        <v>1824</v>
      </c>
      <c r="E252" s="20" t="s">
        <v>181</v>
      </c>
      <c r="F252" s="310">
        <v>2</v>
      </c>
      <c r="G252" s="41"/>
      <c r="H252" s="47"/>
    </row>
    <row r="253" s="2" customFormat="1">
      <c r="A253" s="41"/>
      <c r="B253" s="47"/>
      <c r="C253" s="309" t="s">
        <v>988</v>
      </c>
      <c r="D253" s="309" t="s">
        <v>989</v>
      </c>
      <c r="E253" s="20" t="s">
        <v>181</v>
      </c>
      <c r="F253" s="310">
        <v>2</v>
      </c>
      <c r="G253" s="41"/>
      <c r="H253" s="47"/>
    </row>
    <row r="254" s="2" customFormat="1" ht="16.8" customHeight="1">
      <c r="A254" s="41"/>
      <c r="B254" s="47"/>
      <c r="C254" s="305" t="s">
        <v>194</v>
      </c>
      <c r="D254" s="306" t="s">
        <v>195</v>
      </c>
      <c r="E254" s="307" t="s">
        <v>181</v>
      </c>
      <c r="F254" s="308">
        <v>2</v>
      </c>
      <c r="G254" s="41"/>
      <c r="H254" s="47"/>
    </row>
    <row r="255" s="2" customFormat="1" ht="16.8" customHeight="1">
      <c r="A255" s="41"/>
      <c r="B255" s="47"/>
      <c r="C255" s="309" t="s">
        <v>42</v>
      </c>
      <c r="D255" s="309" t="s">
        <v>393</v>
      </c>
      <c r="E255" s="20" t="s">
        <v>42</v>
      </c>
      <c r="F255" s="310">
        <v>0</v>
      </c>
      <c r="G255" s="41"/>
      <c r="H255" s="47"/>
    </row>
    <row r="256" s="2" customFormat="1" ht="16.8" customHeight="1">
      <c r="A256" s="41"/>
      <c r="B256" s="47"/>
      <c r="C256" s="309" t="s">
        <v>194</v>
      </c>
      <c r="D256" s="309" t="s">
        <v>88</v>
      </c>
      <c r="E256" s="20" t="s">
        <v>42</v>
      </c>
      <c r="F256" s="310">
        <v>2</v>
      </c>
      <c r="G256" s="41"/>
      <c r="H256" s="47"/>
    </row>
    <row r="257" s="2" customFormat="1" ht="16.8" customHeight="1">
      <c r="A257" s="41"/>
      <c r="B257" s="47"/>
      <c r="C257" s="311" t="s">
        <v>1782</v>
      </c>
      <c r="D257" s="41"/>
      <c r="E257" s="41"/>
      <c r="F257" s="41"/>
      <c r="G257" s="41"/>
      <c r="H257" s="47"/>
    </row>
    <row r="258" s="2" customFormat="1" ht="16.8" customHeight="1">
      <c r="A258" s="41"/>
      <c r="B258" s="47"/>
      <c r="C258" s="309" t="s">
        <v>973</v>
      </c>
      <c r="D258" s="309" t="s">
        <v>974</v>
      </c>
      <c r="E258" s="20" t="s">
        <v>181</v>
      </c>
      <c r="F258" s="310">
        <v>2</v>
      </c>
      <c r="G258" s="41"/>
      <c r="H258" s="47"/>
    </row>
    <row r="259" s="2" customFormat="1">
      <c r="A259" s="41"/>
      <c r="B259" s="47"/>
      <c r="C259" s="309" t="s">
        <v>978</v>
      </c>
      <c r="D259" s="309" t="s">
        <v>1825</v>
      </c>
      <c r="E259" s="20" t="s">
        <v>980</v>
      </c>
      <c r="F259" s="310">
        <v>2</v>
      </c>
      <c r="G259" s="41"/>
      <c r="H259" s="47"/>
    </row>
    <row r="260" s="2" customFormat="1" ht="16.8" customHeight="1">
      <c r="A260" s="41"/>
      <c r="B260" s="47"/>
      <c r="C260" s="305" t="s">
        <v>574</v>
      </c>
      <c r="D260" s="306" t="s">
        <v>1826</v>
      </c>
      <c r="E260" s="307" t="s">
        <v>212</v>
      </c>
      <c r="F260" s="308">
        <v>4.7229999999999999</v>
      </c>
      <c r="G260" s="41"/>
      <c r="H260" s="47"/>
    </row>
    <row r="261" s="2" customFormat="1" ht="16.8" customHeight="1">
      <c r="A261" s="41"/>
      <c r="B261" s="47"/>
      <c r="C261" s="309" t="s">
        <v>42</v>
      </c>
      <c r="D261" s="309" t="s">
        <v>572</v>
      </c>
      <c r="E261" s="20" t="s">
        <v>42</v>
      </c>
      <c r="F261" s="310">
        <v>0</v>
      </c>
      <c r="G261" s="41"/>
      <c r="H261" s="47"/>
    </row>
    <row r="262" s="2" customFormat="1" ht="16.8" customHeight="1">
      <c r="A262" s="41"/>
      <c r="B262" s="47"/>
      <c r="C262" s="309" t="s">
        <v>42</v>
      </c>
      <c r="D262" s="309" t="s">
        <v>573</v>
      </c>
      <c r="E262" s="20" t="s">
        <v>42</v>
      </c>
      <c r="F262" s="310">
        <v>4.7229999999999999</v>
      </c>
      <c r="G262" s="41"/>
      <c r="H262" s="47"/>
    </row>
    <row r="263" s="2" customFormat="1" ht="16.8" customHeight="1">
      <c r="A263" s="41"/>
      <c r="B263" s="47"/>
      <c r="C263" s="309" t="s">
        <v>574</v>
      </c>
      <c r="D263" s="309" t="s">
        <v>303</v>
      </c>
      <c r="E263" s="20" t="s">
        <v>42</v>
      </c>
      <c r="F263" s="310">
        <v>4.7229999999999999</v>
      </c>
      <c r="G263" s="41"/>
      <c r="H263" s="47"/>
    </row>
    <row r="264" s="2" customFormat="1" ht="16.8" customHeight="1">
      <c r="A264" s="41"/>
      <c r="B264" s="47"/>
      <c r="C264" s="305" t="s">
        <v>196</v>
      </c>
      <c r="D264" s="306" t="s">
        <v>197</v>
      </c>
      <c r="E264" s="307" t="s">
        <v>116</v>
      </c>
      <c r="F264" s="308">
        <v>13.151999999999999</v>
      </c>
      <c r="G264" s="41"/>
      <c r="H264" s="47"/>
    </row>
    <row r="265" s="2" customFormat="1" ht="16.8" customHeight="1">
      <c r="A265" s="41"/>
      <c r="B265" s="47"/>
      <c r="C265" s="309" t="s">
        <v>42</v>
      </c>
      <c r="D265" s="309" t="s">
        <v>580</v>
      </c>
      <c r="E265" s="20" t="s">
        <v>42</v>
      </c>
      <c r="F265" s="310">
        <v>0</v>
      </c>
      <c r="G265" s="41"/>
      <c r="H265" s="47"/>
    </row>
    <row r="266" s="2" customFormat="1" ht="16.8" customHeight="1">
      <c r="A266" s="41"/>
      <c r="B266" s="47"/>
      <c r="C266" s="309" t="s">
        <v>42</v>
      </c>
      <c r="D266" s="309" t="s">
        <v>581</v>
      </c>
      <c r="E266" s="20" t="s">
        <v>42</v>
      </c>
      <c r="F266" s="310">
        <v>11.112</v>
      </c>
      <c r="G266" s="41"/>
      <c r="H266" s="47"/>
    </row>
    <row r="267" s="2" customFormat="1" ht="16.8" customHeight="1">
      <c r="A267" s="41"/>
      <c r="B267" s="47"/>
      <c r="C267" s="309" t="s">
        <v>42</v>
      </c>
      <c r="D267" s="309" t="s">
        <v>582</v>
      </c>
      <c r="E267" s="20" t="s">
        <v>42</v>
      </c>
      <c r="F267" s="310">
        <v>2.04</v>
      </c>
      <c r="G267" s="41"/>
      <c r="H267" s="47"/>
    </row>
    <row r="268" s="2" customFormat="1" ht="16.8" customHeight="1">
      <c r="A268" s="41"/>
      <c r="B268" s="47"/>
      <c r="C268" s="309" t="s">
        <v>196</v>
      </c>
      <c r="D268" s="309" t="s">
        <v>303</v>
      </c>
      <c r="E268" s="20" t="s">
        <v>42</v>
      </c>
      <c r="F268" s="310">
        <v>13.151999999999999</v>
      </c>
      <c r="G268" s="41"/>
      <c r="H268" s="47"/>
    </row>
    <row r="269" s="2" customFormat="1" ht="16.8" customHeight="1">
      <c r="A269" s="41"/>
      <c r="B269" s="47"/>
      <c r="C269" s="311" t="s">
        <v>1782</v>
      </c>
      <c r="D269" s="41"/>
      <c r="E269" s="41"/>
      <c r="F269" s="41"/>
      <c r="G269" s="41"/>
      <c r="H269" s="47"/>
    </row>
    <row r="270" s="2" customFormat="1" ht="16.8" customHeight="1">
      <c r="A270" s="41"/>
      <c r="B270" s="47"/>
      <c r="C270" s="309" t="s">
        <v>576</v>
      </c>
      <c r="D270" s="309" t="s">
        <v>1827</v>
      </c>
      <c r="E270" s="20" t="s">
        <v>116</v>
      </c>
      <c r="F270" s="310">
        <v>13.151999999999999</v>
      </c>
      <c r="G270" s="41"/>
      <c r="H270" s="47"/>
    </row>
    <row r="271" s="2" customFormat="1" ht="16.8" customHeight="1">
      <c r="A271" s="41"/>
      <c r="B271" s="47"/>
      <c r="C271" s="309" t="s">
        <v>584</v>
      </c>
      <c r="D271" s="309" t="s">
        <v>1828</v>
      </c>
      <c r="E271" s="20" t="s">
        <v>116</v>
      </c>
      <c r="F271" s="310">
        <v>13.151999999999999</v>
      </c>
      <c r="G271" s="41"/>
      <c r="H271" s="47"/>
    </row>
    <row r="272" s="2" customFormat="1" ht="16.8" customHeight="1">
      <c r="A272" s="41"/>
      <c r="B272" s="47"/>
      <c r="C272" s="305" t="s">
        <v>566</v>
      </c>
      <c r="D272" s="306" t="s">
        <v>1829</v>
      </c>
      <c r="E272" s="307" t="s">
        <v>212</v>
      </c>
      <c r="F272" s="308">
        <v>1.014</v>
      </c>
      <c r="G272" s="41"/>
      <c r="H272" s="47"/>
    </row>
    <row r="273" s="2" customFormat="1" ht="16.8" customHeight="1">
      <c r="A273" s="41"/>
      <c r="B273" s="47"/>
      <c r="C273" s="309" t="s">
        <v>42</v>
      </c>
      <c r="D273" s="309" t="s">
        <v>564</v>
      </c>
      <c r="E273" s="20" t="s">
        <v>42</v>
      </c>
      <c r="F273" s="310">
        <v>0</v>
      </c>
      <c r="G273" s="41"/>
      <c r="H273" s="47"/>
    </row>
    <row r="274" s="2" customFormat="1" ht="16.8" customHeight="1">
      <c r="A274" s="41"/>
      <c r="B274" s="47"/>
      <c r="C274" s="309" t="s">
        <v>42</v>
      </c>
      <c r="D274" s="309" t="s">
        <v>565</v>
      </c>
      <c r="E274" s="20" t="s">
        <v>42</v>
      </c>
      <c r="F274" s="310">
        <v>1.014</v>
      </c>
      <c r="G274" s="41"/>
      <c r="H274" s="47"/>
    </row>
    <row r="275" s="2" customFormat="1" ht="16.8" customHeight="1">
      <c r="A275" s="41"/>
      <c r="B275" s="47"/>
      <c r="C275" s="309" t="s">
        <v>566</v>
      </c>
      <c r="D275" s="309" t="s">
        <v>303</v>
      </c>
      <c r="E275" s="20" t="s">
        <v>42</v>
      </c>
      <c r="F275" s="310">
        <v>1.014</v>
      </c>
      <c r="G275" s="41"/>
      <c r="H275" s="47"/>
    </row>
    <row r="276" s="2" customFormat="1" ht="16.8" customHeight="1">
      <c r="A276" s="41"/>
      <c r="B276" s="47"/>
      <c r="C276" s="305" t="s">
        <v>1830</v>
      </c>
      <c r="D276" s="306" t="s">
        <v>1831</v>
      </c>
      <c r="E276" s="307" t="s">
        <v>147</v>
      </c>
      <c r="F276" s="308">
        <v>4</v>
      </c>
      <c r="G276" s="41"/>
      <c r="H276" s="47"/>
    </row>
    <row r="277" s="2" customFormat="1" ht="16.8" customHeight="1">
      <c r="A277" s="41"/>
      <c r="B277" s="47"/>
      <c r="C277" s="309" t="s">
        <v>42</v>
      </c>
      <c r="D277" s="309" t="s">
        <v>1832</v>
      </c>
      <c r="E277" s="20" t="s">
        <v>42</v>
      </c>
      <c r="F277" s="310">
        <v>0</v>
      </c>
      <c r="G277" s="41"/>
      <c r="H277" s="47"/>
    </row>
    <row r="278" s="2" customFormat="1" ht="16.8" customHeight="1">
      <c r="A278" s="41"/>
      <c r="B278" s="47"/>
      <c r="C278" s="309" t="s">
        <v>1830</v>
      </c>
      <c r="D278" s="309" t="s">
        <v>150</v>
      </c>
      <c r="E278" s="20" t="s">
        <v>42</v>
      </c>
      <c r="F278" s="310">
        <v>4</v>
      </c>
      <c r="G278" s="41"/>
      <c r="H278" s="47"/>
    </row>
    <row r="279" s="2" customFormat="1" ht="16.8" customHeight="1">
      <c r="A279" s="41"/>
      <c r="B279" s="47"/>
      <c r="C279" s="305" t="s">
        <v>199</v>
      </c>
      <c r="D279" s="306" t="s">
        <v>200</v>
      </c>
      <c r="E279" s="307" t="s">
        <v>147</v>
      </c>
      <c r="F279" s="308">
        <v>716.89999999999998</v>
      </c>
      <c r="G279" s="41"/>
      <c r="H279" s="47"/>
    </row>
    <row r="280" s="2" customFormat="1" ht="16.8" customHeight="1">
      <c r="A280" s="41"/>
      <c r="B280" s="47"/>
      <c r="C280" s="309" t="s">
        <v>42</v>
      </c>
      <c r="D280" s="309" t="s">
        <v>601</v>
      </c>
      <c r="E280" s="20" t="s">
        <v>42</v>
      </c>
      <c r="F280" s="310">
        <v>0</v>
      </c>
      <c r="G280" s="41"/>
      <c r="H280" s="47"/>
    </row>
    <row r="281" s="2" customFormat="1" ht="16.8" customHeight="1">
      <c r="A281" s="41"/>
      <c r="B281" s="47"/>
      <c r="C281" s="309" t="s">
        <v>199</v>
      </c>
      <c r="D281" s="309" t="s">
        <v>829</v>
      </c>
      <c r="E281" s="20" t="s">
        <v>42</v>
      </c>
      <c r="F281" s="310">
        <v>716.89999999999998</v>
      </c>
      <c r="G281" s="41"/>
      <c r="H281" s="47"/>
    </row>
    <row r="282" s="2" customFormat="1" ht="16.8" customHeight="1">
      <c r="A282" s="41"/>
      <c r="B282" s="47"/>
      <c r="C282" s="311" t="s">
        <v>1782</v>
      </c>
      <c r="D282" s="41"/>
      <c r="E282" s="41"/>
      <c r="F282" s="41"/>
      <c r="G282" s="41"/>
      <c r="H282" s="47"/>
    </row>
    <row r="283" s="2" customFormat="1" ht="16.8" customHeight="1">
      <c r="A283" s="41"/>
      <c r="B283" s="47"/>
      <c r="C283" s="309" t="s">
        <v>825</v>
      </c>
      <c r="D283" s="309" t="s">
        <v>1833</v>
      </c>
      <c r="E283" s="20" t="s">
        <v>147</v>
      </c>
      <c r="F283" s="310">
        <v>716.89999999999998</v>
      </c>
      <c r="G283" s="41"/>
      <c r="H283" s="47"/>
    </row>
    <row r="284" s="2" customFormat="1" ht="16.8" customHeight="1">
      <c r="A284" s="41"/>
      <c r="B284" s="47"/>
      <c r="C284" s="309" t="s">
        <v>843</v>
      </c>
      <c r="D284" s="309" t="s">
        <v>1834</v>
      </c>
      <c r="E284" s="20" t="s">
        <v>147</v>
      </c>
      <c r="F284" s="310">
        <v>751.29999999999995</v>
      </c>
      <c r="G284" s="41"/>
      <c r="H284" s="47"/>
    </row>
    <row r="285" s="2" customFormat="1" ht="16.8" customHeight="1">
      <c r="A285" s="41"/>
      <c r="B285" s="47"/>
      <c r="C285" s="305" t="s">
        <v>202</v>
      </c>
      <c r="D285" s="306" t="s">
        <v>200</v>
      </c>
      <c r="E285" s="307" t="s">
        <v>147</v>
      </c>
      <c r="F285" s="308">
        <v>34.399999999999999</v>
      </c>
      <c r="G285" s="41"/>
      <c r="H285" s="47"/>
    </row>
    <row r="286" s="2" customFormat="1" ht="16.8" customHeight="1">
      <c r="A286" s="41"/>
      <c r="B286" s="47"/>
      <c r="C286" s="309" t="s">
        <v>42</v>
      </c>
      <c r="D286" s="309" t="s">
        <v>601</v>
      </c>
      <c r="E286" s="20" t="s">
        <v>42</v>
      </c>
      <c r="F286" s="310">
        <v>0</v>
      </c>
      <c r="G286" s="41"/>
      <c r="H286" s="47"/>
    </row>
    <row r="287" s="2" customFormat="1" ht="16.8" customHeight="1">
      <c r="A287" s="41"/>
      <c r="B287" s="47"/>
      <c r="C287" s="309" t="s">
        <v>202</v>
      </c>
      <c r="D287" s="309" t="s">
        <v>835</v>
      </c>
      <c r="E287" s="20" t="s">
        <v>42</v>
      </c>
      <c r="F287" s="310">
        <v>34.399999999999999</v>
      </c>
      <c r="G287" s="41"/>
      <c r="H287" s="47"/>
    </row>
    <row r="288" s="2" customFormat="1" ht="16.8" customHeight="1">
      <c r="A288" s="41"/>
      <c r="B288" s="47"/>
      <c r="C288" s="311" t="s">
        <v>1782</v>
      </c>
      <c r="D288" s="41"/>
      <c r="E288" s="41"/>
      <c r="F288" s="41"/>
      <c r="G288" s="41"/>
      <c r="H288" s="47"/>
    </row>
    <row r="289" s="2" customFormat="1" ht="16.8" customHeight="1">
      <c r="A289" s="41"/>
      <c r="B289" s="47"/>
      <c r="C289" s="309" t="s">
        <v>831</v>
      </c>
      <c r="D289" s="309" t="s">
        <v>1835</v>
      </c>
      <c r="E289" s="20" t="s">
        <v>147</v>
      </c>
      <c r="F289" s="310">
        <v>34.399999999999999</v>
      </c>
      <c r="G289" s="41"/>
      <c r="H289" s="47"/>
    </row>
    <row r="290" s="2" customFormat="1" ht="16.8" customHeight="1">
      <c r="A290" s="41"/>
      <c r="B290" s="47"/>
      <c r="C290" s="309" t="s">
        <v>843</v>
      </c>
      <c r="D290" s="309" t="s">
        <v>1834</v>
      </c>
      <c r="E290" s="20" t="s">
        <v>147</v>
      </c>
      <c r="F290" s="310">
        <v>751.29999999999995</v>
      </c>
      <c r="G290" s="41"/>
      <c r="H290" s="47"/>
    </row>
    <row r="291" s="2" customFormat="1" ht="16.8" customHeight="1">
      <c r="A291" s="41"/>
      <c r="B291" s="47"/>
      <c r="C291" s="305" t="s">
        <v>204</v>
      </c>
      <c r="D291" s="306" t="s">
        <v>205</v>
      </c>
      <c r="E291" s="307" t="s">
        <v>181</v>
      </c>
      <c r="F291" s="308">
        <v>14</v>
      </c>
      <c r="G291" s="41"/>
      <c r="H291" s="47"/>
    </row>
    <row r="292" s="2" customFormat="1" ht="16.8" customHeight="1">
      <c r="A292" s="41"/>
      <c r="B292" s="47"/>
      <c r="C292" s="309" t="s">
        <v>42</v>
      </c>
      <c r="D292" s="309" t="s">
        <v>393</v>
      </c>
      <c r="E292" s="20" t="s">
        <v>42</v>
      </c>
      <c r="F292" s="310">
        <v>0</v>
      </c>
      <c r="G292" s="41"/>
      <c r="H292" s="47"/>
    </row>
    <row r="293" s="2" customFormat="1" ht="16.8" customHeight="1">
      <c r="A293" s="41"/>
      <c r="B293" s="47"/>
      <c r="C293" s="309" t="s">
        <v>204</v>
      </c>
      <c r="D293" s="309" t="s">
        <v>206</v>
      </c>
      <c r="E293" s="20" t="s">
        <v>42</v>
      </c>
      <c r="F293" s="310">
        <v>14</v>
      </c>
      <c r="G293" s="41"/>
      <c r="H293" s="47"/>
    </row>
    <row r="294" s="2" customFormat="1" ht="16.8" customHeight="1">
      <c r="A294" s="41"/>
      <c r="B294" s="47"/>
      <c r="C294" s="311" t="s">
        <v>1782</v>
      </c>
      <c r="D294" s="41"/>
      <c r="E294" s="41"/>
      <c r="F294" s="41"/>
      <c r="G294" s="41"/>
      <c r="H294" s="47"/>
    </row>
    <row r="295" s="2" customFormat="1" ht="16.8" customHeight="1">
      <c r="A295" s="41"/>
      <c r="B295" s="47"/>
      <c r="C295" s="309" t="s">
        <v>811</v>
      </c>
      <c r="D295" s="309" t="s">
        <v>1836</v>
      </c>
      <c r="E295" s="20" t="s">
        <v>181</v>
      </c>
      <c r="F295" s="310">
        <v>14</v>
      </c>
      <c r="G295" s="41"/>
      <c r="H295" s="47"/>
    </row>
    <row r="296" s="2" customFormat="1" ht="16.8" customHeight="1">
      <c r="A296" s="41"/>
      <c r="B296" s="47"/>
      <c r="C296" s="309" t="s">
        <v>816</v>
      </c>
      <c r="D296" s="309" t="s">
        <v>817</v>
      </c>
      <c r="E296" s="20" t="s">
        <v>181</v>
      </c>
      <c r="F296" s="310">
        <v>14</v>
      </c>
      <c r="G296" s="41"/>
      <c r="H296" s="47"/>
    </row>
    <row r="297" s="2" customFormat="1" ht="16.8" customHeight="1">
      <c r="A297" s="41"/>
      <c r="B297" s="47"/>
      <c r="C297" s="305" t="s">
        <v>207</v>
      </c>
      <c r="D297" s="306" t="s">
        <v>208</v>
      </c>
      <c r="E297" s="307" t="s">
        <v>181</v>
      </c>
      <c r="F297" s="308">
        <v>17</v>
      </c>
      <c r="G297" s="41"/>
      <c r="H297" s="47"/>
    </row>
    <row r="298" s="2" customFormat="1" ht="16.8" customHeight="1">
      <c r="A298" s="41"/>
      <c r="B298" s="47"/>
      <c r="C298" s="309" t="s">
        <v>42</v>
      </c>
      <c r="D298" s="309" t="s">
        <v>393</v>
      </c>
      <c r="E298" s="20" t="s">
        <v>42</v>
      </c>
      <c r="F298" s="310">
        <v>0</v>
      </c>
      <c r="G298" s="41"/>
      <c r="H298" s="47"/>
    </row>
    <row r="299" s="2" customFormat="1" ht="16.8" customHeight="1">
      <c r="A299" s="41"/>
      <c r="B299" s="47"/>
      <c r="C299" s="309" t="s">
        <v>207</v>
      </c>
      <c r="D299" s="309" t="s">
        <v>209</v>
      </c>
      <c r="E299" s="20" t="s">
        <v>42</v>
      </c>
      <c r="F299" s="310">
        <v>17</v>
      </c>
      <c r="G299" s="41"/>
      <c r="H299" s="47"/>
    </row>
    <row r="300" s="2" customFormat="1" ht="16.8" customHeight="1">
      <c r="A300" s="41"/>
      <c r="B300" s="47"/>
      <c r="C300" s="311" t="s">
        <v>1782</v>
      </c>
      <c r="D300" s="41"/>
      <c r="E300" s="41"/>
      <c r="F300" s="41"/>
      <c r="G300" s="41"/>
      <c r="H300" s="47"/>
    </row>
    <row r="301" s="2" customFormat="1" ht="16.8" customHeight="1">
      <c r="A301" s="41"/>
      <c r="B301" s="47"/>
      <c r="C301" s="309" t="s">
        <v>790</v>
      </c>
      <c r="D301" s="309" t="s">
        <v>1837</v>
      </c>
      <c r="E301" s="20" t="s">
        <v>181</v>
      </c>
      <c r="F301" s="310">
        <v>17</v>
      </c>
      <c r="G301" s="41"/>
      <c r="H301" s="47"/>
    </row>
    <row r="302" s="2" customFormat="1" ht="16.8" customHeight="1">
      <c r="A302" s="41"/>
      <c r="B302" s="47"/>
      <c r="C302" s="309" t="s">
        <v>820</v>
      </c>
      <c r="D302" s="309" t="s">
        <v>821</v>
      </c>
      <c r="E302" s="20" t="s">
        <v>181</v>
      </c>
      <c r="F302" s="310">
        <v>34</v>
      </c>
      <c r="G302" s="41"/>
      <c r="H302" s="47"/>
    </row>
    <row r="303" s="2" customFormat="1" ht="16.8" customHeight="1">
      <c r="A303" s="41"/>
      <c r="B303" s="47"/>
      <c r="C303" s="305" t="s">
        <v>210</v>
      </c>
      <c r="D303" s="306" t="s">
        <v>211</v>
      </c>
      <c r="E303" s="307" t="s">
        <v>212</v>
      </c>
      <c r="F303" s="308">
        <v>315</v>
      </c>
      <c r="G303" s="41"/>
      <c r="H303" s="47"/>
    </row>
    <row r="304" s="2" customFormat="1" ht="16.8" customHeight="1">
      <c r="A304" s="41"/>
      <c r="B304" s="47"/>
      <c r="C304" s="309" t="s">
        <v>42</v>
      </c>
      <c r="D304" s="309" t="s">
        <v>326</v>
      </c>
      <c r="E304" s="20" t="s">
        <v>42</v>
      </c>
      <c r="F304" s="310">
        <v>0</v>
      </c>
      <c r="G304" s="41"/>
      <c r="H304" s="47"/>
    </row>
    <row r="305" s="2" customFormat="1" ht="16.8" customHeight="1">
      <c r="A305" s="41"/>
      <c r="B305" s="47"/>
      <c r="C305" s="309" t="s">
        <v>210</v>
      </c>
      <c r="D305" s="309" t="s">
        <v>213</v>
      </c>
      <c r="E305" s="20" t="s">
        <v>42</v>
      </c>
      <c r="F305" s="310">
        <v>315</v>
      </c>
      <c r="G305" s="41"/>
      <c r="H305" s="47"/>
    </row>
    <row r="306" s="2" customFormat="1" ht="16.8" customHeight="1">
      <c r="A306" s="41"/>
      <c r="B306" s="47"/>
      <c r="C306" s="311" t="s">
        <v>1782</v>
      </c>
      <c r="D306" s="41"/>
      <c r="E306" s="41"/>
      <c r="F306" s="41"/>
      <c r="G306" s="41"/>
      <c r="H306" s="47"/>
    </row>
    <row r="307" s="2" customFormat="1" ht="16.8" customHeight="1">
      <c r="A307" s="41"/>
      <c r="B307" s="47"/>
      <c r="C307" s="309" t="s">
        <v>341</v>
      </c>
      <c r="D307" s="309" t="s">
        <v>1838</v>
      </c>
      <c r="E307" s="20" t="s">
        <v>212</v>
      </c>
      <c r="F307" s="310">
        <v>315</v>
      </c>
      <c r="G307" s="41"/>
      <c r="H307" s="47"/>
    </row>
    <row r="308" s="2" customFormat="1" ht="16.8" customHeight="1">
      <c r="A308" s="41"/>
      <c r="B308" s="47"/>
      <c r="C308" s="309" t="s">
        <v>327</v>
      </c>
      <c r="D308" s="309" t="s">
        <v>1818</v>
      </c>
      <c r="E308" s="20" t="s">
        <v>212</v>
      </c>
      <c r="F308" s="310">
        <v>1403.9000000000001</v>
      </c>
      <c r="G308" s="41"/>
      <c r="H308" s="47"/>
    </row>
    <row r="309" s="2" customFormat="1" ht="16.8" customHeight="1">
      <c r="A309" s="41"/>
      <c r="B309" s="47"/>
      <c r="C309" s="309" t="s">
        <v>333</v>
      </c>
      <c r="D309" s="309" t="s">
        <v>1819</v>
      </c>
      <c r="E309" s="20" t="s">
        <v>212</v>
      </c>
      <c r="F309" s="310">
        <v>7019.5</v>
      </c>
      <c r="G309" s="41"/>
      <c r="H309" s="47"/>
    </row>
    <row r="310" s="2" customFormat="1" ht="16.8" customHeight="1">
      <c r="A310" s="41"/>
      <c r="B310" s="47"/>
      <c r="C310" s="309" t="s">
        <v>351</v>
      </c>
      <c r="D310" s="309" t="s">
        <v>352</v>
      </c>
      <c r="E310" s="20" t="s">
        <v>353</v>
      </c>
      <c r="F310" s="310">
        <v>1976</v>
      </c>
      <c r="G310" s="41"/>
      <c r="H310" s="47"/>
    </row>
    <row r="311" s="2" customFormat="1" ht="16.8" customHeight="1">
      <c r="A311" s="41"/>
      <c r="B311" s="47"/>
      <c r="C311" s="305" t="s">
        <v>214</v>
      </c>
      <c r="D311" s="306" t="s">
        <v>211</v>
      </c>
      <c r="E311" s="307" t="s">
        <v>212</v>
      </c>
      <c r="F311" s="308">
        <v>725</v>
      </c>
      <c r="G311" s="41"/>
      <c r="H311" s="47"/>
    </row>
    <row r="312" s="2" customFormat="1" ht="16.8" customHeight="1">
      <c r="A312" s="41"/>
      <c r="B312" s="47"/>
      <c r="C312" s="309" t="s">
        <v>42</v>
      </c>
      <c r="D312" s="309" t="s">
        <v>326</v>
      </c>
      <c r="E312" s="20" t="s">
        <v>42</v>
      </c>
      <c r="F312" s="310">
        <v>0</v>
      </c>
      <c r="G312" s="41"/>
      <c r="H312" s="47"/>
    </row>
    <row r="313" s="2" customFormat="1" ht="16.8" customHeight="1">
      <c r="A313" s="41"/>
      <c r="B313" s="47"/>
      <c r="C313" s="309" t="s">
        <v>214</v>
      </c>
      <c r="D313" s="309" t="s">
        <v>215</v>
      </c>
      <c r="E313" s="20" t="s">
        <v>42</v>
      </c>
      <c r="F313" s="310">
        <v>725</v>
      </c>
      <c r="G313" s="41"/>
      <c r="H313" s="47"/>
    </row>
    <row r="314" s="2" customFormat="1" ht="16.8" customHeight="1">
      <c r="A314" s="41"/>
      <c r="B314" s="47"/>
      <c r="C314" s="311" t="s">
        <v>1782</v>
      </c>
      <c r="D314" s="41"/>
      <c r="E314" s="41"/>
      <c r="F314" s="41"/>
      <c r="G314" s="41"/>
      <c r="H314" s="47"/>
    </row>
    <row r="315" s="2" customFormat="1" ht="16.8" customHeight="1">
      <c r="A315" s="41"/>
      <c r="B315" s="47"/>
      <c r="C315" s="309" t="s">
        <v>345</v>
      </c>
      <c r="D315" s="309" t="s">
        <v>1839</v>
      </c>
      <c r="E315" s="20" t="s">
        <v>212</v>
      </c>
      <c r="F315" s="310">
        <v>725</v>
      </c>
      <c r="G315" s="41"/>
      <c r="H315" s="47"/>
    </row>
    <row r="316" s="2" customFormat="1" ht="16.8" customHeight="1">
      <c r="A316" s="41"/>
      <c r="B316" s="47"/>
      <c r="C316" s="309" t="s">
        <v>327</v>
      </c>
      <c r="D316" s="309" t="s">
        <v>1818</v>
      </c>
      <c r="E316" s="20" t="s">
        <v>212</v>
      </c>
      <c r="F316" s="310">
        <v>1403.9000000000001</v>
      </c>
      <c r="G316" s="41"/>
      <c r="H316" s="47"/>
    </row>
    <row r="317" s="2" customFormat="1" ht="16.8" customHeight="1">
      <c r="A317" s="41"/>
      <c r="B317" s="47"/>
      <c r="C317" s="309" t="s">
        <v>333</v>
      </c>
      <c r="D317" s="309" t="s">
        <v>1819</v>
      </c>
      <c r="E317" s="20" t="s">
        <v>212</v>
      </c>
      <c r="F317" s="310">
        <v>7019.5</v>
      </c>
      <c r="G317" s="41"/>
      <c r="H317" s="47"/>
    </row>
    <row r="318" s="2" customFormat="1" ht="16.8" customHeight="1">
      <c r="A318" s="41"/>
      <c r="B318" s="47"/>
      <c r="C318" s="309" t="s">
        <v>351</v>
      </c>
      <c r="D318" s="309" t="s">
        <v>352</v>
      </c>
      <c r="E318" s="20" t="s">
        <v>353</v>
      </c>
      <c r="F318" s="310">
        <v>1976</v>
      </c>
      <c r="G318" s="41"/>
      <c r="H318" s="47"/>
    </row>
    <row r="319" s="2" customFormat="1" ht="16.8" customHeight="1">
      <c r="A319" s="41"/>
      <c r="B319" s="47"/>
      <c r="C319" s="305" t="s">
        <v>216</v>
      </c>
      <c r="D319" s="306" t="s">
        <v>217</v>
      </c>
      <c r="E319" s="307" t="s">
        <v>116</v>
      </c>
      <c r="F319" s="308">
        <v>1061</v>
      </c>
      <c r="G319" s="41"/>
      <c r="H319" s="47"/>
    </row>
    <row r="320" s="2" customFormat="1" ht="16.8" customHeight="1">
      <c r="A320" s="41"/>
      <c r="B320" s="47"/>
      <c r="C320" s="309" t="s">
        <v>42</v>
      </c>
      <c r="D320" s="309" t="s">
        <v>302</v>
      </c>
      <c r="E320" s="20" t="s">
        <v>42</v>
      </c>
      <c r="F320" s="310">
        <v>0</v>
      </c>
      <c r="G320" s="41"/>
      <c r="H320" s="47"/>
    </row>
    <row r="321" s="2" customFormat="1" ht="16.8" customHeight="1">
      <c r="A321" s="41"/>
      <c r="B321" s="47"/>
      <c r="C321" s="309" t="s">
        <v>216</v>
      </c>
      <c r="D321" s="309" t="s">
        <v>218</v>
      </c>
      <c r="E321" s="20" t="s">
        <v>42</v>
      </c>
      <c r="F321" s="310">
        <v>1061</v>
      </c>
      <c r="G321" s="41"/>
      <c r="H321" s="47"/>
    </row>
    <row r="322" s="2" customFormat="1" ht="16.8" customHeight="1">
      <c r="A322" s="41"/>
      <c r="B322" s="47"/>
      <c r="C322" s="311" t="s">
        <v>1782</v>
      </c>
      <c r="D322" s="41"/>
      <c r="E322" s="41"/>
      <c r="F322" s="41"/>
      <c r="G322" s="41"/>
      <c r="H322" s="47"/>
    </row>
    <row r="323" s="2" customFormat="1" ht="16.8" customHeight="1">
      <c r="A323" s="41"/>
      <c r="B323" s="47"/>
      <c r="C323" s="309" t="s">
        <v>1016</v>
      </c>
      <c r="D323" s="309" t="s">
        <v>1840</v>
      </c>
      <c r="E323" s="20" t="s">
        <v>116</v>
      </c>
      <c r="F323" s="310">
        <v>1061</v>
      </c>
      <c r="G323" s="41"/>
      <c r="H323" s="47"/>
    </row>
    <row r="324" s="2" customFormat="1" ht="16.8" customHeight="1">
      <c r="A324" s="41"/>
      <c r="B324" s="47"/>
      <c r="C324" s="309" t="s">
        <v>1010</v>
      </c>
      <c r="D324" s="309" t="s">
        <v>1841</v>
      </c>
      <c r="E324" s="20" t="s">
        <v>116</v>
      </c>
      <c r="F324" s="310">
        <v>1127.4000000000001</v>
      </c>
      <c r="G324" s="41"/>
      <c r="H324" s="47"/>
    </row>
    <row r="325" s="2" customFormat="1" ht="16.8" customHeight="1">
      <c r="A325" s="41"/>
      <c r="B325" s="47"/>
      <c r="C325" s="305" t="s">
        <v>1842</v>
      </c>
      <c r="D325" s="306" t="s">
        <v>217</v>
      </c>
      <c r="E325" s="307" t="s">
        <v>116</v>
      </c>
      <c r="F325" s="308">
        <v>30</v>
      </c>
      <c r="G325" s="41"/>
      <c r="H325" s="47"/>
    </row>
    <row r="326" s="2" customFormat="1" ht="16.8" customHeight="1">
      <c r="A326" s="41"/>
      <c r="B326" s="47"/>
      <c r="C326" s="305" t="s">
        <v>1843</v>
      </c>
      <c r="D326" s="306" t="s">
        <v>1844</v>
      </c>
      <c r="E326" s="307" t="s">
        <v>147</v>
      </c>
      <c r="F326" s="308">
        <v>14</v>
      </c>
      <c r="G326" s="41"/>
      <c r="H326" s="47"/>
    </row>
    <row r="327" s="2" customFormat="1" ht="16.8" customHeight="1">
      <c r="A327" s="41"/>
      <c r="B327" s="47"/>
      <c r="C327" s="305" t="s">
        <v>219</v>
      </c>
      <c r="D327" s="306" t="s">
        <v>220</v>
      </c>
      <c r="E327" s="307" t="s">
        <v>116</v>
      </c>
      <c r="F327" s="308">
        <v>9</v>
      </c>
      <c r="G327" s="41"/>
      <c r="H327" s="47"/>
    </row>
    <row r="328" s="2" customFormat="1" ht="16.8" customHeight="1">
      <c r="A328" s="41"/>
      <c r="B328" s="47"/>
      <c r="C328" s="309" t="s">
        <v>42</v>
      </c>
      <c r="D328" s="309" t="s">
        <v>302</v>
      </c>
      <c r="E328" s="20" t="s">
        <v>42</v>
      </c>
      <c r="F328" s="310">
        <v>0</v>
      </c>
      <c r="G328" s="41"/>
      <c r="H328" s="47"/>
    </row>
    <row r="329" s="2" customFormat="1" ht="16.8" customHeight="1">
      <c r="A329" s="41"/>
      <c r="B329" s="47"/>
      <c r="C329" s="309" t="s">
        <v>219</v>
      </c>
      <c r="D329" s="309" t="s">
        <v>144</v>
      </c>
      <c r="E329" s="20" t="s">
        <v>42</v>
      </c>
      <c r="F329" s="310">
        <v>9</v>
      </c>
      <c r="G329" s="41"/>
      <c r="H329" s="47"/>
    </row>
    <row r="330" s="2" customFormat="1" ht="16.8" customHeight="1">
      <c r="A330" s="41"/>
      <c r="B330" s="47"/>
      <c r="C330" s="311" t="s">
        <v>1782</v>
      </c>
      <c r="D330" s="41"/>
      <c r="E330" s="41"/>
      <c r="F330" s="41"/>
      <c r="G330" s="41"/>
      <c r="H330" s="47"/>
    </row>
    <row r="331" s="2" customFormat="1" ht="16.8" customHeight="1">
      <c r="A331" s="41"/>
      <c r="B331" s="47"/>
      <c r="C331" s="309" t="s">
        <v>1005</v>
      </c>
      <c r="D331" s="309" t="s">
        <v>1845</v>
      </c>
      <c r="E331" s="20" t="s">
        <v>116</v>
      </c>
      <c r="F331" s="310">
        <v>9</v>
      </c>
      <c r="G331" s="41"/>
      <c r="H331" s="47"/>
    </row>
    <row r="332" s="2" customFormat="1" ht="16.8" customHeight="1">
      <c r="A332" s="41"/>
      <c r="B332" s="47"/>
      <c r="C332" s="309" t="s">
        <v>1010</v>
      </c>
      <c r="D332" s="309" t="s">
        <v>1841</v>
      </c>
      <c r="E332" s="20" t="s">
        <v>116</v>
      </c>
      <c r="F332" s="310">
        <v>1127.4000000000001</v>
      </c>
      <c r="G332" s="41"/>
      <c r="H332" s="47"/>
    </row>
    <row r="333" s="2" customFormat="1" ht="16.8" customHeight="1">
      <c r="A333" s="41"/>
      <c r="B333" s="47"/>
      <c r="C333" s="305" t="s">
        <v>221</v>
      </c>
      <c r="D333" s="306" t="s">
        <v>222</v>
      </c>
      <c r="E333" s="307" t="s">
        <v>116</v>
      </c>
      <c r="F333" s="308">
        <v>51.799999999999997</v>
      </c>
      <c r="G333" s="41"/>
      <c r="H333" s="47"/>
    </row>
    <row r="334" s="2" customFormat="1" ht="16.8" customHeight="1">
      <c r="A334" s="41"/>
      <c r="B334" s="47"/>
      <c r="C334" s="309" t="s">
        <v>42</v>
      </c>
      <c r="D334" s="309" t="s">
        <v>302</v>
      </c>
      <c r="E334" s="20" t="s">
        <v>42</v>
      </c>
      <c r="F334" s="310">
        <v>0</v>
      </c>
      <c r="G334" s="41"/>
      <c r="H334" s="47"/>
    </row>
    <row r="335" s="2" customFormat="1" ht="16.8" customHeight="1">
      <c r="A335" s="41"/>
      <c r="B335" s="47"/>
      <c r="C335" s="309" t="s">
        <v>221</v>
      </c>
      <c r="D335" s="309" t="s">
        <v>1003</v>
      </c>
      <c r="E335" s="20" t="s">
        <v>42</v>
      </c>
      <c r="F335" s="310">
        <v>51.799999999999997</v>
      </c>
      <c r="G335" s="41"/>
      <c r="H335" s="47"/>
    </row>
    <row r="336" s="2" customFormat="1" ht="16.8" customHeight="1">
      <c r="A336" s="41"/>
      <c r="B336" s="47"/>
      <c r="C336" s="311" t="s">
        <v>1782</v>
      </c>
      <c r="D336" s="41"/>
      <c r="E336" s="41"/>
      <c r="F336" s="41"/>
      <c r="G336" s="41"/>
      <c r="H336" s="47"/>
    </row>
    <row r="337" s="2" customFormat="1" ht="16.8" customHeight="1">
      <c r="A337" s="41"/>
      <c r="B337" s="47"/>
      <c r="C337" s="309" t="s">
        <v>999</v>
      </c>
      <c r="D337" s="309" t="s">
        <v>1846</v>
      </c>
      <c r="E337" s="20" t="s">
        <v>116</v>
      </c>
      <c r="F337" s="310">
        <v>51.799999999999997</v>
      </c>
      <c r="G337" s="41"/>
      <c r="H337" s="47"/>
    </row>
    <row r="338" s="2" customFormat="1" ht="16.8" customHeight="1">
      <c r="A338" s="41"/>
      <c r="B338" s="47"/>
      <c r="C338" s="309" t="s">
        <v>1010</v>
      </c>
      <c r="D338" s="309" t="s">
        <v>1841</v>
      </c>
      <c r="E338" s="20" t="s">
        <v>116</v>
      </c>
      <c r="F338" s="310">
        <v>1127.4000000000001</v>
      </c>
      <c r="G338" s="41"/>
      <c r="H338" s="47"/>
    </row>
    <row r="339" s="2" customFormat="1" ht="16.8" customHeight="1">
      <c r="A339" s="41"/>
      <c r="B339" s="47"/>
      <c r="C339" s="305" t="s">
        <v>224</v>
      </c>
      <c r="D339" s="306" t="s">
        <v>225</v>
      </c>
      <c r="E339" s="307" t="s">
        <v>147</v>
      </c>
      <c r="F339" s="308">
        <v>1429.5</v>
      </c>
      <c r="G339" s="41"/>
      <c r="H339" s="47"/>
    </row>
    <row r="340" s="2" customFormat="1" ht="16.8" customHeight="1">
      <c r="A340" s="41"/>
      <c r="B340" s="47"/>
      <c r="C340" s="309" t="s">
        <v>42</v>
      </c>
      <c r="D340" s="309" t="s">
        <v>601</v>
      </c>
      <c r="E340" s="20" t="s">
        <v>42</v>
      </c>
      <c r="F340" s="310">
        <v>0</v>
      </c>
      <c r="G340" s="41"/>
      <c r="H340" s="47"/>
    </row>
    <row r="341" s="2" customFormat="1" ht="16.8" customHeight="1">
      <c r="A341" s="41"/>
      <c r="B341" s="47"/>
      <c r="C341" s="309" t="s">
        <v>224</v>
      </c>
      <c r="D341" s="309" t="s">
        <v>1093</v>
      </c>
      <c r="E341" s="20" t="s">
        <v>42</v>
      </c>
      <c r="F341" s="310">
        <v>1429.5</v>
      </c>
      <c r="G341" s="41"/>
      <c r="H341" s="47"/>
    </row>
    <row r="342" s="2" customFormat="1" ht="16.8" customHeight="1">
      <c r="A342" s="41"/>
      <c r="B342" s="47"/>
      <c r="C342" s="311" t="s">
        <v>1782</v>
      </c>
      <c r="D342" s="41"/>
      <c r="E342" s="41"/>
      <c r="F342" s="41"/>
      <c r="G342" s="41"/>
      <c r="H342" s="47"/>
    </row>
    <row r="343" s="2" customFormat="1" ht="16.8" customHeight="1">
      <c r="A343" s="41"/>
      <c r="B343" s="47"/>
      <c r="C343" s="309" t="s">
        <v>1089</v>
      </c>
      <c r="D343" s="309" t="s">
        <v>1847</v>
      </c>
      <c r="E343" s="20" t="s">
        <v>147</v>
      </c>
      <c r="F343" s="310">
        <v>1429.5</v>
      </c>
      <c r="G343" s="41"/>
      <c r="H343" s="47"/>
    </row>
    <row r="344" s="2" customFormat="1" ht="16.8" customHeight="1">
      <c r="A344" s="41"/>
      <c r="B344" s="47"/>
      <c r="C344" s="309" t="s">
        <v>1073</v>
      </c>
      <c r="D344" s="309" t="s">
        <v>1848</v>
      </c>
      <c r="E344" s="20" t="s">
        <v>147</v>
      </c>
      <c r="F344" s="310">
        <v>1429.5</v>
      </c>
      <c r="G344" s="41"/>
      <c r="H344" s="47"/>
    </row>
    <row r="345" s="2" customFormat="1" ht="16.8" customHeight="1">
      <c r="A345" s="41"/>
      <c r="B345" s="47"/>
      <c r="C345" s="309" t="s">
        <v>906</v>
      </c>
      <c r="D345" s="309" t="s">
        <v>1849</v>
      </c>
      <c r="E345" s="20" t="s">
        <v>147</v>
      </c>
      <c r="F345" s="310">
        <v>1429.5</v>
      </c>
      <c r="G345" s="41"/>
      <c r="H345" s="47"/>
    </row>
    <row r="346" s="2" customFormat="1" ht="16.8" customHeight="1">
      <c r="A346" s="41"/>
      <c r="B346" s="47"/>
      <c r="C346" s="309" t="s">
        <v>1078</v>
      </c>
      <c r="D346" s="309" t="s">
        <v>1850</v>
      </c>
      <c r="E346" s="20" t="s">
        <v>147</v>
      </c>
      <c r="F346" s="310">
        <v>1429.5</v>
      </c>
      <c r="G346" s="41"/>
      <c r="H346" s="47"/>
    </row>
    <row r="347" s="2" customFormat="1" ht="16.8" customHeight="1">
      <c r="A347" s="41"/>
      <c r="B347" s="47"/>
      <c r="C347" s="309" t="s">
        <v>1084</v>
      </c>
      <c r="D347" s="309" t="s">
        <v>1851</v>
      </c>
      <c r="E347" s="20" t="s">
        <v>147</v>
      </c>
      <c r="F347" s="310">
        <v>1429.5</v>
      </c>
      <c r="G347" s="41"/>
      <c r="H347" s="47"/>
    </row>
    <row r="348" s="2" customFormat="1" ht="16.8" customHeight="1">
      <c r="A348" s="41"/>
      <c r="B348" s="47"/>
      <c r="C348" s="305" t="s">
        <v>227</v>
      </c>
      <c r="D348" s="306" t="s">
        <v>228</v>
      </c>
      <c r="E348" s="307" t="s">
        <v>212</v>
      </c>
      <c r="F348" s="308">
        <v>345</v>
      </c>
      <c r="G348" s="41"/>
      <c r="H348" s="47"/>
    </row>
    <row r="349" s="2" customFormat="1" ht="16.8" customHeight="1">
      <c r="A349" s="41"/>
      <c r="B349" s="47"/>
      <c r="C349" s="309" t="s">
        <v>42</v>
      </c>
      <c r="D349" s="309" t="s">
        <v>326</v>
      </c>
      <c r="E349" s="20" t="s">
        <v>42</v>
      </c>
      <c r="F349" s="310">
        <v>0</v>
      </c>
      <c r="G349" s="41"/>
      <c r="H349" s="47"/>
    </row>
    <row r="350" s="2" customFormat="1" ht="16.8" customHeight="1">
      <c r="A350" s="41"/>
      <c r="B350" s="47"/>
      <c r="C350" s="309" t="s">
        <v>227</v>
      </c>
      <c r="D350" s="309" t="s">
        <v>229</v>
      </c>
      <c r="E350" s="20" t="s">
        <v>42</v>
      </c>
      <c r="F350" s="310">
        <v>345</v>
      </c>
      <c r="G350" s="41"/>
      <c r="H350" s="47"/>
    </row>
    <row r="351" s="2" customFormat="1" ht="16.8" customHeight="1">
      <c r="A351" s="41"/>
      <c r="B351" s="47"/>
      <c r="C351" s="311" t="s">
        <v>1782</v>
      </c>
      <c r="D351" s="41"/>
      <c r="E351" s="41"/>
      <c r="F351" s="41"/>
      <c r="G351" s="41"/>
      <c r="H351" s="47"/>
    </row>
    <row r="352" s="2" customFormat="1" ht="16.8" customHeight="1">
      <c r="A352" s="41"/>
      <c r="B352" s="47"/>
      <c r="C352" s="309" t="s">
        <v>320</v>
      </c>
      <c r="D352" s="309" t="s">
        <v>1852</v>
      </c>
      <c r="E352" s="20" t="s">
        <v>212</v>
      </c>
      <c r="F352" s="310">
        <v>345</v>
      </c>
      <c r="G352" s="41"/>
      <c r="H352" s="47"/>
    </row>
    <row r="353" s="2" customFormat="1" ht="16.8" customHeight="1">
      <c r="A353" s="41"/>
      <c r="B353" s="47"/>
      <c r="C353" s="309" t="s">
        <v>327</v>
      </c>
      <c r="D353" s="309" t="s">
        <v>1818</v>
      </c>
      <c r="E353" s="20" t="s">
        <v>212</v>
      </c>
      <c r="F353" s="310">
        <v>1403.9000000000001</v>
      </c>
      <c r="G353" s="41"/>
      <c r="H353" s="47"/>
    </row>
    <row r="354" s="2" customFormat="1" ht="16.8" customHeight="1">
      <c r="A354" s="41"/>
      <c r="B354" s="47"/>
      <c r="C354" s="309" t="s">
        <v>333</v>
      </c>
      <c r="D354" s="309" t="s">
        <v>1819</v>
      </c>
      <c r="E354" s="20" t="s">
        <v>212</v>
      </c>
      <c r="F354" s="310">
        <v>7019.5</v>
      </c>
      <c r="G354" s="41"/>
      <c r="H354" s="47"/>
    </row>
    <row r="355" s="2" customFormat="1" ht="16.8" customHeight="1">
      <c r="A355" s="41"/>
      <c r="B355" s="47"/>
      <c r="C355" s="309" t="s">
        <v>364</v>
      </c>
      <c r="D355" s="309" t="s">
        <v>1820</v>
      </c>
      <c r="E355" s="20" t="s">
        <v>353</v>
      </c>
      <c r="F355" s="310">
        <v>938.88</v>
      </c>
      <c r="G355" s="41"/>
      <c r="H355" s="47"/>
    </row>
    <row r="356" s="2" customFormat="1" ht="16.8" customHeight="1">
      <c r="A356" s="41"/>
      <c r="B356" s="47"/>
      <c r="C356" s="309" t="s">
        <v>359</v>
      </c>
      <c r="D356" s="309" t="s">
        <v>1821</v>
      </c>
      <c r="E356" s="20" t="s">
        <v>212</v>
      </c>
      <c r="F356" s="310">
        <v>521.60000000000002</v>
      </c>
      <c r="G356" s="41"/>
      <c r="H356" s="47"/>
    </row>
    <row r="357" s="2" customFormat="1" ht="16.8" customHeight="1">
      <c r="A357" s="41"/>
      <c r="B357" s="47"/>
      <c r="C357" s="305" t="s">
        <v>230</v>
      </c>
      <c r="D357" s="306" t="s">
        <v>231</v>
      </c>
      <c r="E357" s="307" t="s">
        <v>116</v>
      </c>
      <c r="F357" s="308">
        <v>5.5999999999999996</v>
      </c>
      <c r="G357" s="41"/>
      <c r="H357" s="47"/>
    </row>
    <row r="358" s="2" customFormat="1" ht="16.8" customHeight="1">
      <c r="A358" s="41"/>
      <c r="B358" s="47"/>
      <c r="C358" s="309" t="s">
        <v>42</v>
      </c>
      <c r="D358" s="309" t="s">
        <v>302</v>
      </c>
      <c r="E358" s="20" t="s">
        <v>42</v>
      </c>
      <c r="F358" s="310">
        <v>0</v>
      </c>
      <c r="G358" s="41"/>
      <c r="H358" s="47"/>
    </row>
    <row r="359" s="2" customFormat="1" ht="16.8" customHeight="1">
      <c r="A359" s="41"/>
      <c r="B359" s="47"/>
      <c r="C359" s="309" t="s">
        <v>230</v>
      </c>
      <c r="D359" s="309" t="s">
        <v>232</v>
      </c>
      <c r="E359" s="20" t="s">
        <v>42</v>
      </c>
      <c r="F359" s="310">
        <v>5.5999999999999996</v>
      </c>
      <c r="G359" s="41"/>
      <c r="H359" s="47"/>
    </row>
    <row r="360" s="2" customFormat="1" ht="16.8" customHeight="1">
      <c r="A360" s="41"/>
      <c r="B360" s="47"/>
      <c r="C360" s="311" t="s">
        <v>1782</v>
      </c>
      <c r="D360" s="41"/>
      <c r="E360" s="41"/>
      <c r="F360" s="41"/>
      <c r="G360" s="41"/>
      <c r="H360" s="47"/>
    </row>
    <row r="361" s="2" customFormat="1" ht="16.8" customHeight="1">
      <c r="A361" s="41"/>
      <c r="B361" s="47"/>
      <c r="C361" s="309" t="s">
        <v>1021</v>
      </c>
      <c r="D361" s="309" t="s">
        <v>1853</v>
      </c>
      <c r="E361" s="20" t="s">
        <v>116</v>
      </c>
      <c r="F361" s="310">
        <v>5.5999999999999996</v>
      </c>
      <c r="G361" s="41"/>
      <c r="H361" s="47"/>
    </row>
    <row r="362" s="2" customFormat="1" ht="16.8" customHeight="1">
      <c r="A362" s="41"/>
      <c r="B362" s="47"/>
      <c r="C362" s="309" t="s">
        <v>1010</v>
      </c>
      <c r="D362" s="309" t="s">
        <v>1841</v>
      </c>
      <c r="E362" s="20" t="s">
        <v>116</v>
      </c>
      <c r="F362" s="310">
        <v>1127.4000000000001</v>
      </c>
      <c r="G362" s="41"/>
      <c r="H362" s="47"/>
    </row>
    <row r="363" s="2" customFormat="1" ht="16.8" customHeight="1">
      <c r="A363" s="41"/>
      <c r="B363" s="47"/>
      <c r="C363" s="305" t="s">
        <v>234</v>
      </c>
      <c r="D363" s="306" t="s">
        <v>235</v>
      </c>
      <c r="E363" s="307" t="s">
        <v>212</v>
      </c>
      <c r="F363" s="308">
        <v>157.69999999999999</v>
      </c>
      <c r="G363" s="41"/>
      <c r="H363" s="47"/>
    </row>
    <row r="364" s="2" customFormat="1" ht="16.8" customHeight="1">
      <c r="A364" s="41"/>
      <c r="B364" s="47"/>
      <c r="C364" s="309" t="s">
        <v>234</v>
      </c>
      <c r="D364" s="309" t="s">
        <v>308</v>
      </c>
      <c r="E364" s="20" t="s">
        <v>42</v>
      </c>
      <c r="F364" s="310">
        <v>157.69999999999999</v>
      </c>
      <c r="G364" s="41"/>
      <c r="H364" s="47"/>
    </row>
    <row r="365" s="2" customFormat="1" ht="16.8" customHeight="1">
      <c r="A365" s="41"/>
      <c r="B365" s="47"/>
      <c r="C365" s="311" t="s">
        <v>1782</v>
      </c>
      <c r="D365" s="41"/>
      <c r="E365" s="41"/>
      <c r="F365" s="41"/>
      <c r="G365" s="41"/>
      <c r="H365" s="47"/>
    </row>
    <row r="366" s="2" customFormat="1" ht="16.8" customHeight="1">
      <c r="A366" s="41"/>
      <c r="B366" s="47"/>
      <c r="C366" s="309" t="s">
        <v>304</v>
      </c>
      <c r="D366" s="309" t="s">
        <v>1802</v>
      </c>
      <c r="E366" s="20" t="s">
        <v>212</v>
      </c>
      <c r="F366" s="310">
        <v>157.69999999999999</v>
      </c>
      <c r="G366" s="41"/>
      <c r="H366" s="47"/>
    </row>
    <row r="367" s="2" customFormat="1" ht="16.8" customHeight="1">
      <c r="A367" s="41"/>
      <c r="B367" s="47"/>
      <c r="C367" s="309" t="s">
        <v>309</v>
      </c>
      <c r="D367" s="309" t="s">
        <v>1854</v>
      </c>
      <c r="E367" s="20" t="s">
        <v>212</v>
      </c>
      <c r="F367" s="310">
        <v>1419.3</v>
      </c>
      <c r="G367" s="41"/>
      <c r="H367" s="47"/>
    </row>
    <row r="368" s="2" customFormat="1" ht="16.8" customHeight="1">
      <c r="A368" s="41"/>
      <c r="B368" s="47"/>
      <c r="C368" s="309" t="s">
        <v>364</v>
      </c>
      <c r="D368" s="309" t="s">
        <v>1820</v>
      </c>
      <c r="E368" s="20" t="s">
        <v>353</v>
      </c>
      <c r="F368" s="310">
        <v>938.88</v>
      </c>
      <c r="G368" s="41"/>
      <c r="H368" s="47"/>
    </row>
    <row r="369" s="2" customFormat="1" ht="16.8" customHeight="1">
      <c r="A369" s="41"/>
      <c r="B369" s="47"/>
      <c r="C369" s="309" t="s">
        <v>359</v>
      </c>
      <c r="D369" s="309" t="s">
        <v>1821</v>
      </c>
      <c r="E369" s="20" t="s">
        <v>212</v>
      </c>
      <c r="F369" s="310">
        <v>521.60000000000002</v>
      </c>
      <c r="G369" s="41"/>
      <c r="H369" s="47"/>
    </row>
    <row r="370" s="2" customFormat="1" ht="16.8" customHeight="1">
      <c r="A370" s="41"/>
      <c r="B370" s="47"/>
      <c r="C370" s="305" t="s">
        <v>237</v>
      </c>
      <c r="D370" s="306" t="s">
        <v>238</v>
      </c>
      <c r="E370" s="307" t="s">
        <v>116</v>
      </c>
      <c r="F370" s="308">
        <v>4263</v>
      </c>
      <c r="G370" s="41"/>
      <c r="H370" s="47"/>
    </row>
    <row r="371" s="2" customFormat="1" ht="16.8" customHeight="1">
      <c r="A371" s="41"/>
      <c r="B371" s="47"/>
      <c r="C371" s="309" t="s">
        <v>42</v>
      </c>
      <c r="D371" s="309" t="s">
        <v>302</v>
      </c>
      <c r="E371" s="20" t="s">
        <v>42</v>
      </c>
      <c r="F371" s="310">
        <v>0</v>
      </c>
      <c r="G371" s="41"/>
      <c r="H371" s="47"/>
    </row>
    <row r="372" s="2" customFormat="1" ht="16.8" customHeight="1">
      <c r="A372" s="41"/>
      <c r="B372" s="47"/>
      <c r="C372" s="309" t="s">
        <v>237</v>
      </c>
      <c r="D372" s="309" t="s">
        <v>239</v>
      </c>
      <c r="E372" s="20" t="s">
        <v>42</v>
      </c>
      <c r="F372" s="310">
        <v>4263</v>
      </c>
      <c r="G372" s="41"/>
      <c r="H372" s="47"/>
    </row>
    <row r="373" s="2" customFormat="1" ht="16.8" customHeight="1">
      <c r="A373" s="41"/>
      <c r="B373" s="47"/>
      <c r="C373" s="311" t="s">
        <v>1782</v>
      </c>
      <c r="D373" s="41"/>
      <c r="E373" s="41"/>
      <c r="F373" s="41"/>
      <c r="G373" s="41"/>
      <c r="H373" s="47"/>
    </row>
    <row r="374" s="2" customFormat="1" ht="16.8" customHeight="1">
      <c r="A374" s="41"/>
      <c r="B374" s="47"/>
      <c r="C374" s="309" t="s">
        <v>295</v>
      </c>
      <c r="D374" s="309" t="s">
        <v>1855</v>
      </c>
      <c r="E374" s="20" t="s">
        <v>116</v>
      </c>
      <c r="F374" s="310">
        <v>4263</v>
      </c>
      <c r="G374" s="41"/>
      <c r="H374" s="47"/>
    </row>
    <row r="375" s="2" customFormat="1" ht="16.8" customHeight="1">
      <c r="A375" s="41"/>
      <c r="B375" s="47"/>
      <c r="C375" s="309" t="s">
        <v>304</v>
      </c>
      <c r="D375" s="309" t="s">
        <v>1802</v>
      </c>
      <c r="E375" s="20" t="s">
        <v>212</v>
      </c>
      <c r="F375" s="310">
        <v>157.69999999999999</v>
      </c>
      <c r="G375" s="41"/>
      <c r="H375" s="47"/>
    </row>
    <row r="376" s="2" customFormat="1" ht="16.8" customHeight="1">
      <c r="A376" s="41"/>
      <c r="B376" s="47"/>
      <c r="C376" s="305" t="s">
        <v>240</v>
      </c>
      <c r="D376" s="306" t="s">
        <v>241</v>
      </c>
      <c r="E376" s="307" t="s">
        <v>147</v>
      </c>
      <c r="F376" s="308">
        <v>25</v>
      </c>
      <c r="G376" s="41"/>
      <c r="H376" s="47"/>
    </row>
    <row r="377" s="2" customFormat="1" ht="16.8" customHeight="1">
      <c r="A377" s="41"/>
      <c r="B377" s="47"/>
      <c r="C377" s="309" t="s">
        <v>42</v>
      </c>
      <c r="D377" s="309" t="s">
        <v>601</v>
      </c>
      <c r="E377" s="20" t="s">
        <v>42</v>
      </c>
      <c r="F377" s="310">
        <v>0</v>
      </c>
      <c r="G377" s="41"/>
      <c r="H377" s="47"/>
    </row>
    <row r="378" s="2" customFormat="1" ht="16.8" customHeight="1">
      <c r="A378" s="41"/>
      <c r="B378" s="47"/>
      <c r="C378" s="309" t="s">
        <v>240</v>
      </c>
      <c r="D378" s="309" t="s">
        <v>1222</v>
      </c>
      <c r="E378" s="20" t="s">
        <v>42</v>
      </c>
      <c r="F378" s="310">
        <v>25</v>
      </c>
      <c r="G378" s="41"/>
      <c r="H378" s="47"/>
    </row>
    <row r="379" s="2" customFormat="1" ht="16.8" customHeight="1">
      <c r="A379" s="41"/>
      <c r="B379" s="47"/>
      <c r="C379" s="311" t="s">
        <v>1782</v>
      </c>
      <c r="D379" s="41"/>
      <c r="E379" s="41"/>
      <c r="F379" s="41"/>
      <c r="G379" s="41"/>
      <c r="H379" s="47"/>
    </row>
    <row r="380" s="2" customFormat="1" ht="16.8" customHeight="1">
      <c r="A380" s="41"/>
      <c r="B380" s="47"/>
      <c r="C380" s="309" t="s">
        <v>1217</v>
      </c>
      <c r="D380" s="309" t="s">
        <v>1856</v>
      </c>
      <c r="E380" s="20" t="s">
        <v>147</v>
      </c>
      <c r="F380" s="310">
        <v>25</v>
      </c>
      <c r="G380" s="41"/>
      <c r="H380" s="47"/>
    </row>
    <row r="381" s="2" customFormat="1" ht="16.8" customHeight="1">
      <c r="A381" s="41"/>
      <c r="B381" s="47"/>
      <c r="C381" s="309" t="s">
        <v>1196</v>
      </c>
      <c r="D381" s="309" t="s">
        <v>1857</v>
      </c>
      <c r="E381" s="20" t="s">
        <v>147</v>
      </c>
      <c r="F381" s="310">
        <v>25</v>
      </c>
      <c r="G381" s="41"/>
      <c r="H381" s="47"/>
    </row>
    <row r="382" s="2" customFormat="1" ht="16.8" customHeight="1">
      <c r="A382" s="41"/>
      <c r="B382" s="47"/>
      <c r="C382" s="309" t="s">
        <v>1201</v>
      </c>
      <c r="D382" s="309" t="s">
        <v>1858</v>
      </c>
      <c r="E382" s="20" t="s">
        <v>147</v>
      </c>
      <c r="F382" s="310">
        <v>25</v>
      </c>
      <c r="G382" s="41"/>
      <c r="H382" s="47"/>
    </row>
    <row r="383" s="2" customFormat="1" ht="16.8" customHeight="1">
      <c r="A383" s="41"/>
      <c r="B383" s="47"/>
      <c r="C383" s="309" t="s">
        <v>1212</v>
      </c>
      <c r="D383" s="309" t="s">
        <v>1859</v>
      </c>
      <c r="E383" s="20" t="s">
        <v>147</v>
      </c>
      <c r="F383" s="310">
        <v>25</v>
      </c>
      <c r="G383" s="41"/>
      <c r="H383" s="47"/>
    </row>
    <row r="384" s="2" customFormat="1" ht="16.8" customHeight="1">
      <c r="A384" s="41"/>
      <c r="B384" s="47"/>
      <c r="C384" s="309" t="s">
        <v>1224</v>
      </c>
      <c r="D384" s="309" t="s">
        <v>1225</v>
      </c>
      <c r="E384" s="20" t="s">
        <v>147</v>
      </c>
      <c r="F384" s="310">
        <v>25</v>
      </c>
      <c r="G384" s="41"/>
      <c r="H384" s="47"/>
    </row>
    <row r="385" s="2" customFormat="1" ht="16.8" customHeight="1">
      <c r="A385" s="41"/>
      <c r="B385" s="47"/>
      <c r="C385" s="309" t="s">
        <v>1206</v>
      </c>
      <c r="D385" s="309" t="s">
        <v>1207</v>
      </c>
      <c r="E385" s="20" t="s">
        <v>353</v>
      </c>
      <c r="F385" s="310">
        <v>7.3499999999999996</v>
      </c>
      <c r="G385" s="41"/>
      <c r="H385" s="47"/>
    </row>
    <row r="386" s="2" customFormat="1" ht="16.8" customHeight="1">
      <c r="A386" s="41"/>
      <c r="B386" s="47"/>
      <c r="C386" s="305" t="s">
        <v>1860</v>
      </c>
      <c r="D386" s="306" t="s">
        <v>241</v>
      </c>
      <c r="E386" s="307" t="s">
        <v>147</v>
      </c>
      <c r="F386" s="308">
        <v>4</v>
      </c>
      <c r="G386" s="41"/>
      <c r="H386" s="47"/>
    </row>
    <row r="387" s="2" customFormat="1" ht="16.8" customHeight="1">
      <c r="A387" s="41"/>
      <c r="B387" s="47"/>
      <c r="C387" s="309" t="s">
        <v>42</v>
      </c>
      <c r="D387" s="309" t="s">
        <v>601</v>
      </c>
      <c r="E387" s="20" t="s">
        <v>42</v>
      </c>
      <c r="F387" s="310">
        <v>0</v>
      </c>
      <c r="G387" s="41"/>
      <c r="H387" s="47"/>
    </row>
    <row r="388" s="2" customFormat="1" ht="16.8" customHeight="1">
      <c r="A388" s="41"/>
      <c r="B388" s="47"/>
      <c r="C388" s="309" t="s">
        <v>1860</v>
      </c>
      <c r="D388" s="309" t="s">
        <v>150</v>
      </c>
      <c r="E388" s="20" t="s">
        <v>42</v>
      </c>
      <c r="F388" s="310">
        <v>4</v>
      </c>
      <c r="G388" s="41"/>
      <c r="H388" s="47"/>
    </row>
    <row r="389" s="2" customFormat="1" ht="16.8" customHeight="1">
      <c r="A389" s="41"/>
      <c r="B389" s="47"/>
      <c r="C389" s="305" t="s">
        <v>243</v>
      </c>
      <c r="D389" s="306" t="s">
        <v>244</v>
      </c>
      <c r="E389" s="307" t="s">
        <v>181</v>
      </c>
      <c r="F389" s="308">
        <v>9</v>
      </c>
      <c r="G389" s="41"/>
      <c r="H389" s="47"/>
    </row>
    <row r="390" s="2" customFormat="1" ht="16.8" customHeight="1">
      <c r="A390" s="41"/>
      <c r="B390" s="47"/>
      <c r="C390" s="309" t="s">
        <v>42</v>
      </c>
      <c r="D390" s="309" t="s">
        <v>393</v>
      </c>
      <c r="E390" s="20" t="s">
        <v>42</v>
      </c>
      <c r="F390" s="310">
        <v>0</v>
      </c>
      <c r="G390" s="41"/>
      <c r="H390" s="47"/>
    </row>
    <row r="391" s="2" customFormat="1" ht="16.8" customHeight="1">
      <c r="A391" s="41"/>
      <c r="B391" s="47"/>
      <c r="C391" s="309" t="s">
        <v>243</v>
      </c>
      <c r="D391" s="309" t="s">
        <v>144</v>
      </c>
      <c r="E391" s="20" t="s">
        <v>42</v>
      </c>
      <c r="F391" s="310">
        <v>9</v>
      </c>
      <c r="G391" s="41"/>
      <c r="H391" s="47"/>
    </row>
    <row r="392" s="2" customFormat="1" ht="16.8" customHeight="1">
      <c r="A392" s="41"/>
      <c r="B392" s="47"/>
      <c r="C392" s="311" t="s">
        <v>1782</v>
      </c>
      <c r="D392" s="41"/>
      <c r="E392" s="41"/>
      <c r="F392" s="41"/>
      <c r="G392" s="41"/>
      <c r="H392" s="47"/>
    </row>
    <row r="393" s="2" customFormat="1" ht="16.8" customHeight="1">
      <c r="A393" s="41"/>
      <c r="B393" s="47"/>
      <c r="C393" s="309" t="s">
        <v>389</v>
      </c>
      <c r="D393" s="309" t="s">
        <v>1861</v>
      </c>
      <c r="E393" s="20" t="s">
        <v>181</v>
      </c>
      <c r="F393" s="310">
        <v>9</v>
      </c>
      <c r="G393" s="41"/>
      <c r="H393" s="47"/>
    </row>
    <row r="394" s="2" customFormat="1" ht="16.8" customHeight="1">
      <c r="A394" s="41"/>
      <c r="B394" s="47"/>
      <c r="C394" s="309" t="s">
        <v>404</v>
      </c>
      <c r="D394" s="309" t="s">
        <v>1862</v>
      </c>
      <c r="E394" s="20" t="s">
        <v>181</v>
      </c>
      <c r="F394" s="310">
        <v>9</v>
      </c>
      <c r="G394" s="41"/>
      <c r="H394" s="47"/>
    </row>
    <row r="395" s="2" customFormat="1" ht="16.8" customHeight="1">
      <c r="A395" s="41"/>
      <c r="B395" s="47"/>
      <c r="C395" s="305" t="s">
        <v>245</v>
      </c>
      <c r="D395" s="306" t="s">
        <v>246</v>
      </c>
      <c r="E395" s="307" t="s">
        <v>181</v>
      </c>
      <c r="F395" s="308">
        <v>3</v>
      </c>
      <c r="G395" s="41"/>
      <c r="H395" s="47"/>
    </row>
    <row r="396" s="2" customFormat="1" ht="16.8" customHeight="1">
      <c r="A396" s="41"/>
      <c r="B396" s="47"/>
      <c r="C396" s="309" t="s">
        <v>42</v>
      </c>
      <c r="D396" s="309" t="s">
        <v>393</v>
      </c>
      <c r="E396" s="20" t="s">
        <v>42</v>
      </c>
      <c r="F396" s="310">
        <v>0</v>
      </c>
      <c r="G396" s="41"/>
      <c r="H396" s="47"/>
    </row>
    <row r="397" s="2" customFormat="1" ht="16.8" customHeight="1">
      <c r="A397" s="41"/>
      <c r="B397" s="47"/>
      <c r="C397" s="309" t="s">
        <v>245</v>
      </c>
      <c r="D397" s="309" t="s">
        <v>188</v>
      </c>
      <c r="E397" s="20" t="s">
        <v>42</v>
      </c>
      <c r="F397" s="310">
        <v>3</v>
      </c>
      <c r="G397" s="41"/>
      <c r="H397" s="47"/>
    </row>
    <row r="398" s="2" customFormat="1" ht="16.8" customHeight="1">
      <c r="A398" s="41"/>
      <c r="B398" s="47"/>
      <c r="C398" s="311" t="s">
        <v>1782</v>
      </c>
      <c r="D398" s="41"/>
      <c r="E398" s="41"/>
      <c r="F398" s="41"/>
      <c r="G398" s="41"/>
      <c r="H398" s="47"/>
    </row>
    <row r="399" s="2" customFormat="1" ht="16.8" customHeight="1">
      <c r="A399" s="41"/>
      <c r="B399" s="47"/>
      <c r="C399" s="309" t="s">
        <v>394</v>
      </c>
      <c r="D399" s="309" t="s">
        <v>1863</v>
      </c>
      <c r="E399" s="20" t="s">
        <v>181</v>
      </c>
      <c r="F399" s="310">
        <v>3</v>
      </c>
      <c r="G399" s="41"/>
      <c r="H399" s="47"/>
    </row>
    <row r="400" s="2" customFormat="1" ht="16.8" customHeight="1">
      <c r="A400" s="41"/>
      <c r="B400" s="47"/>
      <c r="C400" s="309" t="s">
        <v>409</v>
      </c>
      <c r="D400" s="309" t="s">
        <v>1864</v>
      </c>
      <c r="E400" s="20" t="s">
        <v>181</v>
      </c>
      <c r="F400" s="310">
        <v>3</v>
      </c>
      <c r="G400" s="41"/>
      <c r="H400" s="47"/>
    </row>
    <row r="401" s="2" customFormat="1" ht="16.8" customHeight="1">
      <c r="A401" s="41"/>
      <c r="B401" s="47"/>
      <c r="C401" s="305" t="s">
        <v>247</v>
      </c>
      <c r="D401" s="306" t="s">
        <v>244</v>
      </c>
      <c r="E401" s="307" t="s">
        <v>181</v>
      </c>
      <c r="F401" s="308">
        <v>2</v>
      </c>
      <c r="G401" s="41"/>
      <c r="H401" s="47"/>
    </row>
    <row r="402" s="2" customFormat="1" ht="16.8" customHeight="1">
      <c r="A402" s="41"/>
      <c r="B402" s="47"/>
      <c r="C402" s="309" t="s">
        <v>42</v>
      </c>
      <c r="D402" s="309" t="s">
        <v>393</v>
      </c>
      <c r="E402" s="20" t="s">
        <v>42</v>
      </c>
      <c r="F402" s="310">
        <v>0</v>
      </c>
      <c r="G402" s="41"/>
      <c r="H402" s="47"/>
    </row>
    <row r="403" s="2" customFormat="1" ht="16.8" customHeight="1">
      <c r="A403" s="41"/>
      <c r="B403" s="47"/>
      <c r="C403" s="309" t="s">
        <v>247</v>
      </c>
      <c r="D403" s="309" t="s">
        <v>88</v>
      </c>
      <c r="E403" s="20" t="s">
        <v>42</v>
      </c>
      <c r="F403" s="310">
        <v>2</v>
      </c>
      <c r="G403" s="41"/>
      <c r="H403" s="47"/>
    </row>
    <row r="404" s="2" customFormat="1" ht="16.8" customHeight="1">
      <c r="A404" s="41"/>
      <c r="B404" s="47"/>
      <c r="C404" s="311" t="s">
        <v>1782</v>
      </c>
      <c r="D404" s="41"/>
      <c r="E404" s="41"/>
      <c r="F404" s="41"/>
      <c r="G404" s="41"/>
      <c r="H404" s="47"/>
    </row>
    <row r="405" s="2" customFormat="1" ht="16.8" customHeight="1">
      <c r="A405" s="41"/>
      <c r="B405" s="47"/>
      <c r="C405" s="309" t="s">
        <v>399</v>
      </c>
      <c r="D405" s="309" t="s">
        <v>1865</v>
      </c>
      <c r="E405" s="20" t="s">
        <v>181</v>
      </c>
      <c r="F405" s="310">
        <v>2</v>
      </c>
      <c r="G405" s="41"/>
      <c r="H405" s="47"/>
    </row>
    <row r="406" s="2" customFormat="1" ht="16.8" customHeight="1">
      <c r="A406" s="41"/>
      <c r="B406" s="47"/>
      <c r="C406" s="309" t="s">
        <v>413</v>
      </c>
      <c r="D406" s="309" t="s">
        <v>1866</v>
      </c>
      <c r="E406" s="20" t="s">
        <v>181</v>
      </c>
      <c r="F406" s="310">
        <v>2</v>
      </c>
      <c r="G406" s="41"/>
      <c r="H406" s="47"/>
    </row>
    <row r="407" s="2" customFormat="1" ht="16.8" customHeight="1">
      <c r="A407" s="41"/>
      <c r="B407" s="47"/>
      <c r="C407" s="305" t="s">
        <v>248</v>
      </c>
      <c r="D407" s="306" t="s">
        <v>244</v>
      </c>
      <c r="E407" s="307" t="s">
        <v>116</v>
      </c>
      <c r="F407" s="308">
        <v>85</v>
      </c>
      <c r="G407" s="41"/>
      <c r="H407" s="47"/>
    </row>
    <row r="408" s="2" customFormat="1" ht="16.8" customHeight="1">
      <c r="A408" s="41"/>
      <c r="B408" s="47"/>
      <c r="C408" s="309" t="s">
        <v>42</v>
      </c>
      <c r="D408" s="309" t="s">
        <v>386</v>
      </c>
      <c r="E408" s="20" t="s">
        <v>42</v>
      </c>
      <c r="F408" s="310">
        <v>0</v>
      </c>
      <c r="G408" s="41"/>
      <c r="H408" s="47"/>
    </row>
    <row r="409" s="2" customFormat="1" ht="16.8" customHeight="1">
      <c r="A409" s="41"/>
      <c r="B409" s="47"/>
      <c r="C409" s="309" t="s">
        <v>248</v>
      </c>
      <c r="D409" s="309" t="s">
        <v>387</v>
      </c>
      <c r="E409" s="20" t="s">
        <v>42</v>
      </c>
      <c r="F409" s="310">
        <v>85</v>
      </c>
      <c r="G409" s="41"/>
      <c r="H409" s="47"/>
    </row>
    <row r="410" s="2" customFormat="1" ht="16.8" customHeight="1">
      <c r="A410" s="41"/>
      <c r="B410" s="47"/>
      <c r="C410" s="311" t="s">
        <v>1782</v>
      </c>
      <c r="D410" s="41"/>
      <c r="E410" s="41"/>
      <c r="F410" s="41"/>
      <c r="G410" s="41"/>
      <c r="H410" s="47"/>
    </row>
    <row r="411" s="2" customFormat="1" ht="16.8" customHeight="1">
      <c r="A411" s="41"/>
      <c r="B411" s="47"/>
      <c r="C411" s="309" t="s">
        <v>382</v>
      </c>
      <c r="D411" s="309" t="s">
        <v>1867</v>
      </c>
      <c r="E411" s="20" t="s">
        <v>116</v>
      </c>
      <c r="F411" s="310">
        <v>85</v>
      </c>
      <c r="G411" s="41"/>
      <c r="H411" s="47"/>
    </row>
    <row r="412" s="2" customFormat="1" ht="16.8" customHeight="1">
      <c r="A412" s="41"/>
      <c r="B412" s="47"/>
      <c r="C412" s="309" t="s">
        <v>457</v>
      </c>
      <c r="D412" s="309" t="s">
        <v>1868</v>
      </c>
      <c r="E412" s="20" t="s">
        <v>116</v>
      </c>
      <c r="F412" s="310">
        <v>85</v>
      </c>
      <c r="G412" s="41"/>
      <c r="H412" s="47"/>
    </row>
    <row r="413" s="2" customFormat="1" ht="16.8" customHeight="1">
      <c r="A413" s="41"/>
      <c r="B413" s="47"/>
      <c r="C413" s="309" t="s">
        <v>506</v>
      </c>
      <c r="D413" s="309" t="s">
        <v>1869</v>
      </c>
      <c r="E413" s="20" t="s">
        <v>116</v>
      </c>
      <c r="F413" s="310">
        <v>170</v>
      </c>
      <c r="G413" s="41"/>
      <c r="H413" s="47"/>
    </row>
    <row r="414" s="2" customFormat="1" ht="16.8" customHeight="1">
      <c r="A414" s="41"/>
      <c r="B414" s="47"/>
      <c r="C414" s="305" t="s">
        <v>250</v>
      </c>
      <c r="D414" s="306" t="s">
        <v>251</v>
      </c>
      <c r="E414" s="307" t="s">
        <v>212</v>
      </c>
      <c r="F414" s="308">
        <v>18.899999999999999</v>
      </c>
      <c r="G414" s="41"/>
      <c r="H414" s="47"/>
    </row>
    <row r="415" s="2" customFormat="1" ht="16.8" customHeight="1">
      <c r="A415" s="41"/>
      <c r="B415" s="47"/>
      <c r="C415" s="309" t="s">
        <v>42</v>
      </c>
      <c r="D415" s="309" t="s">
        <v>318</v>
      </c>
      <c r="E415" s="20" t="s">
        <v>42</v>
      </c>
      <c r="F415" s="310">
        <v>0</v>
      </c>
      <c r="G415" s="41"/>
      <c r="H415" s="47"/>
    </row>
    <row r="416" s="2" customFormat="1" ht="16.8" customHeight="1">
      <c r="A416" s="41"/>
      <c r="B416" s="47"/>
      <c r="C416" s="309" t="s">
        <v>250</v>
      </c>
      <c r="D416" s="309" t="s">
        <v>319</v>
      </c>
      <c r="E416" s="20" t="s">
        <v>42</v>
      </c>
      <c r="F416" s="310">
        <v>18.899999999999999</v>
      </c>
      <c r="G416" s="41"/>
      <c r="H416" s="47"/>
    </row>
    <row r="417" s="2" customFormat="1" ht="16.8" customHeight="1">
      <c r="A417" s="41"/>
      <c r="B417" s="47"/>
      <c r="C417" s="311" t="s">
        <v>1782</v>
      </c>
      <c r="D417" s="41"/>
      <c r="E417" s="41"/>
      <c r="F417" s="41"/>
      <c r="G417" s="41"/>
      <c r="H417" s="47"/>
    </row>
    <row r="418" s="2" customFormat="1" ht="16.8" customHeight="1">
      <c r="A418" s="41"/>
      <c r="B418" s="47"/>
      <c r="C418" s="309" t="s">
        <v>314</v>
      </c>
      <c r="D418" s="309" t="s">
        <v>1814</v>
      </c>
      <c r="E418" s="20" t="s">
        <v>212</v>
      </c>
      <c r="F418" s="310">
        <v>18.899999999999999</v>
      </c>
      <c r="G418" s="41"/>
      <c r="H418" s="47"/>
    </row>
    <row r="419" s="2" customFormat="1" ht="16.8" customHeight="1">
      <c r="A419" s="41"/>
      <c r="B419" s="47"/>
      <c r="C419" s="309" t="s">
        <v>327</v>
      </c>
      <c r="D419" s="309" t="s">
        <v>1818</v>
      </c>
      <c r="E419" s="20" t="s">
        <v>212</v>
      </c>
      <c r="F419" s="310">
        <v>1403.9000000000001</v>
      </c>
      <c r="G419" s="41"/>
      <c r="H419" s="47"/>
    </row>
    <row r="420" s="2" customFormat="1" ht="16.8" customHeight="1">
      <c r="A420" s="41"/>
      <c r="B420" s="47"/>
      <c r="C420" s="309" t="s">
        <v>333</v>
      </c>
      <c r="D420" s="309" t="s">
        <v>1819</v>
      </c>
      <c r="E420" s="20" t="s">
        <v>212</v>
      </c>
      <c r="F420" s="310">
        <v>7019.5</v>
      </c>
      <c r="G420" s="41"/>
      <c r="H420" s="47"/>
    </row>
    <row r="421" s="2" customFormat="1" ht="16.8" customHeight="1">
      <c r="A421" s="41"/>
      <c r="B421" s="47"/>
      <c r="C421" s="309" t="s">
        <v>364</v>
      </c>
      <c r="D421" s="309" t="s">
        <v>1820</v>
      </c>
      <c r="E421" s="20" t="s">
        <v>353</v>
      </c>
      <c r="F421" s="310">
        <v>938.88</v>
      </c>
      <c r="G421" s="41"/>
      <c r="H421" s="47"/>
    </row>
    <row r="422" s="2" customFormat="1" ht="16.8" customHeight="1">
      <c r="A422" s="41"/>
      <c r="B422" s="47"/>
      <c r="C422" s="309" t="s">
        <v>359</v>
      </c>
      <c r="D422" s="309" t="s">
        <v>1821</v>
      </c>
      <c r="E422" s="20" t="s">
        <v>212</v>
      </c>
      <c r="F422" s="310">
        <v>521.60000000000002</v>
      </c>
      <c r="G422" s="41"/>
      <c r="H422" s="47"/>
    </row>
    <row r="423" s="2" customFormat="1" ht="16.8" customHeight="1">
      <c r="A423" s="41"/>
      <c r="B423" s="47"/>
      <c r="C423" s="305" t="s">
        <v>253</v>
      </c>
      <c r="D423" s="306" t="s">
        <v>244</v>
      </c>
      <c r="E423" s="307" t="s">
        <v>181</v>
      </c>
      <c r="F423" s="308">
        <v>7</v>
      </c>
      <c r="G423" s="41"/>
      <c r="H423" s="47"/>
    </row>
    <row r="424" s="2" customFormat="1" ht="16.8" customHeight="1">
      <c r="A424" s="41"/>
      <c r="B424" s="47"/>
      <c r="C424" s="309" t="s">
        <v>42</v>
      </c>
      <c r="D424" s="309" t="s">
        <v>393</v>
      </c>
      <c r="E424" s="20" t="s">
        <v>42</v>
      </c>
      <c r="F424" s="310">
        <v>0</v>
      </c>
      <c r="G424" s="41"/>
      <c r="H424" s="47"/>
    </row>
    <row r="425" s="2" customFormat="1" ht="16.8" customHeight="1">
      <c r="A425" s="41"/>
      <c r="B425" s="47"/>
      <c r="C425" s="309" t="s">
        <v>253</v>
      </c>
      <c r="D425" s="309" t="s">
        <v>182</v>
      </c>
      <c r="E425" s="20" t="s">
        <v>42</v>
      </c>
      <c r="F425" s="310">
        <v>7</v>
      </c>
      <c r="G425" s="41"/>
      <c r="H425" s="47"/>
    </row>
    <row r="426" s="2" customFormat="1" ht="16.8" customHeight="1">
      <c r="A426" s="41"/>
      <c r="B426" s="47"/>
      <c r="C426" s="311" t="s">
        <v>1782</v>
      </c>
      <c r="D426" s="41"/>
      <c r="E426" s="41"/>
      <c r="F426" s="41"/>
      <c r="G426" s="41"/>
      <c r="H426" s="47"/>
    </row>
    <row r="427" s="2" customFormat="1" ht="16.8" customHeight="1">
      <c r="A427" s="41"/>
      <c r="B427" s="47"/>
      <c r="C427" s="309" t="s">
        <v>418</v>
      </c>
      <c r="D427" s="309" t="s">
        <v>1870</v>
      </c>
      <c r="E427" s="20" t="s">
        <v>181</v>
      </c>
      <c r="F427" s="310">
        <v>7</v>
      </c>
      <c r="G427" s="41"/>
      <c r="H427" s="47"/>
    </row>
    <row r="428" s="2" customFormat="1" ht="16.8" customHeight="1">
      <c r="A428" s="41"/>
      <c r="B428" s="47"/>
      <c r="C428" s="309" t="s">
        <v>431</v>
      </c>
      <c r="D428" s="309" t="s">
        <v>1871</v>
      </c>
      <c r="E428" s="20" t="s">
        <v>181</v>
      </c>
      <c r="F428" s="310">
        <v>7</v>
      </c>
      <c r="G428" s="41"/>
      <c r="H428" s="47"/>
    </row>
    <row r="429" s="2" customFormat="1" ht="16.8" customHeight="1">
      <c r="A429" s="41"/>
      <c r="B429" s="47"/>
      <c r="C429" s="309" t="s">
        <v>446</v>
      </c>
      <c r="D429" s="309" t="s">
        <v>1872</v>
      </c>
      <c r="E429" s="20" t="s">
        <v>181</v>
      </c>
      <c r="F429" s="310">
        <v>12</v>
      </c>
      <c r="G429" s="41"/>
      <c r="H429" s="47"/>
    </row>
    <row r="430" s="2" customFormat="1" ht="16.8" customHeight="1">
      <c r="A430" s="41"/>
      <c r="B430" s="47"/>
      <c r="C430" s="309" t="s">
        <v>462</v>
      </c>
      <c r="D430" s="309" t="s">
        <v>1873</v>
      </c>
      <c r="E430" s="20" t="s">
        <v>181</v>
      </c>
      <c r="F430" s="310">
        <v>63</v>
      </c>
      <c r="G430" s="41"/>
      <c r="H430" s="47"/>
    </row>
    <row r="431" s="2" customFormat="1" ht="16.8" customHeight="1">
      <c r="A431" s="41"/>
      <c r="B431" s="47"/>
      <c r="C431" s="309" t="s">
        <v>480</v>
      </c>
      <c r="D431" s="309" t="s">
        <v>1874</v>
      </c>
      <c r="E431" s="20" t="s">
        <v>181</v>
      </c>
      <c r="F431" s="310">
        <v>63</v>
      </c>
      <c r="G431" s="41"/>
      <c r="H431" s="47"/>
    </row>
    <row r="432" s="2" customFormat="1" ht="16.8" customHeight="1">
      <c r="A432" s="41"/>
      <c r="B432" s="47"/>
      <c r="C432" s="309" t="s">
        <v>495</v>
      </c>
      <c r="D432" s="309" t="s">
        <v>1875</v>
      </c>
      <c r="E432" s="20" t="s">
        <v>181</v>
      </c>
      <c r="F432" s="310">
        <v>108</v>
      </c>
      <c r="G432" s="41"/>
      <c r="H432" s="47"/>
    </row>
    <row r="433" s="2" customFormat="1" ht="16.8" customHeight="1">
      <c r="A433" s="41"/>
      <c r="B433" s="47"/>
      <c r="C433" s="305" t="s">
        <v>254</v>
      </c>
      <c r="D433" s="306" t="s">
        <v>244</v>
      </c>
      <c r="E433" s="307" t="s">
        <v>181</v>
      </c>
      <c r="F433" s="308">
        <v>2</v>
      </c>
      <c r="G433" s="41"/>
      <c r="H433" s="47"/>
    </row>
    <row r="434" s="2" customFormat="1" ht="16.8" customHeight="1">
      <c r="A434" s="41"/>
      <c r="B434" s="47"/>
      <c r="C434" s="309" t="s">
        <v>42</v>
      </c>
      <c r="D434" s="309" t="s">
        <v>393</v>
      </c>
      <c r="E434" s="20" t="s">
        <v>42</v>
      </c>
      <c r="F434" s="310">
        <v>0</v>
      </c>
      <c r="G434" s="41"/>
      <c r="H434" s="47"/>
    </row>
    <row r="435" s="2" customFormat="1" ht="16.8" customHeight="1">
      <c r="A435" s="41"/>
      <c r="B435" s="47"/>
      <c r="C435" s="309" t="s">
        <v>254</v>
      </c>
      <c r="D435" s="309" t="s">
        <v>88</v>
      </c>
      <c r="E435" s="20" t="s">
        <v>42</v>
      </c>
      <c r="F435" s="310">
        <v>2</v>
      </c>
      <c r="G435" s="41"/>
      <c r="H435" s="47"/>
    </row>
    <row r="436" s="2" customFormat="1" ht="16.8" customHeight="1">
      <c r="A436" s="41"/>
      <c r="B436" s="47"/>
      <c r="C436" s="311" t="s">
        <v>1782</v>
      </c>
      <c r="D436" s="41"/>
      <c r="E436" s="41"/>
      <c r="F436" s="41"/>
      <c r="G436" s="41"/>
      <c r="H436" s="47"/>
    </row>
    <row r="437" s="2" customFormat="1" ht="16.8" customHeight="1">
      <c r="A437" s="41"/>
      <c r="B437" s="47"/>
      <c r="C437" s="309" t="s">
        <v>423</v>
      </c>
      <c r="D437" s="309" t="s">
        <v>1876</v>
      </c>
      <c r="E437" s="20" t="s">
        <v>181</v>
      </c>
      <c r="F437" s="310">
        <v>2</v>
      </c>
      <c r="G437" s="41"/>
      <c r="H437" s="47"/>
    </row>
    <row r="438" s="2" customFormat="1" ht="16.8" customHeight="1">
      <c r="A438" s="41"/>
      <c r="B438" s="47"/>
      <c r="C438" s="309" t="s">
        <v>436</v>
      </c>
      <c r="D438" s="309" t="s">
        <v>1877</v>
      </c>
      <c r="E438" s="20" t="s">
        <v>181</v>
      </c>
      <c r="F438" s="310">
        <v>2</v>
      </c>
      <c r="G438" s="41"/>
      <c r="H438" s="47"/>
    </row>
    <row r="439" s="2" customFormat="1" ht="16.8" customHeight="1">
      <c r="A439" s="41"/>
      <c r="B439" s="47"/>
      <c r="C439" s="309" t="s">
        <v>452</v>
      </c>
      <c r="D439" s="309" t="s">
        <v>1878</v>
      </c>
      <c r="E439" s="20" t="s">
        <v>181</v>
      </c>
      <c r="F439" s="310">
        <v>2</v>
      </c>
      <c r="G439" s="41"/>
      <c r="H439" s="47"/>
    </row>
    <row r="440" s="2" customFormat="1" ht="16.8" customHeight="1">
      <c r="A440" s="41"/>
      <c r="B440" s="47"/>
      <c r="C440" s="309" t="s">
        <v>468</v>
      </c>
      <c r="D440" s="309" t="s">
        <v>1879</v>
      </c>
      <c r="E440" s="20" t="s">
        <v>181</v>
      </c>
      <c r="F440" s="310">
        <v>18</v>
      </c>
      <c r="G440" s="41"/>
      <c r="H440" s="47"/>
    </row>
    <row r="441" s="2" customFormat="1" ht="16.8" customHeight="1">
      <c r="A441" s="41"/>
      <c r="B441" s="47"/>
      <c r="C441" s="309" t="s">
        <v>485</v>
      </c>
      <c r="D441" s="309" t="s">
        <v>1880</v>
      </c>
      <c r="E441" s="20" t="s">
        <v>181</v>
      </c>
      <c r="F441" s="310">
        <v>18</v>
      </c>
      <c r="G441" s="41"/>
      <c r="H441" s="47"/>
    </row>
    <row r="442" s="2" customFormat="1" ht="16.8" customHeight="1">
      <c r="A442" s="41"/>
      <c r="B442" s="47"/>
      <c r="C442" s="309" t="s">
        <v>501</v>
      </c>
      <c r="D442" s="309" t="s">
        <v>1881</v>
      </c>
      <c r="E442" s="20" t="s">
        <v>181</v>
      </c>
      <c r="F442" s="310">
        <v>18</v>
      </c>
      <c r="G442" s="41"/>
      <c r="H442" s="47"/>
    </row>
    <row r="443" s="2" customFormat="1" ht="16.8" customHeight="1">
      <c r="A443" s="41"/>
      <c r="B443" s="47"/>
      <c r="C443" s="305" t="s">
        <v>255</v>
      </c>
      <c r="D443" s="306" t="s">
        <v>244</v>
      </c>
      <c r="E443" s="307" t="s">
        <v>181</v>
      </c>
      <c r="F443" s="308">
        <v>5</v>
      </c>
      <c r="G443" s="41"/>
      <c r="H443" s="47"/>
    </row>
    <row r="444" s="2" customFormat="1" ht="16.8" customHeight="1">
      <c r="A444" s="41"/>
      <c r="B444" s="47"/>
      <c r="C444" s="309" t="s">
        <v>42</v>
      </c>
      <c r="D444" s="309" t="s">
        <v>393</v>
      </c>
      <c r="E444" s="20" t="s">
        <v>42</v>
      </c>
      <c r="F444" s="310">
        <v>0</v>
      </c>
      <c r="G444" s="41"/>
      <c r="H444" s="47"/>
    </row>
    <row r="445" s="2" customFormat="1" ht="16.8" customHeight="1">
      <c r="A445" s="41"/>
      <c r="B445" s="47"/>
      <c r="C445" s="309" t="s">
        <v>255</v>
      </c>
      <c r="D445" s="309" t="s">
        <v>256</v>
      </c>
      <c r="E445" s="20" t="s">
        <v>42</v>
      </c>
      <c r="F445" s="310">
        <v>5</v>
      </c>
      <c r="G445" s="41"/>
      <c r="H445" s="47"/>
    </row>
    <row r="446" s="2" customFormat="1" ht="16.8" customHeight="1">
      <c r="A446" s="41"/>
      <c r="B446" s="47"/>
      <c r="C446" s="311" t="s">
        <v>1782</v>
      </c>
      <c r="D446" s="41"/>
      <c r="E446" s="41"/>
      <c r="F446" s="41"/>
      <c r="G446" s="41"/>
      <c r="H446" s="47"/>
    </row>
    <row r="447" s="2" customFormat="1" ht="16.8" customHeight="1">
      <c r="A447" s="41"/>
      <c r="B447" s="47"/>
      <c r="C447" s="309" t="s">
        <v>427</v>
      </c>
      <c r="D447" s="309" t="s">
        <v>1882</v>
      </c>
      <c r="E447" s="20" t="s">
        <v>181</v>
      </c>
      <c r="F447" s="310">
        <v>5</v>
      </c>
      <c r="G447" s="41"/>
      <c r="H447" s="47"/>
    </row>
    <row r="448" s="2" customFormat="1" ht="16.8" customHeight="1">
      <c r="A448" s="41"/>
      <c r="B448" s="47"/>
      <c r="C448" s="309" t="s">
        <v>441</v>
      </c>
      <c r="D448" s="309" t="s">
        <v>1883</v>
      </c>
      <c r="E448" s="20" t="s">
        <v>181</v>
      </c>
      <c r="F448" s="310">
        <v>5</v>
      </c>
      <c r="G448" s="41"/>
      <c r="H448" s="47"/>
    </row>
    <row r="449" s="2" customFormat="1" ht="16.8" customHeight="1">
      <c r="A449" s="41"/>
      <c r="B449" s="47"/>
      <c r="C449" s="309" t="s">
        <v>446</v>
      </c>
      <c r="D449" s="309" t="s">
        <v>1872</v>
      </c>
      <c r="E449" s="20" t="s">
        <v>181</v>
      </c>
      <c r="F449" s="310">
        <v>12</v>
      </c>
      <c r="G449" s="41"/>
      <c r="H449" s="47"/>
    </row>
    <row r="450" s="2" customFormat="1" ht="16.8" customHeight="1">
      <c r="A450" s="41"/>
      <c r="B450" s="47"/>
      <c r="C450" s="309" t="s">
        <v>474</v>
      </c>
      <c r="D450" s="309" t="s">
        <v>1884</v>
      </c>
      <c r="E450" s="20" t="s">
        <v>181</v>
      </c>
      <c r="F450" s="310">
        <v>45</v>
      </c>
      <c r="G450" s="41"/>
      <c r="H450" s="47"/>
    </row>
    <row r="451" s="2" customFormat="1" ht="16.8" customHeight="1">
      <c r="A451" s="41"/>
      <c r="B451" s="47"/>
      <c r="C451" s="309" t="s">
        <v>490</v>
      </c>
      <c r="D451" s="309" t="s">
        <v>1885</v>
      </c>
      <c r="E451" s="20" t="s">
        <v>181</v>
      </c>
      <c r="F451" s="310">
        <v>45</v>
      </c>
      <c r="G451" s="41"/>
      <c r="H451" s="47"/>
    </row>
    <row r="452" s="2" customFormat="1" ht="16.8" customHeight="1">
      <c r="A452" s="41"/>
      <c r="B452" s="47"/>
      <c r="C452" s="309" t="s">
        <v>495</v>
      </c>
      <c r="D452" s="309" t="s">
        <v>1875</v>
      </c>
      <c r="E452" s="20" t="s">
        <v>181</v>
      </c>
      <c r="F452" s="310">
        <v>108</v>
      </c>
      <c r="G452" s="41"/>
      <c r="H452" s="47"/>
    </row>
    <row r="453" s="2" customFormat="1" ht="26.4" customHeight="1">
      <c r="A453" s="41"/>
      <c r="B453" s="47"/>
      <c r="C453" s="304" t="s">
        <v>1886</v>
      </c>
      <c r="D453" s="304" t="s">
        <v>99</v>
      </c>
      <c r="E453" s="41"/>
      <c r="F453" s="41"/>
      <c r="G453" s="41"/>
      <c r="H453" s="47"/>
    </row>
    <row r="454" s="2" customFormat="1" ht="16.8" customHeight="1">
      <c r="A454" s="41"/>
      <c r="B454" s="47"/>
      <c r="C454" s="305" t="s">
        <v>114</v>
      </c>
      <c r="D454" s="306" t="s">
        <v>1232</v>
      </c>
      <c r="E454" s="307" t="s">
        <v>147</v>
      </c>
      <c r="F454" s="308">
        <v>23.699999999999999</v>
      </c>
      <c r="G454" s="41"/>
      <c r="H454" s="47"/>
    </row>
    <row r="455" s="2" customFormat="1" ht="16.8" customHeight="1">
      <c r="A455" s="41"/>
      <c r="B455" s="47"/>
      <c r="C455" s="309" t="s">
        <v>42</v>
      </c>
      <c r="D455" s="309" t="s">
        <v>601</v>
      </c>
      <c r="E455" s="20" t="s">
        <v>42</v>
      </c>
      <c r="F455" s="310">
        <v>0</v>
      </c>
      <c r="G455" s="41"/>
      <c r="H455" s="47"/>
    </row>
    <row r="456" s="2" customFormat="1" ht="16.8" customHeight="1">
      <c r="A456" s="41"/>
      <c r="B456" s="47"/>
      <c r="C456" s="309" t="s">
        <v>114</v>
      </c>
      <c r="D456" s="309" t="s">
        <v>1333</v>
      </c>
      <c r="E456" s="20" t="s">
        <v>42</v>
      </c>
      <c r="F456" s="310">
        <v>23.699999999999999</v>
      </c>
      <c r="G456" s="41"/>
      <c r="H456" s="47"/>
    </row>
    <row r="457" s="2" customFormat="1" ht="16.8" customHeight="1">
      <c r="A457" s="41"/>
      <c r="B457" s="47"/>
      <c r="C457" s="311" t="s">
        <v>1782</v>
      </c>
      <c r="D457" s="41"/>
      <c r="E457" s="41"/>
      <c r="F457" s="41"/>
      <c r="G457" s="41"/>
      <c r="H457" s="47"/>
    </row>
    <row r="458" s="2" customFormat="1" ht="16.8" customHeight="1">
      <c r="A458" s="41"/>
      <c r="B458" s="47"/>
      <c r="C458" s="309" t="s">
        <v>1329</v>
      </c>
      <c r="D458" s="309" t="s">
        <v>1887</v>
      </c>
      <c r="E458" s="20" t="s">
        <v>147</v>
      </c>
      <c r="F458" s="310">
        <v>29.34</v>
      </c>
      <c r="G458" s="41"/>
      <c r="H458" s="47"/>
    </row>
    <row r="459" s="2" customFormat="1" ht="16.8" customHeight="1">
      <c r="A459" s="41"/>
      <c r="B459" s="47"/>
      <c r="C459" s="309" t="s">
        <v>1305</v>
      </c>
      <c r="D459" s="309" t="s">
        <v>1888</v>
      </c>
      <c r="E459" s="20" t="s">
        <v>212</v>
      </c>
      <c r="F459" s="310">
        <v>138.94300000000001</v>
      </c>
      <c r="G459" s="41"/>
      <c r="H459" s="47"/>
    </row>
    <row r="460" s="2" customFormat="1" ht="16.8" customHeight="1">
      <c r="A460" s="41"/>
      <c r="B460" s="47"/>
      <c r="C460" s="309" t="s">
        <v>1315</v>
      </c>
      <c r="D460" s="309" t="s">
        <v>1889</v>
      </c>
      <c r="E460" s="20" t="s">
        <v>212</v>
      </c>
      <c r="F460" s="310">
        <v>69.471999999999994</v>
      </c>
      <c r="G460" s="41"/>
      <c r="H460" s="47"/>
    </row>
    <row r="461" s="2" customFormat="1" ht="16.8" customHeight="1">
      <c r="A461" s="41"/>
      <c r="B461" s="47"/>
      <c r="C461" s="309" t="s">
        <v>1389</v>
      </c>
      <c r="D461" s="309" t="s">
        <v>1890</v>
      </c>
      <c r="E461" s="20" t="s">
        <v>147</v>
      </c>
      <c r="F461" s="310">
        <v>29.34</v>
      </c>
      <c r="G461" s="41"/>
      <c r="H461" s="47"/>
    </row>
    <row r="462" s="2" customFormat="1" ht="16.8" customHeight="1">
      <c r="A462" s="41"/>
      <c r="B462" s="47"/>
      <c r="C462" s="309" t="s">
        <v>1335</v>
      </c>
      <c r="D462" s="309" t="s">
        <v>1336</v>
      </c>
      <c r="E462" s="20" t="s">
        <v>147</v>
      </c>
      <c r="F462" s="310">
        <v>27.254999999999999</v>
      </c>
      <c r="G462" s="41"/>
      <c r="H462" s="47"/>
    </row>
    <row r="463" s="2" customFormat="1" ht="16.8" customHeight="1">
      <c r="A463" s="41"/>
      <c r="B463" s="47"/>
      <c r="C463" s="305" t="s">
        <v>118</v>
      </c>
      <c r="D463" s="306" t="s">
        <v>1232</v>
      </c>
      <c r="E463" s="307" t="s">
        <v>147</v>
      </c>
      <c r="F463" s="308">
        <v>5.6399999999999997</v>
      </c>
      <c r="G463" s="41"/>
      <c r="H463" s="47"/>
    </row>
    <row r="464" s="2" customFormat="1" ht="16.8" customHeight="1">
      <c r="A464" s="41"/>
      <c r="B464" s="47"/>
      <c r="C464" s="309" t="s">
        <v>118</v>
      </c>
      <c r="D464" s="309" t="s">
        <v>1334</v>
      </c>
      <c r="E464" s="20" t="s">
        <v>42</v>
      </c>
      <c r="F464" s="310">
        <v>5.6399999999999997</v>
      </c>
      <c r="G464" s="41"/>
      <c r="H464" s="47"/>
    </row>
    <row r="465" s="2" customFormat="1" ht="16.8" customHeight="1">
      <c r="A465" s="41"/>
      <c r="B465" s="47"/>
      <c r="C465" s="311" t="s">
        <v>1782</v>
      </c>
      <c r="D465" s="41"/>
      <c r="E465" s="41"/>
      <c r="F465" s="41"/>
      <c r="G465" s="41"/>
      <c r="H465" s="47"/>
    </row>
    <row r="466" s="2" customFormat="1" ht="16.8" customHeight="1">
      <c r="A466" s="41"/>
      <c r="B466" s="47"/>
      <c r="C466" s="309" t="s">
        <v>1329</v>
      </c>
      <c r="D466" s="309" t="s">
        <v>1887</v>
      </c>
      <c r="E466" s="20" t="s">
        <v>147</v>
      </c>
      <c r="F466" s="310">
        <v>29.34</v>
      </c>
      <c r="G466" s="41"/>
      <c r="H466" s="47"/>
    </row>
    <row r="467" s="2" customFormat="1" ht="16.8" customHeight="1">
      <c r="A467" s="41"/>
      <c r="B467" s="47"/>
      <c r="C467" s="309" t="s">
        <v>1305</v>
      </c>
      <c r="D467" s="309" t="s">
        <v>1888</v>
      </c>
      <c r="E467" s="20" t="s">
        <v>212</v>
      </c>
      <c r="F467" s="310">
        <v>138.94300000000001</v>
      </c>
      <c r="G467" s="41"/>
      <c r="H467" s="47"/>
    </row>
    <row r="468" s="2" customFormat="1" ht="16.8" customHeight="1">
      <c r="A468" s="41"/>
      <c r="B468" s="47"/>
      <c r="C468" s="309" t="s">
        <v>1315</v>
      </c>
      <c r="D468" s="309" t="s">
        <v>1889</v>
      </c>
      <c r="E468" s="20" t="s">
        <v>212</v>
      </c>
      <c r="F468" s="310">
        <v>69.471999999999994</v>
      </c>
      <c r="G468" s="41"/>
      <c r="H468" s="47"/>
    </row>
    <row r="469" s="2" customFormat="1" ht="16.8" customHeight="1">
      <c r="A469" s="41"/>
      <c r="B469" s="47"/>
      <c r="C469" s="309" t="s">
        <v>1389</v>
      </c>
      <c r="D469" s="309" t="s">
        <v>1890</v>
      </c>
      <c r="E469" s="20" t="s">
        <v>147</v>
      </c>
      <c r="F469" s="310">
        <v>29.34</v>
      </c>
      <c r="G469" s="41"/>
      <c r="H469" s="47"/>
    </row>
    <row r="470" s="2" customFormat="1" ht="16.8" customHeight="1">
      <c r="A470" s="41"/>
      <c r="B470" s="47"/>
      <c r="C470" s="309" t="s">
        <v>1339</v>
      </c>
      <c r="D470" s="309" t="s">
        <v>1340</v>
      </c>
      <c r="E470" s="20" t="s">
        <v>147</v>
      </c>
      <c r="F470" s="310">
        <v>6.4859999999999998</v>
      </c>
      <c r="G470" s="41"/>
      <c r="H470" s="47"/>
    </row>
    <row r="471" s="2" customFormat="1" ht="16.8" customHeight="1">
      <c r="A471" s="41"/>
      <c r="B471" s="47"/>
      <c r="C471" s="305" t="s">
        <v>121</v>
      </c>
      <c r="D471" s="306" t="s">
        <v>1232</v>
      </c>
      <c r="E471" s="307" t="s">
        <v>147</v>
      </c>
      <c r="F471" s="308">
        <v>549.59000000000003</v>
      </c>
      <c r="G471" s="41"/>
      <c r="H471" s="47"/>
    </row>
    <row r="472" s="2" customFormat="1" ht="16.8" customHeight="1">
      <c r="A472" s="41"/>
      <c r="B472" s="47"/>
      <c r="C472" s="309" t="s">
        <v>42</v>
      </c>
      <c r="D472" s="309" t="s">
        <v>601</v>
      </c>
      <c r="E472" s="20" t="s">
        <v>42</v>
      </c>
      <c r="F472" s="310">
        <v>0</v>
      </c>
      <c r="G472" s="41"/>
      <c r="H472" s="47"/>
    </row>
    <row r="473" s="2" customFormat="1" ht="16.8" customHeight="1">
      <c r="A473" s="41"/>
      <c r="B473" s="47"/>
      <c r="C473" s="309" t="s">
        <v>121</v>
      </c>
      <c r="D473" s="309" t="s">
        <v>1347</v>
      </c>
      <c r="E473" s="20" t="s">
        <v>42</v>
      </c>
      <c r="F473" s="310">
        <v>549.59000000000003</v>
      </c>
      <c r="G473" s="41"/>
      <c r="H473" s="47"/>
    </row>
    <row r="474" s="2" customFormat="1" ht="16.8" customHeight="1">
      <c r="A474" s="41"/>
      <c r="B474" s="47"/>
      <c r="C474" s="311" t="s">
        <v>1782</v>
      </c>
      <c r="D474" s="41"/>
      <c r="E474" s="41"/>
      <c r="F474" s="41"/>
      <c r="G474" s="41"/>
      <c r="H474" s="47"/>
    </row>
    <row r="475" s="2" customFormat="1" ht="16.8" customHeight="1">
      <c r="A475" s="41"/>
      <c r="B475" s="47"/>
      <c r="C475" s="309" t="s">
        <v>1343</v>
      </c>
      <c r="D475" s="309" t="s">
        <v>1891</v>
      </c>
      <c r="E475" s="20" t="s">
        <v>147</v>
      </c>
      <c r="F475" s="310">
        <v>549.59000000000003</v>
      </c>
      <c r="G475" s="41"/>
      <c r="H475" s="47"/>
    </row>
    <row r="476" s="2" customFormat="1" ht="16.8" customHeight="1">
      <c r="A476" s="41"/>
      <c r="B476" s="47"/>
      <c r="C476" s="309" t="s">
        <v>1305</v>
      </c>
      <c r="D476" s="309" t="s">
        <v>1888</v>
      </c>
      <c r="E476" s="20" t="s">
        <v>212</v>
      </c>
      <c r="F476" s="310">
        <v>138.94300000000001</v>
      </c>
      <c r="G476" s="41"/>
      <c r="H476" s="47"/>
    </row>
    <row r="477" s="2" customFormat="1" ht="16.8" customHeight="1">
      <c r="A477" s="41"/>
      <c r="B477" s="47"/>
      <c r="C477" s="309" t="s">
        <v>1315</v>
      </c>
      <c r="D477" s="309" t="s">
        <v>1889</v>
      </c>
      <c r="E477" s="20" t="s">
        <v>212</v>
      </c>
      <c r="F477" s="310">
        <v>69.471999999999994</v>
      </c>
      <c r="G477" s="41"/>
      <c r="H477" s="47"/>
    </row>
    <row r="478" s="2" customFormat="1" ht="16.8" customHeight="1">
      <c r="A478" s="41"/>
      <c r="B478" s="47"/>
      <c r="C478" s="309" t="s">
        <v>1394</v>
      </c>
      <c r="D478" s="309" t="s">
        <v>1892</v>
      </c>
      <c r="E478" s="20" t="s">
        <v>147</v>
      </c>
      <c r="F478" s="310">
        <v>549.59000000000003</v>
      </c>
      <c r="G478" s="41"/>
      <c r="H478" s="47"/>
    </row>
    <row r="479" s="2" customFormat="1" ht="16.8" customHeight="1">
      <c r="A479" s="41"/>
      <c r="B479" s="47"/>
      <c r="C479" s="309" t="s">
        <v>1348</v>
      </c>
      <c r="D479" s="309" t="s">
        <v>1349</v>
      </c>
      <c r="E479" s="20" t="s">
        <v>147</v>
      </c>
      <c r="F479" s="310">
        <v>287.97800000000001</v>
      </c>
      <c r="G479" s="41"/>
      <c r="H479" s="47"/>
    </row>
    <row r="480" s="2" customFormat="1" ht="16.8" customHeight="1">
      <c r="A480" s="41"/>
      <c r="B480" s="47"/>
      <c r="C480" s="305" t="s">
        <v>123</v>
      </c>
      <c r="D480" s="306" t="s">
        <v>1236</v>
      </c>
      <c r="E480" s="307" t="s">
        <v>181</v>
      </c>
      <c r="F480" s="308">
        <v>22</v>
      </c>
      <c r="G480" s="41"/>
      <c r="H480" s="47"/>
    </row>
    <row r="481" s="2" customFormat="1" ht="16.8" customHeight="1">
      <c r="A481" s="41"/>
      <c r="B481" s="47"/>
      <c r="C481" s="309" t="s">
        <v>42</v>
      </c>
      <c r="D481" s="309" t="s">
        <v>393</v>
      </c>
      <c r="E481" s="20" t="s">
        <v>42</v>
      </c>
      <c r="F481" s="310">
        <v>0</v>
      </c>
      <c r="G481" s="41"/>
      <c r="H481" s="47"/>
    </row>
    <row r="482" s="2" customFormat="1" ht="16.8" customHeight="1">
      <c r="A482" s="41"/>
      <c r="B482" s="47"/>
      <c r="C482" s="309" t="s">
        <v>123</v>
      </c>
      <c r="D482" s="309" t="s">
        <v>417</v>
      </c>
      <c r="E482" s="20" t="s">
        <v>42</v>
      </c>
      <c r="F482" s="310">
        <v>22</v>
      </c>
      <c r="G482" s="41"/>
      <c r="H482" s="47"/>
    </row>
    <row r="483" s="2" customFormat="1" ht="16.8" customHeight="1">
      <c r="A483" s="41"/>
      <c r="B483" s="47"/>
      <c r="C483" s="311" t="s">
        <v>1782</v>
      </c>
      <c r="D483" s="41"/>
      <c r="E483" s="41"/>
      <c r="F483" s="41"/>
      <c r="G483" s="41"/>
      <c r="H483" s="47"/>
    </row>
    <row r="484" s="2" customFormat="1" ht="16.8" customHeight="1">
      <c r="A484" s="41"/>
      <c r="B484" s="47"/>
      <c r="C484" s="309" t="s">
        <v>1354</v>
      </c>
      <c r="D484" s="309" t="s">
        <v>1893</v>
      </c>
      <c r="E484" s="20" t="s">
        <v>181</v>
      </c>
      <c r="F484" s="310">
        <v>22</v>
      </c>
      <c r="G484" s="41"/>
      <c r="H484" s="47"/>
    </row>
    <row r="485" s="2" customFormat="1" ht="16.8" customHeight="1">
      <c r="A485" s="41"/>
      <c r="B485" s="47"/>
      <c r="C485" s="309" t="s">
        <v>1358</v>
      </c>
      <c r="D485" s="309" t="s">
        <v>1359</v>
      </c>
      <c r="E485" s="20" t="s">
        <v>181</v>
      </c>
      <c r="F485" s="310">
        <v>22</v>
      </c>
      <c r="G485" s="41"/>
      <c r="H485" s="47"/>
    </row>
    <row r="486" s="2" customFormat="1" ht="16.8" customHeight="1">
      <c r="A486" s="41"/>
      <c r="B486" s="47"/>
      <c r="C486" s="305" t="s">
        <v>128</v>
      </c>
      <c r="D486" s="306" t="s">
        <v>1237</v>
      </c>
      <c r="E486" s="307" t="s">
        <v>181</v>
      </c>
      <c r="F486" s="308">
        <v>1</v>
      </c>
      <c r="G486" s="41"/>
      <c r="H486" s="47"/>
    </row>
    <row r="487" s="2" customFormat="1" ht="16.8" customHeight="1">
      <c r="A487" s="41"/>
      <c r="B487" s="47"/>
      <c r="C487" s="309" t="s">
        <v>42</v>
      </c>
      <c r="D487" s="309" t="s">
        <v>393</v>
      </c>
      <c r="E487" s="20" t="s">
        <v>42</v>
      </c>
      <c r="F487" s="310">
        <v>0</v>
      </c>
      <c r="G487" s="41"/>
      <c r="H487" s="47"/>
    </row>
    <row r="488" s="2" customFormat="1" ht="16.8" customHeight="1">
      <c r="A488" s="41"/>
      <c r="B488" s="47"/>
      <c r="C488" s="309" t="s">
        <v>128</v>
      </c>
      <c r="D488" s="309" t="s">
        <v>86</v>
      </c>
      <c r="E488" s="20" t="s">
        <v>42</v>
      </c>
      <c r="F488" s="310">
        <v>1</v>
      </c>
      <c r="G488" s="41"/>
      <c r="H488" s="47"/>
    </row>
    <row r="489" s="2" customFormat="1" ht="16.8" customHeight="1">
      <c r="A489" s="41"/>
      <c r="B489" s="47"/>
      <c r="C489" s="311" t="s">
        <v>1782</v>
      </c>
      <c r="D489" s="41"/>
      <c r="E489" s="41"/>
      <c r="F489" s="41"/>
      <c r="G489" s="41"/>
      <c r="H489" s="47"/>
    </row>
    <row r="490" s="2" customFormat="1" ht="16.8" customHeight="1">
      <c r="A490" s="41"/>
      <c r="B490" s="47"/>
      <c r="C490" s="309" t="s">
        <v>1382</v>
      </c>
      <c r="D490" s="309" t="s">
        <v>1894</v>
      </c>
      <c r="E490" s="20" t="s">
        <v>181</v>
      </c>
      <c r="F490" s="310">
        <v>1</v>
      </c>
      <c r="G490" s="41"/>
      <c r="H490" s="47"/>
    </row>
    <row r="491" s="2" customFormat="1" ht="16.8" customHeight="1">
      <c r="A491" s="41"/>
      <c r="B491" s="47"/>
      <c r="C491" s="309" t="s">
        <v>1386</v>
      </c>
      <c r="D491" s="309" t="s">
        <v>1387</v>
      </c>
      <c r="E491" s="20" t="s">
        <v>181</v>
      </c>
      <c r="F491" s="310">
        <v>1</v>
      </c>
      <c r="G491" s="41"/>
      <c r="H491" s="47"/>
    </row>
    <row r="492" s="2" customFormat="1" ht="16.8" customHeight="1">
      <c r="A492" s="41"/>
      <c r="B492" s="47"/>
      <c r="C492" s="305" t="s">
        <v>131</v>
      </c>
      <c r="D492" s="306" t="s">
        <v>1238</v>
      </c>
      <c r="E492" s="307" t="s">
        <v>181</v>
      </c>
      <c r="F492" s="308">
        <v>4</v>
      </c>
      <c r="G492" s="41"/>
      <c r="H492" s="47"/>
    </row>
    <row r="493" s="2" customFormat="1" ht="16.8" customHeight="1">
      <c r="A493" s="41"/>
      <c r="B493" s="47"/>
      <c r="C493" s="309" t="s">
        <v>42</v>
      </c>
      <c r="D493" s="309" t="s">
        <v>393</v>
      </c>
      <c r="E493" s="20" t="s">
        <v>42</v>
      </c>
      <c r="F493" s="310">
        <v>0</v>
      </c>
      <c r="G493" s="41"/>
      <c r="H493" s="47"/>
    </row>
    <row r="494" s="2" customFormat="1" ht="16.8" customHeight="1">
      <c r="A494" s="41"/>
      <c r="B494" s="47"/>
      <c r="C494" s="309" t="s">
        <v>131</v>
      </c>
      <c r="D494" s="309" t="s">
        <v>150</v>
      </c>
      <c r="E494" s="20" t="s">
        <v>42</v>
      </c>
      <c r="F494" s="310">
        <v>4</v>
      </c>
      <c r="G494" s="41"/>
      <c r="H494" s="47"/>
    </row>
    <row r="495" s="2" customFormat="1" ht="16.8" customHeight="1">
      <c r="A495" s="41"/>
      <c r="B495" s="47"/>
      <c r="C495" s="311" t="s">
        <v>1782</v>
      </c>
      <c r="D495" s="41"/>
      <c r="E495" s="41"/>
      <c r="F495" s="41"/>
      <c r="G495" s="41"/>
      <c r="H495" s="47"/>
    </row>
    <row r="496" s="2" customFormat="1" ht="16.8" customHeight="1">
      <c r="A496" s="41"/>
      <c r="B496" s="47"/>
      <c r="C496" s="309" t="s">
        <v>1361</v>
      </c>
      <c r="D496" s="309" t="s">
        <v>1895</v>
      </c>
      <c r="E496" s="20" t="s">
        <v>181</v>
      </c>
      <c r="F496" s="310">
        <v>4</v>
      </c>
      <c r="G496" s="41"/>
      <c r="H496" s="47"/>
    </row>
    <row r="497" s="2" customFormat="1" ht="16.8" customHeight="1">
      <c r="A497" s="41"/>
      <c r="B497" s="47"/>
      <c r="C497" s="309" t="s">
        <v>1365</v>
      </c>
      <c r="D497" s="309" t="s">
        <v>1366</v>
      </c>
      <c r="E497" s="20" t="s">
        <v>181</v>
      </c>
      <c r="F497" s="310">
        <v>4</v>
      </c>
      <c r="G497" s="41"/>
      <c r="H497" s="47"/>
    </row>
    <row r="498" s="2" customFormat="1" ht="16.8" customHeight="1">
      <c r="A498" s="41"/>
      <c r="B498" s="47"/>
      <c r="C498" s="305" t="s">
        <v>134</v>
      </c>
      <c r="D498" s="306" t="s">
        <v>1239</v>
      </c>
      <c r="E498" s="307" t="s">
        <v>181</v>
      </c>
      <c r="F498" s="308">
        <v>13</v>
      </c>
      <c r="G498" s="41"/>
      <c r="H498" s="47"/>
    </row>
    <row r="499" s="2" customFormat="1" ht="16.8" customHeight="1">
      <c r="A499" s="41"/>
      <c r="B499" s="47"/>
      <c r="C499" s="309" t="s">
        <v>42</v>
      </c>
      <c r="D499" s="309" t="s">
        <v>393</v>
      </c>
      <c r="E499" s="20" t="s">
        <v>42</v>
      </c>
      <c r="F499" s="310">
        <v>0</v>
      </c>
      <c r="G499" s="41"/>
      <c r="H499" s="47"/>
    </row>
    <row r="500" s="2" customFormat="1" ht="16.8" customHeight="1">
      <c r="A500" s="41"/>
      <c r="B500" s="47"/>
      <c r="C500" s="309" t="s">
        <v>134</v>
      </c>
      <c r="D500" s="309" t="s">
        <v>369</v>
      </c>
      <c r="E500" s="20" t="s">
        <v>42</v>
      </c>
      <c r="F500" s="310">
        <v>13</v>
      </c>
      <c r="G500" s="41"/>
      <c r="H500" s="47"/>
    </row>
    <row r="501" s="2" customFormat="1" ht="16.8" customHeight="1">
      <c r="A501" s="41"/>
      <c r="B501" s="47"/>
      <c r="C501" s="311" t="s">
        <v>1782</v>
      </c>
      <c r="D501" s="41"/>
      <c r="E501" s="41"/>
      <c r="F501" s="41"/>
      <c r="G501" s="41"/>
      <c r="H501" s="47"/>
    </row>
    <row r="502" s="2" customFormat="1" ht="16.8" customHeight="1">
      <c r="A502" s="41"/>
      <c r="B502" s="47"/>
      <c r="C502" s="309" t="s">
        <v>1467</v>
      </c>
      <c r="D502" s="309" t="s">
        <v>1896</v>
      </c>
      <c r="E502" s="20" t="s">
        <v>181</v>
      </c>
      <c r="F502" s="310">
        <v>13</v>
      </c>
      <c r="G502" s="41"/>
      <c r="H502" s="47"/>
    </row>
    <row r="503" s="2" customFormat="1" ht="16.8" customHeight="1">
      <c r="A503" s="41"/>
      <c r="B503" s="47"/>
      <c r="C503" s="309" t="s">
        <v>1471</v>
      </c>
      <c r="D503" s="309" t="s">
        <v>1472</v>
      </c>
      <c r="E503" s="20" t="s">
        <v>181</v>
      </c>
      <c r="F503" s="310">
        <v>13</v>
      </c>
      <c r="G503" s="41"/>
      <c r="H503" s="47"/>
    </row>
    <row r="504" s="2" customFormat="1" ht="16.8" customHeight="1">
      <c r="A504" s="41"/>
      <c r="B504" s="47"/>
      <c r="C504" s="305" t="s">
        <v>138</v>
      </c>
      <c r="D504" s="306" t="s">
        <v>1241</v>
      </c>
      <c r="E504" s="307" t="s">
        <v>181</v>
      </c>
      <c r="F504" s="308">
        <v>6</v>
      </c>
      <c r="G504" s="41"/>
      <c r="H504" s="47"/>
    </row>
    <row r="505" s="2" customFormat="1" ht="16.8" customHeight="1">
      <c r="A505" s="41"/>
      <c r="B505" s="47"/>
      <c r="C505" s="309" t="s">
        <v>42</v>
      </c>
      <c r="D505" s="309" t="s">
        <v>393</v>
      </c>
      <c r="E505" s="20" t="s">
        <v>42</v>
      </c>
      <c r="F505" s="310">
        <v>0</v>
      </c>
      <c r="G505" s="41"/>
      <c r="H505" s="47"/>
    </row>
    <row r="506" s="2" customFormat="1" ht="16.8" customHeight="1">
      <c r="A506" s="41"/>
      <c r="B506" s="47"/>
      <c r="C506" s="309" t="s">
        <v>138</v>
      </c>
      <c r="D506" s="309" t="s">
        <v>178</v>
      </c>
      <c r="E506" s="20" t="s">
        <v>42</v>
      </c>
      <c r="F506" s="310">
        <v>6</v>
      </c>
      <c r="G506" s="41"/>
      <c r="H506" s="47"/>
    </row>
    <row r="507" s="2" customFormat="1" ht="16.8" customHeight="1">
      <c r="A507" s="41"/>
      <c r="B507" s="47"/>
      <c r="C507" s="311" t="s">
        <v>1782</v>
      </c>
      <c r="D507" s="41"/>
      <c r="E507" s="41"/>
      <c r="F507" s="41"/>
      <c r="G507" s="41"/>
      <c r="H507" s="47"/>
    </row>
    <row r="508" s="2" customFormat="1" ht="16.8" customHeight="1">
      <c r="A508" s="41"/>
      <c r="B508" s="47"/>
      <c r="C508" s="309" t="s">
        <v>1375</v>
      </c>
      <c r="D508" s="309" t="s">
        <v>1897</v>
      </c>
      <c r="E508" s="20" t="s">
        <v>181</v>
      </c>
      <c r="F508" s="310">
        <v>6</v>
      </c>
      <c r="G508" s="41"/>
      <c r="H508" s="47"/>
    </row>
    <row r="509" s="2" customFormat="1" ht="16.8" customHeight="1">
      <c r="A509" s="41"/>
      <c r="B509" s="47"/>
      <c r="C509" s="309" t="s">
        <v>1368</v>
      </c>
      <c r="D509" s="309" t="s">
        <v>1898</v>
      </c>
      <c r="E509" s="20" t="s">
        <v>181</v>
      </c>
      <c r="F509" s="310">
        <v>6</v>
      </c>
      <c r="G509" s="41"/>
      <c r="H509" s="47"/>
    </row>
    <row r="510" s="2" customFormat="1" ht="16.8" customHeight="1">
      <c r="A510" s="41"/>
      <c r="B510" s="47"/>
      <c r="C510" s="309" t="s">
        <v>1372</v>
      </c>
      <c r="D510" s="309" t="s">
        <v>1373</v>
      </c>
      <c r="E510" s="20" t="s">
        <v>181</v>
      </c>
      <c r="F510" s="310">
        <v>6</v>
      </c>
      <c r="G510" s="41"/>
      <c r="H510" s="47"/>
    </row>
    <row r="511" s="2" customFormat="1" ht="16.8" customHeight="1">
      <c r="A511" s="41"/>
      <c r="B511" s="47"/>
      <c r="C511" s="309" t="s">
        <v>1379</v>
      </c>
      <c r="D511" s="309" t="s">
        <v>1380</v>
      </c>
      <c r="E511" s="20" t="s">
        <v>181</v>
      </c>
      <c r="F511" s="310">
        <v>6</v>
      </c>
      <c r="G511" s="41"/>
      <c r="H511" s="47"/>
    </row>
    <row r="512" s="2" customFormat="1" ht="16.8" customHeight="1">
      <c r="A512" s="41"/>
      <c r="B512" s="47"/>
      <c r="C512" s="305" t="s">
        <v>141</v>
      </c>
      <c r="D512" s="306" t="s">
        <v>1242</v>
      </c>
      <c r="E512" s="307" t="s">
        <v>181</v>
      </c>
      <c r="F512" s="308">
        <v>5</v>
      </c>
      <c r="G512" s="41"/>
      <c r="H512" s="47"/>
    </row>
    <row r="513" s="2" customFormat="1" ht="16.8" customHeight="1">
      <c r="A513" s="41"/>
      <c r="B513" s="47"/>
      <c r="C513" s="309" t="s">
        <v>42</v>
      </c>
      <c r="D513" s="309" t="s">
        <v>393</v>
      </c>
      <c r="E513" s="20" t="s">
        <v>42</v>
      </c>
      <c r="F513" s="310">
        <v>0</v>
      </c>
      <c r="G513" s="41"/>
      <c r="H513" s="47"/>
    </row>
    <row r="514" s="2" customFormat="1" ht="16.8" customHeight="1">
      <c r="A514" s="41"/>
      <c r="B514" s="47"/>
      <c r="C514" s="309" t="s">
        <v>141</v>
      </c>
      <c r="D514" s="309" t="s">
        <v>256</v>
      </c>
      <c r="E514" s="20" t="s">
        <v>42</v>
      </c>
      <c r="F514" s="310">
        <v>5</v>
      </c>
      <c r="G514" s="41"/>
      <c r="H514" s="47"/>
    </row>
    <row r="515" s="2" customFormat="1" ht="16.8" customHeight="1">
      <c r="A515" s="41"/>
      <c r="B515" s="47"/>
      <c r="C515" s="311" t="s">
        <v>1782</v>
      </c>
      <c r="D515" s="41"/>
      <c r="E515" s="41"/>
      <c r="F515" s="41"/>
      <c r="G515" s="41"/>
      <c r="H515" s="47"/>
    </row>
    <row r="516" s="2" customFormat="1" ht="16.8" customHeight="1">
      <c r="A516" s="41"/>
      <c r="B516" s="47"/>
      <c r="C516" s="309" t="s">
        <v>1446</v>
      </c>
      <c r="D516" s="309" t="s">
        <v>1899</v>
      </c>
      <c r="E516" s="20" t="s">
        <v>181</v>
      </c>
      <c r="F516" s="310">
        <v>5</v>
      </c>
      <c r="G516" s="41"/>
      <c r="H516" s="47"/>
    </row>
    <row r="517" s="2" customFormat="1" ht="16.8" customHeight="1">
      <c r="A517" s="41"/>
      <c r="B517" s="47"/>
      <c r="C517" s="309" t="s">
        <v>1322</v>
      </c>
      <c r="D517" s="309" t="s">
        <v>1900</v>
      </c>
      <c r="E517" s="20" t="s">
        <v>116</v>
      </c>
      <c r="F517" s="310">
        <v>59.200000000000003</v>
      </c>
      <c r="G517" s="41"/>
      <c r="H517" s="47"/>
    </row>
    <row r="518" s="2" customFormat="1" ht="16.8" customHeight="1">
      <c r="A518" s="41"/>
      <c r="B518" s="47"/>
      <c r="C518" s="309" t="s">
        <v>1458</v>
      </c>
      <c r="D518" s="309" t="s">
        <v>1901</v>
      </c>
      <c r="E518" s="20" t="s">
        <v>181</v>
      </c>
      <c r="F518" s="310">
        <v>5</v>
      </c>
      <c r="G518" s="41"/>
      <c r="H518" s="47"/>
    </row>
    <row r="519" s="2" customFormat="1" ht="16.8" customHeight="1">
      <c r="A519" s="41"/>
      <c r="B519" s="47"/>
      <c r="C519" s="309" t="s">
        <v>1462</v>
      </c>
      <c r="D519" s="309" t="s">
        <v>1902</v>
      </c>
      <c r="E519" s="20" t="s">
        <v>181</v>
      </c>
      <c r="F519" s="310">
        <v>5</v>
      </c>
      <c r="G519" s="41"/>
      <c r="H519" s="47"/>
    </row>
    <row r="520" s="2" customFormat="1" ht="16.8" customHeight="1">
      <c r="A520" s="41"/>
      <c r="B520" s="47"/>
      <c r="C520" s="305" t="s">
        <v>143</v>
      </c>
      <c r="D520" s="306" t="s">
        <v>1242</v>
      </c>
      <c r="E520" s="307" t="s">
        <v>181</v>
      </c>
      <c r="F520" s="308">
        <v>1</v>
      </c>
      <c r="G520" s="41"/>
      <c r="H520" s="47"/>
    </row>
    <row r="521" s="2" customFormat="1" ht="16.8" customHeight="1">
      <c r="A521" s="41"/>
      <c r="B521" s="47"/>
      <c r="C521" s="309" t="s">
        <v>42</v>
      </c>
      <c r="D521" s="309" t="s">
        <v>393</v>
      </c>
      <c r="E521" s="20" t="s">
        <v>42</v>
      </c>
      <c r="F521" s="310">
        <v>0</v>
      </c>
      <c r="G521" s="41"/>
      <c r="H521" s="47"/>
    </row>
    <row r="522" s="2" customFormat="1" ht="16.8" customHeight="1">
      <c r="A522" s="41"/>
      <c r="B522" s="47"/>
      <c r="C522" s="309" t="s">
        <v>143</v>
      </c>
      <c r="D522" s="309" t="s">
        <v>86</v>
      </c>
      <c r="E522" s="20" t="s">
        <v>42</v>
      </c>
      <c r="F522" s="310">
        <v>1</v>
      </c>
      <c r="G522" s="41"/>
      <c r="H522" s="47"/>
    </row>
    <row r="523" s="2" customFormat="1" ht="16.8" customHeight="1">
      <c r="A523" s="41"/>
      <c r="B523" s="47"/>
      <c r="C523" s="311" t="s">
        <v>1782</v>
      </c>
      <c r="D523" s="41"/>
      <c r="E523" s="41"/>
      <c r="F523" s="41"/>
      <c r="G523" s="41"/>
      <c r="H523" s="47"/>
    </row>
    <row r="524" s="2" customFormat="1" ht="16.8" customHeight="1">
      <c r="A524" s="41"/>
      <c r="B524" s="47"/>
      <c r="C524" s="309" t="s">
        <v>1402</v>
      </c>
      <c r="D524" s="309" t="s">
        <v>1903</v>
      </c>
      <c r="E524" s="20" t="s">
        <v>181</v>
      </c>
      <c r="F524" s="310">
        <v>1</v>
      </c>
      <c r="G524" s="41"/>
      <c r="H524" s="47"/>
    </row>
    <row r="525" s="2" customFormat="1" ht="16.8" customHeight="1">
      <c r="A525" s="41"/>
      <c r="B525" s="47"/>
      <c r="C525" s="309" t="s">
        <v>1322</v>
      </c>
      <c r="D525" s="309" t="s">
        <v>1900</v>
      </c>
      <c r="E525" s="20" t="s">
        <v>116</v>
      </c>
      <c r="F525" s="310">
        <v>59.200000000000003</v>
      </c>
      <c r="G525" s="41"/>
      <c r="H525" s="47"/>
    </row>
    <row r="526" s="2" customFormat="1" ht="16.8" customHeight="1">
      <c r="A526" s="41"/>
      <c r="B526" s="47"/>
      <c r="C526" s="305" t="s">
        <v>145</v>
      </c>
      <c r="D526" s="306" t="s">
        <v>1242</v>
      </c>
      <c r="E526" s="307" t="s">
        <v>181</v>
      </c>
      <c r="F526" s="308">
        <v>12</v>
      </c>
      <c r="G526" s="41"/>
      <c r="H526" s="47"/>
    </row>
    <row r="527" s="2" customFormat="1" ht="16.8" customHeight="1">
      <c r="A527" s="41"/>
      <c r="B527" s="47"/>
      <c r="C527" s="309" t="s">
        <v>42</v>
      </c>
      <c r="D527" s="309" t="s">
        <v>393</v>
      </c>
      <c r="E527" s="20" t="s">
        <v>42</v>
      </c>
      <c r="F527" s="310">
        <v>0</v>
      </c>
      <c r="G527" s="41"/>
      <c r="H527" s="47"/>
    </row>
    <row r="528" s="2" customFormat="1" ht="16.8" customHeight="1">
      <c r="A528" s="41"/>
      <c r="B528" s="47"/>
      <c r="C528" s="309" t="s">
        <v>145</v>
      </c>
      <c r="D528" s="309" t="s">
        <v>8</v>
      </c>
      <c r="E528" s="20" t="s">
        <v>42</v>
      </c>
      <c r="F528" s="310">
        <v>12</v>
      </c>
      <c r="G528" s="41"/>
      <c r="H528" s="47"/>
    </row>
    <row r="529" s="2" customFormat="1" ht="16.8" customHeight="1">
      <c r="A529" s="41"/>
      <c r="B529" s="47"/>
      <c r="C529" s="311" t="s">
        <v>1782</v>
      </c>
      <c r="D529" s="41"/>
      <c r="E529" s="41"/>
      <c r="F529" s="41"/>
      <c r="G529" s="41"/>
      <c r="H529" s="47"/>
    </row>
    <row r="530" s="2" customFormat="1" ht="16.8" customHeight="1">
      <c r="A530" s="41"/>
      <c r="B530" s="47"/>
      <c r="C530" s="309" t="s">
        <v>1398</v>
      </c>
      <c r="D530" s="309" t="s">
        <v>1904</v>
      </c>
      <c r="E530" s="20" t="s">
        <v>181</v>
      </c>
      <c r="F530" s="310">
        <v>12</v>
      </c>
      <c r="G530" s="41"/>
      <c r="H530" s="47"/>
    </row>
    <row r="531" s="2" customFormat="1" ht="16.8" customHeight="1">
      <c r="A531" s="41"/>
      <c r="B531" s="47"/>
      <c r="C531" s="309" t="s">
        <v>1322</v>
      </c>
      <c r="D531" s="309" t="s">
        <v>1900</v>
      </c>
      <c r="E531" s="20" t="s">
        <v>116</v>
      </c>
      <c r="F531" s="310">
        <v>59.200000000000003</v>
      </c>
      <c r="G531" s="41"/>
      <c r="H531" s="47"/>
    </row>
    <row r="532" s="2" customFormat="1" ht="16.8" customHeight="1">
      <c r="A532" s="41"/>
      <c r="B532" s="47"/>
      <c r="C532" s="305" t="s">
        <v>149</v>
      </c>
      <c r="D532" s="306" t="s">
        <v>1245</v>
      </c>
      <c r="E532" s="307" t="s">
        <v>212</v>
      </c>
      <c r="F532" s="308">
        <v>69.471999999999994</v>
      </c>
      <c r="G532" s="41"/>
      <c r="H532" s="47"/>
    </row>
    <row r="533" s="2" customFormat="1" ht="16.8" customHeight="1">
      <c r="A533" s="41"/>
      <c r="B533" s="47"/>
      <c r="C533" s="309" t="s">
        <v>42</v>
      </c>
      <c r="D533" s="309" t="s">
        <v>1319</v>
      </c>
      <c r="E533" s="20" t="s">
        <v>42</v>
      </c>
      <c r="F533" s="310">
        <v>0</v>
      </c>
      <c r="G533" s="41"/>
      <c r="H533" s="47"/>
    </row>
    <row r="534" s="2" customFormat="1" ht="16.8" customHeight="1">
      <c r="A534" s="41"/>
      <c r="B534" s="47"/>
      <c r="C534" s="309" t="s">
        <v>149</v>
      </c>
      <c r="D534" s="309" t="s">
        <v>1320</v>
      </c>
      <c r="E534" s="20" t="s">
        <v>42</v>
      </c>
      <c r="F534" s="310">
        <v>69.471999999999994</v>
      </c>
      <c r="G534" s="41"/>
      <c r="H534" s="47"/>
    </row>
    <row r="535" s="2" customFormat="1" ht="16.8" customHeight="1">
      <c r="A535" s="41"/>
      <c r="B535" s="47"/>
      <c r="C535" s="311" t="s">
        <v>1782</v>
      </c>
      <c r="D535" s="41"/>
      <c r="E535" s="41"/>
      <c r="F535" s="41"/>
      <c r="G535" s="41"/>
      <c r="H535" s="47"/>
    </row>
    <row r="536" s="2" customFormat="1" ht="16.8" customHeight="1">
      <c r="A536" s="41"/>
      <c r="B536" s="47"/>
      <c r="C536" s="309" t="s">
        <v>1315</v>
      </c>
      <c r="D536" s="309" t="s">
        <v>1889</v>
      </c>
      <c r="E536" s="20" t="s">
        <v>212</v>
      </c>
      <c r="F536" s="310">
        <v>69.471999999999994</v>
      </c>
      <c r="G536" s="41"/>
      <c r="H536" s="47"/>
    </row>
    <row r="537" s="2" customFormat="1" ht="16.8" customHeight="1">
      <c r="A537" s="41"/>
      <c r="B537" s="47"/>
      <c r="C537" s="309" t="s">
        <v>1293</v>
      </c>
      <c r="D537" s="309" t="s">
        <v>1905</v>
      </c>
      <c r="E537" s="20" t="s">
        <v>212</v>
      </c>
      <c r="F537" s="310">
        <v>531.995</v>
      </c>
      <c r="G537" s="41"/>
      <c r="H537" s="47"/>
    </row>
    <row r="538" s="2" customFormat="1" ht="16.8" customHeight="1">
      <c r="A538" s="41"/>
      <c r="B538" s="47"/>
      <c r="C538" s="305" t="s">
        <v>151</v>
      </c>
      <c r="D538" s="306" t="s">
        <v>1247</v>
      </c>
      <c r="E538" s="307" t="s">
        <v>212</v>
      </c>
      <c r="F538" s="308">
        <v>138.94300000000001</v>
      </c>
      <c r="G538" s="41"/>
      <c r="H538" s="47"/>
    </row>
    <row r="539" s="2" customFormat="1" ht="16.8" customHeight="1">
      <c r="A539" s="41"/>
      <c r="B539" s="47"/>
      <c r="C539" s="309" t="s">
        <v>42</v>
      </c>
      <c r="D539" s="309" t="s">
        <v>1309</v>
      </c>
      <c r="E539" s="20" t="s">
        <v>42</v>
      </c>
      <c r="F539" s="310">
        <v>0</v>
      </c>
      <c r="G539" s="41"/>
      <c r="H539" s="47"/>
    </row>
    <row r="540" s="2" customFormat="1" ht="16.8" customHeight="1">
      <c r="A540" s="41"/>
      <c r="B540" s="47"/>
      <c r="C540" s="309" t="s">
        <v>151</v>
      </c>
      <c r="D540" s="309" t="s">
        <v>1310</v>
      </c>
      <c r="E540" s="20" t="s">
        <v>42</v>
      </c>
      <c r="F540" s="310">
        <v>138.94300000000001</v>
      </c>
      <c r="G540" s="41"/>
      <c r="H540" s="47"/>
    </row>
    <row r="541" s="2" customFormat="1" ht="16.8" customHeight="1">
      <c r="A541" s="41"/>
      <c r="B541" s="47"/>
      <c r="C541" s="311" t="s">
        <v>1782</v>
      </c>
      <c r="D541" s="41"/>
      <c r="E541" s="41"/>
      <c r="F541" s="41"/>
      <c r="G541" s="41"/>
      <c r="H541" s="47"/>
    </row>
    <row r="542" s="2" customFormat="1" ht="16.8" customHeight="1">
      <c r="A542" s="41"/>
      <c r="B542" s="47"/>
      <c r="C542" s="309" t="s">
        <v>1305</v>
      </c>
      <c r="D542" s="309" t="s">
        <v>1888</v>
      </c>
      <c r="E542" s="20" t="s">
        <v>212</v>
      </c>
      <c r="F542" s="310">
        <v>138.94300000000001</v>
      </c>
      <c r="G542" s="41"/>
      <c r="H542" s="47"/>
    </row>
    <row r="543" s="2" customFormat="1" ht="16.8" customHeight="1">
      <c r="A543" s="41"/>
      <c r="B543" s="47"/>
      <c r="C543" s="309" t="s">
        <v>327</v>
      </c>
      <c r="D543" s="309" t="s">
        <v>1818</v>
      </c>
      <c r="E543" s="20" t="s">
        <v>212</v>
      </c>
      <c r="F543" s="310">
        <v>1446.471</v>
      </c>
      <c r="G543" s="41"/>
      <c r="H543" s="47"/>
    </row>
    <row r="544" s="2" customFormat="1" ht="16.8" customHeight="1">
      <c r="A544" s="41"/>
      <c r="B544" s="47"/>
      <c r="C544" s="309" t="s">
        <v>333</v>
      </c>
      <c r="D544" s="309" t="s">
        <v>1819</v>
      </c>
      <c r="E544" s="20" t="s">
        <v>212</v>
      </c>
      <c r="F544" s="310">
        <v>21697.064999999999</v>
      </c>
      <c r="G544" s="41"/>
      <c r="H544" s="47"/>
    </row>
    <row r="545" s="2" customFormat="1" ht="16.8" customHeight="1">
      <c r="A545" s="41"/>
      <c r="B545" s="47"/>
      <c r="C545" s="309" t="s">
        <v>1293</v>
      </c>
      <c r="D545" s="309" t="s">
        <v>1905</v>
      </c>
      <c r="E545" s="20" t="s">
        <v>212</v>
      </c>
      <c r="F545" s="310">
        <v>531.995</v>
      </c>
      <c r="G545" s="41"/>
      <c r="H545" s="47"/>
    </row>
    <row r="546" s="2" customFormat="1" ht="16.8" customHeight="1">
      <c r="A546" s="41"/>
      <c r="B546" s="47"/>
      <c r="C546" s="309" t="s">
        <v>1311</v>
      </c>
      <c r="D546" s="309" t="s">
        <v>1312</v>
      </c>
      <c r="E546" s="20" t="s">
        <v>353</v>
      </c>
      <c r="F546" s="310">
        <v>291.77999999999997</v>
      </c>
      <c r="G546" s="41"/>
      <c r="H546" s="47"/>
    </row>
    <row r="547" s="2" customFormat="1" ht="16.8" customHeight="1">
      <c r="A547" s="41"/>
      <c r="B547" s="47"/>
      <c r="C547" s="305" t="s">
        <v>153</v>
      </c>
      <c r="D547" s="306" t="s">
        <v>1249</v>
      </c>
      <c r="E547" s="307" t="s">
        <v>212</v>
      </c>
      <c r="F547" s="308">
        <v>531.995</v>
      </c>
      <c r="G547" s="41"/>
      <c r="H547" s="47"/>
    </row>
    <row r="548" s="2" customFormat="1" ht="16.8" customHeight="1">
      <c r="A548" s="41"/>
      <c r="B548" s="47"/>
      <c r="C548" s="309" t="s">
        <v>42</v>
      </c>
      <c r="D548" s="309" t="s">
        <v>1297</v>
      </c>
      <c r="E548" s="20" t="s">
        <v>42</v>
      </c>
      <c r="F548" s="310">
        <v>0</v>
      </c>
      <c r="G548" s="41"/>
      <c r="H548" s="47"/>
    </row>
    <row r="549" s="2" customFormat="1" ht="16.8" customHeight="1">
      <c r="A549" s="41"/>
      <c r="B549" s="47"/>
      <c r="C549" s="309" t="s">
        <v>42</v>
      </c>
      <c r="D549" s="309" t="s">
        <v>1298</v>
      </c>
      <c r="E549" s="20" t="s">
        <v>42</v>
      </c>
      <c r="F549" s="310">
        <v>57.683999999999998</v>
      </c>
      <c r="G549" s="41"/>
      <c r="H549" s="47"/>
    </row>
    <row r="550" s="2" customFormat="1" ht="16.8" customHeight="1">
      <c r="A550" s="41"/>
      <c r="B550" s="47"/>
      <c r="C550" s="309" t="s">
        <v>42</v>
      </c>
      <c r="D550" s="309" t="s">
        <v>1299</v>
      </c>
      <c r="E550" s="20" t="s">
        <v>42</v>
      </c>
      <c r="F550" s="310">
        <v>7.4969999999999999</v>
      </c>
      <c r="G550" s="41"/>
      <c r="H550" s="47"/>
    </row>
    <row r="551" s="2" customFormat="1" ht="16.8" customHeight="1">
      <c r="A551" s="41"/>
      <c r="B551" s="47"/>
      <c r="C551" s="309" t="s">
        <v>42</v>
      </c>
      <c r="D551" s="309" t="s">
        <v>1301</v>
      </c>
      <c r="E551" s="20" t="s">
        <v>42</v>
      </c>
      <c r="F551" s="310">
        <v>0</v>
      </c>
      <c r="G551" s="41"/>
      <c r="H551" s="47"/>
    </row>
    <row r="552" s="2" customFormat="1" ht="16.8" customHeight="1">
      <c r="A552" s="41"/>
      <c r="B552" s="47"/>
      <c r="C552" s="309" t="s">
        <v>42</v>
      </c>
      <c r="D552" s="309" t="s">
        <v>1302</v>
      </c>
      <c r="E552" s="20" t="s">
        <v>42</v>
      </c>
      <c r="F552" s="310">
        <v>466.81400000000002</v>
      </c>
      <c r="G552" s="41"/>
      <c r="H552" s="47"/>
    </row>
    <row r="553" s="2" customFormat="1" ht="16.8" customHeight="1">
      <c r="A553" s="41"/>
      <c r="B553" s="47"/>
      <c r="C553" s="309" t="s">
        <v>153</v>
      </c>
      <c r="D553" s="309" t="s">
        <v>303</v>
      </c>
      <c r="E553" s="20" t="s">
        <v>42</v>
      </c>
      <c r="F553" s="310">
        <v>531.995</v>
      </c>
      <c r="G553" s="41"/>
      <c r="H553" s="47"/>
    </row>
    <row r="554" s="2" customFormat="1" ht="16.8" customHeight="1">
      <c r="A554" s="41"/>
      <c r="B554" s="47"/>
      <c r="C554" s="311" t="s">
        <v>1782</v>
      </c>
      <c r="D554" s="41"/>
      <c r="E554" s="41"/>
      <c r="F554" s="41"/>
      <c r="G554" s="41"/>
      <c r="H554" s="47"/>
    </row>
    <row r="555" s="2" customFormat="1" ht="16.8" customHeight="1">
      <c r="A555" s="41"/>
      <c r="B555" s="47"/>
      <c r="C555" s="309" t="s">
        <v>1293</v>
      </c>
      <c r="D555" s="309" t="s">
        <v>1905</v>
      </c>
      <c r="E555" s="20" t="s">
        <v>212</v>
      </c>
      <c r="F555" s="310">
        <v>531.995</v>
      </c>
      <c r="G555" s="41"/>
      <c r="H555" s="47"/>
    </row>
    <row r="556" s="2" customFormat="1" ht="16.8" customHeight="1">
      <c r="A556" s="41"/>
      <c r="B556" s="47"/>
      <c r="C556" s="309" t="s">
        <v>327</v>
      </c>
      <c r="D556" s="309" t="s">
        <v>1818</v>
      </c>
      <c r="E556" s="20" t="s">
        <v>212</v>
      </c>
      <c r="F556" s="310">
        <v>1446.471</v>
      </c>
      <c r="G556" s="41"/>
      <c r="H556" s="47"/>
    </row>
    <row r="557" s="2" customFormat="1" ht="16.8" customHeight="1">
      <c r="A557" s="41"/>
      <c r="B557" s="47"/>
      <c r="C557" s="309" t="s">
        <v>333</v>
      </c>
      <c r="D557" s="309" t="s">
        <v>1819</v>
      </c>
      <c r="E557" s="20" t="s">
        <v>212</v>
      </c>
      <c r="F557" s="310">
        <v>21697.064999999999</v>
      </c>
      <c r="G557" s="41"/>
      <c r="H557" s="47"/>
    </row>
    <row r="558" s="2" customFormat="1" ht="16.8" customHeight="1">
      <c r="A558" s="41"/>
      <c r="B558" s="47"/>
      <c r="C558" s="309" t="s">
        <v>351</v>
      </c>
      <c r="D558" s="309" t="s">
        <v>352</v>
      </c>
      <c r="E558" s="20" t="s">
        <v>353</v>
      </c>
      <c r="F558" s="310">
        <v>1010.7910000000001</v>
      </c>
      <c r="G558" s="41"/>
      <c r="H558" s="47"/>
    </row>
    <row r="559" s="2" customFormat="1" ht="16.8" customHeight="1">
      <c r="A559" s="41"/>
      <c r="B559" s="47"/>
      <c r="C559" s="305" t="s">
        <v>155</v>
      </c>
      <c r="D559" s="306" t="s">
        <v>251</v>
      </c>
      <c r="E559" s="307" t="s">
        <v>212</v>
      </c>
      <c r="F559" s="308">
        <v>86.640000000000001</v>
      </c>
      <c r="G559" s="41"/>
      <c r="H559" s="47"/>
    </row>
    <row r="560" s="2" customFormat="1" ht="16.8" customHeight="1">
      <c r="A560" s="41"/>
      <c r="B560" s="47"/>
      <c r="C560" s="305" t="s">
        <v>157</v>
      </c>
      <c r="D560" s="306" t="s">
        <v>251</v>
      </c>
      <c r="E560" s="307" t="s">
        <v>212</v>
      </c>
      <c r="F560" s="308">
        <v>90.079999999999998</v>
      </c>
      <c r="G560" s="41"/>
      <c r="H560" s="47"/>
    </row>
    <row r="561" s="2" customFormat="1" ht="16.8" customHeight="1">
      <c r="A561" s="41"/>
      <c r="B561" s="47"/>
      <c r="C561" s="309" t="s">
        <v>42</v>
      </c>
      <c r="D561" s="309" t="s">
        <v>1264</v>
      </c>
      <c r="E561" s="20" t="s">
        <v>42</v>
      </c>
      <c r="F561" s="310">
        <v>0</v>
      </c>
      <c r="G561" s="41"/>
      <c r="H561" s="47"/>
    </row>
    <row r="562" s="2" customFormat="1" ht="16.8" customHeight="1">
      <c r="A562" s="41"/>
      <c r="B562" s="47"/>
      <c r="C562" s="309" t="s">
        <v>157</v>
      </c>
      <c r="D562" s="309" t="s">
        <v>1265</v>
      </c>
      <c r="E562" s="20" t="s">
        <v>42</v>
      </c>
      <c r="F562" s="310">
        <v>90.079999999999998</v>
      </c>
      <c r="G562" s="41"/>
      <c r="H562" s="47"/>
    </row>
    <row r="563" s="2" customFormat="1" ht="16.8" customHeight="1">
      <c r="A563" s="41"/>
      <c r="B563" s="47"/>
      <c r="C563" s="311" t="s">
        <v>1782</v>
      </c>
      <c r="D563" s="41"/>
      <c r="E563" s="41"/>
      <c r="F563" s="41"/>
      <c r="G563" s="41"/>
      <c r="H563" s="47"/>
    </row>
    <row r="564" s="2" customFormat="1" ht="16.8" customHeight="1">
      <c r="A564" s="41"/>
      <c r="B564" s="47"/>
      <c r="C564" s="309" t="s">
        <v>314</v>
      </c>
      <c r="D564" s="309" t="s">
        <v>1814</v>
      </c>
      <c r="E564" s="20" t="s">
        <v>212</v>
      </c>
      <c r="F564" s="310">
        <v>100.304</v>
      </c>
      <c r="G564" s="41"/>
      <c r="H564" s="47"/>
    </row>
    <row r="565" s="2" customFormat="1" ht="16.8" customHeight="1">
      <c r="A565" s="41"/>
      <c r="B565" s="47"/>
      <c r="C565" s="309" t="s">
        <v>327</v>
      </c>
      <c r="D565" s="309" t="s">
        <v>1818</v>
      </c>
      <c r="E565" s="20" t="s">
        <v>212</v>
      </c>
      <c r="F565" s="310">
        <v>1446.471</v>
      </c>
      <c r="G565" s="41"/>
      <c r="H565" s="47"/>
    </row>
    <row r="566" s="2" customFormat="1" ht="16.8" customHeight="1">
      <c r="A566" s="41"/>
      <c r="B566" s="47"/>
      <c r="C566" s="309" t="s">
        <v>333</v>
      </c>
      <c r="D566" s="309" t="s">
        <v>1819</v>
      </c>
      <c r="E566" s="20" t="s">
        <v>212</v>
      </c>
      <c r="F566" s="310">
        <v>21697.064999999999</v>
      </c>
      <c r="G566" s="41"/>
      <c r="H566" s="47"/>
    </row>
    <row r="567" s="2" customFormat="1" ht="16.8" customHeight="1">
      <c r="A567" s="41"/>
      <c r="B567" s="47"/>
      <c r="C567" s="309" t="s">
        <v>364</v>
      </c>
      <c r="D567" s="309" t="s">
        <v>1820</v>
      </c>
      <c r="E567" s="20" t="s">
        <v>353</v>
      </c>
      <c r="F567" s="310">
        <v>1395.9590000000001</v>
      </c>
      <c r="G567" s="41"/>
      <c r="H567" s="47"/>
    </row>
    <row r="568" s="2" customFormat="1" ht="16.8" customHeight="1">
      <c r="A568" s="41"/>
      <c r="B568" s="47"/>
      <c r="C568" s="309" t="s">
        <v>359</v>
      </c>
      <c r="D568" s="309" t="s">
        <v>1821</v>
      </c>
      <c r="E568" s="20" t="s">
        <v>212</v>
      </c>
      <c r="F568" s="310">
        <v>775.53300000000002</v>
      </c>
      <c r="G568" s="41"/>
      <c r="H568" s="47"/>
    </row>
    <row r="569" s="2" customFormat="1" ht="16.8" customHeight="1">
      <c r="A569" s="41"/>
      <c r="B569" s="47"/>
      <c r="C569" s="309" t="s">
        <v>1293</v>
      </c>
      <c r="D569" s="309" t="s">
        <v>1905</v>
      </c>
      <c r="E569" s="20" t="s">
        <v>212</v>
      </c>
      <c r="F569" s="310">
        <v>531.995</v>
      </c>
      <c r="G569" s="41"/>
      <c r="H569" s="47"/>
    </row>
    <row r="570" s="2" customFormat="1" ht="16.8" customHeight="1">
      <c r="A570" s="41"/>
      <c r="B570" s="47"/>
      <c r="C570" s="305" t="s">
        <v>159</v>
      </c>
      <c r="D570" s="306" t="s">
        <v>1252</v>
      </c>
      <c r="E570" s="307" t="s">
        <v>212</v>
      </c>
      <c r="F570" s="308">
        <v>675.22900000000004</v>
      </c>
      <c r="G570" s="41"/>
      <c r="H570" s="47"/>
    </row>
    <row r="571" s="2" customFormat="1" ht="16.8" customHeight="1">
      <c r="A571" s="41"/>
      <c r="B571" s="47"/>
      <c r="C571" s="309" t="s">
        <v>42</v>
      </c>
      <c r="D571" s="309" t="s">
        <v>1271</v>
      </c>
      <c r="E571" s="20" t="s">
        <v>42</v>
      </c>
      <c r="F571" s="310">
        <v>0</v>
      </c>
      <c r="G571" s="41"/>
      <c r="H571" s="47"/>
    </row>
    <row r="572" s="2" customFormat="1" ht="16.8" customHeight="1">
      <c r="A572" s="41"/>
      <c r="B572" s="47"/>
      <c r="C572" s="309" t="s">
        <v>159</v>
      </c>
      <c r="D572" s="309" t="s">
        <v>1272</v>
      </c>
      <c r="E572" s="20" t="s">
        <v>42</v>
      </c>
      <c r="F572" s="310">
        <v>675.22900000000004</v>
      </c>
      <c r="G572" s="41"/>
      <c r="H572" s="47"/>
    </row>
    <row r="573" s="2" customFormat="1" ht="16.8" customHeight="1">
      <c r="A573" s="41"/>
      <c r="B573" s="47"/>
      <c r="C573" s="311" t="s">
        <v>1782</v>
      </c>
      <c r="D573" s="41"/>
      <c r="E573" s="41"/>
      <c r="F573" s="41"/>
      <c r="G573" s="41"/>
      <c r="H573" s="47"/>
    </row>
    <row r="574" s="2" customFormat="1" ht="16.8" customHeight="1">
      <c r="A574" s="41"/>
      <c r="B574" s="47"/>
      <c r="C574" s="309" t="s">
        <v>1267</v>
      </c>
      <c r="D574" s="309" t="s">
        <v>1906</v>
      </c>
      <c r="E574" s="20" t="s">
        <v>212</v>
      </c>
      <c r="F574" s="310">
        <v>675.22900000000004</v>
      </c>
      <c r="G574" s="41"/>
      <c r="H574" s="47"/>
    </row>
    <row r="575" s="2" customFormat="1" ht="16.8" customHeight="1">
      <c r="A575" s="41"/>
      <c r="B575" s="47"/>
      <c r="C575" s="309" t="s">
        <v>327</v>
      </c>
      <c r="D575" s="309" t="s">
        <v>1818</v>
      </c>
      <c r="E575" s="20" t="s">
        <v>212</v>
      </c>
      <c r="F575" s="310">
        <v>1446.471</v>
      </c>
      <c r="G575" s="41"/>
      <c r="H575" s="47"/>
    </row>
    <row r="576" s="2" customFormat="1" ht="16.8" customHeight="1">
      <c r="A576" s="41"/>
      <c r="B576" s="47"/>
      <c r="C576" s="309" t="s">
        <v>333</v>
      </c>
      <c r="D576" s="309" t="s">
        <v>1819</v>
      </c>
      <c r="E576" s="20" t="s">
        <v>212</v>
      </c>
      <c r="F576" s="310">
        <v>21697.064999999999</v>
      </c>
      <c r="G576" s="41"/>
      <c r="H576" s="47"/>
    </row>
    <row r="577" s="2" customFormat="1" ht="16.8" customHeight="1">
      <c r="A577" s="41"/>
      <c r="B577" s="47"/>
      <c r="C577" s="309" t="s">
        <v>364</v>
      </c>
      <c r="D577" s="309" t="s">
        <v>1820</v>
      </c>
      <c r="E577" s="20" t="s">
        <v>353</v>
      </c>
      <c r="F577" s="310">
        <v>1395.9590000000001</v>
      </c>
      <c r="G577" s="41"/>
      <c r="H577" s="47"/>
    </row>
    <row r="578" s="2" customFormat="1" ht="16.8" customHeight="1">
      <c r="A578" s="41"/>
      <c r="B578" s="47"/>
      <c r="C578" s="309" t="s">
        <v>359</v>
      </c>
      <c r="D578" s="309" t="s">
        <v>1821</v>
      </c>
      <c r="E578" s="20" t="s">
        <v>212</v>
      </c>
      <c r="F578" s="310">
        <v>775.53300000000002</v>
      </c>
      <c r="G578" s="41"/>
      <c r="H578" s="47"/>
    </row>
    <row r="579" s="2" customFormat="1" ht="16.8" customHeight="1">
      <c r="A579" s="41"/>
      <c r="B579" s="47"/>
      <c r="C579" s="309" t="s">
        <v>1293</v>
      </c>
      <c r="D579" s="309" t="s">
        <v>1905</v>
      </c>
      <c r="E579" s="20" t="s">
        <v>212</v>
      </c>
      <c r="F579" s="310">
        <v>531.995</v>
      </c>
      <c r="G579" s="41"/>
      <c r="H579" s="47"/>
    </row>
    <row r="580" s="2" customFormat="1" ht="16.8" customHeight="1">
      <c r="A580" s="41"/>
      <c r="B580" s="47"/>
      <c r="C580" s="305" t="s">
        <v>161</v>
      </c>
      <c r="D580" s="306" t="s">
        <v>251</v>
      </c>
      <c r="E580" s="307" t="s">
        <v>212</v>
      </c>
      <c r="F580" s="308">
        <v>10.224</v>
      </c>
      <c r="G580" s="41"/>
      <c r="H580" s="47"/>
    </row>
    <row r="581" s="2" customFormat="1" ht="16.8" customHeight="1">
      <c r="A581" s="41"/>
      <c r="B581" s="47"/>
      <c r="C581" s="309" t="s">
        <v>161</v>
      </c>
      <c r="D581" s="309" t="s">
        <v>1266</v>
      </c>
      <c r="E581" s="20" t="s">
        <v>42</v>
      </c>
      <c r="F581" s="310">
        <v>10.224</v>
      </c>
      <c r="G581" s="41"/>
      <c r="H581" s="47"/>
    </row>
    <row r="582" s="2" customFormat="1" ht="16.8" customHeight="1">
      <c r="A582" s="41"/>
      <c r="B582" s="47"/>
      <c r="C582" s="311" t="s">
        <v>1782</v>
      </c>
      <c r="D582" s="41"/>
      <c r="E582" s="41"/>
      <c r="F582" s="41"/>
      <c r="G582" s="41"/>
      <c r="H582" s="47"/>
    </row>
    <row r="583" s="2" customFormat="1" ht="16.8" customHeight="1">
      <c r="A583" s="41"/>
      <c r="B583" s="47"/>
      <c r="C583" s="309" t="s">
        <v>314</v>
      </c>
      <c r="D583" s="309" t="s">
        <v>1814</v>
      </c>
      <c r="E583" s="20" t="s">
        <v>212</v>
      </c>
      <c r="F583" s="310">
        <v>100.304</v>
      </c>
      <c r="G583" s="41"/>
      <c r="H583" s="47"/>
    </row>
    <row r="584" s="2" customFormat="1" ht="16.8" customHeight="1">
      <c r="A584" s="41"/>
      <c r="B584" s="47"/>
      <c r="C584" s="309" t="s">
        <v>327</v>
      </c>
      <c r="D584" s="309" t="s">
        <v>1818</v>
      </c>
      <c r="E584" s="20" t="s">
        <v>212</v>
      </c>
      <c r="F584" s="310">
        <v>1446.471</v>
      </c>
      <c r="G584" s="41"/>
      <c r="H584" s="47"/>
    </row>
    <row r="585" s="2" customFormat="1" ht="16.8" customHeight="1">
      <c r="A585" s="41"/>
      <c r="B585" s="47"/>
      <c r="C585" s="309" t="s">
        <v>333</v>
      </c>
      <c r="D585" s="309" t="s">
        <v>1819</v>
      </c>
      <c r="E585" s="20" t="s">
        <v>212</v>
      </c>
      <c r="F585" s="310">
        <v>21697.064999999999</v>
      </c>
      <c r="G585" s="41"/>
      <c r="H585" s="47"/>
    </row>
    <row r="586" s="2" customFormat="1" ht="16.8" customHeight="1">
      <c r="A586" s="41"/>
      <c r="B586" s="47"/>
      <c r="C586" s="309" t="s">
        <v>364</v>
      </c>
      <c r="D586" s="309" t="s">
        <v>1820</v>
      </c>
      <c r="E586" s="20" t="s">
        <v>353</v>
      </c>
      <c r="F586" s="310">
        <v>1395.9590000000001</v>
      </c>
      <c r="G586" s="41"/>
      <c r="H586" s="47"/>
    </row>
    <row r="587" s="2" customFormat="1" ht="16.8" customHeight="1">
      <c r="A587" s="41"/>
      <c r="B587" s="47"/>
      <c r="C587" s="309" t="s">
        <v>359</v>
      </c>
      <c r="D587" s="309" t="s">
        <v>1821</v>
      </c>
      <c r="E587" s="20" t="s">
        <v>212</v>
      </c>
      <c r="F587" s="310">
        <v>775.53300000000002</v>
      </c>
      <c r="G587" s="41"/>
      <c r="H587" s="47"/>
    </row>
    <row r="588" s="2" customFormat="1" ht="16.8" customHeight="1">
      <c r="A588" s="41"/>
      <c r="B588" s="47"/>
      <c r="C588" s="309" t="s">
        <v>1293</v>
      </c>
      <c r="D588" s="309" t="s">
        <v>1905</v>
      </c>
      <c r="E588" s="20" t="s">
        <v>212</v>
      </c>
      <c r="F588" s="310">
        <v>531.995</v>
      </c>
      <c r="G588" s="41"/>
      <c r="H588" s="47"/>
    </row>
    <row r="589" s="2" customFormat="1" ht="16.8" customHeight="1">
      <c r="A589" s="41"/>
      <c r="B589" s="47"/>
      <c r="C589" s="305" t="s">
        <v>164</v>
      </c>
      <c r="D589" s="306" t="s">
        <v>1255</v>
      </c>
      <c r="E589" s="307" t="s">
        <v>116</v>
      </c>
      <c r="F589" s="308">
        <v>52</v>
      </c>
      <c r="G589" s="41"/>
      <c r="H589" s="47"/>
    </row>
    <row r="590" s="2" customFormat="1" ht="16.8" customHeight="1">
      <c r="A590" s="41"/>
      <c r="B590" s="47"/>
      <c r="C590" s="309" t="s">
        <v>42</v>
      </c>
      <c r="D590" s="309" t="s">
        <v>1326</v>
      </c>
      <c r="E590" s="20" t="s">
        <v>42</v>
      </c>
      <c r="F590" s="310">
        <v>0</v>
      </c>
      <c r="G590" s="41"/>
      <c r="H590" s="47"/>
    </row>
    <row r="591" s="2" customFormat="1" ht="16.8" customHeight="1">
      <c r="A591" s="41"/>
      <c r="B591" s="47"/>
      <c r="C591" s="309" t="s">
        <v>164</v>
      </c>
      <c r="D591" s="309" t="s">
        <v>1327</v>
      </c>
      <c r="E591" s="20" t="s">
        <v>42</v>
      </c>
      <c r="F591" s="310">
        <v>52</v>
      </c>
      <c r="G591" s="41"/>
      <c r="H591" s="47"/>
    </row>
    <row r="592" s="2" customFormat="1" ht="16.8" customHeight="1">
      <c r="A592" s="41"/>
      <c r="B592" s="47"/>
      <c r="C592" s="311" t="s">
        <v>1782</v>
      </c>
      <c r="D592" s="41"/>
      <c r="E592" s="41"/>
      <c r="F592" s="41"/>
      <c r="G592" s="41"/>
      <c r="H592" s="47"/>
    </row>
    <row r="593" s="2" customFormat="1" ht="16.8" customHeight="1">
      <c r="A593" s="41"/>
      <c r="B593" s="47"/>
      <c r="C593" s="309" t="s">
        <v>1322</v>
      </c>
      <c r="D593" s="309" t="s">
        <v>1900</v>
      </c>
      <c r="E593" s="20" t="s">
        <v>116</v>
      </c>
      <c r="F593" s="310">
        <v>59.200000000000003</v>
      </c>
      <c r="G593" s="41"/>
      <c r="H593" s="47"/>
    </row>
    <row r="594" s="2" customFormat="1" ht="16.8" customHeight="1">
      <c r="A594" s="41"/>
      <c r="B594" s="47"/>
      <c r="C594" s="309" t="s">
        <v>1293</v>
      </c>
      <c r="D594" s="309" t="s">
        <v>1905</v>
      </c>
      <c r="E594" s="20" t="s">
        <v>212</v>
      </c>
      <c r="F594" s="310">
        <v>531.995</v>
      </c>
      <c r="G594" s="41"/>
      <c r="H594" s="47"/>
    </row>
    <row r="595" s="2" customFormat="1" ht="16.8" customHeight="1">
      <c r="A595" s="41"/>
      <c r="B595" s="47"/>
      <c r="C595" s="305" t="s">
        <v>166</v>
      </c>
      <c r="D595" s="306" t="s">
        <v>1255</v>
      </c>
      <c r="E595" s="307" t="s">
        <v>116</v>
      </c>
      <c r="F595" s="308">
        <v>7.2000000000000002</v>
      </c>
      <c r="G595" s="41"/>
      <c r="H595" s="47"/>
    </row>
    <row r="596" s="2" customFormat="1" ht="16.8" customHeight="1">
      <c r="A596" s="41"/>
      <c r="B596" s="47"/>
      <c r="C596" s="309" t="s">
        <v>166</v>
      </c>
      <c r="D596" s="309" t="s">
        <v>1328</v>
      </c>
      <c r="E596" s="20" t="s">
        <v>42</v>
      </c>
      <c r="F596" s="310">
        <v>7.2000000000000002</v>
      </c>
      <c r="G596" s="41"/>
      <c r="H596" s="47"/>
    </row>
    <row r="597" s="2" customFormat="1" ht="16.8" customHeight="1">
      <c r="A597" s="41"/>
      <c r="B597" s="47"/>
      <c r="C597" s="311" t="s">
        <v>1782</v>
      </c>
      <c r="D597" s="41"/>
      <c r="E597" s="41"/>
      <c r="F597" s="41"/>
      <c r="G597" s="41"/>
      <c r="H597" s="47"/>
    </row>
    <row r="598" s="2" customFormat="1" ht="16.8" customHeight="1">
      <c r="A598" s="41"/>
      <c r="B598" s="47"/>
      <c r="C598" s="309" t="s">
        <v>1322</v>
      </c>
      <c r="D598" s="309" t="s">
        <v>1900</v>
      </c>
      <c r="E598" s="20" t="s">
        <v>116</v>
      </c>
      <c r="F598" s="310">
        <v>59.200000000000003</v>
      </c>
      <c r="G598" s="41"/>
      <c r="H598" s="47"/>
    </row>
    <row r="599" s="2" customFormat="1" ht="16.8" customHeight="1">
      <c r="A599" s="41"/>
      <c r="B599" s="47"/>
      <c r="C599" s="309" t="s">
        <v>1293</v>
      </c>
      <c r="D599" s="309" t="s">
        <v>1905</v>
      </c>
      <c r="E599" s="20" t="s">
        <v>212</v>
      </c>
      <c r="F599" s="310">
        <v>531.995</v>
      </c>
      <c r="G599" s="41"/>
      <c r="H599" s="47"/>
    </row>
    <row r="600" s="2" customFormat="1" ht="16.8" customHeight="1">
      <c r="A600" s="41"/>
      <c r="B600" s="47"/>
      <c r="C600" s="305" t="s">
        <v>169</v>
      </c>
      <c r="D600" s="306" t="s">
        <v>1257</v>
      </c>
      <c r="E600" s="307" t="s">
        <v>116</v>
      </c>
      <c r="F600" s="308">
        <v>1131.8</v>
      </c>
      <c r="G600" s="41"/>
      <c r="H600" s="47"/>
    </row>
    <row r="601" s="2" customFormat="1" ht="16.8" customHeight="1">
      <c r="A601" s="41"/>
      <c r="B601" s="47"/>
      <c r="C601" s="309" t="s">
        <v>42</v>
      </c>
      <c r="D601" s="309" t="s">
        <v>1277</v>
      </c>
      <c r="E601" s="20" t="s">
        <v>42</v>
      </c>
      <c r="F601" s="310">
        <v>0</v>
      </c>
      <c r="G601" s="41"/>
      <c r="H601" s="47"/>
    </row>
    <row r="602" s="2" customFormat="1" ht="16.8" customHeight="1">
      <c r="A602" s="41"/>
      <c r="B602" s="47"/>
      <c r="C602" s="309" t="s">
        <v>169</v>
      </c>
      <c r="D602" s="309" t="s">
        <v>1278</v>
      </c>
      <c r="E602" s="20" t="s">
        <v>42</v>
      </c>
      <c r="F602" s="310">
        <v>1131.8</v>
      </c>
      <c r="G602" s="41"/>
      <c r="H602" s="47"/>
    </row>
    <row r="603" s="2" customFormat="1" ht="16.8" customHeight="1">
      <c r="A603" s="41"/>
      <c r="B603" s="47"/>
      <c r="C603" s="311" t="s">
        <v>1782</v>
      </c>
      <c r="D603" s="41"/>
      <c r="E603" s="41"/>
      <c r="F603" s="41"/>
      <c r="G603" s="41"/>
      <c r="H603" s="47"/>
    </row>
    <row r="604" s="2" customFormat="1" ht="16.8" customHeight="1">
      <c r="A604" s="41"/>
      <c r="B604" s="47"/>
      <c r="C604" s="309" t="s">
        <v>1273</v>
      </c>
      <c r="D604" s="309" t="s">
        <v>1907</v>
      </c>
      <c r="E604" s="20" t="s">
        <v>116</v>
      </c>
      <c r="F604" s="310">
        <v>1131.8</v>
      </c>
      <c r="G604" s="41"/>
      <c r="H604" s="47"/>
    </row>
    <row r="605" s="2" customFormat="1" ht="16.8" customHeight="1">
      <c r="A605" s="41"/>
      <c r="B605" s="47"/>
      <c r="C605" s="309" t="s">
        <v>1279</v>
      </c>
      <c r="D605" s="309" t="s">
        <v>1908</v>
      </c>
      <c r="E605" s="20" t="s">
        <v>116</v>
      </c>
      <c r="F605" s="310">
        <v>1131.8</v>
      </c>
      <c r="G605" s="41"/>
      <c r="H605" s="47"/>
    </row>
    <row r="606" s="2" customFormat="1" ht="26.4" customHeight="1">
      <c r="A606" s="41"/>
      <c r="B606" s="47"/>
      <c r="C606" s="304" t="s">
        <v>1909</v>
      </c>
      <c r="D606" s="304" t="s">
        <v>106</v>
      </c>
      <c r="E606" s="41"/>
      <c r="F606" s="41"/>
      <c r="G606" s="41"/>
      <c r="H606" s="47"/>
    </row>
    <row r="607" s="2" customFormat="1" ht="16.8" customHeight="1">
      <c r="A607" s="41"/>
      <c r="B607" s="47"/>
      <c r="C607" s="305" t="s">
        <v>114</v>
      </c>
      <c r="D607" s="306" t="s">
        <v>1489</v>
      </c>
      <c r="E607" s="307" t="s">
        <v>181</v>
      </c>
      <c r="F607" s="308">
        <v>5</v>
      </c>
      <c r="G607" s="41"/>
      <c r="H607" s="47"/>
    </row>
    <row r="608" s="2" customFormat="1" ht="16.8" customHeight="1">
      <c r="A608" s="41"/>
      <c r="B608" s="47"/>
      <c r="C608" s="309" t="s">
        <v>42</v>
      </c>
      <c r="D608" s="309" t="s">
        <v>393</v>
      </c>
      <c r="E608" s="20" t="s">
        <v>42</v>
      </c>
      <c r="F608" s="310">
        <v>0</v>
      </c>
      <c r="G608" s="41"/>
      <c r="H608" s="47"/>
    </row>
    <row r="609" s="2" customFormat="1" ht="16.8" customHeight="1">
      <c r="A609" s="41"/>
      <c r="B609" s="47"/>
      <c r="C609" s="309" t="s">
        <v>114</v>
      </c>
      <c r="D609" s="309" t="s">
        <v>256</v>
      </c>
      <c r="E609" s="20" t="s">
        <v>42</v>
      </c>
      <c r="F609" s="310">
        <v>5</v>
      </c>
      <c r="G609" s="41"/>
      <c r="H609" s="47"/>
    </row>
    <row r="610" s="2" customFormat="1" ht="16.8" customHeight="1">
      <c r="A610" s="41"/>
      <c r="B610" s="47"/>
      <c r="C610" s="311" t="s">
        <v>1782</v>
      </c>
      <c r="D610" s="41"/>
      <c r="E610" s="41"/>
      <c r="F610" s="41"/>
      <c r="G610" s="41"/>
      <c r="H610" s="47"/>
    </row>
    <row r="611" s="2" customFormat="1" ht="16.8" customHeight="1">
      <c r="A611" s="41"/>
      <c r="B611" s="47"/>
      <c r="C611" s="309" t="s">
        <v>1568</v>
      </c>
      <c r="D611" s="309" t="s">
        <v>1910</v>
      </c>
      <c r="E611" s="20" t="s">
        <v>181</v>
      </c>
      <c r="F611" s="310">
        <v>5</v>
      </c>
      <c r="G611" s="41"/>
      <c r="H611" s="47"/>
    </row>
    <row r="612" s="2" customFormat="1" ht="16.8" customHeight="1">
      <c r="A612" s="41"/>
      <c r="B612" s="47"/>
      <c r="C612" s="309" t="s">
        <v>1505</v>
      </c>
      <c r="D612" s="309" t="s">
        <v>1911</v>
      </c>
      <c r="E612" s="20" t="s">
        <v>181</v>
      </c>
      <c r="F612" s="310">
        <v>30</v>
      </c>
      <c r="G612" s="41"/>
      <c r="H612" s="47"/>
    </row>
    <row r="613" s="2" customFormat="1" ht="16.8" customHeight="1">
      <c r="A613" s="41"/>
      <c r="B613" s="47"/>
      <c r="C613" s="309" t="s">
        <v>1511</v>
      </c>
      <c r="D613" s="309" t="s">
        <v>1912</v>
      </c>
      <c r="E613" s="20" t="s">
        <v>181</v>
      </c>
      <c r="F613" s="310">
        <v>40</v>
      </c>
      <c r="G613" s="41"/>
      <c r="H613" s="47"/>
    </row>
    <row r="614" s="2" customFormat="1" ht="16.8" customHeight="1">
      <c r="A614" s="41"/>
      <c r="B614" s="47"/>
      <c r="C614" s="309" t="s">
        <v>1516</v>
      </c>
      <c r="D614" s="309" t="s">
        <v>1913</v>
      </c>
      <c r="E614" s="20" t="s">
        <v>181</v>
      </c>
      <c r="F614" s="310">
        <v>5</v>
      </c>
      <c r="G614" s="41"/>
      <c r="H614" s="47"/>
    </row>
    <row r="615" s="2" customFormat="1" ht="16.8" customHeight="1">
      <c r="A615" s="41"/>
      <c r="B615" s="47"/>
      <c r="C615" s="309" t="s">
        <v>1521</v>
      </c>
      <c r="D615" s="309" t="s">
        <v>1914</v>
      </c>
      <c r="E615" s="20" t="s">
        <v>181</v>
      </c>
      <c r="F615" s="310">
        <v>5</v>
      </c>
      <c r="G615" s="41"/>
      <c r="H615" s="47"/>
    </row>
    <row r="616" s="2" customFormat="1" ht="16.8" customHeight="1">
      <c r="A616" s="41"/>
      <c r="B616" s="47"/>
      <c r="C616" s="309" t="s">
        <v>1526</v>
      </c>
      <c r="D616" s="309" t="s">
        <v>1915</v>
      </c>
      <c r="E616" s="20" t="s">
        <v>181</v>
      </c>
      <c r="F616" s="310">
        <v>5</v>
      </c>
      <c r="G616" s="41"/>
      <c r="H616" s="47"/>
    </row>
    <row r="617" s="2" customFormat="1" ht="16.8" customHeight="1">
      <c r="A617" s="41"/>
      <c r="B617" s="47"/>
      <c r="C617" s="309" t="s">
        <v>1531</v>
      </c>
      <c r="D617" s="309" t="s">
        <v>1532</v>
      </c>
      <c r="E617" s="20" t="s">
        <v>181</v>
      </c>
      <c r="F617" s="310">
        <v>5</v>
      </c>
      <c r="G617" s="41"/>
      <c r="H617" s="47"/>
    </row>
    <row r="618" s="2" customFormat="1" ht="16.8" customHeight="1">
      <c r="A618" s="41"/>
      <c r="B618" s="47"/>
      <c r="C618" s="309" t="s">
        <v>1560</v>
      </c>
      <c r="D618" s="309" t="s">
        <v>1916</v>
      </c>
      <c r="E618" s="20" t="s">
        <v>181</v>
      </c>
      <c r="F618" s="310">
        <v>30</v>
      </c>
      <c r="G618" s="41"/>
      <c r="H618" s="47"/>
    </row>
    <row r="619" s="2" customFormat="1" ht="16.8" customHeight="1">
      <c r="A619" s="41"/>
      <c r="B619" s="47"/>
      <c r="C619" s="309" t="s">
        <v>1564</v>
      </c>
      <c r="D619" s="309" t="s">
        <v>1917</v>
      </c>
      <c r="E619" s="20" t="s">
        <v>181</v>
      </c>
      <c r="F619" s="310">
        <v>40</v>
      </c>
      <c r="G619" s="41"/>
      <c r="H619" s="47"/>
    </row>
    <row r="620" s="2" customFormat="1" ht="16.8" customHeight="1">
      <c r="A620" s="41"/>
      <c r="B620" s="47"/>
      <c r="C620" s="309" t="s">
        <v>1573</v>
      </c>
      <c r="D620" s="309" t="s">
        <v>1918</v>
      </c>
      <c r="E620" s="20" t="s">
        <v>181</v>
      </c>
      <c r="F620" s="310">
        <v>5</v>
      </c>
      <c r="G620" s="41"/>
      <c r="H620" s="47"/>
    </row>
    <row r="621" s="2" customFormat="1" ht="16.8" customHeight="1">
      <c r="A621" s="41"/>
      <c r="B621" s="47"/>
      <c r="C621" s="309" t="s">
        <v>1578</v>
      </c>
      <c r="D621" s="309" t="s">
        <v>1919</v>
      </c>
      <c r="E621" s="20" t="s">
        <v>181</v>
      </c>
      <c r="F621" s="310">
        <v>5</v>
      </c>
      <c r="G621" s="41"/>
      <c r="H621" s="47"/>
    </row>
    <row r="622" s="2" customFormat="1" ht="16.8" customHeight="1">
      <c r="A622" s="41"/>
      <c r="B622" s="47"/>
      <c r="C622" s="309" t="s">
        <v>1583</v>
      </c>
      <c r="D622" s="309" t="s">
        <v>1584</v>
      </c>
      <c r="E622" s="20" t="s">
        <v>181</v>
      </c>
      <c r="F622" s="310">
        <v>5</v>
      </c>
      <c r="G622" s="41"/>
      <c r="H622" s="47"/>
    </row>
    <row r="623" s="2" customFormat="1" ht="16.8" customHeight="1">
      <c r="A623" s="41"/>
      <c r="B623" s="47"/>
      <c r="C623" s="309" t="s">
        <v>1593</v>
      </c>
      <c r="D623" s="309" t="s">
        <v>1920</v>
      </c>
      <c r="E623" s="20" t="s">
        <v>147</v>
      </c>
      <c r="F623" s="310">
        <v>60</v>
      </c>
      <c r="G623" s="41"/>
      <c r="H623" s="47"/>
    </row>
    <row r="624" s="2" customFormat="1" ht="16.8" customHeight="1">
      <c r="A624" s="41"/>
      <c r="B624" s="47"/>
      <c r="C624" s="309" t="s">
        <v>1611</v>
      </c>
      <c r="D624" s="309" t="s">
        <v>1921</v>
      </c>
      <c r="E624" s="20" t="s">
        <v>212</v>
      </c>
      <c r="F624" s="310">
        <v>2.6259999999999999</v>
      </c>
      <c r="G624" s="41"/>
      <c r="H624" s="47"/>
    </row>
    <row r="625" s="2" customFormat="1" ht="16.8" customHeight="1">
      <c r="A625" s="41"/>
      <c r="B625" s="47"/>
      <c r="C625" s="309" t="s">
        <v>1623</v>
      </c>
      <c r="D625" s="309" t="s">
        <v>1922</v>
      </c>
      <c r="E625" s="20" t="s">
        <v>212</v>
      </c>
      <c r="F625" s="310">
        <v>2.6949999999999998</v>
      </c>
      <c r="G625" s="41"/>
      <c r="H625" s="47"/>
    </row>
    <row r="626" s="2" customFormat="1" ht="16.8" customHeight="1">
      <c r="A626" s="41"/>
      <c r="B626" s="47"/>
      <c r="C626" s="309" t="s">
        <v>1629</v>
      </c>
      <c r="D626" s="309" t="s">
        <v>1923</v>
      </c>
      <c r="E626" s="20" t="s">
        <v>212</v>
      </c>
      <c r="F626" s="310">
        <v>2.6949999999999998</v>
      </c>
      <c r="G626" s="41"/>
      <c r="H626" s="47"/>
    </row>
    <row r="627" s="2" customFormat="1" ht="16.8" customHeight="1">
      <c r="A627" s="41"/>
      <c r="B627" s="47"/>
      <c r="C627" s="309" t="s">
        <v>1617</v>
      </c>
      <c r="D627" s="309" t="s">
        <v>1618</v>
      </c>
      <c r="E627" s="20" t="s">
        <v>147</v>
      </c>
      <c r="F627" s="310">
        <v>5</v>
      </c>
      <c r="G627" s="41"/>
      <c r="H627" s="47"/>
    </row>
    <row r="628" s="2" customFormat="1" ht="16.8" customHeight="1">
      <c r="A628" s="41"/>
      <c r="B628" s="47"/>
      <c r="C628" s="305" t="s">
        <v>118</v>
      </c>
      <c r="D628" s="306" t="s">
        <v>1490</v>
      </c>
      <c r="E628" s="307" t="s">
        <v>147</v>
      </c>
      <c r="F628" s="308">
        <v>60</v>
      </c>
      <c r="G628" s="41"/>
      <c r="H628" s="47"/>
    </row>
    <row r="629" s="2" customFormat="1" ht="16.8" customHeight="1">
      <c r="A629" s="41"/>
      <c r="B629" s="47"/>
      <c r="C629" s="309" t="s">
        <v>42</v>
      </c>
      <c r="D629" s="309" t="s">
        <v>1598</v>
      </c>
      <c r="E629" s="20" t="s">
        <v>42</v>
      </c>
      <c r="F629" s="310">
        <v>0</v>
      </c>
      <c r="G629" s="41"/>
      <c r="H629" s="47"/>
    </row>
    <row r="630" s="2" customFormat="1" ht="16.8" customHeight="1">
      <c r="A630" s="41"/>
      <c r="B630" s="47"/>
      <c r="C630" s="309" t="s">
        <v>118</v>
      </c>
      <c r="D630" s="309" t="s">
        <v>1599</v>
      </c>
      <c r="E630" s="20" t="s">
        <v>42</v>
      </c>
      <c r="F630" s="310">
        <v>60</v>
      </c>
      <c r="G630" s="41"/>
      <c r="H630" s="47"/>
    </row>
    <row r="631" s="2" customFormat="1" ht="16.8" customHeight="1">
      <c r="A631" s="41"/>
      <c r="B631" s="47"/>
      <c r="C631" s="311" t="s">
        <v>1782</v>
      </c>
      <c r="D631" s="41"/>
      <c r="E631" s="41"/>
      <c r="F631" s="41"/>
      <c r="G631" s="41"/>
      <c r="H631" s="47"/>
    </row>
    <row r="632" s="2" customFormat="1" ht="16.8" customHeight="1">
      <c r="A632" s="41"/>
      <c r="B632" s="47"/>
      <c r="C632" s="309" t="s">
        <v>1593</v>
      </c>
      <c r="D632" s="309" t="s">
        <v>1920</v>
      </c>
      <c r="E632" s="20" t="s">
        <v>147</v>
      </c>
      <c r="F632" s="310">
        <v>60</v>
      </c>
      <c r="G632" s="41"/>
      <c r="H632" s="47"/>
    </row>
    <row r="633" s="2" customFormat="1" ht="16.8" customHeight="1">
      <c r="A633" s="41"/>
      <c r="B633" s="47"/>
      <c r="C633" s="309" t="s">
        <v>1549</v>
      </c>
      <c r="D633" s="309" t="s">
        <v>1924</v>
      </c>
      <c r="E633" s="20" t="s">
        <v>147</v>
      </c>
      <c r="F633" s="310">
        <v>60</v>
      </c>
      <c r="G633" s="41"/>
      <c r="H633" s="47"/>
    </row>
    <row r="634" s="2" customFormat="1" ht="16.8" customHeight="1">
      <c r="A634" s="41"/>
      <c r="B634" s="47"/>
      <c r="C634" s="305" t="s">
        <v>121</v>
      </c>
      <c r="D634" s="306" t="s">
        <v>1490</v>
      </c>
      <c r="E634" s="307" t="s">
        <v>147</v>
      </c>
      <c r="F634" s="308">
        <v>206</v>
      </c>
      <c r="G634" s="41"/>
      <c r="H634" s="47"/>
    </row>
    <row r="635" s="2" customFormat="1" ht="16.8" customHeight="1">
      <c r="A635" s="41"/>
      <c r="B635" s="47"/>
      <c r="C635" s="309" t="s">
        <v>42</v>
      </c>
      <c r="D635" s="309" t="s">
        <v>601</v>
      </c>
      <c r="E635" s="20" t="s">
        <v>42</v>
      </c>
      <c r="F635" s="310">
        <v>0</v>
      </c>
      <c r="G635" s="41"/>
      <c r="H635" s="47"/>
    </row>
    <row r="636" s="2" customFormat="1" ht="16.8" customHeight="1">
      <c r="A636" s="41"/>
      <c r="B636" s="47"/>
      <c r="C636" s="309" t="s">
        <v>121</v>
      </c>
      <c r="D636" s="309" t="s">
        <v>1491</v>
      </c>
      <c r="E636" s="20" t="s">
        <v>42</v>
      </c>
      <c r="F636" s="310">
        <v>206</v>
      </c>
      <c r="G636" s="41"/>
      <c r="H636" s="47"/>
    </row>
    <row r="637" s="2" customFormat="1" ht="16.8" customHeight="1">
      <c r="A637" s="41"/>
      <c r="B637" s="47"/>
      <c r="C637" s="311" t="s">
        <v>1782</v>
      </c>
      <c r="D637" s="41"/>
      <c r="E637" s="41"/>
      <c r="F637" s="41"/>
      <c r="G637" s="41"/>
      <c r="H637" s="47"/>
    </row>
    <row r="638" s="2" customFormat="1" ht="16.8" customHeight="1">
      <c r="A638" s="41"/>
      <c r="B638" s="47"/>
      <c r="C638" s="309" t="s">
        <v>1600</v>
      </c>
      <c r="D638" s="309" t="s">
        <v>1925</v>
      </c>
      <c r="E638" s="20" t="s">
        <v>147</v>
      </c>
      <c r="F638" s="310">
        <v>206</v>
      </c>
      <c r="G638" s="41"/>
      <c r="H638" s="47"/>
    </row>
    <row r="639" s="2" customFormat="1" ht="16.8" customHeight="1">
      <c r="A639" s="41"/>
      <c r="B639" s="47"/>
      <c r="C639" s="309" t="s">
        <v>1536</v>
      </c>
      <c r="D639" s="309" t="s">
        <v>1926</v>
      </c>
      <c r="E639" s="20" t="s">
        <v>147</v>
      </c>
      <c r="F639" s="310">
        <v>206</v>
      </c>
      <c r="G639" s="41"/>
      <c r="H639" s="47"/>
    </row>
    <row r="640" s="2" customFormat="1" ht="16.8" customHeight="1">
      <c r="A640" s="41"/>
      <c r="B640" s="47"/>
      <c r="C640" s="309" t="s">
        <v>1554</v>
      </c>
      <c r="D640" s="309" t="s">
        <v>1927</v>
      </c>
      <c r="E640" s="20" t="s">
        <v>147</v>
      </c>
      <c r="F640" s="310">
        <v>206</v>
      </c>
      <c r="G640" s="41"/>
      <c r="H640" s="47"/>
    </row>
    <row r="641" s="2" customFormat="1" ht="16.8" customHeight="1">
      <c r="A641" s="41"/>
      <c r="B641" s="47"/>
      <c r="C641" s="309" t="s">
        <v>1588</v>
      </c>
      <c r="D641" s="309" t="s">
        <v>1928</v>
      </c>
      <c r="E641" s="20" t="s">
        <v>147</v>
      </c>
      <c r="F641" s="310">
        <v>206</v>
      </c>
      <c r="G641" s="41"/>
      <c r="H641" s="47"/>
    </row>
    <row r="642" s="2" customFormat="1" ht="16.8" customHeight="1">
      <c r="A642" s="41"/>
      <c r="B642" s="47"/>
      <c r="C642" s="309" t="s">
        <v>1605</v>
      </c>
      <c r="D642" s="309" t="s">
        <v>1929</v>
      </c>
      <c r="E642" s="20" t="s">
        <v>1607</v>
      </c>
      <c r="F642" s="310">
        <v>0.20599999999999999</v>
      </c>
      <c r="G642" s="41"/>
      <c r="H642" s="47"/>
    </row>
    <row r="643" s="2" customFormat="1" ht="16.8" customHeight="1">
      <c r="A643" s="41"/>
      <c r="B643" s="47"/>
      <c r="C643" s="309" t="s">
        <v>1634</v>
      </c>
      <c r="D643" s="309" t="s">
        <v>1930</v>
      </c>
      <c r="E643" s="20" t="s">
        <v>147</v>
      </c>
      <c r="F643" s="310">
        <v>206</v>
      </c>
      <c r="G643" s="41"/>
      <c r="H643" s="47"/>
    </row>
    <row r="644" s="2" customFormat="1" ht="16.8" customHeight="1">
      <c r="A644" s="41"/>
      <c r="B644" s="47"/>
      <c r="C644" s="309" t="s">
        <v>1638</v>
      </c>
      <c r="D644" s="309" t="s">
        <v>1931</v>
      </c>
      <c r="E644" s="20" t="s">
        <v>147</v>
      </c>
      <c r="F644" s="310">
        <v>206</v>
      </c>
      <c r="G644" s="41"/>
      <c r="H644" s="47"/>
    </row>
    <row r="645" s="2" customFormat="1" ht="16.8" customHeight="1">
      <c r="A645" s="41"/>
      <c r="B645" s="47"/>
      <c r="C645" s="309" t="s">
        <v>1642</v>
      </c>
      <c r="D645" s="309" t="s">
        <v>1932</v>
      </c>
      <c r="E645" s="20" t="s">
        <v>212</v>
      </c>
      <c r="F645" s="310">
        <v>233.41499999999999</v>
      </c>
      <c r="G645" s="41"/>
      <c r="H645" s="47"/>
    </row>
    <row r="646" s="2" customFormat="1" ht="16.8" customHeight="1">
      <c r="A646" s="41"/>
      <c r="B646" s="47"/>
      <c r="C646" s="309" t="s">
        <v>1664</v>
      </c>
      <c r="D646" s="309" t="s">
        <v>1933</v>
      </c>
      <c r="E646" s="20" t="s">
        <v>147</v>
      </c>
      <c r="F646" s="310">
        <v>412</v>
      </c>
      <c r="G646" s="41"/>
      <c r="H646" s="47"/>
    </row>
    <row r="647" s="2" customFormat="1" ht="16.8" customHeight="1">
      <c r="A647" s="41"/>
      <c r="B647" s="47"/>
      <c r="C647" s="309" t="s">
        <v>1672</v>
      </c>
      <c r="D647" s="309" t="s">
        <v>1934</v>
      </c>
      <c r="E647" s="20" t="s">
        <v>147</v>
      </c>
      <c r="F647" s="310">
        <v>206</v>
      </c>
      <c r="G647" s="41"/>
      <c r="H647" s="47"/>
    </row>
    <row r="648" s="2" customFormat="1" ht="16.8" customHeight="1">
      <c r="A648" s="41"/>
      <c r="B648" s="47"/>
      <c r="C648" s="309" t="s">
        <v>1676</v>
      </c>
      <c r="D648" s="309" t="s">
        <v>1935</v>
      </c>
      <c r="E648" s="20" t="s">
        <v>147</v>
      </c>
      <c r="F648" s="310">
        <v>206</v>
      </c>
      <c r="G648" s="41"/>
      <c r="H648" s="47"/>
    </row>
    <row r="649" s="2" customFormat="1" ht="16.8" customHeight="1">
      <c r="A649" s="41"/>
      <c r="B649" s="47"/>
      <c r="C649" s="309" t="s">
        <v>351</v>
      </c>
      <c r="D649" s="309" t="s">
        <v>352</v>
      </c>
      <c r="E649" s="20" t="s">
        <v>353</v>
      </c>
      <c r="F649" s="310">
        <v>142.11099999999999</v>
      </c>
      <c r="G649" s="41"/>
      <c r="H649" s="47"/>
    </row>
    <row r="650" s="2" customFormat="1" ht="16.8" customHeight="1">
      <c r="A650" s="41"/>
      <c r="B650" s="47"/>
      <c r="C650" s="305" t="s">
        <v>123</v>
      </c>
      <c r="D650" s="306" t="s">
        <v>241</v>
      </c>
      <c r="E650" s="307" t="s">
        <v>147</v>
      </c>
      <c r="F650" s="308">
        <v>33</v>
      </c>
      <c r="G650" s="41"/>
      <c r="H650" s="47"/>
    </row>
    <row r="651" s="2" customFormat="1" ht="16.8" customHeight="1">
      <c r="A651" s="41"/>
      <c r="B651" s="47"/>
      <c r="C651" s="309" t="s">
        <v>42</v>
      </c>
      <c r="D651" s="309" t="s">
        <v>787</v>
      </c>
      <c r="E651" s="20" t="s">
        <v>42</v>
      </c>
      <c r="F651" s="310">
        <v>0</v>
      </c>
      <c r="G651" s="41"/>
      <c r="H651" s="47"/>
    </row>
    <row r="652" s="2" customFormat="1" ht="16.8" customHeight="1">
      <c r="A652" s="41"/>
      <c r="B652" s="47"/>
      <c r="C652" s="309" t="s">
        <v>123</v>
      </c>
      <c r="D652" s="309" t="s">
        <v>1684</v>
      </c>
      <c r="E652" s="20" t="s">
        <v>42</v>
      </c>
      <c r="F652" s="310">
        <v>33</v>
      </c>
      <c r="G652" s="41"/>
      <c r="H652" s="47"/>
    </row>
    <row r="653" s="2" customFormat="1" ht="16.8" customHeight="1">
      <c r="A653" s="41"/>
      <c r="B653" s="47"/>
      <c r="C653" s="311" t="s">
        <v>1782</v>
      </c>
      <c r="D653" s="41"/>
      <c r="E653" s="41"/>
      <c r="F653" s="41"/>
      <c r="G653" s="41"/>
      <c r="H653" s="47"/>
    </row>
    <row r="654" s="2" customFormat="1" ht="16.8" customHeight="1">
      <c r="A654" s="41"/>
      <c r="B654" s="47"/>
      <c r="C654" s="309" t="s">
        <v>1680</v>
      </c>
      <c r="D654" s="309" t="s">
        <v>1936</v>
      </c>
      <c r="E654" s="20" t="s">
        <v>147</v>
      </c>
      <c r="F654" s="310">
        <v>33</v>
      </c>
      <c r="G654" s="41"/>
      <c r="H654" s="47"/>
    </row>
    <row r="655" s="2" customFormat="1" ht="16.8" customHeight="1">
      <c r="A655" s="41"/>
      <c r="B655" s="47"/>
      <c r="C655" s="309" t="s">
        <v>1685</v>
      </c>
      <c r="D655" s="309" t="s">
        <v>1686</v>
      </c>
      <c r="E655" s="20" t="s">
        <v>147</v>
      </c>
      <c r="F655" s="310">
        <v>33</v>
      </c>
      <c r="G655" s="41"/>
      <c r="H655" s="47"/>
    </row>
    <row r="656" s="2" customFormat="1" ht="16.8" customHeight="1">
      <c r="A656" s="41"/>
      <c r="B656" s="47"/>
      <c r="C656" s="309" t="s">
        <v>1688</v>
      </c>
      <c r="D656" s="309" t="s">
        <v>1689</v>
      </c>
      <c r="E656" s="20" t="s">
        <v>181</v>
      </c>
      <c r="F656" s="310">
        <v>66</v>
      </c>
      <c r="G656" s="41"/>
      <c r="H656" s="47"/>
    </row>
    <row r="657" s="2" customFormat="1" ht="16.8" customHeight="1">
      <c r="A657" s="41"/>
      <c r="B657" s="47"/>
      <c r="C657" s="305" t="s">
        <v>125</v>
      </c>
      <c r="D657" s="306" t="s">
        <v>251</v>
      </c>
      <c r="E657" s="307" t="s">
        <v>212</v>
      </c>
      <c r="F657" s="308">
        <v>2.6949999999999998</v>
      </c>
      <c r="G657" s="41"/>
      <c r="H657" s="47"/>
    </row>
    <row r="658" s="2" customFormat="1" ht="16.8" customHeight="1">
      <c r="A658" s="41"/>
      <c r="B658" s="47"/>
      <c r="C658" s="309" t="s">
        <v>42</v>
      </c>
      <c r="D658" s="309" t="s">
        <v>1633</v>
      </c>
      <c r="E658" s="20" t="s">
        <v>42</v>
      </c>
      <c r="F658" s="310">
        <v>0</v>
      </c>
      <c r="G658" s="41"/>
      <c r="H658" s="47"/>
    </row>
    <row r="659" s="2" customFormat="1" ht="16.8" customHeight="1">
      <c r="A659" s="41"/>
      <c r="B659" s="47"/>
      <c r="C659" s="309" t="s">
        <v>125</v>
      </c>
      <c r="D659" s="309" t="s">
        <v>1628</v>
      </c>
      <c r="E659" s="20" t="s">
        <v>42</v>
      </c>
      <c r="F659" s="310">
        <v>2.6949999999999998</v>
      </c>
      <c r="G659" s="41"/>
      <c r="H659" s="47"/>
    </row>
    <row r="660" s="2" customFormat="1" ht="16.8" customHeight="1">
      <c r="A660" s="41"/>
      <c r="B660" s="47"/>
      <c r="C660" s="311" t="s">
        <v>1782</v>
      </c>
      <c r="D660" s="41"/>
      <c r="E660" s="41"/>
      <c r="F660" s="41"/>
      <c r="G660" s="41"/>
      <c r="H660" s="47"/>
    </row>
    <row r="661" s="2" customFormat="1" ht="16.8" customHeight="1">
      <c r="A661" s="41"/>
      <c r="B661" s="47"/>
      <c r="C661" s="309" t="s">
        <v>1629</v>
      </c>
      <c r="D661" s="309" t="s">
        <v>1923</v>
      </c>
      <c r="E661" s="20" t="s">
        <v>212</v>
      </c>
      <c r="F661" s="310">
        <v>2.6949999999999998</v>
      </c>
      <c r="G661" s="41"/>
      <c r="H661" s="47"/>
    </row>
    <row r="662" s="2" customFormat="1" ht="16.8" customHeight="1">
      <c r="A662" s="41"/>
      <c r="B662" s="47"/>
      <c r="C662" s="309" t="s">
        <v>1611</v>
      </c>
      <c r="D662" s="309" t="s">
        <v>1921</v>
      </c>
      <c r="E662" s="20" t="s">
        <v>212</v>
      </c>
      <c r="F662" s="310">
        <v>2.6259999999999999</v>
      </c>
      <c r="G662" s="41"/>
      <c r="H662" s="47"/>
    </row>
    <row r="663" s="2" customFormat="1" ht="16.8" customHeight="1">
      <c r="A663" s="41"/>
      <c r="B663" s="47"/>
      <c r="C663" s="309" t="s">
        <v>1642</v>
      </c>
      <c r="D663" s="309" t="s">
        <v>1932</v>
      </c>
      <c r="E663" s="20" t="s">
        <v>212</v>
      </c>
      <c r="F663" s="310">
        <v>233.41499999999999</v>
      </c>
      <c r="G663" s="41"/>
      <c r="H663" s="47"/>
    </row>
    <row r="664" s="2" customFormat="1" ht="16.8" customHeight="1">
      <c r="A664" s="41"/>
      <c r="B664" s="47"/>
      <c r="C664" s="305" t="s">
        <v>128</v>
      </c>
      <c r="D664" s="306" t="s">
        <v>1493</v>
      </c>
      <c r="E664" s="307" t="s">
        <v>212</v>
      </c>
      <c r="F664" s="308">
        <v>2.6949999999999998</v>
      </c>
      <c r="G664" s="41"/>
      <c r="H664" s="47"/>
    </row>
    <row r="665" s="2" customFormat="1" ht="16.8" customHeight="1">
      <c r="A665" s="41"/>
      <c r="B665" s="47"/>
      <c r="C665" s="309" t="s">
        <v>42</v>
      </c>
      <c r="D665" s="309" t="s">
        <v>1627</v>
      </c>
      <c r="E665" s="20" t="s">
        <v>42</v>
      </c>
      <c r="F665" s="310">
        <v>0</v>
      </c>
      <c r="G665" s="41"/>
      <c r="H665" s="47"/>
    </row>
    <row r="666" s="2" customFormat="1" ht="16.8" customHeight="1">
      <c r="A666" s="41"/>
      <c r="B666" s="47"/>
      <c r="C666" s="309" t="s">
        <v>128</v>
      </c>
      <c r="D666" s="309" t="s">
        <v>1628</v>
      </c>
      <c r="E666" s="20" t="s">
        <v>42</v>
      </c>
      <c r="F666" s="310">
        <v>2.6949999999999998</v>
      </c>
      <c r="G666" s="41"/>
      <c r="H666" s="47"/>
    </row>
    <row r="667" s="2" customFormat="1" ht="16.8" customHeight="1">
      <c r="A667" s="41"/>
      <c r="B667" s="47"/>
      <c r="C667" s="311" t="s">
        <v>1782</v>
      </c>
      <c r="D667" s="41"/>
      <c r="E667" s="41"/>
      <c r="F667" s="41"/>
      <c r="G667" s="41"/>
      <c r="H667" s="47"/>
    </row>
    <row r="668" s="2" customFormat="1" ht="16.8" customHeight="1">
      <c r="A668" s="41"/>
      <c r="B668" s="47"/>
      <c r="C668" s="309" t="s">
        <v>1623</v>
      </c>
      <c r="D668" s="309" t="s">
        <v>1922</v>
      </c>
      <c r="E668" s="20" t="s">
        <v>212</v>
      </c>
      <c r="F668" s="310">
        <v>2.6949999999999998</v>
      </c>
      <c r="G668" s="41"/>
      <c r="H668" s="47"/>
    </row>
    <row r="669" s="2" customFormat="1" ht="16.8" customHeight="1">
      <c r="A669" s="41"/>
      <c r="B669" s="47"/>
      <c r="C669" s="309" t="s">
        <v>1660</v>
      </c>
      <c r="D669" s="309" t="s">
        <v>1937</v>
      </c>
      <c r="E669" s="20" t="s">
        <v>212</v>
      </c>
      <c r="F669" s="310">
        <v>2.6949999999999998</v>
      </c>
      <c r="G669" s="41"/>
      <c r="H669" s="47"/>
    </row>
    <row r="670" s="2" customFormat="1" ht="16.8" customHeight="1">
      <c r="A670" s="41"/>
      <c r="B670" s="47"/>
      <c r="C670" s="309" t="s">
        <v>351</v>
      </c>
      <c r="D670" s="309" t="s">
        <v>352</v>
      </c>
      <c r="E670" s="20" t="s">
        <v>353</v>
      </c>
      <c r="F670" s="310">
        <v>142.11099999999999</v>
      </c>
      <c r="G670" s="41"/>
      <c r="H670" s="47"/>
    </row>
    <row r="671" s="2" customFormat="1" ht="16.8" customHeight="1">
      <c r="A671" s="41"/>
      <c r="B671" s="47"/>
      <c r="C671" s="305" t="s">
        <v>131</v>
      </c>
      <c r="D671" s="306" t="s">
        <v>1494</v>
      </c>
      <c r="E671" s="307" t="s">
        <v>212</v>
      </c>
      <c r="F671" s="308">
        <v>86.519999999999996</v>
      </c>
      <c r="G671" s="41"/>
      <c r="H671" s="47"/>
    </row>
    <row r="672" s="2" customFormat="1" ht="16.8" customHeight="1">
      <c r="A672" s="41"/>
      <c r="B672" s="47"/>
      <c r="C672" s="309" t="s">
        <v>131</v>
      </c>
      <c r="D672" s="309" t="s">
        <v>1646</v>
      </c>
      <c r="E672" s="20" t="s">
        <v>42</v>
      </c>
      <c r="F672" s="310">
        <v>86.519999999999996</v>
      </c>
      <c r="G672" s="41"/>
      <c r="H672" s="47"/>
    </row>
    <row r="673" s="2" customFormat="1" ht="16.8" customHeight="1">
      <c r="A673" s="41"/>
      <c r="B673" s="47"/>
      <c r="C673" s="311" t="s">
        <v>1782</v>
      </c>
      <c r="D673" s="41"/>
      <c r="E673" s="41"/>
      <c r="F673" s="41"/>
      <c r="G673" s="41"/>
      <c r="H673" s="47"/>
    </row>
    <row r="674" s="2" customFormat="1" ht="16.8" customHeight="1">
      <c r="A674" s="41"/>
      <c r="B674" s="47"/>
      <c r="C674" s="309" t="s">
        <v>1642</v>
      </c>
      <c r="D674" s="309" t="s">
        <v>1932</v>
      </c>
      <c r="E674" s="20" t="s">
        <v>212</v>
      </c>
      <c r="F674" s="310">
        <v>233.41499999999999</v>
      </c>
      <c r="G674" s="41"/>
      <c r="H674" s="47"/>
    </row>
    <row r="675" s="2" customFormat="1" ht="16.8" customHeight="1">
      <c r="A675" s="41"/>
      <c r="B675" s="47"/>
      <c r="C675" s="309" t="s">
        <v>1649</v>
      </c>
      <c r="D675" s="309" t="s">
        <v>1938</v>
      </c>
      <c r="E675" s="20" t="s">
        <v>212</v>
      </c>
      <c r="F675" s="310">
        <v>5601.96</v>
      </c>
      <c r="G675" s="41"/>
      <c r="H675" s="47"/>
    </row>
    <row r="676" s="2" customFormat="1" ht="16.8" customHeight="1">
      <c r="A676" s="41"/>
      <c r="B676" s="47"/>
      <c r="C676" s="309" t="s">
        <v>1655</v>
      </c>
      <c r="D676" s="309" t="s">
        <v>1939</v>
      </c>
      <c r="E676" s="20" t="s">
        <v>353</v>
      </c>
      <c r="F676" s="310">
        <v>160.58699999999999</v>
      </c>
      <c r="G676" s="41"/>
      <c r="H676" s="47"/>
    </row>
    <row r="677" s="2" customFormat="1" ht="16.8" customHeight="1">
      <c r="A677" s="41"/>
      <c r="B677" s="47"/>
      <c r="C677" s="305" t="s">
        <v>134</v>
      </c>
      <c r="D677" s="306" t="s">
        <v>1494</v>
      </c>
      <c r="E677" s="307" t="s">
        <v>212</v>
      </c>
      <c r="F677" s="308">
        <v>2.6949999999999998</v>
      </c>
      <c r="G677" s="41"/>
      <c r="H677" s="47"/>
    </row>
    <row r="678" s="2" customFormat="1" ht="16.8" customHeight="1">
      <c r="A678" s="41"/>
      <c r="B678" s="47"/>
      <c r="C678" s="309" t="s">
        <v>134</v>
      </c>
      <c r="D678" s="309" t="s">
        <v>1647</v>
      </c>
      <c r="E678" s="20" t="s">
        <v>42</v>
      </c>
      <c r="F678" s="310">
        <v>2.6949999999999998</v>
      </c>
      <c r="G678" s="41"/>
      <c r="H678" s="47"/>
    </row>
    <row r="679" s="2" customFormat="1" ht="16.8" customHeight="1">
      <c r="A679" s="41"/>
      <c r="B679" s="47"/>
      <c r="C679" s="311" t="s">
        <v>1782</v>
      </c>
      <c r="D679" s="41"/>
      <c r="E679" s="41"/>
      <c r="F679" s="41"/>
      <c r="G679" s="41"/>
      <c r="H679" s="47"/>
    </row>
    <row r="680" s="2" customFormat="1" ht="16.8" customHeight="1">
      <c r="A680" s="41"/>
      <c r="B680" s="47"/>
      <c r="C680" s="309" t="s">
        <v>1642</v>
      </c>
      <c r="D680" s="309" t="s">
        <v>1932</v>
      </c>
      <c r="E680" s="20" t="s">
        <v>212</v>
      </c>
      <c r="F680" s="310">
        <v>233.41499999999999</v>
      </c>
      <c r="G680" s="41"/>
      <c r="H680" s="47"/>
    </row>
    <row r="681" s="2" customFormat="1" ht="16.8" customHeight="1">
      <c r="A681" s="41"/>
      <c r="B681" s="47"/>
      <c r="C681" s="309" t="s">
        <v>1649</v>
      </c>
      <c r="D681" s="309" t="s">
        <v>1938</v>
      </c>
      <c r="E681" s="20" t="s">
        <v>212</v>
      </c>
      <c r="F681" s="310">
        <v>5601.96</v>
      </c>
      <c r="G681" s="41"/>
      <c r="H681" s="47"/>
    </row>
    <row r="682" s="2" customFormat="1" ht="16.8" customHeight="1">
      <c r="A682" s="41"/>
      <c r="B682" s="47"/>
      <c r="C682" s="309" t="s">
        <v>1655</v>
      </c>
      <c r="D682" s="309" t="s">
        <v>1939</v>
      </c>
      <c r="E682" s="20" t="s">
        <v>353</v>
      </c>
      <c r="F682" s="310">
        <v>160.58699999999999</v>
      </c>
      <c r="G682" s="41"/>
      <c r="H682" s="47"/>
    </row>
    <row r="683" s="2" customFormat="1" ht="16.8" customHeight="1">
      <c r="A683" s="41"/>
      <c r="B683" s="47"/>
      <c r="C683" s="305" t="s">
        <v>138</v>
      </c>
      <c r="D683" s="306" t="s">
        <v>1249</v>
      </c>
      <c r="E683" s="307" t="s">
        <v>212</v>
      </c>
      <c r="F683" s="308">
        <v>144.19999999999999</v>
      </c>
      <c r="G683" s="41"/>
      <c r="H683" s="47"/>
    </row>
    <row r="684" s="2" customFormat="1" ht="16.8" customHeight="1">
      <c r="A684" s="41"/>
      <c r="B684" s="47"/>
      <c r="C684" s="309" t="s">
        <v>138</v>
      </c>
      <c r="D684" s="309" t="s">
        <v>1648</v>
      </c>
      <c r="E684" s="20" t="s">
        <v>42</v>
      </c>
      <c r="F684" s="310">
        <v>144.19999999999999</v>
      </c>
      <c r="G684" s="41"/>
      <c r="H684" s="47"/>
    </row>
    <row r="685" s="2" customFormat="1" ht="16.8" customHeight="1">
      <c r="A685" s="41"/>
      <c r="B685" s="47"/>
      <c r="C685" s="311" t="s">
        <v>1782</v>
      </c>
      <c r="D685" s="41"/>
      <c r="E685" s="41"/>
      <c r="F685" s="41"/>
      <c r="G685" s="41"/>
      <c r="H685" s="47"/>
    </row>
    <row r="686" s="2" customFormat="1" ht="16.8" customHeight="1">
      <c r="A686" s="41"/>
      <c r="B686" s="47"/>
      <c r="C686" s="309" t="s">
        <v>1642</v>
      </c>
      <c r="D686" s="309" t="s">
        <v>1932</v>
      </c>
      <c r="E686" s="20" t="s">
        <v>212</v>
      </c>
      <c r="F686" s="310">
        <v>233.41499999999999</v>
      </c>
      <c r="G686" s="41"/>
      <c r="H686" s="47"/>
    </row>
    <row r="687" s="2" customFormat="1" ht="16.8" customHeight="1">
      <c r="A687" s="41"/>
      <c r="B687" s="47"/>
      <c r="C687" s="309" t="s">
        <v>1649</v>
      </c>
      <c r="D687" s="309" t="s">
        <v>1938</v>
      </c>
      <c r="E687" s="20" t="s">
        <v>212</v>
      </c>
      <c r="F687" s="310">
        <v>5601.96</v>
      </c>
      <c r="G687" s="41"/>
      <c r="H687" s="47"/>
    </row>
    <row r="688" s="2" customFormat="1" ht="7.44" customHeight="1">
      <c r="A688" s="41"/>
      <c r="B688" s="170"/>
      <c r="C688" s="171"/>
      <c r="D688" s="171"/>
      <c r="E688" s="171"/>
      <c r="F688" s="171"/>
      <c r="G688" s="171"/>
      <c r="H688" s="47"/>
    </row>
    <row r="689" s="2" customFormat="1">
      <c r="A689" s="41"/>
      <c r="B689" s="41"/>
      <c r="C689" s="41"/>
      <c r="D689" s="41"/>
      <c r="E689" s="41"/>
      <c r="F689" s="41"/>
      <c r="G689" s="41"/>
      <c r="H689" s="41"/>
    </row>
  </sheetData>
  <sheetProtection sheet="1" formatColumns="0" formatRows="0" objects="1" scenarios="1" spinCount="100000" saltValue="90zhgpaWOsBNjZH/aUS5orl+Yd5vpCtGHzbhhwvhTHTE/x4WVgFw31kIPiVes3ybtTqkZLUmOGrKBEjRzH3iug==" hashValue="qkoYlX2nYTXRZ8NRYhMq3VpvNBb56/5Rn/I+HBK6T3SO/aZ5+kAV+P89DI6R9XGsZqAhaJJX+HTsdcTZ2QGeqQ==" algorithmName="SHA-512" password="CC35"/>
  <mergeCells count="2">
    <mergeCell ref="D5:F5"/>
    <mergeCell ref="D6:F6"/>
  </mergeCells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312" customWidth="1"/>
    <col min="2" max="2" width="1.667969" style="312" customWidth="1"/>
    <col min="3" max="4" width="5" style="312" customWidth="1"/>
    <col min="5" max="5" width="11.66016" style="312" customWidth="1"/>
    <col min="6" max="6" width="9.160156" style="312" customWidth="1"/>
    <col min="7" max="7" width="5" style="312" customWidth="1"/>
    <col min="8" max="8" width="77.83203" style="312" customWidth="1"/>
    <col min="9" max="10" width="20" style="312" customWidth="1"/>
    <col min="11" max="11" width="1.667969" style="312" customWidth="1"/>
  </cols>
  <sheetData>
    <row r="1" s="1" customFormat="1" ht="37.5" customHeight="1"/>
    <row r="2" s="1" customFormat="1" ht="7.5" customHeight="1">
      <c r="B2" s="313"/>
      <c r="C2" s="314"/>
      <c r="D2" s="314"/>
      <c r="E2" s="314"/>
      <c r="F2" s="314"/>
      <c r="G2" s="314"/>
      <c r="H2" s="314"/>
      <c r="I2" s="314"/>
      <c r="J2" s="314"/>
      <c r="K2" s="315"/>
    </row>
    <row r="3" s="17" customFormat="1" ht="45" customHeight="1">
      <c r="B3" s="316"/>
      <c r="C3" s="317" t="s">
        <v>1940</v>
      </c>
      <c r="D3" s="317"/>
      <c r="E3" s="317"/>
      <c r="F3" s="317"/>
      <c r="G3" s="317"/>
      <c r="H3" s="317"/>
      <c r="I3" s="317"/>
      <c r="J3" s="317"/>
      <c r="K3" s="318"/>
    </row>
    <row r="4" s="1" customFormat="1" ht="25.5" customHeight="1">
      <c r="B4" s="319"/>
      <c r="C4" s="320" t="s">
        <v>1941</v>
      </c>
      <c r="D4" s="320"/>
      <c r="E4" s="320"/>
      <c r="F4" s="320"/>
      <c r="G4" s="320"/>
      <c r="H4" s="320"/>
      <c r="I4" s="320"/>
      <c r="J4" s="320"/>
      <c r="K4" s="321"/>
    </row>
    <row r="5" s="1" customFormat="1" ht="5.25" customHeight="1">
      <c r="B5" s="319"/>
      <c r="C5" s="322"/>
      <c r="D5" s="322"/>
      <c r="E5" s="322"/>
      <c r="F5" s="322"/>
      <c r="G5" s="322"/>
      <c r="H5" s="322"/>
      <c r="I5" s="322"/>
      <c r="J5" s="322"/>
      <c r="K5" s="321"/>
    </row>
    <row r="6" s="1" customFormat="1" ht="15" customHeight="1">
      <c r="B6" s="319"/>
      <c r="C6" s="323" t="s">
        <v>1942</v>
      </c>
      <c r="D6" s="323"/>
      <c r="E6" s="323"/>
      <c r="F6" s="323"/>
      <c r="G6" s="323"/>
      <c r="H6" s="323"/>
      <c r="I6" s="323"/>
      <c r="J6" s="323"/>
      <c r="K6" s="321"/>
    </row>
    <row r="7" s="1" customFormat="1" ht="15" customHeight="1">
      <c r="B7" s="324"/>
      <c r="C7" s="323" t="s">
        <v>1943</v>
      </c>
      <c r="D7" s="323"/>
      <c r="E7" s="323"/>
      <c r="F7" s="323"/>
      <c r="G7" s="323"/>
      <c r="H7" s="323"/>
      <c r="I7" s="323"/>
      <c r="J7" s="323"/>
      <c r="K7" s="321"/>
    </row>
    <row r="8" s="1" customFormat="1" ht="12.75" customHeight="1">
      <c r="B8" s="324"/>
      <c r="C8" s="323"/>
      <c r="D8" s="323"/>
      <c r="E8" s="323"/>
      <c r="F8" s="323"/>
      <c r="G8" s="323"/>
      <c r="H8" s="323"/>
      <c r="I8" s="323"/>
      <c r="J8" s="323"/>
      <c r="K8" s="321"/>
    </row>
    <row r="9" s="1" customFormat="1" ht="15" customHeight="1">
      <c r="B9" s="324"/>
      <c r="C9" s="323" t="s">
        <v>1944</v>
      </c>
      <c r="D9" s="323"/>
      <c r="E9" s="323"/>
      <c r="F9" s="323"/>
      <c r="G9" s="323"/>
      <c r="H9" s="323"/>
      <c r="I9" s="323"/>
      <c r="J9" s="323"/>
      <c r="K9" s="321"/>
    </row>
    <row r="10" s="1" customFormat="1" ht="15" customHeight="1">
      <c r="B10" s="324"/>
      <c r="C10" s="323"/>
      <c r="D10" s="323" t="s">
        <v>1945</v>
      </c>
      <c r="E10" s="323"/>
      <c r="F10" s="323"/>
      <c r="G10" s="323"/>
      <c r="H10" s="323"/>
      <c r="I10" s="323"/>
      <c r="J10" s="323"/>
      <c r="K10" s="321"/>
    </row>
    <row r="11" s="1" customFormat="1" ht="15" customHeight="1">
      <c r="B11" s="324"/>
      <c r="C11" s="325"/>
      <c r="D11" s="323" t="s">
        <v>1946</v>
      </c>
      <c r="E11" s="323"/>
      <c r="F11" s="323"/>
      <c r="G11" s="323"/>
      <c r="H11" s="323"/>
      <c r="I11" s="323"/>
      <c r="J11" s="323"/>
      <c r="K11" s="321"/>
    </row>
    <row r="12" s="1" customFormat="1" ht="15" customHeight="1">
      <c r="B12" s="324"/>
      <c r="C12" s="325"/>
      <c r="D12" s="323"/>
      <c r="E12" s="323"/>
      <c r="F12" s="323"/>
      <c r="G12" s="323"/>
      <c r="H12" s="323"/>
      <c r="I12" s="323"/>
      <c r="J12" s="323"/>
      <c r="K12" s="321"/>
    </row>
    <row r="13" s="1" customFormat="1" ht="15" customHeight="1">
      <c r="B13" s="324"/>
      <c r="C13" s="325"/>
      <c r="D13" s="326" t="s">
        <v>1947</v>
      </c>
      <c r="E13" s="323"/>
      <c r="F13" s="323"/>
      <c r="G13" s="323"/>
      <c r="H13" s="323"/>
      <c r="I13" s="323"/>
      <c r="J13" s="323"/>
      <c r="K13" s="321"/>
    </row>
    <row r="14" s="1" customFormat="1" ht="12.75" customHeight="1">
      <c r="B14" s="324"/>
      <c r="C14" s="325"/>
      <c r="D14" s="325"/>
      <c r="E14" s="325"/>
      <c r="F14" s="325"/>
      <c r="G14" s="325"/>
      <c r="H14" s="325"/>
      <c r="I14" s="325"/>
      <c r="J14" s="325"/>
      <c r="K14" s="321"/>
    </row>
    <row r="15" s="1" customFormat="1" ht="15" customHeight="1">
      <c r="B15" s="324"/>
      <c r="C15" s="325"/>
      <c r="D15" s="323" t="s">
        <v>1948</v>
      </c>
      <c r="E15" s="323"/>
      <c r="F15" s="323"/>
      <c r="G15" s="323"/>
      <c r="H15" s="323"/>
      <c r="I15" s="323"/>
      <c r="J15" s="323"/>
      <c r="K15" s="321"/>
    </row>
    <row r="16" s="1" customFormat="1" ht="15" customHeight="1">
      <c r="B16" s="324"/>
      <c r="C16" s="325"/>
      <c r="D16" s="323" t="s">
        <v>1949</v>
      </c>
      <c r="E16" s="323"/>
      <c r="F16" s="323"/>
      <c r="G16" s="323"/>
      <c r="H16" s="323"/>
      <c r="I16" s="323"/>
      <c r="J16" s="323"/>
      <c r="K16" s="321"/>
    </row>
    <row r="17" s="1" customFormat="1" ht="15" customHeight="1">
      <c r="B17" s="324"/>
      <c r="C17" s="325"/>
      <c r="D17" s="323" t="s">
        <v>1950</v>
      </c>
      <c r="E17" s="323"/>
      <c r="F17" s="323"/>
      <c r="G17" s="323"/>
      <c r="H17" s="323"/>
      <c r="I17" s="323"/>
      <c r="J17" s="323"/>
      <c r="K17" s="321"/>
    </row>
    <row r="18" s="1" customFormat="1" ht="15" customHeight="1">
      <c r="B18" s="324"/>
      <c r="C18" s="325"/>
      <c r="D18" s="325"/>
      <c r="E18" s="327" t="s">
        <v>85</v>
      </c>
      <c r="F18" s="323" t="s">
        <v>1951</v>
      </c>
      <c r="G18" s="323"/>
      <c r="H18" s="323"/>
      <c r="I18" s="323"/>
      <c r="J18" s="323"/>
      <c r="K18" s="321"/>
    </row>
    <row r="19" s="1" customFormat="1" ht="15" customHeight="1">
      <c r="B19" s="324"/>
      <c r="C19" s="325"/>
      <c r="D19" s="325"/>
      <c r="E19" s="327" t="s">
        <v>1952</v>
      </c>
      <c r="F19" s="323" t="s">
        <v>1953</v>
      </c>
      <c r="G19" s="323"/>
      <c r="H19" s="323"/>
      <c r="I19" s="323"/>
      <c r="J19" s="323"/>
      <c r="K19" s="321"/>
    </row>
    <row r="20" s="1" customFormat="1" ht="15" customHeight="1">
      <c r="B20" s="324"/>
      <c r="C20" s="325"/>
      <c r="D20" s="325"/>
      <c r="E20" s="327" t="s">
        <v>1954</v>
      </c>
      <c r="F20" s="323" t="s">
        <v>1955</v>
      </c>
      <c r="G20" s="323"/>
      <c r="H20" s="323"/>
      <c r="I20" s="323"/>
      <c r="J20" s="323"/>
      <c r="K20" s="321"/>
    </row>
    <row r="21" s="1" customFormat="1" ht="15" customHeight="1">
      <c r="B21" s="324"/>
      <c r="C21" s="325"/>
      <c r="D21" s="325"/>
      <c r="E21" s="327" t="s">
        <v>1956</v>
      </c>
      <c r="F21" s="323" t="s">
        <v>1957</v>
      </c>
      <c r="G21" s="323"/>
      <c r="H21" s="323"/>
      <c r="I21" s="323"/>
      <c r="J21" s="323"/>
      <c r="K21" s="321"/>
    </row>
    <row r="22" s="1" customFormat="1" ht="15" customHeight="1">
      <c r="B22" s="324"/>
      <c r="C22" s="325"/>
      <c r="D22" s="325"/>
      <c r="E22" s="327" t="s">
        <v>1958</v>
      </c>
      <c r="F22" s="323" t="s">
        <v>1959</v>
      </c>
      <c r="G22" s="323"/>
      <c r="H22" s="323"/>
      <c r="I22" s="323"/>
      <c r="J22" s="323"/>
      <c r="K22" s="321"/>
    </row>
    <row r="23" s="1" customFormat="1" ht="15" customHeight="1">
      <c r="B23" s="324"/>
      <c r="C23" s="325"/>
      <c r="D23" s="325"/>
      <c r="E23" s="327" t="s">
        <v>92</v>
      </c>
      <c r="F23" s="323" t="s">
        <v>1960</v>
      </c>
      <c r="G23" s="323"/>
      <c r="H23" s="323"/>
      <c r="I23" s="323"/>
      <c r="J23" s="323"/>
      <c r="K23" s="321"/>
    </row>
    <row r="24" s="1" customFormat="1" ht="12.75" customHeight="1">
      <c r="B24" s="324"/>
      <c r="C24" s="325"/>
      <c r="D24" s="325"/>
      <c r="E24" s="325"/>
      <c r="F24" s="325"/>
      <c r="G24" s="325"/>
      <c r="H24" s="325"/>
      <c r="I24" s="325"/>
      <c r="J24" s="325"/>
      <c r="K24" s="321"/>
    </row>
    <row r="25" s="1" customFormat="1" ht="15" customHeight="1">
      <c r="B25" s="324"/>
      <c r="C25" s="323" t="s">
        <v>1961</v>
      </c>
      <c r="D25" s="323"/>
      <c r="E25" s="323"/>
      <c r="F25" s="323"/>
      <c r="G25" s="323"/>
      <c r="H25" s="323"/>
      <c r="I25" s="323"/>
      <c r="J25" s="323"/>
      <c r="K25" s="321"/>
    </row>
    <row r="26" s="1" customFormat="1" ht="15" customHeight="1">
      <c r="B26" s="324"/>
      <c r="C26" s="323" t="s">
        <v>1962</v>
      </c>
      <c r="D26" s="323"/>
      <c r="E26" s="323"/>
      <c r="F26" s="323"/>
      <c r="G26" s="323"/>
      <c r="H26" s="323"/>
      <c r="I26" s="323"/>
      <c r="J26" s="323"/>
      <c r="K26" s="321"/>
    </row>
    <row r="27" s="1" customFormat="1" ht="15" customHeight="1">
      <c r="B27" s="324"/>
      <c r="C27" s="323"/>
      <c r="D27" s="323" t="s">
        <v>1963</v>
      </c>
      <c r="E27" s="323"/>
      <c r="F27" s="323"/>
      <c r="G27" s="323"/>
      <c r="H27" s="323"/>
      <c r="I27" s="323"/>
      <c r="J27" s="323"/>
      <c r="K27" s="321"/>
    </row>
    <row r="28" s="1" customFormat="1" ht="15" customHeight="1">
      <c r="B28" s="324"/>
      <c r="C28" s="325"/>
      <c r="D28" s="323" t="s">
        <v>1964</v>
      </c>
      <c r="E28" s="323"/>
      <c r="F28" s="323"/>
      <c r="G28" s="323"/>
      <c r="H28" s="323"/>
      <c r="I28" s="323"/>
      <c r="J28" s="323"/>
      <c r="K28" s="321"/>
    </row>
    <row r="29" s="1" customFormat="1" ht="12.75" customHeight="1">
      <c r="B29" s="324"/>
      <c r="C29" s="325"/>
      <c r="D29" s="325"/>
      <c r="E29" s="325"/>
      <c r="F29" s="325"/>
      <c r="G29" s="325"/>
      <c r="H29" s="325"/>
      <c r="I29" s="325"/>
      <c r="J29" s="325"/>
      <c r="K29" s="321"/>
    </row>
    <row r="30" s="1" customFormat="1" ht="15" customHeight="1">
      <c r="B30" s="324"/>
      <c r="C30" s="325"/>
      <c r="D30" s="323" t="s">
        <v>1965</v>
      </c>
      <c r="E30" s="323"/>
      <c r="F30" s="323"/>
      <c r="G30" s="323"/>
      <c r="H30" s="323"/>
      <c r="I30" s="323"/>
      <c r="J30" s="323"/>
      <c r="K30" s="321"/>
    </row>
    <row r="31" s="1" customFormat="1" ht="15" customHeight="1">
      <c r="B31" s="324"/>
      <c r="C31" s="325"/>
      <c r="D31" s="323" t="s">
        <v>1966</v>
      </c>
      <c r="E31" s="323"/>
      <c r="F31" s="323"/>
      <c r="G31" s="323"/>
      <c r="H31" s="323"/>
      <c r="I31" s="323"/>
      <c r="J31" s="323"/>
      <c r="K31" s="321"/>
    </row>
    <row r="32" s="1" customFormat="1" ht="12.75" customHeight="1">
      <c r="B32" s="324"/>
      <c r="C32" s="325"/>
      <c r="D32" s="325"/>
      <c r="E32" s="325"/>
      <c r="F32" s="325"/>
      <c r="G32" s="325"/>
      <c r="H32" s="325"/>
      <c r="I32" s="325"/>
      <c r="J32" s="325"/>
      <c r="K32" s="321"/>
    </row>
    <row r="33" s="1" customFormat="1" ht="15" customHeight="1">
      <c r="B33" s="324"/>
      <c r="C33" s="325"/>
      <c r="D33" s="323" t="s">
        <v>1967</v>
      </c>
      <c r="E33" s="323"/>
      <c r="F33" s="323"/>
      <c r="G33" s="323"/>
      <c r="H33" s="323"/>
      <c r="I33" s="323"/>
      <c r="J33" s="323"/>
      <c r="K33" s="321"/>
    </row>
    <row r="34" s="1" customFormat="1" ht="15" customHeight="1">
      <c r="B34" s="324"/>
      <c r="C34" s="325"/>
      <c r="D34" s="323" t="s">
        <v>1968</v>
      </c>
      <c r="E34" s="323"/>
      <c r="F34" s="323"/>
      <c r="G34" s="323"/>
      <c r="H34" s="323"/>
      <c r="I34" s="323"/>
      <c r="J34" s="323"/>
      <c r="K34" s="321"/>
    </row>
    <row r="35" s="1" customFormat="1" ht="15" customHeight="1">
      <c r="B35" s="324"/>
      <c r="C35" s="325"/>
      <c r="D35" s="323" t="s">
        <v>1969</v>
      </c>
      <c r="E35" s="323"/>
      <c r="F35" s="323"/>
      <c r="G35" s="323"/>
      <c r="H35" s="323"/>
      <c r="I35" s="323"/>
      <c r="J35" s="323"/>
      <c r="K35" s="321"/>
    </row>
    <row r="36" s="1" customFormat="1" ht="15" customHeight="1">
      <c r="B36" s="324"/>
      <c r="C36" s="325"/>
      <c r="D36" s="323"/>
      <c r="E36" s="326" t="s">
        <v>278</v>
      </c>
      <c r="F36" s="323"/>
      <c r="G36" s="323" t="s">
        <v>1970</v>
      </c>
      <c r="H36" s="323"/>
      <c r="I36" s="323"/>
      <c r="J36" s="323"/>
      <c r="K36" s="321"/>
    </row>
    <row r="37" s="1" customFormat="1" ht="30.75" customHeight="1">
      <c r="B37" s="324"/>
      <c r="C37" s="325"/>
      <c r="D37" s="323"/>
      <c r="E37" s="326" t="s">
        <v>1971</v>
      </c>
      <c r="F37" s="323"/>
      <c r="G37" s="323" t="s">
        <v>1972</v>
      </c>
      <c r="H37" s="323"/>
      <c r="I37" s="323"/>
      <c r="J37" s="323"/>
      <c r="K37" s="321"/>
    </row>
    <row r="38" s="1" customFormat="1" ht="15" customHeight="1">
      <c r="B38" s="324"/>
      <c r="C38" s="325"/>
      <c r="D38" s="323"/>
      <c r="E38" s="326" t="s">
        <v>60</v>
      </c>
      <c r="F38" s="323"/>
      <c r="G38" s="323" t="s">
        <v>1973</v>
      </c>
      <c r="H38" s="323"/>
      <c r="I38" s="323"/>
      <c r="J38" s="323"/>
      <c r="K38" s="321"/>
    </row>
    <row r="39" s="1" customFormat="1" ht="15" customHeight="1">
      <c r="B39" s="324"/>
      <c r="C39" s="325"/>
      <c r="D39" s="323"/>
      <c r="E39" s="326" t="s">
        <v>61</v>
      </c>
      <c r="F39" s="323"/>
      <c r="G39" s="323" t="s">
        <v>1974</v>
      </c>
      <c r="H39" s="323"/>
      <c r="I39" s="323"/>
      <c r="J39" s="323"/>
      <c r="K39" s="321"/>
    </row>
    <row r="40" s="1" customFormat="1" ht="15" customHeight="1">
      <c r="B40" s="324"/>
      <c r="C40" s="325"/>
      <c r="D40" s="323"/>
      <c r="E40" s="326" t="s">
        <v>279</v>
      </c>
      <c r="F40" s="323"/>
      <c r="G40" s="323" t="s">
        <v>1975</v>
      </c>
      <c r="H40" s="323"/>
      <c r="I40" s="323"/>
      <c r="J40" s="323"/>
      <c r="K40" s="321"/>
    </row>
    <row r="41" s="1" customFormat="1" ht="15" customHeight="1">
      <c r="B41" s="324"/>
      <c r="C41" s="325"/>
      <c r="D41" s="323"/>
      <c r="E41" s="326" t="s">
        <v>280</v>
      </c>
      <c r="F41" s="323"/>
      <c r="G41" s="323" t="s">
        <v>1976</v>
      </c>
      <c r="H41" s="323"/>
      <c r="I41" s="323"/>
      <c r="J41" s="323"/>
      <c r="K41" s="321"/>
    </row>
    <row r="42" s="1" customFormat="1" ht="15" customHeight="1">
      <c r="B42" s="324"/>
      <c r="C42" s="325"/>
      <c r="D42" s="323"/>
      <c r="E42" s="326" t="s">
        <v>1977</v>
      </c>
      <c r="F42" s="323"/>
      <c r="G42" s="323" t="s">
        <v>1978</v>
      </c>
      <c r="H42" s="323"/>
      <c r="I42" s="323"/>
      <c r="J42" s="323"/>
      <c r="K42" s="321"/>
    </row>
    <row r="43" s="1" customFormat="1" ht="15" customHeight="1">
      <c r="B43" s="324"/>
      <c r="C43" s="325"/>
      <c r="D43" s="323"/>
      <c r="E43" s="326"/>
      <c r="F43" s="323"/>
      <c r="G43" s="323" t="s">
        <v>1979</v>
      </c>
      <c r="H43" s="323"/>
      <c r="I43" s="323"/>
      <c r="J43" s="323"/>
      <c r="K43" s="321"/>
    </row>
    <row r="44" s="1" customFormat="1" ht="15" customHeight="1">
      <c r="B44" s="324"/>
      <c r="C44" s="325"/>
      <c r="D44" s="323"/>
      <c r="E44" s="326" t="s">
        <v>1980</v>
      </c>
      <c r="F44" s="323"/>
      <c r="G44" s="323" t="s">
        <v>1981</v>
      </c>
      <c r="H44" s="323"/>
      <c r="I44" s="323"/>
      <c r="J44" s="323"/>
      <c r="K44" s="321"/>
    </row>
    <row r="45" s="1" customFormat="1" ht="15" customHeight="1">
      <c r="B45" s="324"/>
      <c r="C45" s="325"/>
      <c r="D45" s="323"/>
      <c r="E45" s="326" t="s">
        <v>282</v>
      </c>
      <c r="F45" s="323"/>
      <c r="G45" s="323" t="s">
        <v>1982</v>
      </c>
      <c r="H45" s="323"/>
      <c r="I45" s="323"/>
      <c r="J45" s="323"/>
      <c r="K45" s="321"/>
    </row>
    <row r="46" s="1" customFormat="1" ht="12.75" customHeight="1">
      <c r="B46" s="324"/>
      <c r="C46" s="325"/>
      <c r="D46" s="323"/>
      <c r="E46" s="323"/>
      <c r="F46" s="323"/>
      <c r="G46" s="323"/>
      <c r="H46" s="323"/>
      <c r="I46" s="323"/>
      <c r="J46" s="323"/>
      <c r="K46" s="321"/>
    </row>
    <row r="47" s="1" customFormat="1" ht="15" customHeight="1">
      <c r="B47" s="324"/>
      <c r="C47" s="325"/>
      <c r="D47" s="323" t="s">
        <v>1983</v>
      </c>
      <c r="E47" s="323"/>
      <c r="F47" s="323"/>
      <c r="G47" s="323"/>
      <c r="H47" s="323"/>
      <c r="I47" s="323"/>
      <c r="J47" s="323"/>
      <c r="K47" s="321"/>
    </row>
    <row r="48" s="1" customFormat="1" ht="15" customHeight="1">
      <c r="B48" s="324"/>
      <c r="C48" s="325"/>
      <c r="D48" s="325"/>
      <c r="E48" s="323" t="s">
        <v>1984</v>
      </c>
      <c r="F48" s="323"/>
      <c r="G48" s="323"/>
      <c r="H48" s="323"/>
      <c r="I48" s="323"/>
      <c r="J48" s="323"/>
      <c r="K48" s="321"/>
    </row>
    <row r="49" s="1" customFormat="1" ht="15" customHeight="1">
      <c r="B49" s="324"/>
      <c r="C49" s="325"/>
      <c r="D49" s="325"/>
      <c r="E49" s="323" t="s">
        <v>1985</v>
      </c>
      <c r="F49" s="323"/>
      <c r="G49" s="323"/>
      <c r="H49" s="323"/>
      <c r="I49" s="323"/>
      <c r="J49" s="323"/>
      <c r="K49" s="321"/>
    </row>
    <row r="50" s="1" customFormat="1" ht="15" customHeight="1">
      <c r="B50" s="324"/>
      <c r="C50" s="325"/>
      <c r="D50" s="325"/>
      <c r="E50" s="323" t="s">
        <v>1986</v>
      </c>
      <c r="F50" s="323"/>
      <c r="G50" s="323"/>
      <c r="H50" s="323"/>
      <c r="I50" s="323"/>
      <c r="J50" s="323"/>
      <c r="K50" s="321"/>
    </row>
    <row r="51" s="1" customFormat="1" ht="15" customHeight="1">
      <c r="B51" s="324"/>
      <c r="C51" s="325"/>
      <c r="D51" s="323" t="s">
        <v>1987</v>
      </c>
      <c r="E51" s="323"/>
      <c r="F51" s="323"/>
      <c r="G51" s="323"/>
      <c r="H51" s="323"/>
      <c r="I51" s="323"/>
      <c r="J51" s="323"/>
      <c r="K51" s="321"/>
    </row>
    <row r="52" s="1" customFormat="1" ht="25.5" customHeight="1">
      <c r="B52" s="319"/>
      <c r="C52" s="320" t="s">
        <v>1988</v>
      </c>
      <c r="D52" s="320"/>
      <c r="E52" s="320"/>
      <c r="F52" s="320"/>
      <c r="G52" s="320"/>
      <c r="H52" s="320"/>
      <c r="I52" s="320"/>
      <c r="J52" s="320"/>
      <c r="K52" s="321"/>
    </row>
    <row r="53" s="1" customFormat="1" ht="5.25" customHeight="1">
      <c r="B53" s="319"/>
      <c r="C53" s="322"/>
      <c r="D53" s="322"/>
      <c r="E53" s="322"/>
      <c r="F53" s="322"/>
      <c r="G53" s="322"/>
      <c r="H53" s="322"/>
      <c r="I53" s="322"/>
      <c r="J53" s="322"/>
      <c r="K53" s="321"/>
    </row>
    <row r="54" s="1" customFormat="1" ht="15" customHeight="1">
      <c r="B54" s="319"/>
      <c r="C54" s="323" t="s">
        <v>1989</v>
      </c>
      <c r="D54" s="323"/>
      <c r="E54" s="323"/>
      <c r="F54" s="323"/>
      <c r="G54" s="323"/>
      <c r="H54" s="323"/>
      <c r="I54" s="323"/>
      <c r="J54" s="323"/>
      <c r="K54" s="321"/>
    </row>
    <row r="55" s="1" customFormat="1" ht="15" customHeight="1">
      <c r="B55" s="319"/>
      <c r="C55" s="323" t="s">
        <v>1990</v>
      </c>
      <c r="D55" s="323"/>
      <c r="E55" s="323"/>
      <c r="F55" s="323"/>
      <c r="G55" s="323"/>
      <c r="H55" s="323"/>
      <c r="I55" s="323"/>
      <c r="J55" s="323"/>
      <c r="K55" s="321"/>
    </row>
    <row r="56" s="1" customFormat="1" ht="12.75" customHeight="1">
      <c r="B56" s="319"/>
      <c r="C56" s="323"/>
      <c r="D56" s="323"/>
      <c r="E56" s="323"/>
      <c r="F56" s="323"/>
      <c r="G56" s="323"/>
      <c r="H56" s="323"/>
      <c r="I56" s="323"/>
      <c r="J56" s="323"/>
      <c r="K56" s="321"/>
    </row>
    <row r="57" s="1" customFormat="1" ht="15" customHeight="1">
      <c r="B57" s="319"/>
      <c r="C57" s="323" t="s">
        <v>1991</v>
      </c>
      <c r="D57" s="323"/>
      <c r="E57" s="323"/>
      <c r="F57" s="323"/>
      <c r="G57" s="323"/>
      <c r="H57" s="323"/>
      <c r="I57" s="323"/>
      <c r="J57" s="323"/>
      <c r="K57" s="321"/>
    </row>
    <row r="58" s="1" customFormat="1" ht="15" customHeight="1">
      <c r="B58" s="319"/>
      <c r="C58" s="325"/>
      <c r="D58" s="323" t="s">
        <v>1992</v>
      </c>
      <c r="E58" s="323"/>
      <c r="F58" s="323"/>
      <c r="G58" s="323"/>
      <c r="H58" s="323"/>
      <c r="I58" s="323"/>
      <c r="J58" s="323"/>
      <c r="K58" s="321"/>
    </row>
    <row r="59" s="1" customFormat="1" ht="15" customHeight="1">
      <c r="B59" s="319"/>
      <c r="C59" s="325"/>
      <c r="D59" s="323" t="s">
        <v>1993</v>
      </c>
      <c r="E59" s="323"/>
      <c r="F59" s="323"/>
      <c r="G59" s="323"/>
      <c r="H59" s="323"/>
      <c r="I59" s="323"/>
      <c r="J59" s="323"/>
      <c r="K59" s="321"/>
    </row>
    <row r="60" s="1" customFormat="1" ht="15" customHeight="1">
      <c r="B60" s="319"/>
      <c r="C60" s="325"/>
      <c r="D60" s="323" t="s">
        <v>1994</v>
      </c>
      <c r="E60" s="323"/>
      <c r="F60" s="323"/>
      <c r="G60" s="323"/>
      <c r="H60" s="323"/>
      <c r="I60" s="323"/>
      <c r="J60" s="323"/>
      <c r="K60" s="321"/>
    </row>
    <row r="61" s="1" customFormat="1" ht="15" customHeight="1">
      <c r="B61" s="319"/>
      <c r="C61" s="325"/>
      <c r="D61" s="323" t="s">
        <v>1995</v>
      </c>
      <c r="E61" s="323"/>
      <c r="F61" s="323"/>
      <c r="G61" s="323"/>
      <c r="H61" s="323"/>
      <c r="I61" s="323"/>
      <c r="J61" s="323"/>
      <c r="K61" s="321"/>
    </row>
    <row r="62" s="1" customFormat="1" ht="15" customHeight="1">
      <c r="B62" s="319"/>
      <c r="C62" s="325"/>
      <c r="D62" s="328" t="s">
        <v>1996</v>
      </c>
      <c r="E62" s="328"/>
      <c r="F62" s="328"/>
      <c r="G62" s="328"/>
      <c r="H62" s="328"/>
      <c r="I62" s="328"/>
      <c r="J62" s="328"/>
      <c r="K62" s="321"/>
    </row>
    <row r="63" s="1" customFormat="1" ht="15" customHeight="1">
      <c r="B63" s="319"/>
      <c r="C63" s="325"/>
      <c r="D63" s="323" t="s">
        <v>1997</v>
      </c>
      <c r="E63" s="323"/>
      <c r="F63" s="323"/>
      <c r="G63" s="323"/>
      <c r="H63" s="323"/>
      <c r="I63" s="323"/>
      <c r="J63" s="323"/>
      <c r="K63" s="321"/>
    </row>
    <row r="64" s="1" customFormat="1" ht="12.75" customHeight="1">
      <c r="B64" s="319"/>
      <c r="C64" s="325"/>
      <c r="D64" s="325"/>
      <c r="E64" s="329"/>
      <c r="F64" s="325"/>
      <c r="G64" s="325"/>
      <c r="H64" s="325"/>
      <c r="I64" s="325"/>
      <c r="J64" s="325"/>
      <c r="K64" s="321"/>
    </row>
    <row r="65" s="1" customFormat="1" ht="15" customHeight="1">
      <c r="B65" s="319"/>
      <c r="C65" s="325"/>
      <c r="D65" s="323" t="s">
        <v>1998</v>
      </c>
      <c r="E65" s="323"/>
      <c r="F65" s="323"/>
      <c r="G65" s="323"/>
      <c r="H65" s="323"/>
      <c r="I65" s="323"/>
      <c r="J65" s="323"/>
      <c r="K65" s="321"/>
    </row>
    <row r="66" s="1" customFormat="1" ht="15" customHeight="1">
      <c r="B66" s="319"/>
      <c r="C66" s="325"/>
      <c r="D66" s="328" t="s">
        <v>1999</v>
      </c>
      <c r="E66" s="328"/>
      <c r="F66" s="328"/>
      <c r="G66" s="328"/>
      <c r="H66" s="328"/>
      <c r="I66" s="328"/>
      <c r="J66" s="328"/>
      <c r="K66" s="321"/>
    </row>
    <row r="67" s="1" customFormat="1" ht="15" customHeight="1">
      <c r="B67" s="319"/>
      <c r="C67" s="325"/>
      <c r="D67" s="323" t="s">
        <v>2000</v>
      </c>
      <c r="E67" s="323"/>
      <c r="F67" s="323"/>
      <c r="G67" s="323"/>
      <c r="H67" s="323"/>
      <c r="I67" s="323"/>
      <c r="J67" s="323"/>
      <c r="K67" s="321"/>
    </row>
    <row r="68" s="1" customFormat="1" ht="15" customHeight="1">
      <c r="B68" s="319"/>
      <c r="C68" s="325"/>
      <c r="D68" s="323" t="s">
        <v>2001</v>
      </c>
      <c r="E68" s="323"/>
      <c r="F68" s="323"/>
      <c r="G68" s="323"/>
      <c r="H68" s="323"/>
      <c r="I68" s="323"/>
      <c r="J68" s="323"/>
      <c r="K68" s="321"/>
    </row>
    <row r="69" s="1" customFormat="1" ht="15" customHeight="1">
      <c r="B69" s="319"/>
      <c r="C69" s="325"/>
      <c r="D69" s="323" t="s">
        <v>2002</v>
      </c>
      <c r="E69" s="323"/>
      <c r="F69" s="323"/>
      <c r="G69" s="323"/>
      <c r="H69" s="323"/>
      <c r="I69" s="323"/>
      <c r="J69" s="323"/>
      <c r="K69" s="321"/>
    </row>
    <row r="70" s="1" customFormat="1" ht="15" customHeight="1">
      <c r="B70" s="319"/>
      <c r="C70" s="325"/>
      <c r="D70" s="323" t="s">
        <v>2003</v>
      </c>
      <c r="E70" s="323"/>
      <c r="F70" s="323"/>
      <c r="G70" s="323"/>
      <c r="H70" s="323"/>
      <c r="I70" s="323"/>
      <c r="J70" s="323"/>
      <c r="K70" s="321"/>
    </row>
    <row r="71" s="1" customFormat="1" ht="12.75" customHeight="1">
      <c r="B71" s="330"/>
      <c r="C71" s="331"/>
      <c r="D71" s="331"/>
      <c r="E71" s="331"/>
      <c r="F71" s="331"/>
      <c r="G71" s="331"/>
      <c r="H71" s="331"/>
      <c r="I71" s="331"/>
      <c r="J71" s="331"/>
      <c r="K71" s="332"/>
    </row>
    <row r="72" s="1" customFormat="1" ht="18.75" customHeight="1">
      <c r="B72" s="333"/>
      <c r="C72" s="333"/>
      <c r="D72" s="333"/>
      <c r="E72" s="333"/>
      <c r="F72" s="333"/>
      <c r="G72" s="333"/>
      <c r="H72" s="333"/>
      <c r="I72" s="333"/>
      <c r="J72" s="333"/>
      <c r="K72" s="334"/>
    </row>
    <row r="73" s="1" customFormat="1" ht="18.75" customHeight="1">
      <c r="B73" s="334"/>
      <c r="C73" s="334"/>
      <c r="D73" s="334"/>
      <c r="E73" s="334"/>
      <c r="F73" s="334"/>
      <c r="G73" s="334"/>
      <c r="H73" s="334"/>
      <c r="I73" s="334"/>
      <c r="J73" s="334"/>
      <c r="K73" s="334"/>
    </row>
    <row r="74" s="1" customFormat="1" ht="7.5" customHeight="1">
      <c r="B74" s="335"/>
      <c r="C74" s="336"/>
      <c r="D74" s="336"/>
      <c r="E74" s="336"/>
      <c r="F74" s="336"/>
      <c r="G74" s="336"/>
      <c r="H74" s="336"/>
      <c r="I74" s="336"/>
      <c r="J74" s="336"/>
      <c r="K74" s="337"/>
    </row>
    <row r="75" s="1" customFormat="1" ht="45" customHeight="1">
      <c r="B75" s="338"/>
      <c r="C75" s="339" t="s">
        <v>2004</v>
      </c>
      <c r="D75" s="339"/>
      <c r="E75" s="339"/>
      <c r="F75" s="339"/>
      <c r="G75" s="339"/>
      <c r="H75" s="339"/>
      <c r="I75" s="339"/>
      <c r="J75" s="339"/>
      <c r="K75" s="340"/>
    </row>
    <row r="76" s="1" customFormat="1" ht="17.25" customHeight="1">
      <c r="B76" s="338"/>
      <c r="C76" s="341" t="s">
        <v>2005</v>
      </c>
      <c r="D76" s="341"/>
      <c r="E76" s="341"/>
      <c r="F76" s="341" t="s">
        <v>2006</v>
      </c>
      <c r="G76" s="342"/>
      <c r="H76" s="341" t="s">
        <v>61</v>
      </c>
      <c r="I76" s="341" t="s">
        <v>64</v>
      </c>
      <c r="J76" s="341" t="s">
        <v>2007</v>
      </c>
      <c r="K76" s="340"/>
    </row>
    <row r="77" s="1" customFormat="1" ht="17.25" customHeight="1">
      <c r="B77" s="338"/>
      <c r="C77" s="343" t="s">
        <v>2008</v>
      </c>
      <c r="D77" s="343"/>
      <c r="E77" s="343"/>
      <c r="F77" s="344" t="s">
        <v>2009</v>
      </c>
      <c r="G77" s="345"/>
      <c r="H77" s="343"/>
      <c r="I77" s="343"/>
      <c r="J77" s="343" t="s">
        <v>2010</v>
      </c>
      <c r="K77" s="340"/>
    </row>
    <row r="78" s="1" customFormat="1" ht="5.25" customHeight="1">
      <c r="B78" s="338"/>
      <c r="C78" s="346"/>
      <c r="D78" s="346"/>
      <c r="E78" s="346"/>
      <c r="F78" s="346"/>
      <c r="G78" s="347"/>
      <c r="H78" s="346"/>
      <c r="I78" s="346"/>
      <c r="J78" s="346"/>
      <c r="K78" s="340"/>
    </row>
    <row r="79" s="1" customFormat="1" ht="15" customHeight="1">
      <c r="B79" s="338"/>
      <c r="C79" s="326" t="s">
        <v>60</v>
      </c>
      <c r="D79" s="348"/>
      <c r="E79" s="348"/>
      <c r="F79" s="349" t="s">
        <v>2011</v>
      </c>
      <c r="G79" s="350"/>
      <c r="H79" s="326" t="s">
        <v>2012</v>
      </c>
      <c r="I79" s="326" t="s">
        <v>2013</v>
      </c>
      <c r="J79" s="326">
        <v>20</v>
      </c>
      <c r="K79" s="340"/>
    </row>
    <row r="80" s="1" customFormat="1" ht="15" customHeight="1">
      <c r="B80" s="338"/>
      <c r="C80" s="326" t="s">
        <v>2014</v>
      </c>
      <c r="D80" s="326"/>
      <c r="E80" s="326"/>
      <c r="F80" s="349" t="s">
        <v>2011</v>
      </c>
      <c r="G80" s="350"/>
      <c r="H80" s="326" t="s">
        <v>2015</v>
      </c>
      <c r="I80" s="326" t="s">
        <v>2013</v>
      </c>
      <c r="J80" s="326">
        <v>120</v>
      </c>
      <c r="K80" s="340"/>
    </row>
    <row r="81" s="1" customFormat="1" ht="15" customHeight="1">
      <c r="B81" s="351"/>
      <c r="C81" s="326" t="s">
        <v>2016</v>
      </c>
      <c r="D81" s="326"/>
      <c r="E81" s="326"/>
      <c r="F81" s="349" t="s">
        <v>2017</v>
      </c>
      <c r="G81" s="350"/>
      <c r="H81" s="326" t="s">
        <v>2018</v>
      </c>
      <c r="I81" s="326" t="s">
        <v>2013</v>
      </c>
      <c r="J81" s="326">
        <v>50</v>
      </c>
      <c r="K81" s="340"/>
    </row>
    <row r="82" s="1" customFormat="1" ht="15" customHeight="1">
      <c r="B82" s="351"/>
      <c r="C82" s="326" t="s">
        <v>2019</v>
      </c>
      <c r="D82" s="326"/>
      <c r="E82" s="326"/>
      <c r="F82" s="349" t="s">
        <v>2011</v>
      </c>
      <c r="G82" s="350"/>
      <c r="H82" s="326" t="s">
        <v>2020</v>
      </c>
      <c r="I82" s="326" t="s">
        <v>2021</v>
      </c>
      <c r="J82" s="326"/>
      <c r="K82" s="340"/>
    </row>
    <row r="83" s="1" customFormat="1" ht="15" customHeight="1">
      <c r="B83" s="351"/>
      <c r="C83" s="352" t="s">
        <v>2022</v>
      </c>
      <c r="D83" s="352"/>
      <c r="E83" s="352"/>
      <c r="F83" s="353" t="s">
        <v>2017</v>
      </c>
      <c r="G83" s="352"/>
      <c r="H83" s="352" t="s">
        <v>2023</v>
      </c>
      <c r="I83" s="352" t="s">
        <v>2013</v>
      </c>
      <c r="J83" s="352">
        <v>15</v>
      </c>
      <c r="K83" s="340"/>
    </row>
    <row r="84" s="1" customFormat="1" ht="15" customHeight="1">
      <c r="B84" s="351"/>
      <c r="C84" s="352" t="s">
        <v>2024</v>
      </c>
      <c r="D84" s="352"/>
      <c r="E84" s="352"/>
      <c r="F84" s="353" t="s">
        <v>2017</v>
      </c>
      <c r="G84" s="352"/>
      <c r="H84" s="352" t="s">
        <v>2025</v>
      </c>
      <c r="I84" s="352" t="s">
        <v>2013</v>
      </c>
      <c r="J84" s="352">
        <v>15</v>
      </c>
      <c r="K84" s="340"/>
    </row>
    <row r="85" s="1" customFormat="1" ht="15" customHeight="1">
      <c r="B85" s="351"/>
      <c r="C85" s="352" t="s">
        <v>2026</v>
      </c>
      <c r="D85" s="352"/>
      <c r="E85" s="352"/>
      <c r="F85" s="353" t="s">
        <v>2017</v>
      </c>
      <c r="G85" s="352"/>
      <c r="H85" s="352" t="s">
        <v>2027</v>
      </c>
      <c r="I85" s="352" t="s">
        <v>2013</v>
      </c>
      <c r="J85" s="352">
        <v>20</v>
      </c>
      <c r="K85" s="340"/>
    </row>
    <row r="86" s="1" customFormat="1" ht="15" customHeight="1">
      <c r="B86" s="351"/>
      <c r="C86" s="352" t="s">
        <v>2028</v>
      </c>
      <c r="D86" s="352"/>
      <c r="E86" s="352"/>
      <c r="F86" s="353" t="s">
        <v>2017</v>
      </c>
      <c r="G86" s="352"/>
      <c r="H86" s="352" t="s">
        <v>2029</v>
      </c>
      <c r="I86" s="352" t="s">
        <v>2013</v>
      </c>
      <c r="J86" s="352">
        <v>20</v>
      </c>
      <c r="K86" s="340"/>
    </row>
    <row r="87" s="1" customFormat="1" ht="15" customHeight="1">
      <c r="B87" s="351"/>
      <c r="C87" s="326" t="s">
        <v>2030</v>
      </c>
      <c r="D87" s="326"/>
      <c r="E87" s="326"/>
      <c r="F87" s="349" t="s">
        <v>2017</v>
      </c>
      <c r="G87" s="350"/>
      <c r="H87" s="326" t="s">
        <v>2031</v>
      </c>
      <c r="I87" s="326" t="s">
        <v>2013</v>
      </c>
      <c r="J87" s="326">
        <v>50</v>
      </c>
      <c r="K87" s="340"/>
    </row>
    <row r="88" s="1" customFormat="1" ht="15" customHeight="1">
      <c r="B88" s="351"/>
      <c r="C88" s="326" t="s">
        <v>2032</v>
      </c>
      <c r="D88" s="326"/>
      <c r="E88" s="326"/>
      <c r="F88" s="349" t="s">
        <v>2017</v>
      </c>
      <c r="G88" s="350"/>
      <c r="H88" s="326" t="s">
        <v>2033</v>
      </c>
      <c r="I88" s="326" t="s">
        <v>2013</v>
      </c>
      <c r="J88" s="326">
        <v>20</v>
      </c>
      <c r="K88" s="340"/>
    </row>
    <row r="89" s="1" customFormat="1" ht="15" customHeight="1">
      <c r="B89" s="351"/>
      <c r="C89" s="326" t="s">
        <v>2034</v>
      </c>
      <c r="D89" s="326"/>
      <c r="E89" s="326"/>
      <c r="F89" s="349" t="s">
        <v>2017</v>
      </c>
      <c r="G89" s="350"/>
      <c r="H89" s="326" t="s">
        <v>2035</v>
      </c>
      <c r="I89" s="326" t="s">
        <v>2013</v>
      </c>
      <c r="J89" s="326">
        <v>20</v>
      </c>
      <c r="K89" s="340"/>
    </row>
    <row r="90" s="1" customFormat="1" ht="15" customHeight="1">
      <c r="B90" s="351"/>
      <c r="C90" s="326" t="s">
        <v>2036</v>
      </c>
      <c r="D90" s="326"/>
      <c r="E90" s="326"/>
      <c r="F90" s="349" t="s">
        <v>2017</v>
      </c>
      <c r="G90" s="350"/>
      <c r="H90" s="326" t="s">
        <v>2037</v>
      </c>
      <c r="I90" s="326" t="s">
        <v>2013</v>
      </c>
      <c r="J90" s="326">
        <v>50</v>
      </c>
      <c r="K90" s="340"/>
    </row>
    <row r="91" s="1" customFormat="1" ht="15" customHeight="1">
      <c r="B91" s="351"/>
      <c r="C91" s="326" t="s">
        <v>2038</v>
      </c>
      <c r="D91" s="326"/>
      <c r="E91" s="326"/>
      <c r="F91" s="349" t="s">
        <v>2017</v>
      </c>
      <c r="G91" s="350"/>
      <c r="H91" s="326" t="s">
        <v>2038</v>
      </c>
      <c r="I91" s="326" t="s">
        <v>2013</v>
      </c>
      <c r="J91" s="326">
        <v>50</v>
      </c>
      <c r="K91" s="340"/>
    </row>
    <row r="92" s="1" customFormat="1" ht="15" customHeight="1">
      <c r="B92" s="351"/>
      <c r="C92" s="326" t="s">
        <v>2039</v>
      </c>
      <c r="D92" s="326"/>
      <c r="E92" s="326"/>
      <c r="F92" s="349" t="s">
        <v>2017</v>
      </c>
      <c r="G92" s="350"/>
      <c r="H92" s="326" t="s">
        <v>2040</v>
      </c>
      <c r="I92" s="326" t="s">
        <v>2013</v>
      </c>
      <c r="J92" s="326">
        <v>255</v>
      </c>
      <c r="K92" s="340"/>
    </row>
    <row r="93" s="1" customFormat="1" ht="15" customHeight="1">
      <c r="B93" s="351"/>
      <c r="C93" s="326" t="s">
        <v>2041</v>
      </c>
      <c r="D93" s="326"/>
      <c r="E93" s="326"/>
      <c r="F93" s="349" t="s">
        <v>2011</v>
      </c>
      <c r="G93" s="350"/>
      <c r="H93" s="326" t="s">
        <v>2042</v>
      </c>
      <c r="I93" s="326" t="s">
        <v>2043</v>
      </c>
      <c r="J93" s="326"/>
      <c r="K93" s="340"/>
    </row>
    <row r="94" s="1" customFormat="1" ht="15" customHeight="1">
      <c r="B94" s="351"/>
      <c r="C94" s="326" t="s">
        <v>2044</v>
      </c>
      <c r="D94" s="326"/>
      <c r="E94" s="326"/>
      <c r="F94" s="349" t="s">
        <v>2011</v>
      </c>
      <c r="G94" s="350"/>
      <c r="H94" s="326" t="s">
        <v>2045</v>
      </c>
      <c r="I94" s="326" t="s">
        <v>2046</v>
      </c>
      <c r="J94" s="326"/>
      <c r="K94" s="340"/>
    </row>
    <row r="95" s="1" customFormat="1" ht="15" customHeight="1">
      <c r="B95" s="351"/>
      <c r="C95" s="326" t="s">
        <v>2047</v>
      </c>
      <c r="D95" s="326"/>
      <c r="E95" s="326"/>
      <c r="F95" s="349" t="s">
        <v>2011</v>
      </c>
      <c r="G95" s="350"/>
      <c r="H95" s="326" t="s">
        <v>2047</v>
      </c>
      <c r="I95" s="326" t="s">
        <v>2046</v>
      </c>
      <c r="J95" s="326"/>
      <c r="K95" s="340"/>
    </row>
    <row r="96" s="1" customFormat="1" ht="15" customHeight="1">
      <c r="B96" s="351"/>
      <c r="C96" s="326" t="s">
        <v>45</v>
      </c>
      <c r="D96" s="326"/>
      <c r="E96" s="326"/>
      <c r="F96" s="349" t="s">
        <v>2011</v>
      </c>
      <c r="G96" s="350"/>
      <c r="H96" s="326" t="s">
        <v>2048</v>
      </c>
      <c r="I96" s="326" t="s">
        <v>2046</v>
      </c>
      <c r="J96" s="326"/>
      <c r="K96" s="340"/>
    </row>
    <row r="97" s="1" customFormat="1" ht="15" customHeight="1">
      <c r="B97" s="351"/>
      <c r="C97" s="326" t="s">
        <v>55</v>
      </c>
      <c r="D97" s="326"/>
      <c r="E97" s="326"/>
      <c r="F97" s="349" t="s">
        <v>2011</v>
      </c>
      <c r="G97" s="350"/>
      <c r="H97" s="326" t="s">
        <v>2049</v>
      </c>
      <c r="I97" s="326" t="s">
        <v>2046</v>
      </c>
      <c r="J97" s="326"/>
      <c r="K97" s="340"/>
    </row>
    <row r="98" s="1" customFormat="1" ht="15" customHeight="1">
      <c r="B98" s="354"/>
      <c r="C98" s="355"/>
      <c r="D98" s="355"/>
      <c r="E98" s="355"/>
      <c r="F98" s="355"/>
      <c r="G98" s="355"/>
      <c r="H98" s="355"/>
      <c r="I98" s="355"/>
      <c r="J98" s="355"/>
      <c r="K98" s="356"/>
    </row>
    <row r="99" s="1" customFormat="1" ht="18.75" customHeight="1">
      <c r="B99" s="357"/>
      <c r="C99" s="358"/>
      <c r="D99" s="358"/>
      <c r="E99" s="358"/>
      <c r="F99" s="358"/>
      <c r="G99" s="358"/>
      <c r="H99" s="358"/>
      <c r="I99" s="358"/>
      <c r="J99" s="358"/>
      <c r="K99" s="357"/>
    </row>
    <row r="100" s="1" customFormat="1" ht="18.75" customHeight="1">
      <c r="B100" s="334"/>
      <c r="C100" s="334"/>
      <c r="D100" s="334"/>
      <c r="E100" s="334"/>
      <c r="F100" s="334"/>
      <c r="G100" s="334"/>
      <c r="H100" s="334"/>
      <c r="I100" s="334"/>
      <c r="J100" s="334"/>
      <c r="K100" s="334"/>
    </row>
    <row r="101" s="1" customFormat="1" ht="7.5" customHeight="1">
      <c r="B101" s="335"/>
      <c r="C101" s="336"/>
      <c r="D101" s="336"/>
      <c r="E101" s="336"/>
      <c r="F101" s="336"/>
      <c r="G101" s="336"/>
      <c r="H101" s="336"/>
      <c r="I101" s="336"/>
      <c r="J101" s="336"/>
      <c r="K101" s="337"/>
    </row>
    <row r="102" s="1" customFormat="1" ht="45" customHeight="1">
      <c r="B102" s="338"/>
      <c r="C102" s="339" t="s">
        <v>2050</v>
      </c>
      <c r="D102" s="339"/>
      <c r="E102" s="339"/>
      <c r="F102" s="339"/>
      <c r="G102" s="339"/>
      <c r="H102" s="339"/>
      <c r="I102" s="339"/>
      <c r="J102" s="339"/>
      <c r="K102" s="340"/>
    </row>
    <row r="103" s="1" customFormat="1" ht="17.25" customHeight="1">
      <c r="B103" s="338"/>
      <c r="C103" s="341" t="s">
        <v>2005</v>
      </c>
      <c r="D103" s="341"/>
      <c r="E103" s="341"/>
      <c r="F103" s="341" t="s">
        <v>2006</v>
      </c>
      <c r="G103" s="342"/>
      <c r="H103" s="341" t="s">
        <v>61</v>
      </c>
      <c r="I103" s="341" t="s">
        <v>64</v>
      </c>
      <c r="J103" s="341" t="s">
        <v>2007</v>
      </c>
      <c r="K103" s="340"/>
    </row>
    <row r="104" s="1" customFormat="1" ht="17.25" customHeight="1">
      <c r="B104" s="338"/>
      <c r="C104" s="343" t="s">
        <v>2008</v>
      </c>
      <c r="D104" s="343"/>
      <c r="E104" s="343"/>
      <c r="F104" s="344" t="s">
        <v>2009</v>
      </c>
      <c r="G104" s="345"/>
      <c r="H104" s="343"/>
      <c r="I104" s="343"/>
      <c r="J104" s="343" t="s">
        <v>2010</v>
      </c>
      <c r="K104" s="340"/>
    </row>
    <row r="105" s="1" customFormat="1" ht="5.25" customHeight="1">
      <c r="B105" s="338"/>
      <c r="C105" s="341"/>
      <c r="D105" s="341"/>
      <c r="E105" s="341"/>
      <c r="F105" s="341"/>
      <c r="G105" s="359"/>
      <c r="H105" s="341"/>
      <c r="I105" s="341"/>
      <c r="J105" s="341"/>
      <c r="K105" s="340"/>
    </row>
    <row r="106" s="1" customFormat="1" ht="15" customHeight="1">
      <c r="B106" s="338"/>
      <c r="C106" s="326" t="s">
        <v>60</v>
      </c>
      <c r="D106" s="348"/>
      <c r="E106" s="348"/>
      <c r="F106" s="349" t="s">
        <v>2011</v>
      </c>
      <c r="G106" s="326"/>
      <c r="H106" s="326" t="s">
        <v>2051</v>
      </c>
      <c r="I106" s="326" t="s">
        <v>2013</v>
      </c>
      <c r="J106" s="326">
        <v>20</v>
      </c>
      <c r="K106" s="340"/>
    </row>
    <row r="107" s="1" customFormat="1" ht="15" customHeight="1">
      <c r="B107" s="338"/>
      <c r="C107" s="326" t="s">
        <v>2014</v>
      </c>
      <c r="D107" s="326"/>
      <c r="E107" s="326"/>
      <c r="F107" s="349" t="s">
        <v>2011</v>
      </c>
      <c r="G107" s="326"/>
      <c r="H107" s="326" t="s">
        <v>2051</v>
      </c>
      <c r="I107" s="326" t="s">
        <v>2013</v>
      </c>
      <c r="J107" s="326">
        <v>120</v>
      </c>
      <c r="K107" s="340"/>
    </row>
    <row r="108" s="1" customFormat="1" ht="15" customHeight="1">
      <c r="B108" s="351"/>
      <c r="C108" s="326" t="s">
        <v>2016</v>
      </c>
      <c r="D108" s="326"/>
      <c r="E108" s="326"/>
      <c r="F108" s="349" t="s">
        <v>2017</v>
      </c>
      <c r="G108" s="326"/>
      <c r="H108" s="326" t="s">
        <v>2051</v>
      </c>
      <c r="I108" s="326" t="s">
        <v>2013</v>
      </c>
      <c r="J108" s="326">
        <v>50</v>
      </c>
      <c r="K108" s="340"/>
    </row>
    <row r="109" s="1" customFormat="1" ht="15" customHeight="1">
      <c r="B109" s="351"/>
      <c r="C109" s="326" t="s">
        <v>2019</v>
      </c>
      <c r="D109" s="326"/>
      <c r="E109" s="326"/>
      <c r="F109" s="349" t="s">
        <v>2011</v>
      </c>
      <c r="G109" s="326"/>
      <c r="H109" s="326" t="s">
        <v>2051</v>
      </c>
      <c r="I109" s="326" t="s">
        <v>2021</v>
      </c>
      <c r="J109" s="326"/>
      <c r="K109" s="340"/>
    </row>
    <row r="110" s="1" customFormat="1" ht="15" customHeight="1">
      <c r="B110" s="351"/>
      <c r="C110" s="326" t="s">
        <v>2030</v>
      </c>
      <c r="D110" s="326"/>
      <c r="E110" s="326"/>
      <c r="F110" s="349" t="s">
        <v>2017</v>
      </c>
      <c r="G110" s="326"/>
      <c r="H110" s="326" t="s">
        <v>2051</v>
      </c>
      <c r="I110" s="326" t="s">
        <v>2013</v>
      </c>
      <c r="J110" s="326">
        <v>50</v>
      </c>
      <c r="K110" s="340"/>
    </row>
    <row r="111" s="1" customFormat="1" ht="15" customHeight="1">
      <c r="B111" s="351"/>
      <c r="C111" s="326" t="s">
        <v>2038</v>
      </c>
      <c r="D111" s="326"/>
      <c r="E111" s="326"/>
      <c r="F111" s="349" t="s">
        <v>2017</v>
      </c>
      <c r="G111" s="326"/>
      <c r="H111" s="326" t="s">
        <v>2051</v>
      </c>
      <c r="I111" s="326" t="s">
        <v>2013</v>
      </c>
      <c r="J111" s="326">
        <v>50</v>
      </c>
      <c r="K111" s="340"/>
    </row>
    <row r="112" s="1" customFormat="1" ht="15" customHeight="1">
      <c r="B112" s="351"/>
      <c r="C112" s="326" t="s">
        <v>2036</v>
      </c>
      <c r="D112" s="326"/>
      <c r="E112" s="326"/>
      <c r="F112" s="349" t="s">
        <v>2017</v>
      </c>
      <c r="G112" s="326"/>
      <c r="H112" s="326" t="s">
        <v>2051</v>
      </c>
      <c r="I112" s="326" t="s">
        <v>2013</v>
      </c>
      <c r="J112" s="326">
        <v>50</v>
      </c>
      <c r="K112" s="340"/>
    </row>
    <row r="113" s="1" customFormat="1" ht="15" customHeight="1">
      <c r="B113" s="351"/>
      <c r="C113" s="326" t="s">
        <v>60</v>
      </c>
      <c r="D113" s="326"/>
      <c r="E113" s="326"/>
      <c r="F113" s="349" t="s">
        <v>2011</v>
      </c>
      <c r="G113" s="326"/>
      <c r="H113" s="326" t="s">
        <v>2052</v>
      </c>
      <c r="I113" s="326" t="s">
        <v>2013</v>
      </c>
      <c r="J113" s="326">
        <v>20</v>
      </c>
      <c r="K113" s="340"/>
    </row>
    <row r="114" s="1" customFormat="1" ht="15" customHeight="1">
      <c r="B114" s="351"/>
      <c r="C114" s="326" t="s">
        <v>2053</v>
      </c>
      <c r="D114" s="326"/>
      <c r="E114" s="326"/>
      <c r="F114" s="349" t="s">
        <v>2011</v>
      </c>
      <c r="G114" s="326"/>
      <c r="H114" s="326" t="s">
        <v>2054</v>
      </c>
      <c r="I114" s="326" t="s">
        <v>2013</v>
      </c>
      <c r="J114" s="326">
        <v>120</v>
      </c>
      <c r="K114" s="340"/>
    </row>
    <row r="115" s="1" customFormat="1" ht="15" customHeight="1">
      <c r="B115" s="351"/>
      <c r="C115" s="326" t="s">
        <v>45</v>
      </c>
      <c r="D115" s="326"/>
      <c r="E115" s="326"/>
      <c r="F115" s="349" t="s">
        <v>2011</v>
      </c>
      <c r="G115" s="326"/>
      <c r="H115" s="326" t="s">
        <v>2055</v>
      </c>
      <c r="I115" s="326" t="s">
        <v>2046</v>
      </c>
      <c r="J115" s="326"/>
      <c r="K115" s="340"/>
    </row>
    <row r="116" s="1" customFormat="1" ht="15" customHeight="1">
      <c r="B116" s="351"/>
      <c r="C116" s="326" t="s">
        <v>55</v>
      </c>
      <c r="D116" s="326"/>
      <c r="E116" s="326"/>
      <c r="F116" s="349" t="s">
        <v>2011</v>
      </c>
      <c r="G116" s="326"/>
      <c r="H116" s="326" t="s">
        <v>2056</v>
      </c>
      <c r="I116" s="326" t="s">
        <v>2046</v>
      </c>
      <c r="J116" s="326"/>
      <c r="K116" s="340"/>
    </row>
    <row r="117" s="1" customFormat="1" ht="15" customHeight="1">
      <c r="B117" s="351"/>
      <c r="C117" s="326" t="s">
        <v>64</v>
      </c>
      <c r="D117" s="326"/>
      <c r="E117" s="326"/>
      <c r="F117" s="349" t="s">
        <v>2011</v>
      </c>
      <c r="G117" s="326"/>
      <c r="H117" s="326" t="s">
        <v>2057</v>
      </c>
      <c r="I117" s="326" t="s">
        <v>2058</v>
      </c>
      <c r="J117" s="326"/>
      <c r="K117" s="340"/>
    </row>
    <row r="118" s="1" customFormat="1" ht="15" customHeight="1">
      <c r="B118" s="354"/>
      <c r="C118" s="360"/>
      <c r="D118" s="360"/>
      <c r="E118" s="360"/>
      <c r="F118" s="360"/>
      <c r="G118" s="360"/>
      <c r="H118" s="360"/>
      <c r="I118" s="360"/>
      <c r="J118" s="360"/>
      <c r="K118" s="356"/>
    </row>
    <row r="119" s="1" customFormat="1" ht="18.75" customHeight="1">
      <c r="B119" s="361"/>
      <c r="C119" s="362"/>
      <c r="D119" s="362"/>
      <c r="E119" s="362"/>
      <c r="F119" s="363"/>
      <c r="G119" s="362"/>
      <c r="H119" s="362"/>
      <c r="I119" s="362"/>
      <c r="J119" s="362"/>
      <c r="K119" s="361"/>
    </row>
    <row r="120" s="1" customFormat="1" ht="18.75" customHeight="1">
      <c r="B120" s="334"/>
      <c r="C120" s="334"/>
      <c r="D120" s="334"/>
      <c r="E120" s="334"/>
      <c r="F120" s="334"/>
      <c r="G120" s="334"/>
      <c r="H120" s="334"/>
      <c r="I120" s="334"/>
      <c r="J120" s="334"/>
      <c r="K120" s="334"/>
    </row>
    <row r="121" s="1" customFormat="1" ht="7.5" customHeight="1">
      <c r="B121" s="364"/>
      <c r="C121" s="365"/>
      <c r="D121" s="365"/>
      <c r="E121" s="365"/>
      <c r="F121" s="365"/>
      <c r="G121" s="365"/>
      <c r="H121" s="365"/>
      <c r="I121" s="365"/>
      <c r="J121" s="365"/>
      <c r="K121" s="366"/>
    </row>
    <row r="122" s="1" customFormat="1" ht="45" customHeight="1">
      <c r="B122" s="367"/>
      <c r="C122" s="317" t="s">
        <v>2059</v>
      </c>
      <c r="D122" s="317"/>
      <c r="E122" s="317"/>
      <c r="F122" s="317"/>
      <c r="G122" s="317"/>
      <c r="H122" s="317"/>
      <c r="I122" s="317"/>
      <c r="J122" s="317"/>
      <c r="K122" s="368"/>
    </row>
    <row r="123" s="1" customFormat="1" ht="17.25" customHeight="1">
      <c r="B123" s="369"/>
      <c r="C123" s="341" t="s">
        <v>2005</v>
      </c>
      <c r="D123" s="341"/>
      <c r="E123" s="341"/>
      <c r="F123" s="341" t="s">
        <v>2006</v>
      </c>
      <c r="G123" s="342"/>
      <c r="H123" s="341" t="s">
        <v>61</v>
      </c>
      <c r="I123" s="341" t="s">
        <v>64</v>
      </c>
      <c r="J123" s="341" t="s">
        <v>2007</v>
      </c>
      <c r="K123" s="370"/>
    </row>
    <row r="124" s="1" customFormat="1" ht="17.25" customHeight="1">
      <c r="B124" s="369"/>
      <c r="C124" s="343" t="s">
        <v>2008</v>
      </c>
      <c r="D124" s="343"/>
      <c r="E124" s="343"/>
      <c r="F124" s="344" t="s">
        <v>2009</v>
      </c>
      <c r="G124" s="345"/>
      <c r="H124" s="343"/>
      <c r="I124" s="343"/>
      <c r="J124" s="343" t="s">
        <v>2010</v>
      </c>
      <c r="K124" s="370"/>
    </row>
    <row r="125" s="1" customFormat="1" ht="5.25" customHeight="1">
      <c r="B125" s="371"/>
      <c r="C125" s="346"/>
      <c r="D125" s="346"/>
      <c r="E125" s="346"/>
      <c r="F125" s="346"/>
      <c r="G125" s="372"/>
      <c r="H125" s="346"/>
      <c r="I125" s="346"/>
      <c r="J125" s="346"/>
      <c r="K125" s="373"/>
    </row>
    <row r="126" s="1" customFormat="1" ht="15" customHeight="1">
      <c r="B126" s="371"/>
      <c r="C126" s="326" t="s">
        <v>2014</v>
      </c>
      <c r="D126" s="348"/>
      <c r="E126" s="348"/>
      <c r="F126" s="349" t="s">
        <v>2011</v>
      </c>
      <c r="G126" s="326"/>
      <c r="H126" s="326" t="s">
        <v>2051</v>
      </c>
      <c r="I126" s="326" t="s">
        <v>2013</v>
      </c>
      <c r="J126" s="326">
        <v>120</v>
      </c>
      <c r="K126" s="374"/>
    </row>
    <row r="127" s="1" customFormat="1" ht="15" customHeight="1">
      <c r="B127" s="371"/>
      <c r="C127" s="326" t="s">
        <v>2060</v>
      </c>
      <c r="D127" s="326"/>
      <c r="E127" s="326"/>
      <c r="F127" s="349" t="s">
        <v>2011</v>
      </c>
      <c r="G127" s="326"/>
      <c r="H127" s="326" t="s">
        <v>2061</v>
      </c>
      <c r="I127" s="326" t="s">
        <v>2013</v>
      </c>
      <c r="J127" s="326" t="s">
        <v>2062</v>
      </c>
      <c r="K127" s="374"/>
    </row>
    <row r="128" s="1" customFormat="1" ht="15" customHeight="1">
      <c r="B128" s="371"/>
      <c r="C128" s="326" t="s">
        <v>92</v>
      </c>
      <c r="D128" s="326"/>
      <c r="E128" s="326"/>
      <c r="F128" s="349" t="s">
        <v>2011</v>
      </c>
      <c r="G128" s="326"/>
      <c r="H128" s="326" t="s">
        <v>2063</v>
      </c>
      <c r="I128" s="326" t="s">
        <v>2013</v>
      </c>
      <c r="J128" s="326" t="s">
        <v>2062</v>
      </c>
      <c r="K128" s="374"/>
    </row>
    <row r="129" s="1" customFormat="1" ht="15" customHeight="1">
      <c r="B129" s="371"/>
      <c r="C129" s="326" t="s">
        <v>2022</v>
      </c>
      <c r="D129" s="326"/>
      <c r="E129" s="326"/>
      <c r="F129" s="349" t="s">
        <v>2017</v>
      </c>
      <c r="G129" s="326"/>
      <c r="H129" s="326" t="s">
        <v>2023</v>
      </c>
      <c r="I129" s="326" t="s">
        <v>2013</v>
      </c>
      <c r="J129" s="326">
        <v>15</v>
      </c>
      <c r="K129" s="374"/>
    </row>
    <row r="130" s="1" customFormat="1" ht="15" customHeight="1">
      <c r="B130" s="371"/>
      <c r="C130" s="352" t="s">
        <v>2024</v>
      </c>
      <c r="D130" s="352"/>
      <c r="E130" s="352"/>
      <c r="F130" s="353" t="s">
        <v>2017</v>
      </c>
      <c r="G130" s="352"/>
      <c r="H130" s="352" t="s">
        <v>2025</v>
      </c>
      <c r="I130" s="352" t="s">
        <v>2013</v>
      </c>
      <c r="J130" s="352">
        <v>15</v>
      </c>
      <c r="K130" s="374"/>
    </row>
    <row r="131" s="1" customFormat="1" ht="15" customHeight="1">
      <c r="B131" s="371"/>
      <c r="C131" s="352" t="s">
        <v>2026</v>
      </c>
      <c r="D131" s="352"/>
      <c r="E131" s="352"/>
      <c r="F131" s="353" t="s">
        <v>2017</v>
      </c>
      <c r="G131" s="352"/>
      <c r="H131" s="352" t="s">
        <v>2027</v>
      </c>
      <c r="I131" s="352" t="s">
        <v>2013</v>
      </c>
      <c r="J131" s="352">
        <v>20</v>
      </c>
      <c r="K131" s="374"/>
    </row>
    <row r="132" s="1" customFormat="1" ht="15" customHeight="1">
      <c r="B132" s="371"/>
      <c r="C132" s="352" t="s">
        <v>2028</v>
      </c>
      <c r="D132" s="352"/>
      <c r="E132" s="352"/>
      <c r="F132" s="353" t="s">
        <v>2017</v>
      </c>
      <c r="G132" s="352"/>
      <c r="H132" s="352" t="s">
        <v>2029</v>
      </c>
      <c r="I132" s="352" t="s">
        <v>2013</v>
      </c>
      <c r="J132" s="352">
        <v>20</v>
      </c>
      <c r="K132" s="374"/>
    </row>
    <row r="133" s="1" customFormat="1" ht="15" customHeight="1">
      <c r="B133" s="371"/>
      <c r="C133" s="326" t="s">
        <v>2016</v>
      </c>
      <c r="D133" s="326"/>
      <c r="E133" s="326"/>
      <c r="F133" s="349" t="s">
        <v>2017</v>
      </c>
      <c r="G133" s="326"/>
      <c r="H133" s="326" t="s">
        <v>2051</v>
      </c>
      <c r="I133" s="326" t="s">
        <v>2013</v>
      </c>
      <c r="J133" s="326">
        <v>50</v>
      </c>
      <c r="K133" s="374"/>
    </row>
    <row r="134" s="1" customFormat="1" ht="15" customHeight="1">
      <c r="B134" s="371"/>
      <c r="C134" s="326" t="s">
        <v>2030</v>
      </c>
      <c r="D134" s="326"/>
      <c r="E134" s="326"/>
      <c r="F134" s="349" t="s">
        <v>2017</v>
      </c>
      <c r="G134" s="326"/>
      <c r="H134" s="326" t="s">
        <v>2051</v>
      </c>
      <c r="I134" s="326" t="s">
        <v>2013</v>
      </c>
      <c r="J134" s="326">
        <v>50</v>
      </c>
      <c r="K134" s="374"/>
    </row>
    <row r="135" s="1" customFormat="1" ht="15" customHeight="1">
      <c r="B135" s="371"/>
      <c r="C135" s="326" t="s">
        <v>2036</v>
      </c>
      <c r="D135" s="326"/>
      <c r="E135" s="326"/>
      <c r="F135" s="349" t="s">
        <v>2017</v>
      </c>
      <c r="G135" s="326"/>
      <c r="H135" s="326" t="s">
        <v>2051</v>
      </c>
      <c r="I135" s="326" t="s">
        <v>2013</v>
      </c>
      <c r="J135" s="326">
        <v>50</v>
      </c>
      <c r="K135" s="374"/>
    </row>
    <row r="136" s="1" customFormat="1" ht="15" customHeight="1">
      <c r="B136" s="371"/>
      <c r="C136" s="326" t="s">
        <v>2038</v>
      </c>
      <c r="D136" s="326"/>
      <c r="E136" s="326"/>
      <c r="F136" s="349" t="s">
        <v>2017</v>
      </c>
      <c r="G136" s="326"/>
      <c r="H136" s="326" t="s">
        <v>2051</v>
      </c>
      <c r="I136" s="326" t="s">
        <v>2013</v>
      </c>
      <c r="J136" s="326">
        <v>50</v>
      </c>
      <c r="K136" s="374"/>
    </row>
    <row r="137" s="1" customFormat="1" ht="15" customHeight="1">
      <c r="B137" s="371"/>
      <c r="C137" s="326" t="s">
        <v>2039</v>
      </c>
      <c r="D137" s="326"/>
      <c r="E137" s="326"/>
      <c r="F137" s="349" t="s">
        <v>2017</v>
      </c>
      <c r="G137" s="326"/>
      <c r="H137" s="326" t="s">
        <v>2064</v>
      </c>
      <c r="I137" s="326" t="s">
        <v>2013</v>
      </c>
      <c r="J137" s="326">
        <v>255</v>
      </c>
      <c r="K137" s="374"/>
    </row>
    <row r="138" s="1" customFormat="1" ht="15" customHeight="1">
      <c r="B138" s="371"/>
      <c r="C138" s="326" t="s">
        <v>2041</v>
      </c>
      <c r="D138" s="326"/>
      <c r="E138" s="326"/>
      <c r="F138" s="349" t="s">
        <v>2011</v>
      </c>
      <c r="G138" s="326"/>
      <c r="H138" s="326" t="s">
        <v>2065</v>
      </c>
      <c r="I138" s="326" t="s">
        <v>2043</v>
      </c>
      <c r="J138" s="326"/>
      <c r="K138" s="374"/>
    </row>
    <row r="139" s="1" customFormat="1" ht="15" customHeight="1">
      <c r="B139" s="371"/>
      <c r="C139" s="326" t="s">
        <v>2044</v>
      </c>
      <c r="D139" s="326"/>
      <c r="E139" s="326"/>
      <c r="F139" s="349" t="s">
        <v>2011</v>
      </c>
      <c r="G139" s="326"/>
      <c r="H139" s="326" t="s">
        <v>2066</v>
      </c>
      <c r="I139" s="326" t="s">
        <v>2046</v>
      </c>
      <c r="J139" s="326"/>
      <c r="K139" s="374"/>
    </row>
    <row r="140" s="1" customFormat="1" ht="15" customHeight="1">
      <c r="B140" s="371"/>
      <c r="C140" s="326" t="s">
        <v>2047</v>
      </c>
      <c r="D140" s="326"/>
      <c r="E140" s="326"/>
      <c r="F140" s="349" t="s">
        <v>2011</v>
      </c>
      <c r="G140" s="326"/>
      <c r="H140" s="326" t="s">
        <v>2047</v>
      </c>
      <c r="I140" s="326" t="s">
        <v>2046</v>
      </c>
      <c r="J140" s="326"/>
      <c r="K140" s="374"/>
    </row>
    <row r="141" s="1" customFormat="1" ht="15" customHeight="1">
      <c r="B141" s="371"/>
      <c r="C141" s="326" t="s">
        <v>45</v>
      </c>
      <c r="D141" s="326"/>
      <c r="E141" s="326"/>
      <c r="F141" s="349" t="s">
        <v>2011</v>
      </c>
      <c r="G141" s="326"/>
      <c r="H141" s="326" t="s">
        <v>2067</v>
      </c>
      <c r="I141" s="326" t="s">
        <v>2046</v>
      </c>
      <c r="J141" s="326"/>
      <c r="K141" s="374"/>
    </row>
    <row r="142" s="1" customFormat="1" ht="15" customHeight="1">
      <c r="B142" s="371"/>
      <c r="C142" s="326" t="s">
        <v>2068</v>
      </c>
      <c r="D142" s="326"/>
      <c r="E142" s="326"/>
      <c r="F142" s="349" t="s">
        <v>2011</v>
      </c>
      <c r="G142" s="326"/>
      <c r="H142" s="326" t="s">
        <v>2069</v>
      </c>
      <c r="I142" s="326" t="s">
        <v>2046</v>
      </c>
      <c r="J142" s="326"/>
      <c r="K142" s="374"/>
    </row>
    <row r="143" s="1" customFormat="1" ht="15" customHeight="1">
      <c r="B143" s="375"/>
      <c r="C143" s="376"/>
      <c r="D143" s="376"/>
      <c r="E143" s="376"/>
      <c r="F143" s="376"/>
      <c r="G143" s="376"/>
      <c r="H143" s="376"/>
      <c r="I143" s="376"/>
      <c r="J143" s="376"/>
      <c r="K143" s="377"/>
    </row>
    <row r="144" s="1" customFormat="1" ht="18.75" customHeight="1">
      <c r="B144" s="362"/>
      <c r="C144" s="362"/>
      <c r="D144" s="362"/>
      <c r="E144" s="362"/>
      <c r="F144" s="363"/>
      <c r="G144" s="362"/>
      <c r="H144" s="362"/>
      <c r="I144" s="362"/>
      <c r="J144" s="362"/>
      <c r="K144" s="362"/>
    </row>
    <row r="145" s="1" customFormat="1" ht="18.75" customHeight="1">
      <c r="B145" s="334"/>
      <c r="C145" s="334"/>
      <c r="D145" s="334"/>
      <c r="E145" s="334"/>
      <c r="F145" s="334"/>
      <c r="G145" s="334"/>
      <c r="H145" s="334"/>
      <c r="I145" s="334"/>
      <c r="J145" s="334"/>
      <c r="K145" s="334"/>
    </row>
    <row r="146" s="1" customFormat="1" ht="7.5" customHeight="1">
      <c r="B146" s="335"/>
      <c r="C146" s="336"/>
      <c r="D146" s="336"/>
      <c r="E146" s="336"/>
      <c r="F146" s="336"/>
      <c r="G146" s="336"/>
      <c r="H146" s="336"/>
      <c r="I146" s="336"/>
      <c r="J146" s="336"/>
      <c r="K146" s="337"/>
    </row>
    <row r="147" s="1" customFormat="1" ht="45" customHeight="1">
      <c r="B147" s="338"/>
      <c r="C147" s="339" t="s">
        <v>2070</v>
      </c>
      <c r="D147" s="339"/>
      <c r="E147" s="339"/>
      <c r="F147" s="339"/>
      <c r="G147" s="339"/>
      <c r="H147" s="339"/>
      <c r="I147" s="339"/>
      <c r="J147" s="339"/>
      <c r="K147" s="340"/>
    </row>
    <row r="148" s="1" customFormat="1" ht="17.25" customHeight="1">
      <c r="B148" s="338"/>
      <c r="C148" s="341" t="s">
        <v>2005</v>
      </c>
      <c r="D148" s="341"/>
      <c r="E148" s="341"/>
      <c r="F148" s="341" t="s">
        <v>2006</v>
      </c>
      <c r="G148" s="342"/>
      <c r="H148" s="341" t="s">
        <v>61</v>
      </c>
      <c r="I148" s="341" t="s">
        <v>64</v>
      </c>
      <c r="J148" s="341" t="s">
        <v>2007</v>
      </c>
      <c r="K148" s="340"/>
    </row>
    <row r="149" s="1" customFormat="1" ht="17.25" customHeight="1">
      <c r="B149" s="338"/>
      <c r="C149" s="343" t="s">
        <v>2008</v>
      </c>
      <c r="D149" s="343"/>
      <c r="E149" s="343"/>
      <c r="F149" s="344" t="s">
        <v>2009</v>
      </c>
      <c r="G149" s="345"/>
      <c r="H149" s="343"/>
      <c r="I149" s="343"/>
      <c r="J149" s="343" t="s">
        <v>2010</v>
      </c>
      <c r="K149" s="340"/>
    </row>
    <row r="150" s="1" customFormat="1" ht="5.25" customHeight="1">
      <c r="B150" s="351"/>
      <c r="C150" s="346"/>
      <c r="D150" s="346"/>
      <c r="E150" s="346"/>
      <c r="F150" s="346"/>
      <c r="G150" s="347"/>
      <c r="H150" s="346"/>
      <c r="I150" s="346"/>
      <c r="J150" s="346"/>
      <c r="K150" s="374"/>
    </row>
    <row r="151" s="1" customFormat="1" ht="15" customHeight="1">
      <c r="B151" s="351"/>
      <c r="C151" s="378" t="s">
        <v>2014</v>
      </c>
      <c r="D151" s="326"/>
      <c r="E151" s="326"/>
      <c r="F151" s="379" t="s">
        <v>2011</v>
      </c>
      <c r="G151" s="326"/>
      <c r="H151" s="378" t="s">
        <v>2051</v>
      </c>
      <c r="I151" s="378" t="s">
        <v>2013</v>
      </c>
      <c r="J151" s="378">
        <v>120</v>
      </c>
      <c r="K151" s="374"/>
    </row>
    <row r="152" s="1" customFormat="1" ht="15" customHeight="1">
      <c r="B152" s="351"/>
      <c r="C152" s="378" t="s">
        <v>2060</v>
      </c>
      <c r="D152" s="326"/>
      <c r="E152" s="326"/>
      <c r="F152" s="379" t="s">
        <v>2011</v>
      </c>
      <c r="G152" s="326"/>
      <c r="H152" s="378" t="s">
        <v>2071</v>
      </c>
      <c r="I152" s="378" t="s">
        <v>2013</v>
      </c>
      <c r="J152" s="378" t="s">
        <v>2062</v>
      </c>
      <c r="K152" s="374"/>
    </row>
    <row r="153" s="1" customFormat="1" ht="15" customHeight="1">
      <c r="B153" s="351"/>
      <c r="C153" s="378" t="s">
        <v>92</v>
      </c>
      <c r="D153" s="326"/>
      <c r="E153" s="326"/>
      <c r="F153" s="379" t="s">
        <v>2011</v>
      </c>
      <c r="G153" s="326"/>
      <c r="H153" s="378" t="s">
        <v>2072</v>
      </c>
      <c r="I153" s="378" t="s">
        <v>2013</v>
      </c>
      <c r="J153" s="378" t="s">
        <v>2062</v>
      </c>
      <c r="K153" s="374"/>
    </row>
    <row r="154" s="1" customFormat="1" ht="15" customHeight="1">
      <c r="B154" s="351"/>
      <c r="C154" s="378" t="s">
        <v>2016</v>
      </c>
      <c r="D154" s="326"/>
      <c r="E154" s="326"/>
      <c r="F154" s="379" t="s">
        <v>2017</v>
      </c>
      <c r="G154" s="326"/>
      <c r="H154" s="378" t="s">
        <v>2051</v>
      </c>
      <c r="I154" s="378" t="s">
        <v>2013</v>
      </c>
      <c r="J154" s="378">
        <v>50</v>
      </c>
      <c r="K154" s="374"/>
    </row>
    <row r="155" s="1" customFormat="1" ht="15" customHeight="1">
      <c r="B155" s="351"/>
      <c r="C155" s="378" t="s">
        <v>2019</v>
      </c>
      <c r="D155" s="326"/>
      <c r="E155" s="326"/>
      <c r="F155" s="379" t="s">
        <v>2011</v>
      </c>
      <c r="G155" s="326"/>
      <c r="H155" s="378" t="s">
        <v>2051</v>
      </c>
      <c r="I155" s="378" t="s">
        <v>2021</v>
      </c>
      <c r="J155" s="378"/>
      <c r="K155" s="374"/>
    </row>
    <row r="156" s="1" customFormat="1" ht="15" customHeight="1">
      <c r="B156" s="351"/>
      <c r="C156" s="378" t="s">
        <v>2030</v>
      </c>
      <c r="D156" s="326"/>
      <c r="E156" s="326"/>
      <c r="F156" s="379" t="s">
        <v>2017</v>
      </c>
      <c r="G156" s="326"/>
      <c r="H156" s="378" t="s">
        <v>2051</v>
      </c>
      <c r="I156" s="378" t="s">
        <v>2013</v>
      </c>
      <c r="J156" s="378">
        <v>50</v>
      </c>
      <c r="K156" s="374"/>
    </row>
    <row r="157" s="1" customFormat="1" ht="15" customHeight="1">
      <c r="B157" s="351"/>
      <c r="C157" s="378" t="s">
        <v>2038</v>
      </c>
      <c r="D157" s="326"/>
      <c r="E157" s="326"/>
      <c r="F157" s="379" t="s">
        <v>2017</v>
      </c>
      <c r="G157" s="326"/>
      <c r="H157" s="378" t="s">
        <v>2051</v>
      </c>
      <c r="I157" s="378" t="s">
        <v>2013</v>
      </c>
      <c r="J157" s="378">
        <v>50</v>
      </c>
      <c r="K157" s="374"/>
    </row>
    <row r="158" s="1" customFormat="1" ht="15" customHeight="1">
      <c r="B158" s="351"/>
      <c r="C158" s="378" t="s">
        <v>2036</v>
      </c>
      <c r="D158" s="326"/>
      <c r="E158" s="326"/>
      <c r="F158" s="379" t="s">
        <v>2017</v>
      </c>
      <c r="G158" s="326"/>
      <c r="H158" s="378" t="s">
        <v>2051</v>
      </c>
      <c r="I158" s="378" t="s">
        <v>2013</v>
      </c>
      <c r="J158" s="378">
        <v>50</v>
      </c>
      <c r="K158" s="374"/>
    </row>
    <row r="159" s="1" customFormat="1" ht="15" customHeight="1">
      <c r="B159" s="351"/>
      <c r="C159" s="378" t="s">
        <v>257</v>
      </c>
      <c r="D159" s="326"/>
      <c r="E159" s="326"/>
      <c r="F159" s="379" t="s">
        <v>2011</v>
      </c>
      <c r="G159" s="326"/>
      <c r="H159" s="378" t="s">
        <v>2073</v>
      </c>
      <c r="I159" s="378" t="s">
        <v>2013</v>
      </c>
      <c r="J159" s="378" t="s">
        <v>2074</v>
      </c>
      <c r="K159" s="374"/>
    </row>
    <row r="160" s="1" customFormat="1" ht="15" customHeight="1">
      <c r="B160" s="351"/>
      <c r="C160" s="378" t="s">
        <v>2075</v>
      </c>
      <c r="D160" s="326"/>
      <c r="E160" s="326"/>
      <c r="F160" s="379" t="s">
        <v>2011</v>
      </c>
      <c r="G160" s="326"/>
      <c r="H160" s="378" t="s">
        <v>2076</v>
      </c>
      <c r="I160" s="378" t="s">
        <v>2046</v>
      </c>
      <c r="J160" s="378"/>
      <c r="K160" s="374"/>
    </row>
    <row r="161" s="1" customFormat="1" ht="15" customHeight="1">
      <c r="B161" s="380"/>
      <c r="C161" s="360"/>
      <c r="D161" s="360"/>
      <c r="E161" s="360"/>
      <c r="F161" s="360"/>
      <c r="G161" s="360"/>
      <c r="H161" s="360"/>
      <c r="I161" s="360"/>
      <c r="J161" s="360"/>
      <c r="K161" s="381"/>
    </row>
    <row r="162" s="1" customFormat="1" ht="18.75" customHeight="1">
      <c r="B162" s="362"/>
      <c r="C162" s="372"/>
      <c r="D162" s="372"/>
      <c r="E162" s="372"/>
      <c r="F162" s="382"/>
      <c r="G162" s="372"/>
      <c r="H162" s="372"/>
      <c r="I162" s="372"/>
      <c r="J162" s="372"/>
      <c r="K162" s="362"/>
    </row>
    <row r="163" s="1" customFormat="1" ht="18.75" customHeight="1">
      <c r="B163" s="334"/>
      <c r="C163" s="334"/>
      <c r="D163" s="334"/>
      <c r="E163" s="334"/>
      <c r="F163" s="334"/>
      <c r="G163" s="334"/>
      <c r="H163" s="334"/>
      <c r="I163" s="334"/>
      <c r="J163" s="334"/>
      <c r="K163" s="334"/>
    </row>
    <row r="164" s="1" customFormat="1" ht="7.5" customHeight="1">
      <c r="B164" s="313"/>
      <c r="C164" s="314"/>
      <c r="D164" s="314"/>
      <c r="E164" s="314"/>
      <c r="F164" s="314"/>
      <c r="G164" s="314"/>
      <c r="H164" s="314"/>
      <c r="I164" s="314"/>
      <c r="J164" s="314"/>
      <c r="K164" s="315"/>
    </row>
    <row r="165" s="1" customFormat="1" ht="45" customHeight="1">
      <c r="B165" s="316"/>
      <c r="C165" s="317" t="s">
        <v>2077</v>
      </c>
      <c r="D165" s="317"/>
      <c r="E165" s="317"/>
      <c r="F165" s="317"/>
      <c r="G165" s="317"/>
      <c r="H165" s="317"/>
      <c r="I165" s="317"/>
      <c r="J165" s="317"/>
      <c r="K165" s="318"/>
    </row>
    <row r="166" s="1" customFormat="1" ht="17.25" customHeight="1">
      <c r="B166" s="316"/>
      <c r="C166" s="341" t="s">
        <v>2005</v>
      </c>
      <c r="D166" s="341"/>
      <c r="E166" s="341"/>
      <c r="F166" s="341" t="s">
        <v>2006</v>
      </c>
      <c r="G166" s="383"/>
      <c r="H166" s="384" t="s">
        <v>61</v>
      </c>
      <c r="I166" s="384" t="s">
        <v>64</v>
      </c>
      <c r="J166" s="341" t="s">
        <v>2007</v>
      </c>
      <c r="K166" s="318"/>
    </row>
    <row r="167" s="1" customFormat="1" ht="17.25" customHeight="1">
      <c r="B167" s="319"/>
      <c r="C167" s="343" t="s">
        <v>2008</v>
      </c>
      <c r="D167" s="343"/>
      <c r="E167" s="343"/>
      <c r="F167" s="344" t="s">
        <v>2009</v>
      </c>
      <c r="G167" s="385"/>
      <c r="H167" s="386"/>
      <c r="I167" s="386"/>
      <c r="J167" s="343" t="s">
        <v>2010</v>
      </c>
      <c r="K167" s="321"/>
    </row>
    <row r="168" s="1" customFormat="1" ht="5.25" customHeight="1">
      <c r="B168" s="351"/>
      <c r="C168" s="346"/>
      <c r="D168" s="346"/>
      <c r="E168" s="346"/>
      <c r="F168" s="346"/>
      <c r="G168" s="347"/>
      <c r="H168" s="346"/>
      <c r="I168" s="346"/>
      <c r="J168" s="346"/>
      <c r="K168" s="374"/>
    </row>
    <row r="169" s="1" customFormat="1" ht="15" customHeight="1">
      <c r="B169" s="351"/>
      <c r="C169" s="326" t="s">
        <v>2014</v>
      </c>
      <c r="D169" s="326"/>
      <c r="E169" s="326"/>
      <c r="F169" s="349" t="s">
        <v>2011</v>
      </c>
      <c r="G169" s="326"/>
      <c r="H169" s="326" t="s">
        <v>2051</v>
      </c>
      <c r="I169" s="326" t="s">
        <v>2013</v>
      </c>
      <c r="J169" s="326">
        <v>120</v>
      </c>
      <c r="K169" s="374"/>
    </row>
    <row r="170" s="1" customFormat="1" ht="15" customHeight="1">
      <c r="B170" s="351"/>
      <c r="C170" s="326" t="s">
        <v>2060</v>
      </c>
      <c r="D170" s="326"/>
      <c r="E170" s="326"/>
      <c r="F170" s="349" t="s">
        <v>2011</v>
      </c>
      <c r="G170" s="326"/>
      <c r="H170" s="326" t="s">
        <v>2061</v>
      </c>
      <c r="I170" s="326" t="s">
        <v>2013</v>
      </c>
      <c r="J170" s="326" t="s">
        <v>2062</v>
      </c>
      <c r="K170" s="374"/>
    </row>
    <row r="171" s="1" customFormat="1" ht="15" customHeight="1">
      <c r="B171" s="351"/>
      <c r="C171" s="326" t="s">
        <v>92</v>
      </c>
      <c r="D171" s="326"/>
      <c r="E171" s="326"/>
      <c r="F171" s="349" t="s">
        <v>2011</v>
      </c>
      <c r="G171" s="326"/>
      <c r="H171" s="326" t="s">
        <v>2078</v>
      </c>
      <c r="I171" s="326" t="s">
        <v>2013</v>
      </c>
      <c r="J171" s="326" t="s">
        <v>2062</v>
      </c>
      <c r="K171" s="374"/>
    </row>
    <row r="172" s="1" customFormat="1" ht="15" customHeight="1">
      <c r="B172" s="351"/>
      <c r="C172" s="326" t="s">
        <v>2016</v>
      </c>
      <c r="D172" s="326"/>
      <c r="E172" s="326"/>
      <c r="F172" s="349" t="s">
        <v>2017</v>
      </c>
      <c r="G172" s="326"/>
      <c r="H172" s="326" t="s">
        <v>2078</v>
      </c>
      <c r="I172" s="326" t="s">
        <v>2013</v>
      </c>
      <c r="J172" s="326">
        <v>50</v>
      </c>
      <c r="K172" s="374"/>
    </row>
    <row r="173" s="1" customFormat="1" ht="15" customHeight="1">
      <c r="B173" s="351"/>
      <c r="C173" s="326" t="s">
        <v>2019</v>
      </c>
      <c r="D173" s="326"/>
      <c r="E173" s="326"/>
      <c r="F173" s="349" t="s">
        <v>2011</v>
      </c>
      <c r="G173" s="326"/>
      <c r="H173" s="326" t="s">
        <v>2078</v>
      </c>
      <c r="I173" s="326" t="s">
        <v>2021</v>
      </c>
      <c r="J173" s="326"/>
      <c r="K173" s="374"/>
    </row>
    <row r="174" s="1" customFormat="1" ht="15" customHeight="1">
      <c r="B174" s="351"/>
      <c r="C174" s="326" t="s">
        <v>2030</v>
      </c>
      <c r="D174" s="326"/>
      <c r="E174" s="326"/>
      <c r="F174" s="349" t="s">
        <v>2017</v>
      </c>
      <c r="G174" s="326"/>
      <c r="H174" s="326" t="s">
        <v>2078</v>
      </c>
      <c r="I174" s="326" t="s">
        <v>2013</v>
      </c>
      <c r="J174" s="326">
        <v>50</v>
      </c>
      <c r="K174" s="374"/>
    </row>
    <row r="175" s="1" customFormat="1" ht="15" customHeight="1">
      <c r="B175" s="351"/>
      <c r="C175" s="326" t="s">
        <v>2038</v>
      </c>
      <c r="D175" s="326"/>
      <c r="E175" s="326"/>
      <c r="F175" s="349" t="s">
        <v>2017</v>
      </c>
      <c r="G175" s="326"/>
      <c r="H175" s="326" t="s">
        <v>2078</v>
      </c>
      <c r="I175" s="326" t="s">
        <v>2013</v>
      </c>
      <c r="J175" s="326">
        <v>50</v>
      </c>
      <c r="K175" s="374"/>
    </row>
    <row r="176" s="1" customFormat="1" ht="15" customHeight="1">
      <c r="B176" s="351"/>
      <c r="C176" s="326" t="s">
        <v>2036</v>
      </c>
      <c r="D176" s="326"/>
      <c r="E176" s="326"/>
      <c r="F176" s="349" t="s">
        <v>2017</v>
      </c>
      <c r="G176" s="326"/>
      <c r="H176" s="326" t="s">
        <v>2078</v>
      </c>
      <c r="I176" s="326" t="s">
        <v>2013</v>
      </c>
      <c r="J176" s="326">
        <v>50</v>
      </c>
      <c r="K176" s="374"/>
    </row>
    <row r="177" s="1" customFormat="1" ht="15" customHeight="1">
      <c r="B177" s="351"/>
      <c r="C177" s="326" t="s">
        <v>278</v>
      </c>
      <c r="D177" s="326"/>
      <c r="E177" s="326"/>
      <c r="F177" s="349" t="s">
        <v>2011</v>
      </c>
      <c r="G177" s="326"/>
      <c r="H177" s="326" t="s">
        <v>2079</v>
      </c>
      <c r="I177" s="326" t="s">
        <v>2080</v>
      </c>
      <c r="J177" s="326"/>
      <c r="K177" s="374"/>
    </row>
    <row r="178" s="1" customFormat="1" ht="15" customHeight="1">
      <c r="B178" s="351"/>
      <c r="C178" s="326" t="s">
        <v>64</v>
      </c>
      <c r="D178" s="326"/>
      <c r="E178" s="326"/>
      <c r="F178" s="349" t="s">
        <v>2011</v>
      </c>
      <c r="G178" s="326"/>
      <c r="H178" s="326" t="s">
        <v>2081</v>
      </c>
      <c r="I178" s="326" t="s">
        <v>2082</v>
      </c>
      <c r="J178" s="326">
        <v>1</v>
      </c>
      <c r="K178" s="374"/>
    </row>
    <row r="179" s="1" customFormat="1" ht="15" customHeight="1">
      <c r="B179" s="351"/>
      <c r="C179" s="326" t="s">
        <v>60</v>
      </c>
      <c r="D179" s="326"/>
      <c r="E179" s="326"/>
      <c r="F179" s="349" t="s">
        <v>2011</v>
      </c>
      <c r="G179" s="326"/>
      <c r="H179" s="326" t="s">
        <v>2083</v>
      </c>
      <c r="I179" s="326" t="s">
        <v>2013</v>
      </c>
      <c r="J179" s="326">
        <v>20</v>
      </c>
      <c r="K179" s="374"/>
    </row>
    <row r="180" s="1" customFormat="1" ht="15" customHeight="1">
      <c r="B180" s="351"/>
      <c r="C180" s="326" t="s">
        <v>61</v>
      </c>
      <c r="D180" s="326"/>
      <c r="E180" s="326"/>
      <c r="F180" s="349" t="s">
        <v>2011</v>
      </c>
      <c r="G180" s="326"/>
      <c r="H180" s="326" t="s">
        <v>2084</v>
      </c>
      <c r="I180" s="326" t="s">
        <v>2013</v>
      </c>
      <c r="J180" s="326">
        <v>255</v>
      </c>
      <c r="K180" s="374"/>
    </row>
    <row r="181" s="1" customFormat="1" ht="15" customHeight="1">
      <c r="B181" s="351"/>
      <c r="C181" s="326" t="s">
        <v>279</v>
      </c>
      <c r="D181" s="326"/>
      <c r="E181" s="326"/>
      <c r="F181" s="349" t="s">
        <v>2011</v>
      </c>
      <c r="G181" s="326"/>
      <c r="H181" s="326" t="s">
        <v>1975</v>
      </c>
      <c r="I181" s="326" t="s">
        <v>2013</v>
      </c>
      <c r="J181" s="326">
        <v>10</v>
      </c>
      <c r="K181" s="374"/>
    </row>
    <row r="182" s="1" customFormat="1" ht="15" customHeight="1">
      <c r="B182" s="351"/>
      <c r="C182" s="326" t="s">
        <v>280</v>
      </c>
      <c r="D182" s="326"/>
      <c r="E182" s="326"/>
      <c r="F182" s="349" t="s">
        <v>2011</v>
      </c>
      <c r="G182" s="326"/>
      <c r="H182" s="326" t="s">
        <v>2085</v>
      </c>
      <c r="I182" s="326" t="s">
        <v>2046</v>
      </c>
      <c r="J182" s="326"/>
      <c r="K182" s="374"/>
    </row>
    <row r="183" s="1" customFormat="1" ht="15" customHeight="1">
      <c r="B183" s="351"/>
      <c r="C183" s="326" t="s">
        <v>2086</v>
      </c>
      <c r="D183" s="326"/>
      <c r="E183" s="326"/>
      <c r="F183" s="349" t="s">
        <v>2011</v>
      </c>
      <c r="G183" s="326"/>
      <c r="H183" s="326" t="s">
        <v>2087</v>
      </c>
      <c r="I183" s="326" t="s">
        <v>2046</v>
      </c>
      <c r="J183" s="326"/>
      <c r="K183" s="374"/>
    </row>
    <row r="184" s="1" customFormat="1" ht="15" customHeight="1">
      <c r="B184" s="351"/>
      <c r="C184" s="326" t="s">
        <v>2075</v>
      </c>
      <c r="D184" s="326"/>
      <c r="E184" s="326"/>
      <c r="F184" s="349" t="s">
        <v>2011</v>
      </c>
      <c r="G184" s="326"/>
      <c r="H184" s="326" t="s">
        <v>2088</v>
      </c>
      <c r="I184" s="326" t="s">
        <v>2046</v>
      </c>
      <c r="J184" s="326"/>
      <c r="K184" s="374"/>
    </row>
    <row r="185" s="1" customFormat="1" ht="15" customHeight="1">
      <c r="B185" s="351"/>
      <c r="C185" s="326" t="s">
        <v>282</v>
      </c>
      <c r="D185" s="326"/>
      <c r="E185" s="326"/>
      <c r="F185" s="349" t="s">
        <v>2017</v>
      </c>
      <c r="G185" s="326"/>
      <c r="H185" s="326" t="s">
        <v>2089</v>
      </c>
      <c r="I185" s="326" t="s">
        <v>2013</v>
      </c>
      <c r="J185" s="326">
        <v>50</v>
      </c>
      <c r="K185" s="374"/>
    </row>
    <row r="186" s="1" customFormat="1" ht="15" customHeight="1">
      <c r="B186" s="351"/>
      <c r="C186" s="326" t="s">
        <v>2090</v>
      </c>
      <c r="D186" s="326"/>
      <c r="E186" s="326"/>
      <c r="F186" s="349" t="s">
        <v>2017</v>
      </c>
      <c r="G186" s="326"/>
      <c r="H186" s="326" t="s">
        <v>2091</v>
      </c>
      <c r="I186" s="326" t="s">
        <v>2092</v>
      </c>
      <c r="J186" s="326"/>
      <c r="K186" s="374"/>
    </row>
    <row r="187" s="1" customFormat="1" ht="15" customHeight="1">
      <c r="B187" s="351"/>
      <c r="C187" s="326" t="s">
        <v>2093</v>
      </c>
      <c r="D187" s="326"/>
      <c r="E187" s="326"/>
      <c r="F187" s="349" t="s">
        <v>2017</v>
      </c>
      <c r="G187" s="326"/>
      <c r="H187" s="326" t="s">
        <v>2094</v>
      </c>
      <c r="I187" s="326" t="s">
        <v>2092</v>
      </c>
      <c r="J187" s="326"/>
      <c r="K187" s="374"/>
    </row>
    <row r="188" s="1" customFormat="1" ht="15" customHeight="1">
      <c r="B188" s="351"/>
      <c r="C188" s="326" t="s">
        <v>2095</v>
      </c>
      <c r="D188" s="326"/>
      <c r="E188" s="326"/>
      <c r="F188" s="349" t="s">
        <v>2017</v>
      </c>
      <c r="G188" s="326"/>
      <c r="H188" s="326" t="s">
        <v>2096</v>
      </c>
      <c r="I188" s="326" t="s">
        <v>2092</v>
      </c>
      <c r="J188" s="326"/>
      <c r="K188" s="374"/>
    </row>
    <row r="189" s="1" customFormat="1" ht="15" customHeight="1">
      <c r="B189" s="351"/>
      <c r="C189" s="387" t="s">
        <v>2097</v>
      </c>
      <c r="D189" s="326"/>
      <c r="E189" s="326"/>
      <c r="F189" s="349" t="s">
        <v>2017</v>
      </c>
      <c r="G189" s="326"/>
      <c r="H189" s="326" t="s">
        <v>2098</v>
      </c>
      <c r="I189" s="326" t="s">
        <v>2099</v>
      </c>
      <c r="J189" s="388" t="s">
        <v>2100</v>
      </c>
      <c r="K189" s="374"/>
    </row>
    <row r="190" s="18" customFormat="1" ht="15" customHeight="1">
      <c r="B190" s="389"/>
      <c r="C190" s="390" t="s">
        <v>2101</v>
      </c>
      <c r="D190" s="391"/>
      <c r="E190" s="391"/>
      <c r="F190" s="392" t="s">
        <v>2017</v>
      </c>
      <c r="G190" s="391"/>
      <c r="H190" s="391" t="s">
        <v>2102</v>
      </c>
      <c r="I190" s="391" t="s">
        <v>2099</v>
      </c>
      <c r="J190" s="393" t="s">
        <v>2100</v>
      </c>
      <c r="K190" s="394"/>
    </row>
    <row r="191" s="1" customFormat="1" ht="15" customHeight="1">
      <c r="B191" s="351"/>
      <c r="C191" s="387" t="s">
        <v>49</v>
      </c>
      <c r="D191" s="326"/>
      <c r="E191" s="326"/>
      <c r="F191" s="349" t="s">
        <v>2011</v>
      </c>
      <c r="G191" s="326"/>
      <c r="H191" s="323" t="s">
        <v>2103</v>
      </c>
      <c r="I191" s="326" t="s">
        <v>2104</v>
      </c>
      <c r="J191" s="326"/>
      <c r="K191" s="374"/>
    </row>
    <row r="192" s="1" customFormat="1" ht="15" customHeight="1">
      <c r="B192" s="351"/>
      <c r="C192" s="387" t="s">
        <v>2105</v>
      </c>
      <c r="D192" s="326"/>
      <c r="E192" s="326"/>
      <c r="F192" s="349" t="s">
        <v>2011</v>
      </c>
      <c r="G192" s="326"/>
      <c r="H192" s="326" t="s">
        <v>2106</v>
      </c>
      <c r="I192" s="326" t="s">
        <v>2046</v>
      </c>
      <c r="J192" s="326"/>
      <c r="K192" s="374"/>
    </row>
    <row r="193" s="1" customFormat="1" ht="15" customHeight="1">
      <c r="B193" s="351"/>
      <c r="C193" s="387" t="s">
        <v>2107</v>
      </c>
      <c r="D193" s="326"/>
      <c r="E193" s="326"/>
      <c r="F193" s="349" t="s">
        <v>2011</v>
      </c>
      <c r="G193" s="326"/>
      <c r="H193" s="326" t="s">
        <v>2108</v>
      </c>
      <c r="I193" s="326" t="s">
        <v>2046</v>
      </c>
      <c r="J193" s="326"/>
      <c r="K193" s="374"/>
    </row>
    <row r="194" s="1" customFormat="1" ht="15" customHeight="1">
      <c r="B194" s="351"/>
      <c r="C194" s="387" t="s">
        <v>2109</v>
      </c>
      <c r="D194" s="326"/>
      <c r="E194" s="326"/>
      <c r="F194" s="349" t="s">
        <v>2017</v>
      </c>
      <c r="G194" s="326"/>
      <c r="H194" s="326" t="s">
        <v>2110</v>
      </c>
      <c r="I194" s="326" t="s">
        <v>2046</v>
      </c>
      <c r="J194" s="326"/>
      <c r="K194" s="374"/>
    </row>
    <row r="195" s="1" customFormat="1" ht="15" customHeight="1">
      <c r="B195" s="380"/>
      <c r="C195" s="395"/>
      <c r="D195" s="360"/>
      <c r="E195" s="360"/>
      <c r="F195" s="360"/>
      <c r="G195" s="360"/>
      <c r="H195" s="360"/>
      <c r="I195" s="360"/>
      <c r="J195" s="360"/>
      <c r="K195" s="381"/>
    </row>
    <row r="196" s="1" customFormat="1" ht="18.75" customHeight="1">
      <c r="B196" s="362"/>
      <c r="C196" s="372"/>
      <c r="D196" s="372"/>
      <c r="E196" s="372"/>
      <c r="F196" s="382"/>
      <c r="G196" s="372"/>
      <c r="H196" s="372"/>
      <c r="I196" s="372"/>
      <c r="J196" s="372"/>
      <c r="K196" s="362"/>
    </row>
    <row r="197" s="1" customFormat="1" ht="18.75" customHeight="1">
      <c r="B197" s="362"/>
      <c r="C197" s="372"/>
      <c r="D197" s="372"/>
      <c r="E197" s="372"/>
      <c r="F197" s="382"/>
      <c r="G197" s="372"/>
      <c r="H197" s="372"/>
      <c r="I197" s="372"/>
      <c r="J197" s="372"/>
      <c r="K197" s="362"/>
    </row>
    <row r="198" s="1" customFormat="1" ht="18.75" customHeight="1">
      <c r="B198" s="334"/>
      <c r="C198" s="334"/>
      <c r="D198" s="334"/>
      <c r="E198" s="334"/>
      <c r="F198" s="334"/>
      <c r="G198" s="334"/>
      <c r="H198" s="334"/>
      <c r="I198" s="334"/>
      <c r="J198" s="334"/>
      <c r="K198" s="334"/>
    </row>
    <row r="199" s="1" customFormat="1" ht="13.5">
      <c r="B199" s="313"/>
      <c r="C199" s="314"/>
      <c r="D199" s="314"/>
      <c r="E199" s="314"/>
      <c r="F199" s="314"/>
      <c r="G199" s="314"/>
      <c r="H199" s="314"/>
      <c r="I199" s="314"/>
      <c r="J199" s="314"/>
      <c r="K199" s="315"/>
    </row>
    <row r="200" s="1" customFormat="1" ht="21">
      <c r="B200" s="316"/>
      <c r="C200" s="317" t="s">
        <v>2111</v>
      </c>
      <c r="D200" s="317"/>
      <c r="E200" s="317"/>
      <c r="F200" s="317"/>
      <c r="G200" s="317"/>
      <c r="H200" s="317"/>
      <c r="I200" s="317"/>
      <c r="J200" s="317"/>
      <c r="K200" s="318"/>
    </row>
    <row r="201" s="1" customFormat="1" ht="25.5" customHeight="1">
      <c r="B201" s="316"/>
      <c r="C201" s="396" t="s">
        <v>2112</v>
      </c>
      <c r="D201" s="396"/>
      <c r="E201" s="396"/>
      <c r="F201" s="396" t="s">
        <v>2113</v>
      </c>
      <c r="G201" s="397"/>
      <c r="H201" s="396" t="s">
        <v>2114</v>
      </c>
      <c r="I201" s="396"/>
      <c r="J201" s="396"/>
      <c r="K201" s="318"/>
    </row>
    <row r="202" s="1" customFormat="1" ht="5.25" customHeight="1">
      <c r="B202" s="351"/>
      <c r="C202" s="346"/>
      <c r="D202" s="346"/>
      <c r="E202" s="346"/>
      <c r="F202" s="346"/>
      <c r="G202" s="372"/>
      <c r="H202" s="346"/>
      <c r="I202" s="346"/>
      <c r="J202" s="346"/>
      <c r="K202" s="374"/>
    </row>
    <row r="203" s="1" customFormat="1" ht="15" customHeight="1">
      <c r="B203" s="351"/>
      <c r="C203" s="326" t="s">
        <v>2104</v>
      </c>
      <c r="D203" s="326"/>
      <c r="E203" s="326"/>
      <c r="F203" s="349" t="s">
        <v>50</v>
      </c>
      <c r="G203" s="326"/>
      <c r="H203" s="326" t="s">
        <v>2115</v>
      </c>
      <c r="I203" s="326"/>
      <c r="J203" s="326"/>
      <c r="K203" s="374"/>
    </row>
    <row r="204" s="1" customFormat="1" ht="15" customHeight="1">
      <c r="B204" s="351"/>
      <c r="C204" s="326"/>
      <c r="D204" s="326"/>
      <c r="E204" s="326"/>
      <c r="F204" s="349" t="s">
        <v>51</v>
      </c>
      <c r="G204" s="326"/>
      <c r="H204" s="326" t="s">
        <v>2116</v>
      </c>
      <c r="I204" s="326"/>
      <c r="J204" s="326"/>
      <c r="K204" s="374"/>
    </row>
    <row r="205" s="1" customFormat="1" ht="15" customHeight="1">
      <c r="B205" s="351"/>
      <c r="C205" s="326"/>
      <c r="D205" s="326"/>
      <c r="E205" s="326"/>
      <c r="F205" s="349" t="s">
        <v>54</v>
      </c>
      <c r="G205" s="326"/>
      <c r="H205" s="326" t="s">
        <v>2117</v>
      </c>
      <c r="I205" s="326"/>
      <c r="J205" s="326"/>
      <c r="K205" s="374"/>
    </row>
    <row r="206" s="1" customFormat="1" ht="15" customHeight="1">
      <c r="B206" s="351"/>
      <c r="C206" s="326"/>
      <c r="D206" s="326"/>
      <c r="E206" s="326"/>
      <c r="F206" s="349" t="s">
        <v>52</v>
      </c>
      <c r="G206" s="326"/>
      <c r="H206" s="326" t="s">
        <v>2118</v>
      </c>
      <c r="I206" s="326"/>
      <c r="J206" s="326"/>
      <c r="K206" s="374"/>
    </row>
    <row r="207" s="1" customFormat="1" ht="15" customHeight="1">
      <c r="B207" s="351"/>
      <c r="C207" s="326"/>
      <c r="D207" s="326"/>
      <c r="E207" s="326"/>
      <c r="F207" s="349" t="s">
        <v>53</v>
      </c>
      <c r="G207" s="326"/>
      <c r="H207" s="326" t="s">
        <v>2119</v>
      </c>
      <c r="I207" s="326"/>
      <c r="J207" s="326"/>
      <c r="K207" s="374"/>
    </row>
    <row r="208" s="1" customFormat="1" ht="15" customHeight="1">
      <c r="B208" s="351"/>
      <c r="C208" s="326"/>
      <c r="D208" s="326"/>
      <c r="E208" s="326"/>
      <c r="F208" s="349"/>
      <c r="G208" s="326"/>
      <c r="H208" s="326"/>
      <c r="I208" s="326"/>
      <c r="J208" s="326"/>
      <c r="K208" s="374"/>
    </row>
    <row r="209" s="1" customFormat="1" ht="15" customHeight="1">
      <c r="B209" s="351"/>
      <c r="C209" s="326" t="s">
        <v>2058</v>
      </c>
      <c r="D209" s="326"/>
      <c r="E209" s="326"/>
      <c r="F209" s="349" t="s">
        <v>85</v>
      </c>
      <c r="G209" s="326"/>
      <c r="H209" s="326" t="s">
        <v>2120</v>
      </c>
      <c r="I209" s="326"/>
      <c r="J209" s="326"/>
      <c r="K209" s="374"/>
    </row>
    <row r="210" s="1" customFormat="1" ht="15" customHeight="1">
      <c r="B210" s="351"/>
      <c r="C210" s="326"/>
      <c r="D210" s="326"/>
      <c r="E210" s="326"/>
      <c r="F210" s="349" t="s">
        <v>1954</v>
      </c>
      <c r="G210" s="326"/>
      <c r="H210" s="326" t="s">
        <v>1955</v>
      </c>
      <c r="I210" s="326"/>
      <c r="J210" s="326"/>
      <c r="K210" s="374"/>
    </row>
    <row r="211" s="1" customFormat="1" ht="15" customHeight="1">
      <c r="B211" s="351"/>
      <c r="C211" s="326"/>
      <c r="D211" s="326"/>
      <c r="E211" s="326"/>
      <c r="F211" s="349" t="s">
        <v>1952</v>
      </c>
      <c r="G211" s="326"/>
      <c r="H211" s="326" t="s">
        <v>2121</v>
      </c>
      <c r="I211" s="326"/>
      <c r="J211" s="326"/>
      <c r="K211" s="374"/>
    </row>
    <row r="212" s="1" customFormat="1" ht="15" customHeight="1">
      <c r="B212" s="398"/>
      <c r="C212" s="326"/>
      <c r="D212" s="326"/>
      <c r="E212" s="326"/>
      <c r="F212" s="349" t="s">
        <v>1956</v>
      </c>
      <c r="G212" s="387"/>
      <c r="H212" s="378" t="s">
        <v>1957</v>
      </c>
      <c r="I212" s="378"/>
      <c r="J212" s="378"/>
      <c r="K212" s="399"/>
    </row>
    <row r="213" s="1" customFormat="1" ht="15" customHeight="1">
      <c r="B213" s="398"/>
      <c r="C213" s="326"/>
      <c r="D213" s="326"/>
      <c r="E213" s="326"/>
      <c r="F213" s="349" t="s">
        <v>1958</v>
      </c>
      <c r="G213" s="387"/>
      <c r="H213" s="378" t="s">
        <v>2122</v>
      </c>
      <c r="I213" s="378"/>
      <c r="J213" s="378"/>
      <c r="K213" s="399"/>
    </row>
    <row r="214" s="1" customFormat="1" ht="15" customHeight="1">
      <c r="B214" s="398"/>
      <c r="C214" s="326"/>
      <c r="D214" s="326"/>
      <c r="E214" s="326"/>
      <c r="F214" s="349"/>
      <c r="G214" s="387"/>
      <c r="H214" s="378"/>
      <c r="I214" s="378"/>
      <c r="J214" s="378"/>
      <c r="K214" s="399"/>
    </row>
    <row r="215" s="1" customFormat="1" ht="15" customHeight="1">
      <c r="B215" s="398"/>
      <c r="C215" s="326" t="s">
        <v>2082</v>
      </c>
      <c r="D215" s="326"/>
      <c r="E215" s="326"/>
      <c r="F215" s="349">
        <v>1</v>
      </c>
      <c r="G215" s="387"/>
      <c r="H215" s="378" t="s">
        <v>2123</v>
      </c>
      <c r="I215" s="378"/>
      <c r="J215" s="378"/>
      <c r="K215" s="399"/>
    </row>
    <row r="216" s="1" customFormat="1" ht="15" customHeight="1">
      <c r="B216" s="398"/>
      <c r="C216" s="326"/>
      <c r="D216" s="326"/>
      <c r="E216" s="326"/>
      <c r="F216" s="349">
        <v>2</v>
      </c>
      <c r="G216" s="387"/>
      <c r="H216" s="378" t="s">
        <v>2124</v>
      </c>
      <c r="I216" s="378"/>
      <c r="J216" s="378"/>
      <c r="K216" s="399"/>
    </row>
    <row r="217" s="1" customFormat="1" ht="15" customHeight="1">
      <c r="B217" s="398"/>
      <c r="C217" s="326"/>
      <c r="D217" s="326"/>
      <c r="E217" s="326"/>
      <c r="F217" s="349">
        <v>3</v>
      </c>
      <c r="G217" s="387"/>
      <c r="H217" s="378" t="s">
        <v>2125</v>
      </c>
      <c r="I217" s="378"/>
      <c r="J217" s="378"/>
      <c r="K217" s="399"/>
    </row>
    <row r="218" s="1" customFormat="1" ht="15" customHeight="1">
      <c r="B218" s="398"/>
      <c r="C218" s="326"/>
      <c r="D218" s="326"/>
      <c r="E218" s="326"/>
      <c r="F218" s="349">
        <v>4</v>
      </c>
      <c r="G218" s="387"/>
      <c r="H218" s="378" t="s">
        <v>2126</v>
      </c>
      <c r="I218" s="378"/>
      <c r="J218" s="378"/>
      <c r="K218" s="399"/>
    </row>
    <row r="219" s="1" customFormat="1" ht="12.75" customHeight="1">
      <c r="B219" s="400"/>
      <c r="C219" s="401"/>
      <c r="D219" s="401"/>
      <c r="E219" s="401"/>
      <c r="F219" s="401"/>
      <c r="G219" s="401"/>
      <c r="H219" s="401"/>
      <c r="I219" s="401"/>
      <c r="J219" s="401"/>
      <c r="K219" s="402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Martin Haueisen</dc:creator>
  <cp:lastModifiedBy>Martin Haueisen</cp:lastModifiedBy>
  <dcterms:created xsi:type="dcterms:W3CDTF">2024-08-26T19:34:00Z</dcterms:created>
  <dcterms:modified xsi:type="dcterms:W3CDTF">2024-08-26T19:34:09Z</dcterms:modified>
</cp:coreProperties>
</file>