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BEB7252B-2002-467A-952E-7E6AD66659F1}" xr6:coauthVersionLast="47" xr6:coauthVersionMax="47" xr10:uidLastSave="{00000000-0000-0000-0000-000000000000}"/>
  <bookViews>
    <workbookView xWindow="-21885" yWindow="-21885" windowWidth="38640" windowHeight="211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H7" i="1" s="1"/>
  <c r="F8" i="1"/>
  <c r="H8" i="1" s="1"/>
  <c r="F9" i="1"/>
  <c r="H9" i="1" s="1"/>
  <c r="F10" i="1"/>
  <c r="H10" i="1" s="1"/>
  <c r="F13" i="1"/>
  <c r="H13" i="1" s="1"/>
  <c r="F12" i="1"/>
  <c r="H12" i="1" s="1"/>
  <c r="C32" i="1"/>
  <c r="F16" i="1"/>
  <c r="H16" i="1" s="1"/>
  <c r="F18" i="1" l="1"/>
  <c r="F32" i="1"/>
  <c r="H32" i="1" s="1"/>
  <c r="F20" i="1"/>
  <c r="H20" i="1" s="1"/>
  <c r="F31" i="1"/>
  <c r="H31" i="1" s="1"/>
  <c r="F30" i="1"/>
  <c r="H30" i="1" s="1"/>
  <c r="F29" i="1"/>
  <c r="H29" i="1" s="1"/>
  <c r="F28" i="1"/>
  <c r="H28" i="1" s="1"/>
  <c r="G36" i="1" l="1"/>
  <c r="H36" i="1" s="1"/>
  <c r="G37" i="1"/>
  <c r="H37" i="1" s="1"/>
  <c r="F35" i="1"/>
  <c r="H35" i="1" s="1"/>
  <c r="F26" i="1"/>
  <c r="H26" i="1" s="1"/>
  <c r="G38" i="1" l="1"/>
  <c r="E43" i="1" s="1"/>
  <c r="G43" i="1" s="1"/>
  <c r="F43" i="1" s="1"/>
  <c r="F27" i="1"/>
  <c r="H27" i="1" s="1"/>
  <c r="F22" i="1"/>
  <c r="H22" i="1" s="1"/>
  <c r="F21" i="1"/>
  <c r="H21" i="1" s="1"/>
  <c r="F19" i="1"/>
  <c r="H19" i="1" s="1"/>
  <c r="F17" i="1"/>
  <c r="H17" i="1" s="1"/>
  <c r="F14" i="1"/>
  <c r="H14" i="1" s="1"/>
  <c r="F15" i="1"/>
  <c r="H15" i="1" s="1"/>
  <c r="H18" i="1"/>
  <c r="F11" i="1"/>
  <c r="H11" i="1" s="1"/>
  <c r="F23" i="1"/>
  <c r="H23" i="1" s="1"/>
  <c r="F6" i="1"/>
  <c r="F38" i="1" l="1"/>
  <c r="E42" i="1" s="1"/>
  <c r="H6" i="1"/>
  <c r="H38" i="1" s="1"/>
  <c r="G42" i="1" l="1"/>
  <c r="F42" i="1" s="1"/>
  <c r="B38" i="1"/>
  <c r="E41" i="1" l="1"/>
  <c r="G41" i="1" s="1"/>
  <c r="F41" i="1" s="1"/>
</calcChain>
</file>

<file path=xl/sharedStrings.xml><?xml version="1.0" encoding="utf-8"?>
<sst xmlns="http://schemas.openxmlformats.org/spreadsheetml/2006/main" count="144" uniqueCount="90">
  <si>
    <t xml:space="preserve">Číslo </t>
  </si>
  <si>
    <t xml:space="preserve">Položka </t>
  </si>
  <si>
    <t xml:space="preserve">Množství </t>
  </si>
  <si>
    <t>MJ</t>
  </si>
  <si>
    <t>Náklady v Kč</t>
  </si>
  <si>
    <t>Kč/ks</t>
  </si>
  <si>
    <t>1.</t>
  </si>
  <si>
    <t>Materiál</t>
  </si>
  <si>
    <t>bez DPH</t>
  </si>
  <si>
    <t>s DPH</t>
  </si>
  <si>
    <t>1.1</t>
  </si>
  <si>
    <t>ks</t>
  </si>
  <si>
    <t>x</t>
  </si>
  <si>
    <t>1.2</t>
  </si>
  <si>
    <t>1.3</t>
  </si>
  <si>
    <t>1.4</t>
  </si>
  <si>
    <t>1.5</t>
  </si>
  <si>
    <t>1.6</t>
  </si>
  <si>
    <t>1.7</t>
  </si>
  <si>
    <t>1.8</t>
  </si>
  <si>
    <t>1.9</t>
  </si>
  <si>
    <t>m</t>
  </si>
  <si>
    <t>Svorka pro připojení svítidla na vzdušné vedení</t>
  </si>
  <si>
    <t>2.</t>
  </si>
  <si>
    <t>Montážní práce</t>
  </si>
  <si>
    <t>2.1</t>
  </si>
  <si>
    <t>Demontáž svítidel</t>
  </si>
  <si>
    <t>2.2</t>
  </si>
  <si>
    <t>Montáž svítidel</t>
  </si>
  <si>
    <t>2.3</t>
  </si>
  <si>
    <t>Montážní plošiny</t>
  </si>
  <si>
    <t>hod.</t>
  </si>
  <si>
    <t>3.</t>
  </si>
  <si>
    <t>Ostatní</t>
  </si>
  <si>
    <t>3.1</t>
  </si>
  <si>
    <t>Revize el. zařízení</t>
  </si>
  <si>
    <t>kpl.</t>
  </si>
  <si>
    <t>3.2</t>
  </si>
  <si>
    <t>3.3</t>
  </si>
  <si>
    <t>Suma</t>
  </si>
  <si>
    <t xml:space="preserve">Rekapitulace </t>
  </si>
  <si>
    <t xml:space="preserve">bez DPH </t>
  </si>
  <si>
    <t xml:space="preserve">DPH (21%) </t>
  </si>
  <si>
    <t>Celkové náklady</t>
  </si>
  <si>
    <t xml:space="preserve">z toho uznatelné náklady </t>
  </si>
  <si>
    <t xml:space="preserve">z toho neuznatelné náklady </t>
  </si>
  <si>
    <t xml:space="preserve">Dne: </t>
  </si>
  <si>
    <t xml:space="preserve">xx.xx.xxxx </t>
  </si>
  <si>
    <t>Zpracoval:</t>
  </si>
  <si>
    <t>set</t>
  </si>
  <si>
    <t>Recyklační poplatek</t>
  </si>
  <si>
    <t>Likvidace svítidel</t>
  </si>
  <si>
    <t>1.10</t>
  </si>
  <si>
    <t>2.4</t>
  </si>
  <si>
    <t>1.11</t>
  </si>
  <si>
    <t>Celkem s DPH</t>
  </si>
  <si>
    <t>2.5</t>
  </si>
  <si>
    <t>2.6</t>
  </si>
  <si>
    <t>2.7</t>
  </si>
  <si>
    <t xml:space="preserve">Celkem uznatelné </t>
  </si>
  <si>
    <t>Celkem neuznatelné</t>
  </si>
  <si>
    <t>Rozpočet k akci VO Kaznějov z dotace NPO</t>
  </si>
  <si>
    <t>LED svítidlo přechodové 4980 lm 4000K 45W AstroDim + ZHAGA Socket</t>
  </si>
  <si>
    <t>LED svítidlo parkové 2900 lm 2700K 20W AstroDim + ZHAGA Socket</t>
  </si>
  <si>
    <t>Rozvaděč VO s dohledovým systémem (odečet spotřeby + výpadky jističů)</t>
  </si>
  <si>
    <t>Kabel CYKY 3x1,5mm</t>
  </si>
  <si>
    <t xml:space="preserve">Připojovací svorka </t>
  </si>
  <si>
    <t>Montáž výložníků</t>
  </si>
  <si>
    <t>Stavební a výkopové práce pro RVO</t>
  </si>
  <si>
    <t>Montáž rozvaděčů VO</t>
  </si>
  <si>
    <t>Výložník pro připojení svítidla k neosazenému sloupu; 0,5 m</t>
  </si>
  <si>
    <t>Výložník pro připojení svítidla k neosazenému sloupu; 2 m</t>
  </si>
  <si>
    <t>1.12</t>
  </si>
  <si>
    <t>Ocelový stožár žár. zinek 6 m vč. výzbroje</t>
  </si>
  <si>
    <t>Montáž stožáru, výkopové práce, betonová patka</t>
  </si>
  <si>
    <t>LED svítidlo silniční 5800 lm 2700K 40W AstroDim + ZHAGA Socket - výpočet č. 7</t>
  </si>
  <si>
    <t>LED svítidlo silniční 2900 lm 2700K 20W AstroDim + ZHAGA Socket - výpočet č. 1</t>
  </si>
  <si>
    <t>LED svítidlo silniční 2900 lm 2700K 20W AstroDim + ZHAGA Socket - výpočet č. 4</t>
  </si>
  <si>
    <t>LED svítidlo silniční 2900 lm 2700K 20W AstroDim + ZHAGA Socket - výpočet č. 8</t>
  </si>
  <si>
    <t>LED svítidlo silniční 2175 lm 2700K 15W AstroDim + ZHAGA Socket - výpočet č. 2</t>
  </si>
  <si>
    <t>LED svítidlo silniční 2175 lm 2700K 15W AstroDim + ZHAGA Socket - výpočet č. 3</t>
  </si>
  <si>
    <t>LED svítidlo silniční 2175 lm 2700K 15W AstroDim + ZHAGA Socket - výpočet č. 5</t>
  </si>
  <si>
    <t>LED svítidlo silniční 2175 lm 2700K 15W AstroDim + ZHAGA Socket - výpočet č. 6</t>
  </si>
  <si>
    <t>LED svítidlo silniční 2175 lm 2700K 15W AstroDim + ZHAGA Socket - výpočet č. 9</t>
  </si>
  <si>
    <t>1.13</t>
  </si>
  <si>
    <t>1.14</t>
  </si>
  <si>
    <t>1.15</t>
  </si>
  <si>
    <t>1.16</t>
  </si>
  <si>
    <t>1.17</t>
  </si>
  <si>
    <t>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</si>
</sst>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000000"/>
      <name val="Calibri-Bold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0" fillId="2" borderId="5" xfId="0" applyFill="1" applyBorder="1"/>
    <xf numFmtId="49" fontId="3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/>
    <xf numFmtId="0" fontId="4" fillId="0" borderId="7" xfId="0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4" fontId="4" fillId="3" borderId="7" xfId="0" applyNumberFormat="1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4" fontId="4" fillId="3" borderId="10" xfId="0" applyNumberFormat="1" applyFont="1" applyFill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13" xfId="0" applyFont="1" applyBorder="1"/>
    <xf numFmtId="0" fontId="4" fillId="0" borderId="13" xfId="0" applyFont="1" applyBorder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vertical="center"/>
    </xf>
    <xf numFmtId="4" fontId="0" fillId="0" borderId="16" xfId="0" applyNumberFormat="1" applyBorder="1"/>
    <xf numFmtId="4" fontId="4" fillId="0" borderId="16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4" fillId="3" borderId="19" xfId="0" applyNumberFormat="1" applyFont="1" applyFill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0" fillId="2" borderId="13" xfId="0" applyFill="1" applyBorder="1"/>
    <xf numFmtId="0" fontId="0" fillId="2" borderId="24" xfId="0" applyFill="1" applyBorder="1"/>
    <xf numFmtId="4" fontId="4" fillId="0" borderId="26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4" fontId="4" fillId="0" borderId="37" xfId="0" applyNumberFormat="1" applyFont="1" applyBorder="1" applyAlignment="1">
      <alignment horizontal="center"/>
    </xf>
    <xf numFmtId="4" fontId="4" fillId="3" borderId="37" xfId="0" applyNumberFormat="1" applyFont="1" applyFill="1" applyBorder="1" applyAlignment="1">
      <alignment horizontal="center"/>
    </xf>
    <xf numFmtId="4" fontId="4" fillId="4" borderId="7" xfId="0" applyNumberFormat="1" applyFont="1" applyFill="1" applyBorder="1"/>
    <xf numFmtId="4" fontId="4" fillId="4" borderId="10" xfId="0" applyNumberFormat="1" applyFont="1" applyFill="1" applyBorder="1"/>
    <xf numFmtId="4" fontId="4" fillId="4" borderId="13" xfId="0" applyNumberFormat="1" applyFont="1" applyFill="1" applyBorder="1"/>
    <xf numFmtId="4" fontId="4" fillId="0" borderId="8" xfId="0" applyNumberFormat="1" applyFont="1" applyBorder="1" applyAlignment="1">
      <alignment horizontal="right"/>
    </xf>
    <xf numFmtId="4" fontId="4" fillId="0" borderId="33" xfId="0" applyNumberFormat="1" applyFont="1" applyBorder="1" applyAlignment="1">
      <alignment horizontal="right"/>
    </xf>
    <xf numFmtId="4" fontId="4" fillId="0" borderId="35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2" borderId="3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wrapText="1"/>
    </xf>
    <xf numFmtId="0" fontId="0" fillId="2" borderId="29" xfId="0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showGridLines="0" tabSelected="1" zoomScaleNormal="100" workbookViewId="0">
      <selection activeCell="F16" sqref="F16"/>
    </sheetView>
  </sheetViews>
  <sheetFormatPr defaultRowHeight="15"/>
  <cols>
    <col min="2" max="2" width="73.140625" customWidth="1"/>
    <col min="3" max="3" width="10.5703125" customWidth="1"/>
    <col min="4" max="4" width="5.140625" customWidth="1"/>
    <col min="5" max="5" width="10" bestFit="1" customWidth="1"/>
    <col min="6" max="6" width="17.7109375" customWidth="1"/>
    <col min="7" max="7" width="19.5703125" bestFit="1" customWidth="1"/>
    <col min="8" max="8" width="11.28515625" customWidth="1"/>
  </cols>
  <sheetData>
    <row r="1" spans="1:8" ht="15.75">
      <c r="A1" s="79" t="s">
        <v>61</v>
      </c>
      <c r="B1" s="79"/>
      <c r="C1" s="79"/>
      <c r="D1" s="79"/>
      <c r="E1" s="79"/>
      <c r="F1" s="79"/>
      <c r="G1" s="79"/>
      <c r="H1" s="79"/>
    </row>
    <row r="2" spans="1:8" ht="15.75" thickBot="1">
      <c r="A2" s="1"/>
      <c r="E2" s="1"/>
      <c r="F2" s="1"/>
      <c r="G2" s="1"/>
      <c r="H2" s="1"/>
    </row>
    <row r="3" spans="1:8">
      <c r="A3" s="80" t="s">
        <v>0</v>
      </c>
      <c r="B3" s="82" t="s">
        <v>1</v>
      </c>
      <c r="C3" s="82" t="s">
        <v>2</v>
      </c>
      <c r="D3" s="84" t="s">
        <v>3</v>
      </c>
      <c r="E3" s="86" t="s">
        <v>4</v>
      </c>
      <c r="F3" s="87"/>
      <c r="G3" s="87"/>
      <c r="H3" s="69"/>
    </row>
    <row r="4" spans="1:8">
      <c r="A4" s="81"/>
      <c r="B4" s="83"/>
      <c r="C4" s="83"/>
      <c r="D4" s="85"/>
      <c r="E4" s="49" t="s">
        <v>5</v>
      </c>
      <c r="F4" s="43" t="s">
        <v>59</v>
      </c>
      <c r="G4" s="42" t="s">
        <v>60</v>
      </c>
      <c r="H4" s="88" t="s">
        <v>55</v>
      </c>
    </row>
    <row r="5" spans="1:8" ht="15.75" thickBot="1">
      <c r="A5" s="44" t="s">
        <v>6</v>
      </c>
      <c r="B5" s="45" t="s">
        <v>7</v>
      </c>
      <c r="C5" s="46"/>
      <c r="D5" s="47"/>
      <c r="E5" s="50"/>
      <c r="F5" s="51" t="s">
        <v>8</v>
      </c>
      <c r="G5" s="52" t="s">
        <v>8</v>
      </c>
      <c r="H5" s="89"/>
    </row>
    <row r="6" spans="1:8">
      <c r="A6" s="4" t="s">
        <v>10</v>
      </c>
      <c r="B6" s="5" t="s">
        <v>79</v>
      </c>
      <c r="C6" s="6">
        <v>57</v>
      </c>
      <c r="D6" s="7" t="s">
        <v>11</v>
      </c>
      <c r="E6" s="61"/>
      <c r="F6" s="40">
        <f t="shared" ref="F6:F16" si="0">C6*E6</f>
        <v>0</v>
      </c>
      <c r="G6" s="41" t="s">
        <v>12</v>
      </c>
      <c r="H6" s="48">
        <f>F6*1.21</f>
        <v>0</v>
      </c>
    </row>
    <row r="7" spans="1:8">
      <c r="A7" s="4" t="s">
        <v>13</v>
      </c>
      <c r="B7" s="5" t="s">
        <v>80</v>
      </c>
      <c r="C7" s="6">
        <v>61</v>
      </c>
      <c r="D7" s="7" t="s">
        <v>11</v>
      </c>
      <c r="E7" s="61"/>
      <c r="F7" s="8">
        <f t="shared" ref="F7" si="1">C7*E7</f>
        <v>0</v>
      </c>
      <c r="G7" s="9" t="s">
        <v>12</v>
      </c>
      <c r="H7" s="39">
        <f t="shared" ref="H7" si="2">F7*1.21</f>
        <v>0</v>
      </c>
    </row>
    <row r="8" spans="1:8">
      <c r="A8" s="4" t="s">
        <v>14</v>
      </c>
      <c r="B8" s="5" t="s">
        <v>81</v>
      </c>
      <c r="C8" s="6">
        <v>6</v>
      </c>
      <c r="D8" s="7" t="s">
        <v>11</v>
      </c>
      <c r="E8" s="61"/>
      <c r="F8" s="8">
        <f t="shared" ref="F8" si="3">C8*E8</f>
        <v>0</v>
      </c>
      <c r="G8" s="9" t="s">
        <v>12</v>
      </c>
      <c r="H8" s="39">
        <f t="shared" ref="H8" si="4">F8*1.21</f>
        <v>0</v>
      </c>
    </row>
    <row r="9" spans="1:8">
      <c r="A9" s="4" t="s">
        <v>15</v>
      </c>
      <c r="B9" s="5" t="s">
        <v>82</v>
      </c>
      <c r="C9" s="6">
        <v>14</v>
      </c>
      <c r="D9" s="7" t="s">
        <v>11</v>
      </c>
      <c r="E9" s="61"/>
      <c r="F9" s="8">
        <f t="shared" ref="F9" si="5">C9*E9</f>
        <v>0</v>
      </c>
      <c r="G9" s="9" t="s">
        <v>12</v>
      </c>
      <c r="H9" s="39">
        <f t="shared" ref="H9" si="6">F9*1.21</f>
        <v>0</v>
      </c>
    </row>
    <row r="10" spans="1:8">
      <c r="A10" s="4" t="s">
        <v>16</v>
      </c>
      <c r="B10" s="5" t="s">
        <v>83</v>
      </c>
      <c r="C10" s="6">
        <v>36</v>
      </c>
      <c r="D10" s="7" t="s">
        <v>11</v>
      </c>
      <c r="E10" s="61"/>
      <c r="F10" s="8">
        <f t="shared" ref="F10" si="7">C10*E10</f>
        <v>0</v>
      </c>
      <c r="G10" s="9" t="s">
        <v>12</v>
      </c>
      <c r="H10" s="39">
        <f t="shared" ref="H10" si="8">F10*1.21</f>
        <v>0</v>
      </c>
    </row>
    <row r="11" spans="1:8">
      <c r="A11" s="4" t="s">
        <v>17</v>
      </c>
      <c r="B11" s="5" t="s">
        <v>76</v>
      </c>
      <c r="C11" s="6">
        <v>8</v>
      </c>
      <c r="D11" s="7" t="s">
        <v>11</v>
      </c>
      <c r="E11" s="61"/>
      <c r="F11" s="8">
        <f t="shared" si="0"/>
        <v>0</v>
      </c>
      <c r="G11" s="9" t="s">
        <v>12</v>
      </c>
      <c r="H11" s="39">
        <f t="shared" ref="H11:H23" si="9">F11*1.21</f>
        <v>0</v>
      </c>
    </row>
    <row r="12" spans="1:8">
      <c r="A12" s="4" t="s">
        <v>18</v>
      </c>
      <c r="B12" s="5" t="s">
        <v>77</v>
      </c>
      <c r="C12" s="6">
        <v>8</v>
      </c>
      <c r="D12" s="7" t="s">
        <v>11</v>
      </c>
      <c r="E12" s="61"/>
      <c r="F12" s="8">
        <f t="shared" ref="F12:F13" si="10">C12*E12</f>
        <v>0</v>
      </c>
      <c r="G12" s="9" t="s">
        <v>12</v>
      </c>
      <c r="H12" s="39">
        <f t="shared" ref="H12:H13" si="11">F12*1.21</f>
        <v>0</v>
      </c>
    </row>
    <row r="13" spans="1:8">
      <c r="A13" s="4" t="s">
        <v>19</v>
      </c>
      <c r="B13" s="5" t="s">
        <v>78</v>
      </c>
      <c r="C13" s="6">
        <v>17</v>
      </c>
      <c r="D13" s="7" t="s">
        <v>11</v>
      </c>
      <c r="E13" s="61"/>
      <c r="F13" s="8">
        <f t="shared" si="10"/>
        <v>0</v>
      </c>
      <c r="G13" s="9" t="s">
        <v>12</v>
      </c>
      <c r="H13" s="39">
        <f t="shared" si="11"/>
        <v>0</v>
      </c>
    </row>
    <row r="14" spans="1:8">
      <c r="A14" s="4" t="s">
        <v>20</v>
      </c>
      <c r="B14" s="5" t="s">
        <v>75</v>
      </c>
      <c r="C14" s="6">
        <v>16</v>
      </c>
      <c r="D14" s="7" t="s">
        <v>11</v>
      </c>
      <c r="E14" s="61"/>
      <c r="F14" s="8">
        <f t="shared" si="0"/>
        <v>0</v>
      </c>
      <c r="G14" s="9" t="s">
        <v>12</v>
      </c>
      <c r="H14" s="39">
        <f t="shared" si="9"/>
        <v>0</v>
      </c>
    </row>
    <row r="15" spans="1:8">
      <c r="A15" s="4" t="s">
        <v>52</v>
      </c>
      <c r="B15" s="5" t="s">
        <v>62</v>
      </c>
      <c r="C15" s="6">
        <v>2</v>
      </c>
      <c r="D15" s="7" t="s">
        <v>11</v>
      </c>
      <c r="E15" s="61"/>
      <c r="F15" s="8">
        <f t="shared" si="0"/>
        <v>0</v>
      </c>
      <c r="G15" s="9" t="s">
        <v>12</v>
      </c>
      <c r="H15" s="39">
        <f t="shared" si="9"/>
        <v>0</v>
      </c>
    </row>
    <row r="16" spans="1:8">
      <c r="A16" s="4" t="s">
        <v>54</v>
      </c>
      <c r="B16" s="5" t="s">
        <v>63</v>
      </c>
      <c r="C16" s="6">
        <v>6</v>
      </c>
      <c r="D16" s="7" t="s">
        <v>11</v>
      </c>
      <c r="E16" s="61"/>
      <c r="F16" s="8">
        <f t="shared" si="0"/>
        <v>0</v>
      </c>
      <c r="G16" s="9" t="s">
        <v>12</v>
      </c>
      <c r="H16" s="39">
        <f t="shared" si="9"/>
        <v>0</v>
      </c>
    </row>
    <row r="17" spans="1:8">
      <c r="A17" s="4" t="s">
        <v>72</v>
      </c>
      <c r="B17" s="5" t="s">
        <v>64</v>
      </c>
      <c r="C17" s="6">
        <v>3</v>
      </c>
      <c r="D17" s="7" t="s">
        <v>11</v>
      </c>
      <c r="E17" s="61"/>
      <c r="F17" s="8">
        <f t="shared" ref="F17:F21" si="12">C17*E17</f>
        <v>0</v>
      </c>
      <c r="G17" s="9" t="s">
        <v>12</v>
      </c>
      <c r="H17" s="39">
        <f t="shared" si="9"/>
        <v>0</v>
      </c>
    </row>
    <row r="18" spans="1:8">
      <c r="A18" s="4" t="s">
        <v>84</v>
      </c>
      <c r="B18" s="5" t="s">
        <v>73</v>
      </c>
      <c r="C18" s="6">
        <v>8</v>
      </c>
      <c r="D18" s="7" t="s">
        <v>11</v>
      </c>
      <c r="E18" s="61"/>
      <c r="F18" s="8">
        <f>C18*E18</f>
        <v>0</v>
      </c>
      <c r="G18" s="9" t="s">
        <v>12</v>
      </c>
      <c r="H18" s="39">
        <f>F18*1.21</f>
        <v>0</v>
      </c>
    </row>
    <row r="19" spans="1:8">
      <c r="A19" s="4" t="s">
        <v>85</v>
      </c>
      <c r="B19" s="5" t="s">
        <v>70</v>
      </c>
      <c r="C19" s="6">
        <v>36</v>
      </c>
      <c r="D19" s="7" t="s">
        <v>11</v>
      </c>
      <c r="E19" s="61"/>
      <c r="F19" s="8">
        <f t="shared" si="12"/>
        <v>0</v>
      </c>
      <c r="G19" s="9" t="s">
        <v>12</v>
      </c>
      <c r="H19" s="39">
        <f t="shared" si="9"/>
        <v>0</v>
      </c>
    </row>
    <row r="20" spans="1:8">
      <c r="A20" s="4" t="s">
        <v>86</v>
      </c>
      <c r="B20" s="5" t="s">
        <v>71</v>
      </c>
      <c r="C20" s="6">
        <v>1</v>
      </c>
      <c r="D20" s="7" t="s">
        <v>11</v>
      </c>
      <c r="E20" s="61"/>
      <c r="F20" s="8">
        <f t="shared" ref="F20" si="13">C20*E20</f>
        <v>0</v>
      </c>
      <c r="G20" s="9" t="s">
        <v>12</v>
      </c>
      <c r="H20" s="39">
        <f t="shared" ref="H20" si="14">F20*1.21</f>
        <v>0</v>
      </c>
    </row>
    <row r="21" spans="1:8">
      <c r="A21" s="4" t="s">
        <v>87</v>
      </c>
      <c r="B21" s="5" t="s">
        <v>65</v>
      </c>
      <c r="C21" s="5">
        <v>699</v>
      </c>
      <c r="D21" s="7" t="s">
        <v>21</v>
      </c>
      <c r="E21" s="61"/>
      <c r="F21" s="8">
        <f t="shared" si="12"/>
        <v>0</v>
      </c>
      <c r="G21" s="9" t="s">
        <v>12</v>
      </c>
      <c r="H21" s="39">
        <f t="shared" si="9"/>
        <v>0</v>
      </c>
    </row>
    <row r="22" spans="1:8">
      <c r="A22" s="4" t="s">
        <v>88</v>
      </c>
      <c r="B22" s="10" t="s">
        <v>22</v>
      </c>
      <c r="C22" s="11">
        <v>112</v>
      </c>
      <c r="D22" s="12" t="s">
        <v>11</v>
      </c>
      <c r="E22" s="62"/>
      <c r="F22" s="8">
        <f t="shared" ref="F22:F23" si="15">C22*E22</f>
        <v>0</v>
      </c>
      <c r="G22" s="9" t="s">
        <v>12</v>
      </c>
      <c r="H22" s="39">
        <f t="shared" si="9"/>
        <v>0</v>
      </c>
    </row>
    <row r="23" spans="1:8" ht="15.75" thickBot="1">
      <c r="A23" s="15" t="s">
        <v>89</v>
      </c>
      <c r="B23" s="16" t="s">
        <v>66</v>
      </c>
      <c r="C23" s="17">
        <v>183</v>
      </c>
      <c r="D23" s="18" t="s">
        <v>49</v>
      </c>
      <c r="E23" s="63"/>
      <c r="F23" s="8">
        <f t="shared" si="15"/>
        <v>0</v>
      </c>
      <c r="G23" s="9" t="s">
        <v>12</v>
      </c>
      <c r="H23" s="39">
        <f t="shared" si="9"/>
        <v>0</v>
      </c>
    </row>
    <row r="24" spans="1:8" ht="3" customHeight="1" thickBot="1">
      <c r="A24" s="19"/>
      <c r="B24" s="20"/>
      <c r="C24" s="20"/>
      <c r="D24" s="20"/>
      <c r="E24" s="21"/>
      <c r="F24" s="22"/>
      <c r="G24" s="23"/>
      <c r="H24" s="1"/>
    </row>
    <row r="25" spans="1:8">
      <c r="A25" s="24" t="s">
        <v>23</v>
      </c>
      <c r="B25" s="2" t="s">
        <v>24</v>
      </c>
      <c r="C25" s="3"/>
      <c r="D25" s="3"/>
      <c r="E25" s="25"/>
      <c r="F25" s="26"/>
      <c r="G25" s="26"/>
      <c r="H25" s="27"/>
    </row>
    <row r="26" spans="1:8">
      <c r="A26" s="4" t="s">
        <v>25</v>
      </c>
      <c r="B26" s="5" t="s">
        <v>26</v>
      </c>
      <c r="C26" s="5">
        <v>220</v>
      </c>
      <c r="D26" s="7" t="s">
        <v>11</v>
      </c>
      <c r="E26" s="61"/>
      <c r="F26" s="8">
        <f>C26*E26</f>
        <v>0</v>
      </c>
      <c r="G26" s="9" t="s">
        <v>12</v>
      </c>
      <c r="H26" s="39">
        <f t="shared" ref="H26:H27" si="16">F26*1.21</f>
        <v>0</v>
      </c>
    </row>
    <row r="27" spans="1:8">
      <c r="A27" s="4" t="s">
        <v>27</v>
      </c>
      <c r="B27" s="5" t="s">
        <v>28</v>
      </c>
      <c r="C27" s="5">
        <v>231</v>
      </c>
      <c r="D27" s="7" t="s">
        <v>11</v>
      </c>
      <c r="E27" s="61"/>
      <c r="F27" s="8">
        <f t="shared" ref="F27" si="17">C27*E27</f>
        <v>0</v>
      </c>
      <c r="G27" s="9" t="s">
        <v>12</v>
      </c>
      <c r="H27" s="39">
        <f t="shared" si="16"/>
        <v>0</v>
      </c>
    </row>
    <row r="28" spans="1:8">
      <c r="A28" s="4" t="s">
        <v>29</v>
      </c>
      <c r="B28" s="5" t="s">
        <v>67</v>
      </c>
      <c r="C28" s="5">
        <v>37</v>
      </c>
      <c r="D28" s="7" t="s">
        <v>11</v>
      </c>
      <c r="E28" s="61"/>
      <c r="F28" s="8">
        <f t="shared" ref="F28:F32" si="18">C28*E28</f>
        <v>0</v>
      </c>
      <c r="G28" s="9" t="s">
        <v>12</v>
      </c>
      <c r="H28" s="39">
        <f t="shared" ref="H28:H32" si="19">F28*1.21</f>
        <v>0</v>
      </c>
    </row>
    <row r="29" spans="1:8">
      <c r="A29" s="4" t="s">
        <v>53</v>
      </c>
      <c r="B29" s="11" t="s">
        <v>74</v>
      </c>
      <c r="C29" s="11">
        <v>8</v>
      </c>
      <c r="D29" s="7" t="s">
        <v>11</v>
      </c>
      <c r="E29" s="61"/>
      <c r="F29" s="8">
        <f>C29*E29</f>
        <v>0</v>
      </c>
      <c r="G29" s="9" t="s">
        <v>12</v>
      </c>
      <c r="H29" s="39">
        <f>F29*1.21</f>
        <v>0</v>
      </c>
    </row>
    <row r="30" spans="1:8">
      <c r="A30" s="4" t="s">
        <v>56</v>
      </c>
      <c r="B30" s="54" t="s">
        <v>68</v>
      </c>
      <c r="C30" s="11">
        <v>3</v>
      </c>
      <c r="D30" s="7" t="s">
        <v>11</v>
      </c>
      <c r="E30" s="61"/>
      <c r="F30" s="8">
        <f t="shared" si="18"/>
        <v>0</v>
      </c>
      <c r="G30" s="9" t="s">
        <v>12</v>
      </c>
      <c r="H30" s="39">
        <f t="shared" si="19"/>
        <v>0</v>
      </c>
    </row>
    <row r="31" spans="1:8">
      <c r="A31" s="4" t="s">
        <v>57</v>
      </c>
      <c r="B31" s="11" t="s">
        <v>69</v>
      </c>
      <c r="C31" s="11">
        <v>3</v>
      </c>
      <c r="D31" s="12" t="s">
        <v>11</v>
      </c>
      <c r="E31" s="61"/>
      <c r="F31" s="8">
        <f t="shared" si="18"/>
        <v>0</v>
      </c>
      <c r="G31" s="9" t="s">
        <v>12</v>
      </c>
      <c r="H31" s="39">
        <f t="shared" si="19"/>
        <v>0</v>
      </c>
    </row>
    <row r="32" spans="1:8" ht="15.75" thickBot="1">
      <c r="A32" s="15" t="s">
        <v>58</v>
      </c>
      <c r="B32" s="17" t="s">
        <v>30</v>
      </c>
      <c r="C32" s="17">
        <f>ROUNDUP(SUM(C6:C16)*0.75,-1)</f>
        <v>180</v>
      </c>
      <c r="D32" s="18" t="s">
        <v>31</v>
      </c>
      <c r="E32" s="63"/>
      <c r="F32" s="8">
        <f t="shared" si="18"/>
        <v>0</v>
      </c>
      <c r="G32" s="9" t="s">
        <v>12</v>
      </c>
      <c r="H32" s="39">
        <f t="shared" si="19"/>
        <v>0</v>
      </c>
    </row>
    <row r="33" spans="1:8" ht="4.5" customHeight="1" thickBot="1">
      <c r="A33" s="19"/>
      <c r="B33" s="20"/>
      <c r="C33" s="20"/>
      <c r="D33" s="20"/>
      <c r="E33" s="23"/>
      <c r="F33" s="23"/>
      <c r="G33" s="21"/>
      <c r="H33" s="1"/>
    </row>
    <row r="34" spans="1:8">
      <c r="A34" s="24" t="s">
        <v>32</v>
      </c>
      <c r="B34" s="2" t="s">
        <v>33</v>
      </c>
      <c r="C34" s="3"/>
      <c r="D34" s="3"/>
      <c r="E34" s="25"/>
      <c r="F34" s="25"/>
      <c r="G34" s="25"/>
      <c r="H34" s="29"/>
    </row>
    <row r="35" spans="1:8">
      <c r="A35" s="30" t="s">
        <v>34</v>
      </c>
      <c r="B35" s="5" t="s">
        <v>35</v>
      </c>
      <c r="C35" s="5">
        <v>1</v>
      </c>
      <c r="D35" s="7" t="s">
        <v>36</v>
      </c>
      <c r="E35" s="61"/>
      <c r="F35" s="8">
        <f t="shared" ref="F35" si="20">C35*E35</f>
        <v>0</v>
      </c>
      <c r="G35" s="28" t="s">
        <v>12</v>
      </c>
      <c r="H35" s="39">
        <f t="shared" ref="H35" si="21">F35*1.21</f>
        <v>0</v>
      </c>
    </row>
    <row r="36" spans="1:8">
      <c r="A36" s="30" t="s">
        <v>37</v>
      </c>
      <c r="B36" s="5" t="s">
        <v>50</v>
      </c>
      <c r="C36" s="5">
        <v>231</v>
      </c>
      <c r="D36" s="7" t="s">
        <v>11</v>
      </c>
      <c r="E36" s="61"/>
      <c r="F36" s="8" t="s">
        <v>12</v>
      </c>
      <c r="G36" s="9">
        <f>C36*E36</f>
        <v>0</v>
      </c>
      <c r="H36" s="39">
        <f>G36*1.21</f>
        <v>0</v>
      </c>
    </row>
    <row r="37" spans="1:8" ht="15.75" thickBot="1">
      <c r="A37" s="30" t="s">
        <v>38</v>
      </c>
      <c r="B37" s="11" t="s">
        <v>51</v>
      </c>
      <c r="C37" s="11">
        <v>220</v>
      </c>
      <c r="D37" s="12" t="s">
        <v>11</v>
      </c>
      <c r="E37" s="62"/>
      <c r="F37" s="8" t="s">
        <v>12</v>
      </c>
      <c r="G37" s="9">
        <f>C37*E37</f>
        <v>0</v>
      </c>
      <c r="H37" s="39">
        <f>G37*1.21</f>
        <v>0</v>
      </c>
    </row>
    <row r="38" spans="1:8" ht="15.75" thickBot="1">
      <c r="A38" s="31" t="s">
        <v>39</v>
      </c>
      <c r="B38" s="32">
        <f>F38+G38</f>
        <v>0</v>
      </c>
      <c r="C38" s="33"/>
      <c r="D38" s="33"/>
      <c r="E38" s="34"/>
      <c r="F38" s="35">
        <f>SUM(F6:F37)</f>
        <v>0</v>
      </c>
      <c r="G38" s="35">
        <f>SUM(G6:G37)</f>
        <v>0</v>
      </c>
      <c r="H38" s="36">
        <f>SUM(H6:H37)</f>
        <v>0</v>
      </c>
    </row>
    <row r="39" spans="1:8" ht="4.5" customHeight="1" thickBot="1">
      <c r="A39" s="37"/>
      <c r="E39" s="1"/>
      <c r="F39" s="1"/>
      <c r="G39" s="1"/>
      <c r="H39" s="1"/>
    </row>
    <row r="40" spans="1:8">
      <c r="A40" s="55"/>
      <c r="B40" s="76" t="s">
        <v>40</v>
      </c>
      <c r="C40" s="77"/>
      <c r="D40" s="78"/>
      <c r="E40" s="53" t="s">
        <v>41</v>
      </c>
      <c r="F40" s="53" t="s">
        <v>42</v>
      </c>
      <c r="G40" s="68" t="s">
        <v>9</v>
      </c>
      <c r="H40" s="69"/>
    </row>
    <row r="41" spans="1:8">
      <c r="A41" s="56" t="s">
        <v>6</v>
      </c>
      <c r="B41" s="70" t="s">
        <v>43</v>
      </c>
      <c r="C41" s="71"/>
      <c r="D41" s="72"/>
      <c r="E41" s="9">
        <f>B38</f>
        <v>0</v>
      </c>
      <c r="F41" s="9">
        <f>G41-E41</f>
        <v>0</v>
      </c>
      <c r="G41" s="64">
        <f>E41*1.21</f>
        <v>0</v>
      </c>
      <c r="H41" s="65"/>
    </row>
    <row r="42" spans="1:8">
      <c r="A42" s="57" t="s">
        <v>23</v>
      </c>
      <c r="B42" s="70" t="s">
        <v>44</v>
      </c>
      <c r="C42" s="71"/>
      <c r="D42" s="72"/>
      <c r="E42" s="14">
        <f>F38</f>
        <v>0</v>
      </c>
      <c r="F42" s="13">
        <f>G42-E42</f>
        <v>0</v>
      </c>
      <c r="G42" s="64">
        <f t="shared" ref="G42" si="22">E42*1.21</f>
        <v>0</v>
      </c>
      <c r="H42" s="65"/>
    </row>
    <row r="43" spans="1:8" ht="15.75" thickBot="1">
      <c r="A43" s="58" t="s">
        <v>32</v>
      </c>
      <c r="B43" s="73" t="s">
        <v>45</v>
      </c>
      <c r="C43" s="74"/>
      <c r="D43" s="75"/>
      <c r="E43" s="59">
        <f>G38</f>
        <v>0</v>
      </c>
      <c r="F43" s="60">
        <f>G43-E43</f>
        <v>0</v>
      </c>
      <c r="G43" s="66">
        <f>E43*1.21</f>
        <v>0</v>
      </c>
      <c r="H43" s="67"/>
    </row>
    <row r="44" spans="1:8">
      <c r="A44" s="38"/>
      <c r="B44" s="20"/>
      <c r="D44" s="20"/>
      <c r="E44" s="1"/>
      <c r="F44" s="1"/>
      <c r="G44" s="1"/>
      <c r="H44" s="1"/>
    </row>
    <row r="45" spans="1:8">
      <c r="A45" s="38" t="s">
        <v>46</v>
      </c>
      <c r="B45" s="20" t="s">
        <v>47</v>
      </c>
      <c r="C45" s="20" t="s">
        <v>48</v>
      </c>
      <c r="E45" s="1"/>
      <c r="F45" s="1"/>
      <c r="G45" s="1"/>
      <c r="H45" s="1"/>
    </row>
  </sheetData>
  <mergeCells count="15">
    <mergeCell ref="A1:H1"/>
    <mergeCell ref="A3:A4"/>
    <mergeCell ref="B3:B4"/>
    <mergeCell ref="C3:C4"/>
    <mergeCell ref="D3:D4"/>
    <mergeCell ref="E3:H3"/>
    <mergeCell ref="H4:H5"/>
    <mergeCell ref="G41:H41"/>
    <mergeCell ref="G42:H42"/>
    <mergeCell ref="G43:H43"/>
    <mergeCell ref="G40:H40"/>
    <mergeCell ref="B41:D41"/>
    <mergeCell ref="B42:D42"/>
    <mergeCell ref="B43:D43"/>
    <mergeCell ref="B40:D40"/>
  </mergeCells>
  <phoneticPr fontId="5" type="noConversion"/>
  <pageMargins left="0.7" right="0.7" top="0.75" bottom="0.75" header="0.3" footer="0.3"/>
  <pageSetup paperSize="9" scale="55" orientation="portrait" r:id="rId1"/>
  <headerFooter>
    <oddFooter>&amp;L&amp;G&amp;C&amp;G&amp;R&amp;G</oddFooter>
  </headerFooter>
  <ignoredErrors>
    <ignoredError sqref="C32" formulaRange="1"/>
    <ignoredError sqref="H17:H36 H37" formula="1"/>
    <ignoredError sqref="A18:A23" twoDigitTextYear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2024-05-07T13:08:25Z</dcterms:created>
  <dcterms:modified xsi:type="dcterms:W3CDTF">2024-08-20T09:14:13Z</dcterms:modified>
</cp:coreProperties>
</file>