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 - VRN" sheetId="2" r:id="rId2"/>
    <sheet name="10 - boční vstup - staveb..." sheetId="3" r:id="rId3"/>
    <sheet name="10-1 - boční vstup - elek..." sheetId="4" r:id="rId4"/>
    <sheet name="10-2 - boční vstup - plošina" sheetId="5" r:id="rId5"/>
    <sheet name="20 - výtah a bezbariérové..." sheetId="6" r:id="rId6"/>
    <sheet name="20-1 - výtah a bezbariéro..." sheetId="7" r:id="rId7"/>
    <sheet name="20-2 - výtah a bezbariéro..." sheetId="8" r:id="rId8"/>
    <sheet name="30 - obřadní síň" sheetId="9" r:id="rId9"/>
    <sheet name="40 - výtah" sheetId="10" r:id="rId10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'0 - VRN'!$C$116:$K$126</definedName>
    <definedName name="_xlnm.Print_Area" localSheetId="1">'0 - VRN'!$C$4:$J$76,'0 - VRN'!$C$82:$J$98,'0 - VRN'!$C$104:$K$126</definedName>
    <definedName name="_xlnm.Print_Titles" localSheetId="1">'0 - VRN'!$116:$116</definedName>
    <definedName name="_xlnm._FilterDatabase" localSheetId="2" hidden="1">'10 - boční vstup - staveb...'!$C$132:$K$307</definedName>
    <definedName name="_xlnm.Print_Area" localSheetId="2">'10 - boční vstup - staveb...'!$C$4:$J$76,'10 - boční vstup - staveb...'!$C$82:$J$112,'10 - boční vstup - staveb...'!$C$118:$K$307</definedName>
    <definedName name="_xlnm.Print_Titles" localSheetId="2">'10 - boční vstup - staveb...'!$132:$132</definedName>
    <definedName name="_xlnm._FilterDatabase" localSheetId="3" hidden="1">'10-1 - boční vstup - elek...'!$C$121:$K$179</definedName>
    <definedName name="_xlnm.Print_Area" localSheetId="3">'10-1 - boční vstup - elek...'!$C$4:$J$76,'10-1 - boční vstup - elek...'!$C$82:$J$101,'10-1 - boční vstup - elek...'!$C$107:$K$179</definedName>
    <definedName name="_xlnm.Print_Titles" localSheetId="3">'10-1 - boční vstup - elek...'!$121:$121</definedName>
    <definedName name="_xlnm._FilterDatabase" localSheetId="4" hidden="1">'10-2 - boční vstup - plošina'!$C$121:$K$127</definedName>
    <definedName name="_xlnm.Print_Area" localSheetId="4">'10-2 - boční vstup - plošina'!$C$4:$J$76,'10-2 - boční vstup - plošina'!$C$82:$J$101,'10-2 - boční vstup - plošina'!$C$107:$K$127</definedName>
    <definedName name="_xlnm.Print_Titles" localSheetId="4">'10-2 - boční vstup - plošina'!$121:$121</definedName>
    <definedName name="_xlnm._FilterDatabase" localSheetId="5" hidden="1">'20 - výtah a bezbariérové...'!$C$142:$K$718</definedName>
    <definedName name="_xlnm.Print_Area" localSheetId="5">'20 - výtah a bezbariérové...'!$C$4:$J$76,'20 - výtah a bezbariérové...'!$C$82:$J$122,'20 - výtah a bezbariérové...'!$C$128:$K$718</definedName>
    <definedName name="_xlnm.Print_Titles" localSheetId="5">'20 - výtah a bezbariérové...'!$142:$142</definedName>
    <definedName name="_xlnm._FilterDatabase" localSheetId="6" hidden="1">'20-1 - výtah a bezbariéro...'!$C$128:$K$218</definedName>
    <definedName name="_xlnm.Print_Area" localSheetId="6">'20-1 - výtah a bezbariéro...'!$C$4:$J$76,'20-1 - výtah a bezbariéro...'!$C$82:$J$108,'20-1 - výtah a bezbariéro...'!$C$114:$K$218</definedName>
    <definedName name="_xlnm.Print_Titles" localSheetId="6">'20-1 - výtah a bezbariéro...'!$128:$128</definedName>
    <definedName name="_xlnm._FilterDatabase" localSheetId="7" hidden="1">'20-2 - výtah a bezbariéro...'!$C$121:$K$182</definedName>
    <definedName name="_xlnm.Print_Area" localSheetId="7">'20-2 - výtah a bezbariéro...'!$C$4:$J$76,'20-2 - výtah a bezbariéro...'!$C$82:$J$101,'20-2 - výtah a bezbariéro...'!$C$107:$K$182</definedName>
    <definedName name="_xlnm.Print_Titles" localSheetId="7">'20-2 - výtah a bezbariéro...'!$121:$121</definedName>
    <definedName name="_xlnm._FilterDatabase" localSheetId="8" hidden="1">'30 - obřadní síň'!$C$131:$K$238</definedName>
    <definedName name="_xlnm.Print_Area" localSheetId="8">'30 - obřadní síň'!$C$4:$J$76,'30 - obřadní síň'!$C$82:$J$111,'30 - obřadní síň'!$C$117:$K$238</definedName>
    <definedName name="_xlnm.Print_Titles" localSheetId="8">'30 - obřadní síň'!$131:$131</definedName>
    <definedName name="_xlnm._FilterDatabase" localSheetId="9" hidden="1">'40 - výtah'!$C$121:$K$128</definedName>
    <definedName name="_xlnm.Print_Area" localSheetId="9">'40 - výtah'!$C$4:$J$76,'40 - výtah'!$C$82:$J$101,'40 - výtah'!$C$107:$K$128</definedName>
    <definedName name="_xlnm.Print_Titles" localSheetId="9">'40 - výtah'!$121:$121</definedName>
  </definedNames>
  <calcPr/>
</workbook>
</file>

<file path=xl/calcChain.xml><?xml version="1.0" encoding="utf-8"?>
<calcChain xmlns="http://schemas.openxmlformats.org/spreadsheetml/2006/main">
  <c i="10" l="1" r="J39"/>
  <c r="J38"/>
  <c i="1" r="AY105"/>
  <c i="10" r="J37"/>
  <c i="1" r="AX105"/>
  <c i="10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91"/>
  <c r="E7"/>
  <c r="E110"/>
  <c i="9" r="J39"/>
  <c r="J38"/>
  <c i="1" r="AY104"/>
  <c i="9" r="J37"/>
  <c i="1" r="AX104"/>
  <c i="9"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8"/>
  <c r="BH228"/>
  <c r="BG228"/>
  <c r="BF228"/>
  <c r="T228"/>
  <c r="R228"/>
  <c r="P228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129"/>
  <c r="J19"/>
  <c r="J14"/>
  <c r="J91"/>
  <c r="E7"/>
  <c r="E120"/>
  <c i="8" r="J39"/>
  <c r="J38"/>
  <c i="1" r="AY103"/>
  <c i="8" r="J37"/>
  <c i="1" r="AX103"/>
  <c i="8"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91"/>
  <c r="E7"/>
  <c r="E110"/>
  <c i="7" r="J39"/>
  <c r="J38"/>
  <c i="1" r="AY102"/>
  <c i="7" r="J37"/>
  <c i="1" r="AX102"/>
  <c i="7"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91"/>
  <c r="E7"/>
  <c r="E117"/>
  <c i="6" r="J39"/>
  <c r="J38"/>
  <c i="1" r="AY101"/>
  <c i="6" r="J37"/>
  <c i="1" r="AX101"/>
  <c i="6" r="BI718"/>
  <c r="BH718"/>
  <c r="BG718"/>
  <c r="BF718"/>
  <c r="T718"/>
  <c r="R718"/>
  <c r="P718"/>
  <c r="BI717"/>
  <c r="BH717"/>
  <c r="BG717"/>
  <c r="BF717"/>
  <c r="T717"/>
  <c r="R717"/>
  <c r="P717"/>
  <c r="BI715"/>
  <c r="BH715"/>
  <c r="BG715"/>
  <c r="BF715"/>
  <c r="T715"/>
  <c r="R715"/>
  <c r="P715"/>
  <c r="BI691"/>
  <c r="BH691"/>
  <c r="BG691"/>
  <c r="BF691"/>
  <c r="T691"/>
  <c r="R691"/>
  <c r="P691"/>
  <c r="BI684"/>
  <c r="BH684"/>
  <c r="BG684"/>
  <c r="BF684"/>
  <c r="T684"/>
  <c r="R684"/>
  <c r="P684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6"/>
  <c r="BH676"/>
  <c r="BG676"/>
  <c r="BF676"/>
  <c r="T676"/>
  <c r="R676"/>
  <c r="P676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45"/>
  <c r="BH645"/>
  <c r="BG645"/>
  <c r="BF645"/>
  <c r="T645"/>
  <c r="R645"/>
  <c r="P645"/>
  <c r="BI644"/>
  <c r="BH644"/>
  <c r="BG644"/>
  <c r="BF644"/>
  <c r="T644"/>
  <c r="R644"/>
  <c r="P644"/>
  <c r="BI642"/>
  <c r="BH642"/>
  <c r="BG642"/>
  <c r="BF642"/>
  <c r="T642"/>
  <c r="R642"/>
  <c r="P642"/>
  <c r="BI641"/>
  <c r="BH641"/>
  <c r="BG641"/>
  <c r="BF641"/>
  <c r="T641"/>
  <c r="R641"/>
  <c r="P641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3"/>
  <c r="BH613"/>
  <c r="BG613"/>
  <c r="BF613"/>
  <c r="T613"/>
  <c r="R613"/>
  <c r="P613"/>
  <c r="BI611"/>
  <c r="BH611"/>
  <c r="BG611"/>
  <c r="BF611"/>
  <c r="T611"/>
  <c r="R611"/>
  <c r="P611"/>
  <c r="BI607"/>
  <c r="BH607"/>
  <c r="BG607"/>
  <c r="BF607"/>
  <c r="T607"/>
  <c r="R607"/>
  <c r="P607"/>
  <c r="BI603"/>
  <c r="BH603"/>
  <c r="BG603"/>
  <c r="BF603"/>
  <c r="T603"/>
  <c r="R603"/>
  <c r="P603"/>
  <c r="BI601"/>
  <c r="BH601"/>
  <c r="BG601"/>
  <c r="BF601"/>
  <c r="T601"/>
  <c r="R601"/>
  <c r="P601"/>
  <c r="BI600"/>
  <c r="BH600"/>
  <c r="BG600"/>
  <c r="BF600"/>
  <c r="T600"/>
  <c r="R600"/>
  <c r="P600"/>
  <c r="BI598"/>
  <c r="BH598"/>
  <c r="BG598"/>
  <c r="BF598"/>
  <c r="T598"/>
  <c r="R598"/>
  <c r="P598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78"/>
  <c r="BH578"/>
  <c r="BG578"/>
  <c r="BF578"/>
  <c r="T578"/>
  <c r="R578"/>
  <c r="P578"/>
  <c r="BI568"/>
  <c r="BH568"/>
  <c r="BG568"/>
  <c r="BF568"/>
  <c r="T568"/>
  <c r="R568"/>
  <c r="P568"/>
  <c r="BI558"/>
  <c r="BH558"/>
  <c r="BG558"/>
  <c r="BF558"/>
  <c r="T558"/>
  <c r="R558"/>
  <c r="P558"/>
  <c r="BI556"/>
  <c r="BH556"/>
  <c r="BG556"/>
  <c r="BF556"/>
  <c r="T556"/>
  <c r="R556"/>
  <c r="P556"/>
  <c r="BI555"/>
  <c r="BH555"/>
  <c r="BG555"/>
  <c r="BF555"/>
  <c r="T555"/>
  <c r="R555"/>
  <c r="P555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39"/>
  <c r="BH539"/>
  <c r="BG539"/>
  <c r="BF539"/>
  <c r="T539"/>
  <c r="R539"/>
  <c r="P539"/>
  <c r="BI538"/>
  <c r="BH538"/>
  <c r="BG538"/>
  <c r="BF538"/>
  <c r="T538"/>
  <c r="R538"/>
  <c r="P538"/>
  <c r="BI534"/>
  <c r="BH534"/>
  <c r="BG534"/>
  <c r="BF534"/>
  <c r="T534"/>
  <c r="R534"/>
  <c r="P534"/>
  <c r="BI533"/>
  <c r="BH533"/>
  <c r="BG533"/>
  <c r="BF533"/>
  <c r="T533"/>
  <c r="R533"/>
  <c r="P533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T452"/>
  <c r="R453"/>
  <c r="R452"/>
  <c r="P453"/>
  <c r="P452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29"/>
  <c r="BH429"/>
  <c r="BG429"/>
  <c r="BF429"/>
  <c r="T429"/>
  <c r="R429"/>
  <c r="P429"/>
  <c r="BI418"/>
  <c r="BH418"/>
  <c r="BG418"/>
  <c r="BF418"/>
  <c r="T418"/>
  <c r="R418"/>
  <c r="P418"/>
  <c r="BI411"/>
  <c r="BH411"/>
  <c r="BG411"/>
  <c r="BF411"/>
  <c r="T411"/>
  <c r="R411"/>
  <c r="P411"/>
  <c r="BI406"/>
  <c r="BH406"/>
  <c r="BG406"/>
  <c r="BF406"/>
  <c r="T406"/>
  <c r="R406"/>
  <c r="P406"/>
  <c r="BI396"/>
  <c r="BH396"/>
  <c r="BG396"/>
  <c r="BF396"/>
  <c r="T396"/>
  <c r="R396"/>
  <c r="P396"/>
  <c r="BI391"/>
  <c r="BH391"/>
  <c r="BG391"/>
  <c r="BF391"/>
  <c r="T391"/>
  <c r="R391"/>
  <c r="P391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R334"/>
  <c r="P334"/>
  <c r="BI323"/>
  <c r="BH323"/>
  <c r="BG323"/>
  <c r="BF323"/>
  <c r="T323"/>
  <c r="R323"/>
  <c r="P323"/>
  <c r="BI319"/>
  <c r="BH319"/>
  <c r="BG319"/>
  <c r="BF319"/>
  <c r="T319"/>
  <c r="R319"/>
  <c r="P319"/>
  <c r="BI300"/>
  <c r="BH300"/>
  <c r="BG300"/>
  <c r="BF300"/>
  <c r="T300"/>
  <c r="R300"/>
  <c r="P300"/>
  <c r="BI283"/>
  <c r="BH283"/>
  <c r="BG283"/>
  <c r="BF283"/>
  <c r="T283"/>
  <c r="R283"/>
  <c r="P283"/>
  <c r="BI276"/>
  <c r="BH276"/>
  <c r="BG276"/>
  <c r="BF276"/>
  <c r="T276"/>
  <c r="R276"/>
  <c r="P276"/>
  <c r="BI270"/>
  <c r="BH270"/>
  <c r="BG270"/>
  <c r="BF270"/>
  <c r="T270"/>
  <c r="R270"/>
  <c r="P270"/>
  <c r="BI267"/>
  <c r="BH267"/>
  <c r="BG267"/>
  <c r="BF267"/>
  <c r="T267"/>
  <c r="T266"/>
  <c r="R267"/>
  <c r="R266"/>
  <c r="P267"/>
  <c r="P266"/>
  <c r="BI260"/>
  <c r="BH260"/>
  <c r="BG260"/>
  <c r="BF260"/>
  <c r="T260"/>
  <c r="R260"/>
  <c r="P260"/>
  <c r="BI259"/>
  <c r="BH259"/>
  <c r="BG259"/>
  <c r="BF259"/>
  <c r="T259"/>
  <c r="R259"/>
  <c r="P259"/>
  <c r="BI253"/>
  <c r="BH253"/>
  <c r="BG253"/>
  <c r="BF253"/>
  <c r="T253"/>
  <c r="R253"/>
  <c r="P253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7"/>
  <c r="BH197"/>
  <c r="BG197"/>
  <c r="BF197"/>
  <c r="T197"/>
  <c r="R197"/>
  <c r="P197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J140"/>
  <c r="J139"/>
  <c r="F139"/>
  <c r="F137"/>
  <c r="E135"/>
  <c r="J94"/>
  <c r="J93"/>
  <c r="F93"/>
  <c r="F91"/>
  <c r="E89"/>
  <c r="J20"/>
  <c r="E20"/>
  <c r="F140"/>
  <c r="J19"/>
  <c r="J14"/>
  <c r="J137"/>
  <c r="E7"/>
  <c r="E131"/>
  <c i="5" r="J39"/>
  <c r="J38"/>
  <c i="1" r="AY99"/>
  <c i="5" r="J37"/>
  <c i="1" r="AX99"/>
  <c i="5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85"/>
  <c i="4" r="J39"/>
  <c r="J38"/>
  <c i="1" r="AY98"/>
  <c i="4" r="J37"/>
  <c i="1" r="AX98"/>
  <c i="4"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85"/>
  <c i="3" r="J39"/>
  <c r="J38"/>
  <c i="1" r="AY97"/>
  <c i="3" r="J37"/>
  <c i="1" r="AX97"/>
  <c i="3" r="BI303"/>
  <c r="BH303"/>
  <c r="BG303"/>
  <c r="BF303"/>
  <c r="T303"/>
  <c r="T302"/>
  <c r="R303"/>
  <c r="R302"/>
  <c r="P303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56"/>
  <c r="BH156"/>
  <c r="BG156"/>
  <c r="BF156"/>
  <c r="T156"/>
  <c r="R156"/>
  <c r="P156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91"/>
  <c r="E7"/>
  <c r="E121"/>
  <c i="2" r="J37"/>
  <c r="J36"/>
  <c i="1" r="AY95"/>
  <c i="2" r="J35"/>
  <c i="1" r="AX95"/>
  <c i="2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1" r="L90"/>
  <c r="AM90"/>
  <c r="AM89"/>
  <c r="L89"/>
  <c r="AM87"/>
  <c r="L87"/>
  <c r="L85"/>
  <c r="L84"/>
  <c i="2" r="J125"/>
  <c i="1" r="AS96"/>
  <c i="3" r="BK269"/>
  <c r="BK214"/>
  <c r="BK206"/>
  <c r="J219"/>
  <c r="BK257"/>
  <c r="BK232"/>
  <c r="J183"/>
  <c i="4" r="BK144"/>
  <c r="J143"/>
  <c r="BK137"/>
  <c i="6" r="BK494"/>
  <c r="BK545"/>
  <c r="J391"/>
  <c r="BK544"/>
  <c r="J360"/>
  <c r="J174"/>
  <c r="J227"/>
  <c r="BK681"/>
  <c r="BK360"/>
  <c r="BK691"/>
  <c r="J551"/>
  <c r="J487"/>
  <c r="J396"/>
  <c r="J691"/>
  <c r="J556"/>
  <c r="J323"/>
  <c r="J645"/>
  <c r="BK548"/>
  <c r="BK369"/>
  <c r="BK224"/>
  <c r="J548"/>
  <c r="BK356"/>
  <c r="J183"/>
  <c r="BK552"/>
  <c r="J334"/>
  <c i="7" r="J184"/>
  <c r="J155"/>
  <c r="J206"/>
  <c r="BK164"/>
  <c r="J171"/>
  <c r="BK137"/>
  <c r="J208"/>
  <c r="BK133"/>
  <c r="BK178"/>
  <c i="8" r="J169"/>
  <c r="BK162"/>
  <c r="BK148"/>
  <c r="BK139"/>
  <c r="J145"/>
  <c i="9" r="BK199"/>
  <c r="J234"/>
  <c r="BK206"/>
  <c r="BK228"/>
  <c i="10" r="J125"/>
  <c i="2" r="BK126"/>
  <c r="J121"/>
  <c i="3" r="J301"/>
  <c r="J293"/>
  <c r="BK285"/>
  <c r="BK261"/>
  <c r="BK211"/>
  <c r="BK262"/>
  <c r="J248"/>
  <c r="J254"/>
  <c r="BK223"/>
  <c r="BK268"/>
  <c r="BK196"/>
  <c r="BK138"/>
  <c r="J216"/>
  <c i="4" r="BK175"/>
  <c r="BK169"/>
  <c r="BK162"/>
  <c r="BK148"/>
  <c r="BK157"/>
  <c r="J145"/>
  <c r="BK149"/>
  <c i="6" r="BK447"/>
  <c r="BK170"/>
  <c r="BK533"/>
  <c r="BK168"/>
  <c r="BK498"/>
  <c r="BK323"/>
  <c r="J168"/>
  <c r="BK150"/>
  <c r="J667"/>
  <c r="J589"/>
  <c r="J482"/>
  <c r="BK260"/>
  <c r="BK684"/>
  <c r="BK496"/>
  <c r="J283"/>
  <c r="J655"/>
  <c r="BK541"/>
  <c r="J458"/>
  <c r="J197"/>
  <c r="BK665"/>
  <c r="J411"/>
  <c r="BK241"/>
  <c r="BK589"/>
  <c r="BK446"/>
  <c r="BK319"/>
  <c r="J659"/>
  <c r="J364"/>
  <c r="J241"/>
  <c r="J159"/>
  <c r="J340"/>
  <c i="7" r="BK182"/>
  <c r="J138"/>
  <c r="J168"/>
  <c r="BK196"/>
  <c r="J193"/>
  <c r="J152"/>
  <c r="J135"/>
  <c r="J217"/>
  <c r="BK186"/>
  <c r="BK140"/>
  <c i="8" r="J181"/>
  <c r="J171"/>
  <c r="BK163"/>
  <c r="BK152"/>
  <c r="BK168"/>
  <c r="J133"/>
  <c r="BK175"/>
  <c r="BK158"/>
  <c r="J180"/>
  <c r="BK129"/>
  <c r="BK142"/>
  <c r="BK133"/>
  <c i="9" r="J158"/>
  <c r="J199"/>
  <c r="J229"/>
  <c r="BK238"/>
  <c r="BK155"/>
  <c r="J163"/>
  <c r="J210"/>
  <c r="J171"/>
  <c i="3" r="J204"/>
  <c r="BK152"/>
  <c r="BK236"/>
  <c r="BK171"/>
  <c r="BK169"/>
  <c r="BK194"/>
  <c r="BK167"/>
  <c r="J259"/>
  <c i="4" r="J178"/>
  <c r="J173"/>
  <c r="BK168"/>
  <c r="BK161"/>
  <c r="BK159"/>
  <c r="J140"/>
  <c r="J154"/>
  <c r="BK150"/>
  <c r="BK132"/>
  <c r="BK126"/>
  <c i="6" r="BK487"/>
  <c r="J356"/>
  <c r="J491"/>
  <c r="BK466"/>
  <c r="BK503"/>
  <c r="BK458"/>
  <c r="BK267"/>
  <c r="J503"/>
  <c r="BK547"/>
  <c r="J466"/>
  <c r="BK470"/>
  <c r="J185"/>
  <c r="J684"/>
  <c r="J587"/>
  <c r="BK715"/>
  <c r="J600"/>
  <c r="BK237"/>
  <c r="J717"/>
  <c r="J585"/>
  <c i="8" r="J160"/>
  <c i="9" r="J188"/>
  <c r="J166"/>
  <c r="J208"/>
  <c r="BK190"/>
  <c r="J143"/>
  <c r="J197"/>
  <c r="J135"/>
  <c r="BK158"/>
  <c r="BK156"/>
  <c i="3" r="BK267"/>
  <c r="J226"/>
  <c r="BK226"/>
  <c r="BK220"/>
  <c r="J261"/>
  <c r="BK259"/>
  <c r="J169"/>
  <c r="J268"/>
  <c r="J211"/>
  <c r="BK234"/>
  <c r="J230"/>
  <c r="J136"/>
  <c i="4" r="BK177"/>
  <c r="J172"/>
  <c r="J168"/>
  <c r="BK163"/>
  <c r="J130"/>
  <c r="BK152"/>
  <c r="BK156"/>
  <c r="J149"/>
  <c i="6" r="BK462"/>
  <c r="BK149"/>
  <c r="J377"/>
  <c r="J525"/>
  <c r="J568"/>
  <c r="BK491"/>
  <c r="J270"/>
  <c r="BK558"/>
  <c r="BK183"/>
  <c r="BK620"/>
  <c r="J489"/>
  <c r="J665"/>
  <c r="BK511"/>
  <c r="BK355"/>
  <c r="BK680"/>
  <c r="BK578"/>
  <c r="J529"/>
  <c r="BK358"/>
  <c r="BK682"/>
  <c r="J552"/>
  <c r="BK227"/>
  <c r="J611"/>
  <c r="J450"/>
  <c r="BK300"/>
  <c r="BK657"/>
  <c r="BK456"/>
  <c r="BK334"/>
  <c r="BK190"/>
  <c r="J641"/>
  <c r="J478"/>
  <c i="7" r="BK199"/>
  <c r="BK205"/>
  <c r="BK162"/>
  <c r="J186"/>
  <c r="J213"/>
  <c r="BK175"/>
  <c r="J148"/>
  <c r="BK183"/>
  <c r="J209"/>
  <c r="J149"/>
  <c r="J160"/>
  <c r="J142"/>
  <c i="8" r="J175"/>
  <c r="J131"/>
  <c r="BK164"/>
  <c r="BK135"/>
  <c r="BK137"/>
  <c r="BK173"/>
  <c r="BK165"/>
  <c r="BK132"/>
  <c r="J161"/>
  <c r="BK128"/>
  <c r="BK159"/>
  <c r="BK147"/>
  <c i="9" r="BK220"/>
  <c r="BK189"/>
  <c r="J187"/>
  <c r="BK161"/>
  <c r="BK174"/>
  <c r="J237"/>
  <c r="J238"/>
  <c r="BK187"/>
  <c r="BK223"/>
  <c r="J218"/>
  <c i="10" r="J128"/>
  <c i="2" r="BK124"/>
  <c r="J119"/>
  <c i="3" r="BK295"/>
  <c r="BK283"/>
  <c r="BK252"/>
  <c r="J196"/>
  <c r="BK183"/>
  <c r="J142"/>
  <c r="J246"/>
  <c r="J267"/>
  <c r="J262"/>
  <c r="BK253"/>
  <c r="J191"/>
  <c r="J148"/>
  <c i="4" r="J125"/>
  <c i="5" r="J127"/>
  <c i="6" r="BK363"/>
  <c r="J538"/>
  <c r="J239"/>
  <c r="J355"/>
  <c r="BK357"/>
  <c r="BK163"/>
  <c r="BK489"/>
  <c r="BK340"/>
  <c r="BK379"/>
  <c r="BK177"/>
  <c r="BK624"/>
  <c r="J165"/>
  <c r="BK613"/>
  <c r="BK450"/>
  <c r="J154"/>
  <c r="J345"/>
  <c r="J642"/>
  <c r="J539"/>
  <c r="J464"/>
  <c r="BK146"/>
  <c r="J622"/>
  <c r="BK542"/>
  <c r="J474"/>
  <c r="J381"/>
  <c r="BK534"/>
  <c r="BK525"/>
  <c r="BK345"/>
  <c r="J146"/>
  <c r="J601"/>
  <c r="J363"/>
  <c r="BK283"/>
  <c r="BK185"/>
  <c r="J541"/>
  <c r="J347"/>
  <c i="7" r="BK148"/>
  <c r="BK165"/>
  <c r="BK197"/>
  <c r="J167"/>
  <c r="BK213"/>
  <c r="J210"/>
  <c r="BK207"/>
  <c r="J196"/>
  <c r="BK217"/>
  <c r="BK211"/>
  <c r="J195"/>
  <c r="J163"/>
  <c r="J139"/>
  <c r="BK191"/>
  <c r="J175"/>
  <c r="J170"/>
  <c r="BK168"/>
  <c r="J147"/>
  <c r="BK145"/>
  <c r="BK135"/>
  <c r="BK214"/>
  <c r="J178"/>
  <c r="J134"/>
  <c r="BK190"/>
  <c r="BK170"/>
  <c r="BK142"/>
  <c r="BK146"/>
  <c r="BK156"/>
  <c i="8" r="J168"/>
  <c r="J159"/>
  <c r="J182"/>
  <c r="BK178"/>
  <c r="BK140"/>
  <c r="J166"/>
  <c r="BK138"/>
  <c r="BK174"/>
  <c r="BK166"/>
  <c r="BK145"/>
  <c r="BK171"/>
  <c r="J142"/>
  <c r="BK126"/>
  <c r="BK127"/>
  <c i="9" r="J161"/>
  <c r="BK204"/>
  <c r="BK208"/>
  <c i="10" r="BK126"/>
  <c r="BK128"/>
  <c i="2" r="BK125"/>
  <c r="BK121"/>
  <c i="1" r="AS100"/>
  <c i="3" r="BK272"/>
  <c r="BK248"/>
  <c r="J206"/>
  <c r="BK273"/>
  <c r="BK182"/>
  <c r="BK172"/>
  <c r="BK242"/>
  <c r="J244"/>
  <c r="J239"/>
  <c r="BK203"/>
  <c r="BK174"/>
  <c r="J214"/>
  <c r="J178"/>
  <c i="4" r="BK176"/>
  <c r="BK171"/>
  <c r="J167"/>
  <c r="BK164"/>
  <c r="BK158"/>
  <c r="BK151"/>
  <c r="J136"/>
  <c r="BK153"/>
  <c r="J139"/>
  <c r="J133"/>
  <c r="J144"/>
  <c r="BK142"/>
  <c r="BK131"/>
  <c i="5" r="BK127"/>
  <c i="6" r="J379"/>
  <c r="J229"/>
  <c r="J418"/>
  <c r="J446"/>
  <c r="J300"/>
  <c r="J513"/>
  <c r="J161"/>
  <c r="J497"/>
  <c r="BK234"/>
  <c r="J357"/>
  <c r="J715"/>
  <c r="J500"/>
  <c r="J682"/>
  <c r="J508"/>
  <c r="J664"/>
  <c r="BK253"/>
  <c r="J620"/>
  <c r="BK391"/>
  <c r="J676"/>
  <c r="BK550"/>
  <c r="J460"/>
  <c r="BK207"/>
  <c r="J578"/>
  <c r="J338"/>
  <c r="BK159"/>
  <c r="J490"/>
  <c r="BK259"/>
  <c r="J624"/>
  <c r="BK451"/>
  <c r="J237"/>
  <c r="J553"/>
  <c r="BK448"/>
  <c i="7" r="J207"/>
  <c r="J144"/>
  <c r="BK210"/>
  <c r="J162"/>
  <c r="J183"/>
  <c r="BK150"/>
  <c r="J191"/>
  <c r="J154"/>
  <c r="J150"/>
  <c i="8" r="BK180"/>
  <c r="BK155"/>
  <c r="J140"/>
  <c r="BK157"/>
  <c r="BK131"/>
  <c r="J153"/>
  <c r="BK177"/>
  <c r="BK150"/>
  <c r="J141"/>
  <c r="BK160"/>
  <c r="BK146"/>
  <c i="9" r="BK166"/>
  <c r="BK163"/>
  <c r="BK214"/>
  <c r="J192"/>
  <c r="J195"/>
  <c r="BK194"/>
  <c r="J222"/>
  <c r="J169"/>
  <c i="3" r="BK239"/>
  <c r="J250"/>
  <c r="J223"/>
  <c i="4" r="J165"/>
  <c r="J155"/>
  <c r="J158"/>
  <c r="BK143"/>
  <c r="BK140"/>
  <c r="BK145"/>
  <c r="J137"/>
  <c r="BK133"/>
  <c i="5" r="BK125"/>
  <c i="6" r="J371"/>
  <c r="BK338"/>
  <c r="BK245"/>
  <c r="BK429"/>
  <c r="BK154"/>
  <c r="J496"/>
  <c r="J462"/>
  <c r="BK221"/>
  <c r="BK676"/>
  <c r="J543"/>
  <c r="J358"/>
  <c r="BK659"/>
  <c r="J558"/>
  <c r="J533"/>
  <c r="J451"/>
  <c r="BK203"/>
  <c r="J429"/>
  <c r="J247"/>
  <c r="BK641"/>
  <c r="J542"/>
  <c r="BK543"/>
  <c r="J207"/>
  <c r="BK555"/>
  <c r="J485"/>
  <c r="BK172"/>
  <c i="7" r="BK201"/>
  <c r="J190"/>
  <c r="J216"/>
  <c r="J211"/>
  <c r="BK208"/>
  <c r="J199"/>
  <c r="J218"/>
  <c r="BK212"/>
  <c r="J197"/>
  <c r="J164"/>
  <c r="J151"/>
  <c r="J145"/>
  <c r="J214"/>
  <c r="J181"/>
  <c r="BK171"/>
  <c r="BK169"/>
  <c r="BK149"/>
  <c r="J140"/>
  <c r="BK134"/>
  <c r="BK203"/>
  <c r="J169"/>
  <c r="J205"/>
  <c i="8" r="J177"/>
  <c r="J139"/>
  <c r="J146"/>
  <c i="9" r="BK222"/>
  <c r="BK143"/>
  <c r="J167"/>
  <c r="BK149"/>
  <c r="J223"/>
  <c r="BK234"/>
  <c r="BK237"/>
  <c r="J174"/>
  <c r="BK188"/>
  <c r="BK165"/>
  <c i="2" r="J123"/>
  <c r="J120"/>
  <c i="3" r="J299"/>
  <c r="J290"/>
  <c r="J275"/>
  <c r="J234"/>
  <c r="J283"/>
  <c r="J194"/>
  <c r="BK185"/>
  <c r="J240"/>
  <c r="J237"/>
  <c r="J255"/>
  <c r="BK191"/>
  <c r="J209"/>
  <c r="BK188"/>
  <c r="BK178"/>
  <c r="J171"/>
  <c i="4" r="BK174"/>
  <c r="J170"/>
  <c r="J164"/>
  <c r="J160"/>
  <c r="BK136"/>
  <c r="J131"/>
  <c r="BK125"/>
  <c r="J134"/>
  <c i="5" r="J125"/>
  <c i="6" r="J456"/>
  <c r="J177"/>
  <c r="BK482"/>
  <c r="J506"/>
  <c r="J157"/>
  <c r="J359"/>
  <c r="BK529"/>
  <c r="BK165"/>
  <c r="J511"/>
  <c r="J361"/>
  <c r="BK211"/>
  <c r="BK239"/>
  <c r="J680"/>
  <c r="BK490"/>
  <c r="J163"/>
  <c r="BK527"/>
  <c r="J259"/>
  <c r="BK157"/>
  <c r="J149"/>
  <c r="BK645"/>
  <c r="J534"/>
  <c r="BK347"/>
  <c r="BK622"/>
  <c r="J494"/>
  <c r="J544"/>
  <c r="BK485"/>
  <c r="J406"/>
  <c r="J666"/>
  <c r="BK460"/>
  <c r="J203"/>
  <c r="BK587"/>
  <c i="7" r="J133"/>
  <c r="J156"/>
  <c r="BK167"/>
  <c r="J143"/>
  <c i="8" r="J174"/>
  <c r="BK179"/>
  <c r="J163"/>
  <c r="J164"/>
  <c r="BK176"/>
  <c r="BK172"/>
  <c r="J144"/>
  <c r="J156"/>
  <c r="J136"/>
  <c r="J128"/>
  <c r="J125"/>
  <c i="9" r="J189"/>
  <c r="J214"/>
  <c r="J198"/>
  <c r="BK229"/>
  <c r="J193"/>
  <c r="BK193"/>
  <c r="BK192"/>
  <c r="BK197"/>
  <c r="J216"/>
  <c i="10" r="BK125"/>
  <c i="3" r="J236"/>
  <c r="BK254"/>
  <c r="J257"/>
  <c r="BK264"/>
  <c r="BK237"/>
  <c r="J271"/>
  <c r="BK162"/>
  <c r="J149"/>
  <c r="J203"/>
  <c i="4" r="BK178"/>
  <c r="J126"/>
  <c i="6" r="BK381"/>
  <c r="BK276"/>
  <c r="J221"/>
  <c r="J319"/>
  <c r="BK179"/>
  <c r="BK642"/>
  <c r="J448"/>
  <c r="J644"/>
  <c r="J472"/>
  <c r="BK655"/>
  <c r="J550"/>
  <c r="BK406"/>
  <c r="BK247"/>
  <c r="BK607"/>
  <c r="J492"/>
  <c r="J190"/>
  <c r="J583"/>
  <c r="J468"/>
  <c r="BK218"/>
  <c r="J555"/>
  <c r="J276"/>
  <c r="BK664"/>
  <c r="J547"/>
  <c r="J350"/>
  <c r="BK148"/>
  <c r="J613"/>
  <c r="BK361"/>
  <c r="J234"/>
  <c r="BK585"/>
  <c r="J476"/>
  <c r="J170"/>
  <c i="7" r="BK138"/>
  <c r="J173"/>
  <c r="BK181"/>
  <c r="J201"/>
  <c r="BK152"/>
  <c r="BK177"/>
  <c r="BK151"/>
  <c r="J189"/>
  <c r="BK132"/>
  <c r="BK155"/>
  <c r="BK173"/>
  <c r="BK144"/>
  <c i="8" r="BK156"/>
  <c r="BK169"/>
  <c r="BK161"/>
  <c r="J165"/>
  <c r="BK181"/>
  <c r="J172"/>
  <c r="J148"/>
  <c r="J170"/>
  <c r="J134"/>
  <c r="J129"/>
  <c r="J138"/>
  <c r="J135"/>
  <c i="9" r="J156"/>
  <c r="J204"/>
  <c r="J152"/>
  <c r="BK135"/>
  <c r="J212"/>
  <c r="J201"/>
  <c r="BK137"/>
  <c i="10" r="BK127"/>
  <c i="2" r="J122"/>
  <c i="3" r="BK301"/>
  <c r="BK293"/>
  <c r="BK288"/>
  <c r="J277"/>
  <c r="BK240"/>
  <c r="BK156"/>
  <c r="BK198"/>
  <c r="J252"/>
  <c r="J269"/>
  <c r="BK277"/>
  <c r="J172"/>
  <c r="J260"/>
  <c r="BK266"/>
  <c r="BK146"/>
  <c r="J242"/>
  <c r="BK219"/>
  <c r="J138"/>
  <c i="4" r="J176"/>
  <c r="BK170"/>
  <c r="BK165"/>
  <c r="BK160"/>
  <c r="J153"/>
  <c r="BK134"/>
  <c r="J152"/>
  <c r="BK129"/>
  <c r="J146"/>
  <c r="BK130"/>
  <c r="J132"/>
  <c i="5" r="J126"/>
  <c i="6" r="J453"/>
  <c r="BK359"/>
  <c r="BK492"/>
  <c r="BK556"/>
  <c r="J342"/>
  <c r="BK411"/>
  <c r="J148"/>
  <c r="J480"/>
  <c i="7" r="BK209"/>
  <c r="BK195"/>
  <c r="BK189"/>
  <c r="J159"/>
  <c r="J188"/>
  <c r="BK160"/>
  <c r="BK185"/>
  <c r="J166"/>
  <c r="J136"/>
  <c r="BK174"/>
  <c r="J146"/>
  <c r="BK139"/>
  <c r="BK218"/>
  <c r="BK192"/>
  <c r="J165"/>
  <c r="J192"/>
  <c r="J174"/>
  <c r="J132"/>
  <c r="BK166"/>
  <c i="8" r="BK167"/>
  <c r="J149"/>
  <c r="J178"/>
  <c r="J154"/>
  <c r="J130"/>
  <c r="J173"/>
  <c r="J152"/>
  <c r="BK134"/>
  <c i="9" r="BK210"/>
  <c r="J140"/>
  <c r="BK171"/>
  <c r="J146"/>
  <c r="J165"/>
  <c r="BK152"/>
  <c r="BK140"/>
  <c r="BK218"/>
  <c i="10" r="J127"/>
  <c i="2" r="BK123"/>
  <c i="3" r="BK303"/>
  <c r="J297"/>
  <c r="BK291"/>
  <c r="J288"/>
  <c r="BK279"/>
  <c r="BK216"/>
  <c r="J151"/>
  <c r="J174"/>
  <c r="BK136"/>
  <c i="4" r="J174"/>
  <c r="J171"/>
  <c r="BK166"/>
  <c r="J162"/>
  <c r="J156"/>
  <c r="J148"/>
  <c r="J135"/>
  <c r="J151"/>
  <c r="J147"/>
  <c r="J141"/>
  <c r="BK128"/>
  <c i="6" r="BK500"/>
  <c r="BK539"/>
  <c r="BK418"/>
  <c r="BK666"/>
  <c r="J657"/>
  <c r="BK601"/>
  <c r="J211"/>
  <c r="BK553"/>
  <c r="J218"/>
  <c r="J603"/>
  <c r="BK474"/>
  <c r="J151"/>
  <c r="BK598"/>
  <c r="J267"/>
  <c r="BK161"/>
  <c r="BK551"/>
  <c r="J470"/>
  <c i="7" r="BK188"/>
  <c r="BK193"/>
  <c r="J185"/>
  <c r="J203"/>
  <c r="BK163"/>
  <c r="J179"/>
  <c r="BK143"/>
  <c r="BK154"/>
  <c r="J137"/>
  <c r="BK216"/>
  <c r="BK184"/>
  <c r="BK206"/>
  <c r="J212"/>
  <c r="BK136"/>
  <c r="BK147"/>
  <c i="8" r="BK182"/>
  <c r="BK170"/>
  <c r="J162"/>
  <c r="BK151"/>
  <c r="J155"/>
  <c r="BK125"/>
  <c r="J150"/>
  <c r="BK149"/>
  <c r="J126"/>
  <c r="BK143"/>
  <c r="BK144"/>
  <c r="J167"/>
  <c r="BK136"/>
  <c r="BK141"/>
  <c i="9" r="J155"/>
  <c r="J191"/>
  <c r="J137"/>
  <c r="J228"/>
  <c r="BK146"/>
  <c r="BK198"/>
  <c r="BK195"/>
  <c r="J220"/>
  <c r="J149"/>
  <c i="10" r="J126"/>
  <c i="2" r="J124"/>
  <c r="BK120"/>
  <c i="3" r="BK297"/>
  <c r="BK290"/>
  <c r="J287"/>
  <c r="BK260"/>
  <c r="BK204"/>
  <c r="J264"/>
  <c r="BK275"/>
  <c r="BK151"/>
  <c r="J272"/>
  <c r="J198"/>
  <c r="J167"/>
  <c r="J162"/>
  <c r="J253"/>
  <c r="BK142"/>
  <c i="4" r="BK179"/>
  <c r="J175"/>
  <c r="J169"/>
  <c r="J163"/>
  <c r="BK141"/>
  <c r="J142"/>
  <c r="BK139"/>
  <c r="J129"/>
  <c i="5" r="BK126"/>
  <c i="6" r="J369"/>
  <c r="BK476"/>
  <c r="J447"/>
  <c r="BK568"/>
  <c r="J150"/>
  <c r="BK197"/>
  <c r="BK538"/>
  <c r="J373"/>
  <c r="J245"/>
  <c r="BK377"/>
  <c r="J153"/>
  <c r="BK611"/>
  <c r="BK350"/>
  <c r="BK478"/>
  <c r="J224"/>
  <c r="BK153"/>
  <c r="BK717"/>
  <c r="BK583"/>
  <c r="BK396"/>
  <c r="J718"/>
  <c r="BK600"/>
  <c r="BK472"/>
  <c r="BK718"/>
  <c r="J607"/>
  <c r="BK549"/>
  <c r="BK497"/>
  <c r="BK229"/>
  <c r="J681"/>
  <c r="J498"/>
  <c r="BK270"/>
  <c r="BK667"/>
  <c i="7" r="J182"/>
  <c r="J177"/>
  <c r="BK179"/>
  <c r="BK159"/>
  <c i="8" r="J157"/>
  <c r="J137"/>
  <c r="J147"/>
  <c r="J176"/>
  <c r="BK154"/>
  <c r="J132"/>
  <c r="J179"/>
  <c r="J143"/>
  <c r="J151"/>
  <c r="J158"/>
  <c r="J127"/>
  <c r="BK153"/>
  <c r="BK130"/>
  <c i="9" r="BK216"/>
  <c r="BK169"/>
  <c r="J194"/>
  <c r="BK201"/>
  <c r="BK167"/>
  <c r="J206"/>
  <c r="BK212"/>
  <c r="BK191"/>
  <c r="J190"/>
  <c i="2" r="BK122"/>
  <c i="3" r="J303"/>
  <c r="J295"/>
  <c r="BK287"/>
  <c r="J273"/>
  <c r="BK244"/>
  <c r="J152"/>
  <c r="J156"/>
  <c r="BK250"/>
  <c r="BK149"/>
  <c r="J220"/>
  <c r="J185"/>
  <c r="J146"/>
  <c r="J188"/>
  <c i="4" r="J179"/>
  <c r="BK172"/>
  <c r="J166"/>
  <c r="J161"/>
  <c r="J157"/>
  <c r="BK146"/>
  <c r="BK138"/>
  <c r="BK147"/>
  <c r="BK127"/>
  <c r="J127"/>
  <c i="6" r="BK508"/>
  <c r="BK364"/>
  <c r="BK506"/>
  <c r="BK453"/>
  <c r="BK513"/>
  <c r="BK464"/>
  <c r="J549"/>
  <c r="J527"/>
  <c r="J545"/>
  <c r="BK480"/>
  <c r="J260"/>
  <c r="BK373"/>
  <c r="BK151"/>
  <c r="J598"/>
  <c r="BK174"/>
  <c r="BK603"/>
  <c r="J253"/>
  <c i="2" r="J126"/>
  <c r="BK119"/>
  <c i="3" r="BK299"/>
  <c r="J291"/>
  <c r="J285"/>
  <c r="J232"/>
  <c r="J279"/>
  <c r="BK271"/>
  <c r="BK230"/>
  <c r="BK209"/>
  <c r="BK246"/>
  <c r="BK148"/>
  <c r="J266"/>
  <c r="BK255"/>
  <c r="J182"/>
  <c i="4" r="J177"/>
  <c r="BK173"/>
  <c r="BK167"/>
  <c r="J159"/>
  <c r="BK155"/>
  <c r="J150"/>
  <c r="BK154"/>
  <c r="J128"/>
  <c r="J138"/>
  <c r="BK135"/>
  <c i="6" r="BK468"/>
  <c r="BK342"/>
  <c r="BK371"/>
  <c r="J179"/>
  <c r="BK644"/>
  <c r="J172"/>
  <c i="2" l="1" r="P118"/>
  <c r="P117"/>
  <c i="1" r="AU95"/>
  <c i="3" r="T210"/>
  <c r="T225"/>
  <c r="T245"/>
  <c r="R251"/>
  <c i="4" r="R124"/>
  <c r="R123"/>
  <c r="R122"/>
  <c i="5" r="P124"/>
  <c r="P123"/>
  <c r="P122"/>
  <c i="1" r="AU99"/>
  <c i="6" r="T145"/>
  <c r="T220"/>
  <c r="BK455"/>
  <c r="J455"/>
  <c r="J110"/>
  <c r="T488"/>
  <c r="T554"/>
  <c i="7" r="BK141"/>
  <c r="J141"/>
  <c r="J101"/>
  <c r="P198"/>
  <c i="2" r="BK118"/>
  <c r="BK117"/>
  <c r="J117"/>
  <c i="3" r="R135"/>
  <c r="BK225"/>
  <c r="BK245"/>
  <c r="J245"/>
  <c r="J107"/>
  <c r="BK274"/>
  <c r="J274"/>
  <c r="J110"/>
  <c i="5" r="R124"/>
  <c r="R123"/>
  <c r="R122"/>
  <c i="6" r="T156"/>
  <c r="BK220"/>
  <c r="J220"/>
  <c r="J103"/>
  <c r="R455"/>
  <c r="P499"/>
  <c r="P623"/>
  <c i="7" r="P153"/>
  <c r="R194"/>
  <c r="R215"/>
  <c r="T131"/>
  <c r="R187"/>
  <c r="R204"/>
  <c i="3" r="BK190"/>
  <c r="J190"/>
  <c r="J102"/>
  <c i="6" r="R156"/>
  <c r="BK362"/>
  <c r="J362"/>
  <c r="J106"/>
  <c r="BK473"/>
  <c r="J473"/>
  <c r="J111"/>
  <c r="R499"/>
  <c r="BK623"/>
  <c r="J623"/>
  <c r="J118"/>
  <c i="7" r="BK131"/>
  <c r="BK187"/>
  <c r="J187"/>
  <c r="J103"/>
  <c r="T194"/>
  <c r="T215"/>
  <c i="9" r="P164"/>
  <c i="3" r="R190"/>
  <c r="P210"/>
  <c r="R225"/>
  <c r="T274"/>
  <c i="6" r="P156"/>
  <c r="P362"/>
  <c r="T473"/>
  <c r="T557"/>
  <c r="T683"/>
  <c i="7" r="R141"/>
  <c r="BK194"/>
  <c r="J194"/>
  <c r="J104"/>
  <c r="T198"/>
  <c i="8" r="P124"/>
  <c r="P123"/>
  <c r="P122"/>
  <c i="1" r="AU103"/>
  <c i="9" r="BK157"/>
  <c r="J157"/>
  <c r="J102"/>
  <c i="3" r="T135"/>
  <c r="P245"/>
  <c r="P274"/>
  <c i="4" r="T124"/>
  <c r="T123"/>
  <c r="T122"/>
  <c i="6" r="BK269"/>
  <c r="J269"/>
  <c r="J105"/>
  <c r="T445"/>
  <c r="P488"/>
  <c r="R557"/>
  <c r="BK683"/>
  <c r="J683"/>
  <c r="J120"/>
  <c i="9" r="T134"/>
  <c r="R157"/>
  <c r="T196"/>
  <c i="3" r="R161"/>
  <c r="P256"/>
  <c i="5" r="BK124"/>
  <c r="J124"/>
  <c r="J100"/>
  <c i="6" r="T269"/>
  <c r="BK528"/>
  <c r="J528"/>
  <c r="J114"/>
  <c r="BK554"/>
  <c r="J554"/>
  <c r="J115"/>
  <c r="BK602"/>
  <c r="J602"/>
  <c r="J117"/>
  <c r="R683"/>
  <c i="9" r="P134"/>
  <c r="P157"/>
  <c r="BK221"/>
  <c r="J221"/>
  <c r="J109"/>
  <c i="2" r="T118"/>
  <c r="T117"/>
  <c i="3" r="R245"/>
  <c r="R274"/>
  <c i="6" r="P167"/>
  <c r="R362"/>
  <c r="R488"/>
  <c r="P557"/>
  <c r="R658"/>
  <c i="9" r="P173"/>
  <c r="P196"/>
  <c r="BK236"/>
  <c r="J236"/>
  <c r="J110"/>
  <c i="2" r="R118"/>
  <c r="R117"/>
  <c i="6" r="BK145"/>
  <c r="J145"/>
  <c r="J100"/>
  <c r="T167"/>
  <c r="P455"/>
  <c r="T528"/>
  <c r="R602"/>
  <c r="T658"/>
  <c i="7" r="R131"/>
  <c r="P187"/>
  <c r="T204"/>
  <c i="9" r="T139"/>
  <c r="BK200"/>
  <c r="J200"/>
  <c r="J108"/>
  <c i="3" r="BK161"/>
  <c r="J161"/>
  <c r="J101"/>
  <c i="4" r="BK124"/>
  <c r="BK123"/>
  <c r="J123"/>
  <c r="J99"/>
  <c i="6" r="BK156"/>
  <c r="J156"/>
  <c r="J101"/>
  <c r="T362"/>
  <c r="R473"/>
  <c r="P528"/>
  <c r="R554"/>
  <c r="P602"/>
  <c r="P683"/>
  <c i="7" r="R153"/>
  <c r="R130"/>
  <c r="R129"/>
  <c r="BK198"/>
  <c r="J198"/>
  <c r="J105"/>
  <c r="P215"/>
  <c i="8" r="T124"/>
  <c r="T123"/>
  <c r="T122"/>
  <c i="9" r="P139"/>
  <c r="P133"/>
  <c r="BK164"/>
  <c r="J164"/>
  <c r="J103"/>
  <c r="R200"/>
  <c r="T236"/>
  <c i="3" r="T161"/>
  <c r="R256"/>
  <c i="6" r="P269"/>
  <c r="P445"/>
  <c r="P473"/>
  <c r="R528"/>
  <c r="T623"/>
  <c r="T716"/>
  <c i="7" r="BK153"/>
  <c r="J153"/>
  <c r="J102"/>
  <c r="R198"/>
  <c i="9" r="T173"/>
  <c r="R196"/>
  <c r="P236"/>
  <c i="3" r="BK135"/>
  <c r="P190"/>
  <c r="T190"/>
  <c r="R210"/>
  <c r="T256"/>
  <c i="6" r="R145"/>
  <c r="R220"/>
  <c r="T455"/>
  <c r="T499"/>
  <c r="P554"/>
  <c r="T602"/>
  <c r="P658"/>
  <c r="BK716"/>
  <c r="J716"/>
  <c r="J121"/>
  <c i="7" r="P131"/>
  <c r="T187"/>
  <c r="P204"/>
  <c i="8" r="BK124"/>
  <c r="J124"/>
  <c r="J100"/>
  <c i="9" r="BK139"/>
  <c r="R164"/>
  <c r="P200"/>
  <c r="R236"/>
  <c i="3" r="BK210"/>
  <c r="J210"/>
  <c r="J103"/>
  <c r="P225"/>
  <c r="BK256"/>
  <c r="J256"/>
  <c r="J109"/>
  <c i="5" r="T124"/>
  <c r="T123"/>
  <c r="T122"/>
  <c i="6" r="BK167"/>
  <c r="J167"/>
  <c r="J102"/>
  <c r="P220"/>
  <c r="R445"/>
  <c r="BK488"/>
  <c r="J488"/>
  <c r="J112"/>
  <c r="BK557"/>
  <c r="J557"/>
  <c r="J116"/>
  <c r="BK658"/>
  <c r="J658"/>
  <c r="J119"/>
  <c r="R716"/>
  <c i="7" r="P141"/>
  <c r="P194"/>
  <c r="BK215"/>
  <c r="J215"/>
  <c r="J107"/>
  <c i="9" r="R139"/>
  <c r="T164"/>
  <c r="BK196"/>
  <c r="J196"/>
  <c r="J107"/>
  <c r="T221"/>
  <c i="3" r="P161"/>
  <c i="4" r="P124"/>
  <c r="P123"/>
  <c r="P122"/>
  <c i="1" r="AU98"/>
  <c i="6" r="R269"/>
  <c i="8" r="R124"/>
  <c r="R123"/>
  <c r="R122"/>
  <c i="9" r="BK134"/>
  <c r="J134"/>
  <c r="J100"/>
  <c r="BK173"/>
  <c r="J173"/>
  <c r="J106"/>
  <c r="R221"/>
  <c i="10" r="P124"/>
  <c r="P123"/>
  <c r="P122"/>
  <c i="1" r="AU105"/>
  <c i="3" r="P135"/>
  <c r="P134"/>
  <c r="P251"/>
  <c i="6" r="P145"/>
  <c r="R167"/>
  <c r="BK445"/>
  <c r="J445"/>
  <c r="J107"/>
  <c r="BK499"/>
  <c r="J499"/>
  <c r="J113"/>
  <c r="R623"/>
  <c r="P716"/>
  <c i="7" r="T153"/>
  <c r="BK204"/>
  <c r="J204"/>
  <c r="J106"/>
  <c i="9" r="R173"/>
  <c r="R172"/>
  <c r="P221"/>
  <c i="10" r="BK124"/>
  <c r="J124"/>
  <c r="J100"/>
  <c r="R124"/>
  <c r="R123"/>
  <c r="R122"/>
  <c i="3" r="BK251"/>
  <c r="J251"/>
  <c r="J108"/>
  <c r="T251"/>
  <c i="7" r="T141"/>
  <c i="9" r="R134"/>
  <c r="R133"/>
  <c r="R132"/>
  <c r="T157"/>
  <c r="T200"/>
  <c i="10" r="T124"/>
  <c r="T123"/>
  <c r="T122"/>
  <c i="9" r="BK170"/>
  <c r="J170"/>
  <c r="J104"/>
  <c i="6" r="BK452"/>
  <c r="J452"/>
  <c r="J108"/>
  <c r="BK266"/>
  <c r="J266"/>
  <c r="J104"/>
  <c i="3" r="BK222"/>
  <c r="J222"/>
  <c r="J104"/>
  <c r="BK302"/>
  <c r="J302"/>
  <c r="J111"/>
  <c i="9" r="J139"/>
  <c r="J101"/>
  <c i="10" r="J116"/>
  <c r="BE125"/>
  <c r="BE127"/>
  <c r="E85"/>
  <c r="BE126"/>
  <c i="9" r="BK172"/>
  <c r="J172"/>
  <c r="J105"/>
  <c i="10" r="F119"/>
  <c r="BE128"/>
  <c i="9" r="BE143"/>
  <c r="BE149"/>
  <c r="BE158"/>
  <c r="BE171"/>
  <c r="BE152"/>
  <c r="BE220"/>
  <c r="BE199"/>
  <c r="BE165"/>
  <c r="BE189"/>
  <c r="BE206"/>
  <c r="BE234"/>
  <c r="J126"/>
  <c r="BE197"/>
  <c i="8" r="BK123"/>
  <c r="BK122"/>
  <c r="J122"/>
  <c i="9" r="BE188"/>
  <c r="BE193"/>
  <c r="BE208"/>
  <c r="BE228"/>
  <c r="BE167"/>
  <c r="BE174"/>
  <c r="BE222"/>
  <c r="BE237"/>
  <c r="BE238"/>
  <c r="BE198"/>
  <c r="BE201"/>
  <c r="BE210"/>
  <c r="BE216"/>
  <c r="BE187"/>
  <c r="BE195"/>
  <c r="BE204"/>
  <c r="E85"/>
  <c r="BE137"/>
  <c r="BE146"/>
  <c r="BE155"/>
  <c r="BE166"/>
  <c r="BE191"/>
  <c r="BE223"/>
  <c r="BE163"/>
  <c r="BE214"/>
  <c r="F94"/>
  <c r="BE135"/>
  <c r="BE140"/>
  <c r="BE156"/>
  <c r="BE194"/>
  <c r="BE218"/>
  <c r="BE169"/>
  <c r="BE192"/>
  <c r="BE161"/>
  <c r="BE190"/>
  <c r="BE212"/>
  <c r="BE229"/>
  <c i="8" r="BE138"/>
  <c r="BE145"/>
  <c r="BE160"/>
  <c r="F119"/>
  <c r="BE142"/>
  <c r="BE147"/>
  <c r="BE148"/>
  <c r="BE150"/>
  <c r="BE152"/>
  <c r="BE131"/>
  <c r="BE139"/>
  <c r="BE140"/>
  <c r="BE151"/>
  <c r="BE129"/>
  <c r="BE144"/>
  <c r="BE146"/>
  <c i="7" r="J131"/>
  <c r="J100"/>
  <c i="8" r="BE130"/>
  <c r="BE168"/>
  <c r="BE171"/>
  <c r="BE180"/>
  <c r="BE125"/>
  <c r="BE135"/>
  <c r="BE137"/>
  <c r="BE165"/>
  <c r="BE174"/>
  <c r="J116"/>
  <c r="BE128"/>
  <c r="BE133"/>
  <c r="BE155"/>
  <c r="BE159"/>
  <c r="BE167"/>
  <c r="BE173"/>
  <c r="BE175"/>
  <c r="BE153"/>
  <c r="BE156"/>
  <c r="BE162"/>
  <c r="BE170"/>
  <c r="BE182"/>
  <c r="BE161"/>
  <c r="BE169"/>
  <c r="BE178"/>
  <c r="BE177"/>
  <c r="E85"/>
  <c r="BE132"/>
  <c r="BE136"/>
  <c r="BE141"/>
  <c r="BE149"/>
  <c r="BE158"/>
  <c r="BE181"/>
  <c r="BE143"/>
  <c r="BE157"/>
  <c r="BE164"/>
  <c r="BE126"/>
  <c r="BE127"/>
  <c r="BE134"/>
  <c r="BE163"/>
  <c r="BE166"/>
  <c r="BE176"/>
  <c r="BE154"/>
  <c r="BE172"/>
  <c r="BE179"/>
  <c i="7" r="J123"/>
  <c r="BE147"/>
  <c r="BE151"/>
  <c r="BE160"/>
  <c r="BE165"/>
  <c r="BE173"/>
  <c r="BE148"/>
  <c r="BE181"/>
  <c r="BE188"/>
  <c i="6" r="BK144"/>
  <c i="7" r="BE178"/>
  <c r="BE182"/>
  <c r="BE213"/>
  <c r="BE155"/>
  <c r="BE166"/>
  <c r="BE170"/>
  <c r="BE186"/>
  <c r="BE195"/>
  <c r="BE217"/>
  <c r="F126"/>
  <c r="BE162"/>
  <c r="BE177"/>
  <c r="BE216"/>
  <c r="BE132"/>
  <c r="BE135"/>
  <c r="BE140"/>
  <c r="BE146"/>
  <c r="BE149"/>
  <c r="BE152"/>
  <c r="BE156"/>
  <c r="BE171"/>
  <c r="BE175"/>
  <c r="BE185"/>
  <c r="BE199"/>
  <c r="BE208"/>
  <c r="BE214"/>
  <c r="BE191"/>
  <c r="BE193"/>
  <c r="BE201"/>
  <c r="BE209"/>
  <c r="BE218"/>
  <c i="6" r="BK454"/>
  <c r="J454"/>
  <c r="J109"/>
  <c i="7" r="E85"/>
  <c r="BE143"/>
  <c r="BE164"/>
  <c r="BE184"/>
  <c r="BE190"/>
  <c r="BE192"/>
  <c r="BE205"/>
  <c r="BE144"/>
  <c r="BE206"/>
  <c r="BE137"/>
  <c r="BE154"/>
  <c r="BE167"/>
  <c r="BE179"/>
  <c r="BE211"/>
  <c r="BE138"/>
  <c r="BE142"/>
  <c r="BE145"/>
  <c r="BE150"/>
  <c r="BE163"/>
  <c r="BE169"/>
  <c r="BE183"/>
  <c r="BE197"/>
  <c r="BE210"/>
  <c r="BE133"/>
  <c r="BE134"/>
  <c r="BE139"/>
  <c r="BE159"/>
  <c r="BE168"/>
  <c r="BE174"/>
  <c r="BE189"/>
  <c r="BE196"/>
  <c r="BE203"/>
  <c r="BE136"/>
  <c r="BE207"/>
  <c r="BE212"/>
  <c i="6" r="BE159"/>
  <c r="BE361"/>
  <c r="BE447"/>
  <c r="BE456"/>
  <c r="BE492"/>
  <c r="BE511"/>
  <c r="BE533"/>
  <c r="BE543"/>
  <c r="BE545"/>
  <c r="BE587"/>
  <c r="BE174"/>
  <c r="BE381"/>
  <c r="BE491"/>
  <c r="BE529"/>
  <c r="BE541"/>
  <c r="BE568"/>
  <c r="BE622"/>
  <c r="BE641"/>
  <c r="BE667"/>
  <c r="J91"/>
  <c r="BE207"/>
  <c r="BE239"/>
  <c r="BE245"/>
  <c r="BE357"/>
  <c r="BE358"/>
  <c r="BE360"/>
  <c r="BE418"/>
  <c r="BE470"/>
  <c r="BE497"/>
  <c r="BE539"/>
  <c r="BE549"/>
  <c r="BE620"/>
  <c r="BE659"/>
  <c r="BE681"/>
  <c r="BE146"/>
  <c r="BE151"/>
  <c r="BE165"/>
  <c r="BE190"/>
  <c r="BE234"/>
  <c r="BE253"/>
  <c r="BE340"/>
  <c r="BE391"/>
  <c r="BE476"/>
  <c r="BE500"/>
  <c r="BE547"/>
  <c r="BE589"/>
  <c r="BE598"/>
  <c r="BE600"/>
  <c r="BE601"/>
  <c r="BE607"/>
  <c r="BE611"/>
  <c r="BE680"/>
  <c r="BE300"/>
  <c r="BE355"/>
  <c r="BE411"/>
  <c r="BE453"/>
  <c r="BE489"/>
  <c r="BE513"/>
  <c r="BE525"/>
  <c r="BE613"/>
  <c r="BE642"/>
  <c r="BE664"/>
  <c r="BE684"/>
  <c r="F94"/>
  <c r="BE150"/>
  <c r="BE153"/>
  <c r="BE154"/>
  <c r="BE211"/>
  <c r="BE342"/>
  <c r="BE363"/>
  <c r="BE369"/>
  <c r="BE377"/>
  <c r="BE406"/>
  <c r="BE429"/>
  <c r="BE474"/>
  <c r="BE508"/>
  <c r="BE542"/>
  <c r="BE552"/>
  <c r="BE578"/>
  <c r="BE585"/>
  <c r="BE603"/>
  <c r="BE645"/>
  <c r="BE655"/>
  <c r="BE665"/>
  <c r="BE666"/>
  <c r="BE717"/>
  <c r="BE148"/>
  <c r="BE478"/>
  <c r="BE527"/>
  <c r="BE553"/>
  <c r="BE558"/>
  <c r="BE715"/>
  <c r="E85"/>
  <c r="BE468"/>
  <c r="BE480"/>
  <c r="BE490"/>
  <c r="BE503"/>
  <c r="BE583"/>
  <c r="BE624"/>
  <c r="BE691"/>
  <c r="BE718"/>
  <c r="BE183"/>
  <c r="BE227"/>
  <c r="BE323"/>
  <c r="BE550"/>
  <c r="BE644"/>
  <c r="BE657"/>
  <c r="BE676"/>
  <c r="BE682"/>
  <c i="5" r="BK123"/>
  <c r="J123"/>
  <c r="J99"/>
  <c i="6" r="BE157"/>
  <c r="BE161"/>
  <c r="BE172"/>
  <c r="BE203"/>
  <c r="BE229"/>
  <c r="BE241"/>
  <c r="BE283"/>
  <c r="BE364"/>
  <c r="BE460"/>
  <c r="BE466"/>
  <c r="BE555"/>
  <c r="BE177"/>
  <c r="BE224"/>
  <c r="BE237"/>
  <c r="BE247"/>
  <c r="BE276"/>
  <c r="BE334"/>
  <c r="BE345"/>
  <c r="BE356"/>
  <c r="BE482"/>
  <c r="BE487"/>
  <c r="BE149"/>
  <c r="BE170"/>
  <c r="BE179"/>
  <c r="BE185"/>
  <c r="BE260"/>
  <c r="BE267"/>
  <c r="BE319"/>
  <c r="BE347"/>
  <c r="BE371"/>
  <c r="BE396"/>
  <c r="BE494"/>
  <c r="BE506"/>
  <c r="BE534"/>
  <c r="BE538"/>
  <c r="BE544"/>
  <c r="BE221"/>
  <c r="BE379"/>
  <c r="BE448"/>
  <c r="BE498"/>
  <c r="BE548"/>
  <c r="BE551"/>
  <c r="BE556"/>
  <c r="BE163"/>
  <c r="BE168"/>
  <c r="BE218"/>
  <c r="BE270"/>
  <c r="BE338"/>
  <c r="BE373"/>
  <c r="BE450"/>
  <c r="BE458"/>
  <c r="BE496"/>
  <c r="BE197"/>
  <c r="BE259"/>
  <c r="BE359"/>
  <c r="BE464"/>
  <c r="BE472"/>
  <c r="BE485"/>
  <c r="BE350"/>
  <c r="BE446"/>
  <c r="BE451"/>
  <c r="BE462"/>
  <c i="4" r="BK122"/>
  <c r="J122"/>
  <c r="J98"/>
  <c r="J124"/>
  <c r="J100"/>
  <c i="5" r="F94"/>
  <c r="J91"/>
  <c r="BE127"/>
  <c r="BE126"/>
  <c r="E110"/>
  <c r="BE125"/>
  <c i="4" r="BE138"/>
  <c r="F94"/>
  <c r="BE140"/>
  <c i="3" r="J225"/>
  <c r="J106"/>
  <c i="4" r="J91"/>
  <c r="E110"/>
  <c r="BE128"/>
  <c r="BE130"/>
  <c r="BE135"/>
  <c r="BE139"/>
  <c r="BE144"/>
  <c r="BE152"/>
  <c i="3" r="J135"/>
  <c r="J100"/>
  <c i="4" r="BE129"/>
  <c r="BE134"/>
  <c r="BE141"/>
  <c r="BE143"/>
  <c r="BE148"/>
  <c r="BE151"/>
  <c r="BE126"/>
  <c r="BE133"/>
  <c r="BE146"/>
  <c r="BE149"/>
  <c r="BE150"/>
  <c r="BE156"/>
  <c r="BE127"/>
  <c r="BE136"/>
  <c r="BE145"/>
  <c r="BE132"/>
  <c r="BE137"/>
  <c r="BE153"/>
  <c r="BE154"/>
  <c r="BE155"/>
  <c r="BE157"/>
  <c r="BE125"/>
  <c r="BE142"/>
  <c r="BE147"/>
  <c r="BE158"/>
  <c r="BE131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i="2" r="J96"/>
  <c i="3" r="BE151"/>
  <c r="BE236"/>
  <c r="J127"/>
  <c r="BE178"/>
  <c r="BE234"/>
  <c r="BE246"/>
  <c r="BE255"/>
  <c r="BE136"/>
  <c i="2" r="J118"/>
  <c r="J97"/>
  <c i="3" r="BE138"/>
  <c r="BE169"/>
  <c r="BE188"/>
  <c r="BE196"/>
  <c r="BE232"/>
  <c r="BE239"/>
  <c r="BE242"/>
  <c r="BE250"/>
  <c r="BE254"/>
  <c r="BE257"/>
  <c r="F94"/>
  <c r="BE142"/>
  <c r="BE206"/>
  <c r="BE226"/>
  <c r="BE237"/>
  <c r="BE264"/>
  <c r="BE171"/>
  <c r="BE183"/>
  <c r="BE194"/>
  <c r="BE198"/>
  <c r="BE211"/>
  <c r="BE240"/>
  <c r="BE248"/>
  <c r="BE252"/>
  <c r="BE261"/>
  <c r="BE146"/>
  <c r="BE149"/>
  <c r="BE152"/>
  <c r="BE174"/>
  <c r="BE191"/>
  <c r="BE203"/>
  <c r="BE220"/>
  <c r="E85"/>
  <c r="BE167"/>
  <c r="BE172"/>
  <c r="BE204"/>
  <c r="BE216"/>
  <c r="BE219"/>
  <c r="BE260"/>
  <c r="BE262"/>
  <c r="BE267"/>
  <c r="BE268"/>
  <c r="BE269"/>
  <c r="BE273"/>
  <c r="BE244"/>
  <c r="BE156"/>
  <c r="BE162"/>
  <c r="BE214"/>
  <c r="BE223"/>
  <c r="BE259"/>
  <c r="BE277"/>
  <c r="BE209"/>
  <c r="BE272"/>
  <c r="BE275"/>
  <c r="BE148"/>
  <c r="BE182"/>
  <c r="BE185"/>
  <c r="BE230"/>
  <c r="BE253"/>
  <c r="BE266"/>
  <c r="BE271"/>
  <c r="BE279"/>
  <c r="BE283"/>
  <c r="BE285"/>
  <c r="BE287"/>
  <c r="BE288"/>
  <c r="BE290"/>
  <c r="BE291"/>
  <c r="BE293"/>
  <c r="BE295"/>
  <c r="BE297"/>
  <c r="BE299"/>
  <c r="BE301"/>
  <c r="BE303"/>
  <c i="2" r="E85"/>
  <c r="J89"/>
  <c r="F92"/>
  <c r="BE119"/>
  <c r="BE120"/>
  <c r="BE121"/>
  <c r="BE122"/>
  <c r="BE123"/>
  <c r="BE124"/>
  <c r="BE125"/>
  <c r="BE126"/>
  <c i="3" r="F36"/>
  <c i="1" r="BA97"/>
  <c i="8" r="J36"/>
  <c i="1" r="AW103"/>
  <c i="10" r="F39"/>
  <c i="1" r="BD105"/>
  <c i="2" r="J34"/>
  <c i="1" r="AW95"/>
  <c i="5" r="F39"/>
  <c i="1" r="BD99"/>
  <c i="6" r="F36"/>
  <c i="1" r="BA101"/>
  <c i="2" r="F36"/>
  <c i="1" r="BC95"/>
  <c i="5" r="J36"/>
  <c i="1" r="AW99"/>
  <c i="6" r="F39"/>
  <c i="1" r="BD101"/>
  <c i="4" r="F39"/>
  <c i="1" r="BD98"/>
  <c i="7" r="F39"/>
  <c i="1" r="BD102"/>
  <c i="9" r="F36"/>
  <c i="1" r="BA104"/>
  <c i="2" r="J30"/>
  <c i="4" r="F36"/>
  <c i="1" r="BA98"/>
  <c i="7" r="F38"/>
  <c i="1" r="BC102"/>
  <c i="10" r="J36"/>
  <c i="1" r="AW105"/>
  <c i="4" r="F38"/>
  <c i="1" r="BC98"/>
  <c i="7" r="F37"/>
  <c i="1" r="BB102"/>
  <c i="9" r="F37"/>
  <c i="1" r="BB104"/>
  <c r="AS94"/>
  <c i="4" r="F37"/>
  <c i="1" r="BB98"/>
  <c i="7" r="F36"/>
  <c i="1" r="BA102"/>
  <c i="9" r="F38"/>
  <c i="1" r="BC104"/>
  <c i="2" r="F35"/>
  <c i="1" r="BB95"/>
  <c i="5" r="F38"/>
  <c i="1" r="BC99"/>
  <c i="6" r="F38"/>
  <c i="1" r="BC101"/>
  <c i="3" r="J36"/>
  <c i="1" r="AW97"/>
  <c i="8" r="F36"/>
  <c i="1" r="BA103"/>
  <c i="9" r="F39"/>
  <c i="1" r="BD104"/>
  <c i="2" r="F37"/>
  <c i="1" r="BD95"/>
  <c i="5" r="F37"/>
  <c i="1" r="BB99"/>
  <c i="6" r="J36"/>
  <c i="1" r="AW101"/>
  <c i="3" r="F39"/>
  <c i="1" r="BD97"/>
  <c i="8" r="F37"/>
  <c i="1" r="BB103"/>
  <c i="10" r="F37"/>
  <c i="1" r="BB105"/>
  <c i="4" r="J36"/>
  <c i="1" r="AW98"/>
  <c i="7" r="J36"/>
  <c i="1" r="AW102"/>
  <c i="9" r="J36"/>
  <c i="1" r="AW104"/>
  <c i="2" r="F34"/>
  <c i="1" r="BA95"/>
  <c i="5" r="F36"/>
  <c i="1" r="BA99"/>
  <c i="6" r="F37"/>
  <c i="1" r="BB101"/>
  <c i="3" r="F38"/>
  <c i="1" r="BC97"/>
  <c i="8" r="F38"/>
  <c i="1" r="BC103"/>
  <c i="8" r="J32"/>
  <c i="10" r="F36"/>
  <c i="1" r="BA105"/>
  <c i="3" r="F37"/>
  <c i="1" r="BB97"/>
  <c i="8" r="F39"/>
  <c i="1" r="BD103"/>
  <c i="10" r="F38"/>
  <c i="1" r="BC105"/>
  <c i="7" l="1" r="T130"/>
  <c r="T129"/>
  <c i="3" r="BK134"/>
  <c i="9" r="BK133"/>
  <c r="J133"/>
  <c r="J99"/>
  <c i="6" r="R144"/>
  <c r="P454"/>
  <c i="3" r="R224"/>
  <c i="7" r="P130"/>
  <c r="P129"/>
  <c i="1" r="AU102"/>
  <c i="3" r="P224"/>
  <c r="P133"/>
  <c i="1" r="AU97"/>
  <c i="6" r="P144"/>
  <c r="P143"/>
  <c i="1" r="AU101"/>
  <c i="6" r="R454"/>
  <c r="T144"/>
  <c i="9" r="T172"/>
  <c r="T132"/>
  <c r="T133"/>
  <c i="7" r="BK130"/>
  <c r="J130"/>
  <c r="J99"/>
  <c i="9" r="P172"/>
  <c r="P132"/>
  <c i="1" r="AU104"/>
  <c i="3" r="BK224"/>
  <c r="J224"/>
  <c r="J105"/>
  <c i="6" r="T454"/>
  <c i="3" r="T224"/>
  <c r="T134"/>
  <c r="T133"/>
  <c r="R134"/>
  <c r="R133"/>
  <c i="1" r="AG95"/>
  <c i="10" r="BK123"/>
  <c r="J123"/>
  <c r="J99"/>
  <c i="9" r="BK132"/>
  <c r="J132"/>
  <c r="J98"/>
  <c i="1" r="AG103"/>
  <c i="8" r="J98"/>
  <c r="J123"/>
  <c r="J99"/>
  <c i="6" r="BK143"/>
  <c r="J143"/>
  <c r="J98"/>
  <c r="J144"/>
  <c r="J99"/>
  <c i="5" r="BK122"/>
  <c r="J122"/>
  <c r="J98"/>
  <c i="3" r="F35"/>
  <c i="1" r="AZ97"/>
  <c i="4" r="F35"/>
  <c i="1" r="AZ98"/>
  <c i="9" r="J35"/>
  <c i="1" r="AV104"/>
  <c r="AT104"/>
  <c i="4" r="J35"/>
  <c i="1" r="AV98"/>
  <c r="AT98"/>
  <c i="10" r="F35"/>
  <c i="1" r="AZ105"/>
  <c i="10" r="J35"/>
  <c i="1" r="AV105"/>
  <c r="AT105"/>
  <c r="BC100"/>
  <c r="AY100"/>
  <c r="AU96"/>
  <c i="2" r="F33"/>
  <c i="1" r="AZ95"/>
  <c i="5" r="F35"/>
  <c i="1" r="AZ99"/>
  <c r="BD96"/>
  <c i="7" r="F35"/>
  <c i="1" r="AZ102"/>
  <c r="BD100"/>
  <c i="4" r="J32"/>
  <c i="1" r="AG98"/>
  <c r="BA96"/>
  <c r="AW96"/>
  <c r="BB96"/>
  <c r="AX96"/>
  <c i="8" r="F35"/>
  <c i="1" r="AZ103"/>
  <c r="BA100"/>
  <c r="AW100"/>
  <c i="2" r="J33"/>
  <c i="1" r="AV95"/>
  <c r="AT95"/>
  <c r="AN95"/>
  <c r="BC96"/>
  <c r="AY96"/>
  <c i="7" r="J35"/>
  <c i="1" r="AV102"/>
  <c r="AT102"/>
  <c i="3" r="J35"/>
  <c i="1" r="AV97"/>
  <c r="AT97"/>
  <c i="5" r="J35"/>
  <c i="1" r="AV99"/>
  <c r="AT99"/>
  <c i="6" r="J35"/>
  <c i="1" r="AV101"/>
  <c r="AT101"/>
  <c i="6" r="F35"/>
  <c i="1" r="AZ101"/>
  <c i="8" r="J35"/>
  <c i="1" r="AV103"/>
  <c r="AT103"/>
  <c r="AN103"/>
  <c i="9" r="F35"/>
  <c i="1" r="AZ104"/>
  <c r="BB100"/>
  <c r="AX100"/>
  <c i="6" l="1" r="T143"/>
  <c r="R143"/>
  <c i="3" r="BK133"/>
  <c r="J133"/>
  <c r="J98"/>
  <c r="J134"/>
  <c r="J99"/>
  <c i="10" r="BK122"/>
  <c r="J122"/>
  <c r="J98"/>
  <c i="7" r="BK129"/>
  <c r="J129"/>
  <c i="8" r="J41"/>
  <c i="1" r="AN98"/>
  <c i="4" r="J41"/>
  <c i="2" r="J39"/>
  <c i="7" r="J32"/>
  <c i="1" r="AG102"/>
  <c r="AZ96"/>
  <c r="AV96"/>
  <c r="AT96"/>
  <c i="5" r="J32"/>
  <c i="1" r="AG99"/>
  <c r="BC94"/>
  <c r="W32"/>
  <c r="AU100"/>
  <c i="6" r="J32"/>
  <c i="1" r="AG101"/>
  <c r="BB94"/>
  <c r="W31"/>
  <c i="9" r="J32"/>
  <c i="1" r="AG104"/>
  <c r="AN104"/>
  <c r="AZ100"/>
  <c r="AV100"/>
  <c r="AT100"/>
  <c r="BA94"/>
  <c r="W30"/>
  <c r="BD94"/>
  <c r="W33"/>
  <c i="7" l="1" r="J41"/>
  <c r="J98"/>
  <c i="9" r="J41"/>
  <c i="6" r="J41"/>
  <c i="1" r="AN101"/>
  <c i="5" r="J41"/>
  <c i="1" r="AN99"/>
  <c r="AU94"/>
  <c r="AN102"/>
  <c i="3" r="J32"/>
  <c i="1" r="AG97"/>
  <c r="AY94"/>
  <c i="10" r="J32"/>
  <c i="1" r="AG105"/>
  <c r="AG100"/>
  <c r="AX94"/>
  <c r="AZ94"/>
  <c r="W29"/>
  <c r="AW94"/>
  <c r="AK30"/>
  <c i="10" l="1" r="J41"/>
  <c i="3" r="J41"/>
  <c i="1" r="AN100"/>
  <c r="AN105"/>
  <c r="AN97"/>
  <c r="AG96"/>
  <c r="AV94"/>
  <c r="AK29"/>
  <c l="1" r="AN96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<sst xmlns="http://schemas.openxmlformats.org/spreadsheetml/2006/main">
  <si>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</si>
  <si>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</si>
  <si>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</si>
  <si>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</si>
  <si>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{c900eea9-05cd-4884-8bd0-bfc160ebd9cd}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</si>
  <si>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</si>
  <si>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</si>
  <si>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</si>
  <si>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</si>
  <si>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</si>
  <si>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</si>
  <si>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</si>
  <si>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</si>
  <si>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</si>
  <si>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Y696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</si>
  <si>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</si>
  <si>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</si>
  <si>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MÚ Luby boční vstup a vestavba výtahu</t>
  </si>
  <si>
    <t>KSO:</t>
  </si>
  <si>
    <t>CC-CZ:</t>
  </si>
  <si>
    <t>Místo:</t>
  </si>
  <si>
    <t>Luby</t>
  </si>
  <si>
    <t>Datum:</t>
  </si>
  <si>
    <t>15. 8. 2024</t>
  </si>
  <si>
    <t>Zadavatel:</t>
  </si>
  <si>
    <t>IČ:</t>
  </si>
  <si>
    <t>Město Luby</t>
  </si>
  <si>
    <t>DIČ:</t>
  </si>
  <si>
    <t>Uchazeč:</t>
  </si>
  <si>
    <t>Vyplň údaj</t>
  </si>
  <si>
    <t>Projektant:</t>
  </si>
  <si>
    <t>ing.Benda Jiří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</si>
  <si>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</si>
  <si>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</si>
  <si>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</si>
  <si>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</si>
  <si>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</si>
  <si>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</si>
  <si>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</si>
  <si>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</si>
  <si>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</si>
  <si>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</si>
  <si>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</si>
  <si>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</si>
  <si>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</si>
  <si>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</si>
  <si>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</si>
  <si>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</si>
  <si>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</si>
  <si>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</si>
  <si>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</si>
  <si>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</si>
  <si>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</si>
  <si>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</si>
  <si>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</si>
  <si>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</si>
  <si>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</si>
  <si>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</si>
  <si>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</si>
  <si>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</si>
  <si>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</si>
  <si>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</si>
  <si>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</si>
  <si>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</si>
  <si>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</si>
  <si>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</si>
  <si>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</si>
  <si>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</si>
  <si>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</si>
  <si>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</si>
  <si>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</si>
  <si>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</si>
  <si>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</si>
  <si>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</si>
  <si>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</si>
  <si>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</si>
  <si>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</si>
  <si>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</si>
  <si>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</si>
  <si>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</si>
  <si>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</si>
  <si>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</si>
  <si>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STA</t>
  </si>
  <si>
    <t>1</t>
  </si>
  <si>
    <t>{8d35c2de-a543-4e38-ac8a-51637184302f}</t>
  </si>
  <si>
    <t>2</t>
  </si>
  <si>
    <t>1.etapa</t>
  </si>
  <si>
    <t>{494297cf-ef2d-4d47-a6f6-63070449fe3b}</t>
  </si>
  <si>
    <t>10</t>
  </si>
  <si>
    <t>boční vstup - stavební část</t>
  </si>
  <si>
    <t>Soupis</t>
  </si>
  <si>
    <t>{9bf341a0-8ec9-41ea-9056-5126c3ac3a25}</t>
  </si>
  <si>
    <t>10-1</t>
  </si>
  <si>
    <t>boční vstup - elektroinstalace</t>
  </si>
  <si>
    <t>{e918ef88-98a7-4b37-a531-41130a4cdfab}</t>
  </si>
  <si>
    <t>10-2</t>
  </si>
  <si>
    <t>boční vstup - plošina</t>
  </si>
  <si>
    <t>{2f9a0e7c-4895-4d93-ac14-6a249dc4984f}</t>
  </si>
  <si>
    <t>2.etapa</t>
  </si>
  <si>
    <t>{a7f4db50-89c5-4a0b-b62d-2078406fa33e}</t>
  </si>
  <si>
    <t>20</t>
  </si>
  <si>
    <t>výtah a bezbariérové WC - stavební část</t>
  </si>
  <si>
    <t>{eda3efb0-da99-4637-b043-a1c002d86148}</t>
  </si>
  <si>
    <t>20-1</t>
  </si>
  <si>
    <t>výtah a bezbariérové WC - ZTI</t>
  </si>
  <si>
    <t>{8cc2fa5d-1bd2-482f-be09-8ba3d9f65f47}</t>
  </si>
  <si>
    <t>20-2</t>
  </si>
  <si>
    <t>výtah a bezbariérové WC - elektroinstalace</t>
  </si>
  <si>
    <t>{02e51830-b266-4403-8722-0f7150a4d2e9}</t>
  </si>
  <si>
    <t>30</t>
  </si>
  <si>
    <t>obřadní síň</t>
  </si>
  <si>
    <t>{ddf623fc-1dd4-410b-bdc7-c0505b318fac}</t>
  </si>
  <si>
    <t>40</t>
  </si>
  <si>
    <t>výtah</t>
  </si>
  <si>
    <t>{c06c6812-a9a7-4e4c-8a96-d708e5e41e8d}</t>
  </si>
  <si>
    <t>KRYCÍ LIST SOUPISU PRACÍ</t>
  </si>
  <si>
    <t>Objekt:</t>
  </si>
  <si>
    <t>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</si>
  <si>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</si>
  <si>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</si>
  <si>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</si>
  <si>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</si>
  <si>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</si>
  <si>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</si>
  <si>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</si>
  <si>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</si>
  <si>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</si>
  <si>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</si>
  <si>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</si>
  <si>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</si>
  <si>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</si>
  <si>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</si>
  <si>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</si>
  <si>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</si>
  <si>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</si>
  <si>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</si>
  <si>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</si>
  <si>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</si>
  <si>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</si>
  <si>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</si>
  <si>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</si>
  <si>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012303000</t>
  </si>
  <si>
    <t>Geodetické práce po výstavbě</t>
  </si>
  <si>
    <t>---</t>
  </si>
  <si>
    <t>4</t>
  </si>
  <si>
    <t>1319147473</t>
  </si>
  <si>
    <t>031002000</t>
  </si>
  <si>
    <t>Související práce pro zařízení staveniště</t>
  </si>
  <si>
    <t>140828400</t>
  </si>
  <si>
    <t>3</t>
  </si>
  <si>
    <t>032002000</t>
  </si>
  <si>
    <t>Vybavení staveniště</t>
  </si>
  <si>
    <t>-179662616</t>
  </si>
  <si>
    <t>034503000</t>
  </si>
  <si>
    <t>Informační tabule na staveništi</t>
  </si>
  <si>
    <t>kus</t>
  </si>
  <si>
    <t>-1789262793</t>
  </si>
  <si>
    <t>039002000</t>
  </si>
  <si>
    <t>Zrušení zařízení staveniště</t>
  </si>
  <si>
    <t>-166767509</t>
  </si>
  <si>
    <t>6</t>
  </si>
  <si>
    <t>045303000</t>
  </si>
  <si>
    <t>Koordinační činnost</t>
  </si>
  <si>
    <t>1220647160</t>
  </si>
  <si>
    <t>7</t>
  </si>
  <si>
    <t>070001000</t>
  </si>
  <si>
    <t>Provozní vlivy</t>
  </si>
  <si>
    <t>-1316931932</t>
  </si>
  <si>
    <t>8</t>
  </si>
  <si>
    <t>R.0301</t>
  </si>
  <si>
    <t>Vytyčení průběhu stávajících inženýrských sítí</t>
  </si>
  <si>
    <t>-634202994</t>
  </si>
  <si>
    <t>1 - 1.etapa</t>
  </si>
  <si>
    <t>Soupis:</t>
  </si>
  <si>
    <t>10 - boční vstup - stavební část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</si>
  <si>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</si>
  <si>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</si>
  <si>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</si>
  <si>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</si>
  <si>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</si>
  <si>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</si>
  <si>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</si>
  <si>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</si>
  <si>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</si>
  <si>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</si>
  <si>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</si>
  <si>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</si>
  <si>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</si>
  <si>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>HSV</t>
  </si>
  <si>
    <t>Práce a dodávky HSV</t>
  </si>
  <si>
    <t>Zemní práce</t>
  </si>
  <si>
    <t>122251101</t>
  </si>
  <si>
    <t>Odkopávky a prokopávky nezapažené v hornině třídy těžitelnosti I skupiny 3 objem do 20 m3 strojně</t>
  </si>
  <si>
    <t>m3</t>
  </si>
  <si>
    <t>CS ÚRS 2024 02</t>
  </si>
  <si>
    <t>-903500094</t>
  </si>
  <si>
    <t>VV</t>
  </si>
  <si>
    <t>3*5*0,2 "odkop terénu</t>
  </si>
  <si>
    <t>132251101</t>
  </si>
  <si>
    <t>Hloubení rýh nezapažených š do 800 mm v hornině třídy těžitelnosti I skupiny 3 objem do 20 m3 strojně</t>
  </si>
  <si>
    <t>2088065972</t>
  </si>
  <si>
    <t>(1,5*2+0,64*2)*0,3*0,7*2*0,7 "plošina</t>
  </si>
  <si>
    <t>(1,84+2,6)*0,35*1,15*2*0,7 "schodiště</t>
  </si>
  <si>
    <t>1,33*0,5*1,15*2*0,7</t>
  </si>
  <si>
    <t>132351101</t>
  </si>
  <si>
    <t>Hloubení rýh nezapažených š do 800 mm v hornině třídy těžitelnosti II skupiny 4 objem do 20 m3 strojně</t>
  </si>
  <si>
    <t>-1510776093</t>
  </si>
  <si>
    <t>(1,5*2+0,64*2)*0,3*0,7*2*0,3 "plošina</t>
  </si>
  <si>
    <t>(1,84+2,6)*0,35*1,15*2*0,3 "schodiště</t>
  </si>
  <si>
    <t>1,33*0,5*1,15*2*0,3</t>
  </si>
  <si>
    <t>162751117</t>
  </si>
  <si>
    <t>Vodorovné přemístění přes 9 000 do 10000 m výkopku/sypaniny z horniny třídy těžitelnosti I skupiny 1 až 3</t>
  </si>
  <si>
    <t>-972319650</t>
  </si>
  <si>
    <t>3,451-2,07</t>
  </si>
  <si>
    <t>162751137</t>
  </si>
  <si>
    <t>Vodorovné přemístění přes 9 000 do 10000 m výkopku/sypaniny z horniny třídy těžitelnosti II skupiny 4 a 5</t>
  </si>
  <si>
    <t>40639594</t>
  </si>
  <si>
    <t>171201231</t>
  </si>
  <si>
    <t>Poplatek za uložení zeminy a kamení na recyklační skládce (skládkovné) kód odpadu 17 05 04</t>
  </si>
  <si>
    <t>t</t>
  </si>
  <si>
    <t>-932971644</t>
  </si>
  <si>
    <t>3,451*2 'Přepočtené koeficientem množství</t>
  </si>
  <si>
    <t>171251201</t>
  </si>
  <si>
    <t>Uložení sypaniny na skládky nebo meziskládky</t>
  </si>
  <si>
    <t>-473541395</t>
  </si>
  <si>
    <t>174111101</t>
  </si>
  <si>
    <t>Zásyp jam, šachet rýh nebo kolem objektů sypaninou se zhutněním ručně</t>
  </si>
  <si>
    <t>894943186</t>
  </si>
  <si>
    <t>(1,5*2+0,64*2)*0,3*0,7 "plošina</t>
  </si>
  <si>
    <t>(1,84+2,6)*0,35*1,15 "schodiště</t>
  </si>
  <si>
    <t>1,33*0,5*1,15</t>
  </si>
  <si>
    <t>9</t>
  </si>
  <si>
    <t>181951112</t>
  </si>
  <si>
    <t>Úprava pláně v hornině třídy těžitelnosti I skupiny 1 až 3 se zhutněním strojně</t>
  </si>
  <si>
    <t>m2</t>
  </si>
  <si>
    <t>760511305</t>
  </si>
  <si>
    <t>(1,5*2+0,64*2)*0,3 "plošina</t>
  </si>
  <si>
    <t>0,64*0,9</t>
  </si>
  <si>
    <t>(1,84+2,6)*0,35 "schodiště</t>
  </si>
  <si>
    <t>1,33*0,5</t>
  </si>
  <si>
    <t>Zakládání</t>
  </si>
  <si>
    <t>271532213</t>
  </si>
  <si>
    <t>Podsyp pod základové konstrukce se zhutněním z hrubého kameniva frakce 8 až 16 mm</t>
  </si>
  <si>
    <t>1254527335</t>
  </si>
  <si>
    <t>(1,5*2+0,64*2)*0,3*0,1 "plošina</t>
  </si>
  <si>
    <t>(1,84+2,6)*0,35*0,1 "schodiště</t>
  </si>
  <si>
    <t>1,33*0,5*0,1</t>
  </si>
  <si>
    <t>11</t>
  </si>
  <si>
    <t>273321511</t>
  </si>
  <si>
    <t>Základové desky ze ŽB bez zvýšených nároků na prostředí tř. C 25/30</t>
  </si>
  <si>
    <t>-2133253363</t>
  </si>
  <si>
    <t>1,5*1,24*0,2 "plošina</t>
  </si>
  <si>
    <t>273351121</t>
  </si>
  <si>
    <t>Zřízení bednění základových desek</t>
  </si>
  <si>
    <t>692382118</t>
  </si>
  <si>
    <t>(1,5*2+1,24*2)*0,2 "plošina</t>
  </si>
  <si>
    <t>13</t>
  </si>
  <si>
    <t>273351122</t>
  </si>
  <si>
    <t>Odstranění bednění základových desek</t>
  </si>
  <si>
    <t>-1707023335</t>
  </si>
  <si>
    <t>14</t>
  </si>
  <si>
    <t>273362021</t>
  </si>
  <si>
    <t>Výztuž základových desek svařovanými sítěmi Kari</t>
  </si>
  <si>
    <t>1367765444</t>
  </si>
  <si>
    <t>1,5*1,24*7,9/1000*1,2 "plošina 8x100/100</t>
  </si>
  <si>
    <t>15</t>
  </si>
  <si>
    <t>274321511</t>
  </si>
  <si>
    <t>Základové pasy ze ŽB bez zvýšených nároků na prostředí tř. C 25/30</t>
  </si>
  <si>
    <t>-674784952</t>
  </si>
  <si>
    <t>(1,5*2+0,64*2)*0,3*0,4 "plošina</t>
  </si>
  <si>
    <t>(1,84+2,6)*0,35*1,27 "schodiště</t>
  </si>
  <si>
    <t>1,33*0,5*1,27</t>
  </si>
  <si>
    <t>16</t>
  </si>
  <si>
    <t>274351121</t>
  </si>
  <si>
    <t>Zřízení bednění základových pasů rovného</t>
  </si>
  <si>
    <t>-2143448461</t>
  </si>
  <si>
    <t>(1,5*2+1,24*2+0,64*2+0,9*2)*0,4 "plošina</t>
  </si>
  <si>
    <t>(1,84+2,6)*2*1,27 "schodiště</t>
  </si>
  <si>
    <t>1,33*2*1,27</t>
  </si>
  <si>
    <t>17</t>
  </si>
  <si>
    <t>274351122</t>
  </si>
  <si>
    <t>Odstranění bednění základových pasů rovného</t>
  </si>
  <si>
    <t>494836781</t>
  </si>
  <si>
    <t>18</t>
  </si>
  <si>
    <t>274361821</t>
  </si>
  <si>
    <t>Výztuž základových pasů betonářskou ocelí 10 505 (R)</t>
  </si>
  <si>
    <t>-771402905</t>
  </si>
  <si>
    <t>3,333*0,15 "pasy - předpoklad</t>
  </si>
  <si>
    <t>19</t>
  </si>
  <si>
    <t>279113153</t>
  </si>
  <si>
    <t>Základová zeď tl přes 200 do 250 mm z tvárnic ztraceného bednění včetně výplně z betonu tř. C 25/30</t>
  </si>
  <si>
    <t>478983154</t>
  </si>
  <si>
    <t>1,79*1,62 "schodiště</t>
  </si>
  <si>
    <t>2,6*1,62*0,5</t>
  </si>
  <si>
    <t>279361821</t>
  </si>
  <si>
    <t>Výztuž základových zdí nosných betonářskou ocelí 10 505</t>
  </si>
  <si>
    <t>-1322311591</t>
  </si>
  <si>
    <t>5,006*16*0,62/1000*1,1 "schodiště</t>
  </si>
  <si>
    <t>Vodorovné konstrukce</t>
  </si>
  <si>
    <t>430321414</t>
  </si>
  <si>
    <t>Schodišťová konstrukce a rampa ze ŽB tř. C 25/30</t>
  </si>
  <si>
    <t>-1841273609</t>
  </si>
  <si>
    <t>4,35*0,16 "podesta</t>
  </si>
  <si>
    <t>5,5*1,2*0,16 "rameno</t>
  </si>
  <si>
    <t>22</t>
  </si>
  <si>
    <t>430361821</t>
  </si>
  <si>
    <t>Výztuž schodišťové konstrukce a rampy betonářskou ocelí 10 505</t>
  </si>
  <si>
    <t>397754102</t>
  </si>
  <si>
    <t>0,054*1,05 "schodiště</t>
  </si>
  <si>
    <t>23</t>
  </si>
  <si>
    <t>430362021</t>
  </si>
  <si>
    <t>Výztuž schodišťové konstrukce a rampy svařovanými sítěmi Kari</t>
  </si>
  <si>
    <t>1727429472</t>
  </si>
  <si>
    <t>0,18648*1,05 "6x100/100 - schodiště</t>
  </si>
  <si>
    <t>24</t>
  </si>
  <si>
    <t>431351121</t>
  </si>
  <si>
    <t>Zřízení bednění podest schodišť a ramp přímočarých v do 4 m</t>
  </si>
  <si>
    <t>1414226151</t>
  </si>
  <si>
    <t>4,35 "podesta</t>
  </si>
  <si>
    <t>(2,35+1,76)*0,16</t>
  </si>
  <si>
    <t>5,5*1,2 "rameno</t>
  </si>
  <si>
    <t>5,5*0,16*2</t>
  </si>
  <si>
    <t>25</t>
  </si>
  <si>
    <t>431351122</t>
  </si>
  <si>
    <t>Odstranění bednění podest schodišť a ramp přímočarých v do 4 m</t>
  </si>
  <si>
    <t>-655857670</t>
  </si>
  <si>
    <t>26</t>
  </si>
  <si>
    <t>434311115</t>
  </si>
  <si>
    <t>Schodišťové stupně dusané na terén z betonu tř. C 20/25 bez potěru</t>
  </si>
  <si>
    <t>m</t>
  </si>
  <si>
    <t>2015911410</t>
  </si>
  <si>
    <t>1,33+1,25+1,235+1,245+1,255+1,255+1,265+1,275+1,295+1,365+1,515+1,865+1,85</t>
  </si>
  <si>
    <t>27</t>
  </si>
  <si>
    <t>434351145</t>
  </si>
  <si>
    <t>Zřízení bednění stupňů křivočarých schodišť</t>
  </si>
  <si>
    <t>1368549066</t>
  </si>
  <si>
    <t>(1,33+1,25+1,235+1,245+1,255+1,255+1,265+1,275+1,295+1,365+1,515+1,865+1,85)*0,165</t>
  </si>
  <si>
    <t>5,5</t>
  </si>
  <si>
    <t>28</t>
  </si>
  <si>
    <t>434351146</t>
  </si>
  <si>
    <t>Odstranění bednění stupňů křivočarých schodišť</t>
  </si>
  <si>
    <t>1273824761</t>
  </si>
  <si>
    <t>Úpravy povrchů, podlahy a osazování výplní</t>
  </si>
  <si>
    <t>29</t>
  </si>
  <si>
    <t>631311126</t>
  </si>
  <si>
    <t>Mazanina tl přes 80 do 120 mm z betonu prostého bez zvýšených nároků na prostředí tř. C 25/30</t>
  </si>
  <si>
    <t>-1820062399</t>
  </si>
  <si>
    <t>1,5*1,24*0,1 "plošina</t>
  </si>
  <si>
    <t>4,55*0,1 "podesta</t>
  </si>
  <si>
    <t>631319173</t>
  </si>
  <si>
    <t>Příplatek k mazanině tl přes 80 do 120 mm za stržení povrchu spodní vrstvy před vložením výztuže</t>
  </si>
  <si>
    <t>-1658970794</t>
  </si>
  <si>
    <t>0,186*0,5 'Přepočtené koeficientem množství</t>
  </si>
  <si>
    <t>31</t>
  </si>
  <si>
    <t>631351101</t>
  </si>
  <si>
    <t>Zřízení bednění rýh a hran v podlahách</t>
  </si>
  <si>
    <t>118016040</t>
  </si>
  <si>
    <t>(1,5*2+1,24*2)*0,1 "plošina</t>
  </si>
  <si>
    <t>(1,76+2,35)*0,1 "podesta</t>
  </si>
  <si>
    <t>32</t>
  </si>
  <si>
    <t>631351102</t>
  </si>
  <si>
    <t>Odstranění bednění rýh a hran v podlahách</t>
  </si>
  <si>
    <t>-744088304</t>
  </si>
  <si>
    <t>33</t>
  </si>
  <si>
    <t>631362021</t>
  </si>
  <si>
    <t>Výztuž mazanin svařovanými sítěmi Kari</t>
  </si>
  <si>
    <t>36628909</t>
  </si>
  <si>
    <t>1,5*1,24*4,44/1000*1,2 "plošina 6x100/100</t>
  </si>
  <si>
    <t>998</t>
  </si>
  <si>
    <t>Přesun hmot</t>
  </si>
  <si>
    <t>34</t>
  </si>
  <si>
    <t>998011001</t>
  </si>
  <si>
    <t>Přesun hmot pro budovy zděné v do 6 m</t>
  </si>
  <si>
    <t>554022464</t>
  </si>
  <si>
    <t>PSV</t>
  </si>
  <si>
    <t>Práce a dodávky PSV</t>
  </si>
  <si>
    <t>711</t>
  </si>
  <si>
    <t>Izolace proti vodě, vlhkosti a plynům</t>
  </si>
  <si>
    <t>35</t>
  </si>
  <si>
    <t>711111001</t>
  </si>
  <si>
    <t>Provedení izolace proti zemní vlhkosti vodorovné za studena nátěrem penetračním</t>
  </si>
  <si>
    <t>176236677</t>
  </si>
  <si>
    <t>1,24*1,5 "plošina</t>
  </si>
  <si>
    <t>36</t>
  </si>
  <si>
    <t>M</t>
  </si>
  <si>
    <t>11163150</t>
  </si>
  <si>
    <t>lak penetrační asfaltový</t>
  </si>
  <si>
    <t>-598586248</t>
  </si>
  <si>
    <t>4,079*0,0003 'Přepočtené koeficientem množství</t>
  </si>
  <si>
    <t>37</t>
  </si>
  <si>
    <t>711112001</t>
  </si>
  <si>
    <t>Provedení izolace proti zemní vlhkosti svislé za studena nátěrem penetračním</t>
  </si>
  <si>
    <t>-1108175213</t>
  </si>
  <si>
    <t>(1,6+2,6+1,33)*0,25 "schodiště</t>
  </si>
  <si>
    <t>38</t>
  </si>
  <si>
    <t>1809802713</t>
  </si>
  <si>
    <t>1,383*0,0005 'Přepočtené koeficientem množství</t>
  </si>
  <si>
    <t>39</t>
  </si>
  <si>
    <t>711141559</t>
  </si>
  <si>
    <t>Provedení izolace proti zemní vlhkosti pásy přitavením vodorovné NAIP</t>
  </si>
  <si>
    <t>170797343</t>
  </si>
  <si>
    <t>62832001</t>
  </si>
  <si>
    <t>pás asfaltový natavitelný oxidovaný s vložkou ze skleněné rohože typu V60 s jemnozrnným minerálním posypem tl 3,5mm</t>
  </si>
  <si>
    <t>-1552039084</t>
  </si>
  <si>
    <t>4,079*1,15 'Přepočtené koeficientem množství</t>
  </si>
  <si>
    <t>41</t>
  </si>
  <si>
    <t>711142559</t>
  </si>
  <si>
    <t>Provedení izolace proti zemní vlhkosti pásy přitavením svislé NAIP</t>
  </si>
  <si>
    <t>1933411223</t>
  </si>
  <si>
    <t>42</t>
  </si>
  <si>
    <t>655928176</t>
  </si>
  <si>
    <t>1,383*1,2 'Přepočtené koeficientem množství</t>
  </si>
  <si>
    <t>43</t>
  </si>
  <si>
    <t>711193121</t>
  </si>
  <si>
    <t>Izolace proti vlhkosti na vodorovné ploše těsnicí hmotou minerální na bázi cementu a disperze dvousložková</t>
  </si>
  <si>
    <t>-549314201</t>
  </si>
  <si>
    <t>1,5*1,24 "plošina</t>
  </si>
  <si>
    <t>44</t>
  </si>
  <si>
    <t>998711201</t>
  </si>
  <si>
    <t>Přesun hmot procentní pro izolace proti vodě, vlhkosti a plynům v objektech v do 6 m</t>
  </si>
  <si>
    <t>%</t>
  </si>
  <si>
    <t>-624223052</t>
  </si>
  <si>
    <t>713</t>
  </si>
  <si>
    <t>Izolace tepelné</t>
  </si>
  <si>
    <t>45</t>
  </si>
  <si>
    <t>713131151</t>
  </si>
  <si>
    <t>Montáž izolace tepelné stěn volně vloženými rohožemi, pásy, dílci, deskami 1 vrstva</t>
  </si>
  <si>
    <t>1219912905</t>
  </si>
  <si>
    <t>(3,55+5)*0,28 "dilatace</t>
  </si>
  <si>
    <t>46</t>
  </si>
  <si>
    <t>28375929</t>
  </si>
  <si>
    <t>deska EPS 70 fasádní λ=0,039 tl 10mm</t>
  </si>
  <si>
    <t>1608530284</t>
  </si>
  <si>
    <t>2,394*1,1 'Přepočtené koeficientem množství</t>
  </si>
  <si>
    <t>47</t>
  </si>
  <si>
    <t>998713201</t>
  </si>
  <si>
    <t>Přesun hmot procentní pro izolace tepelné v objektech v do 6 m</t>
  </si>
  <si>
    <t>-1574210854</t>
  </si>
  <si>
    <t>764</t>
  </si>
  <si>
    <t>Konstrukce klempířské</t>
  </si>
  <si>
    <t>48</t>
  </si>
  <si>
    <t>764511601</t>
  </si>
  <si>
    <t>Žlab podokapní půlkruhový z Pz s povrchovou úpravou rš 250 mm</t>
  </si>
  <si>
    <t>85506222</t>
  </si>
  <si>
    <t>49</t>
  </si>
  <si>
    <t>764511641</t>
  </si>
  <si>
    <t>Kotlík oválný (trychtýřový) pro podokapní žlaby z Pz s povrchovou úpravou do 250/90 mm</t>
  </si>
  <si>
    <t>-902431176</t>
  </si>
  <si>
    <t>50</t>
  </si>
  <si>
    <t>764518621</t>
  </si>
  <si>
    <t>Svody kruhové včetně objímek, kolen, odskoků z Pz s povrchovou úpravou průměru do 90 mm</t>
  </si>
  <si>
    <t>964951135</t>
  </si>
  <si>
    <t>51</t>
  </si>
  <si>
    <t>998764201</t>
  </si>
  <si>
    <t>Přesun hmot procentní pro konstrukce klempířské v objektech v do 6 m</t>
  </si>
  <si>
    <t>-1882013834</t>
  </si>
  <si>
    <t>767</t>
  </si>
  <si>
    <t>Konstrukce zámečnické</t>
  </si>
  <si>
    <t>52</t>
  </si>
  <si>
    <t>767163122</t>
  </si>
  <si>
    <t>Montáž přímého kovového zábradlí do betonu v rovině v exteriéru</t>
  </si>
  <si>
    <t>1521049993</t>
  </si>
  <si>
    <t>2,35+1,76</t>
  </si>
  <si>
    <t>53</t>
  </si>
  <si>
    <t>55342290</t>
  </si>
  <si>
    <t>zábradlí nerezové s horizontální výplní rovné kotvení boční v 900mm</t>
  </si>
  <si>
    <t>1360920294</t>
  </si>
  <si>
    <t>54</t>
  </si>
  <si>
    <t>767223222</t>
  </si>
  <si>
    <t>Montáž přímého kovového zábradlí do betonu konstrukce na schodišti v exteriéru</t>
  </si>
  <si>
    <t>-791951295</t>
  </si>
  <si>
    <t>55</t>
  </si>
  <si>
    <t>55342292</t>
  </si>
  <si>
    <t>zábradlí nerezové s horizontální výplní schodišťové kotvení boční v 900mm</t>
  </si>
  <si>
    <t>-316057248</t>
  </si>
  <si>
    <t>56</t>
  </si>
  <si>
    <t>767391112</t>
  </si>
  <si>
    <t>Montáž krytiny z tvarovaných plechů šroubováním</t>
  </si>
  <si>
    <t>-1928163060</t>
  </si>
  <si>
    <t>5,2*2,04</t>
  </si>
  <si>
    <t>57</t>
  </si>
  <si>
    <t>15484341</t>
  </si>
  <si>
    <t>plech trapézový 60/235 PES 25µm tl 0,88mm</t>
  </si>
  <si>
    <t>-1471523242</t>
  </si>
  <si>
    <t>10,608*1,133 'Přepočtené koeficientem množství</t>
  </si>
  <si>
    <t>58</t>
  </si>
  <si>
    <t>767490103</t>
  </si>
  <si>
    <t>Montáž nosného roštu fasád, stěn a podhledů jednosměrného kotveného do ocelové konstrukce</t>
  </si>
  <si>
    <t>591889778</t>
  </si>
  <si>
    <t>59</t>
  </si>
  <si>
    <t>55324134</t>
  </si>
  <si>
    <t>rošt fasádní systémový ocelový jednosměrný vertikální pro nezateplené fasády</t>
  </si>
  <si>
    <t>-1860072958</t>
  </si>
  <si>
    <t>60</t>
  </si>
  <si>
    <t>767584151</t>
  </si>
  <si>
    <t>Montáž podhledů kazetových 600x600 mm plochy do 10 m2</t>
  </si>
  <si>
    <t>-1401346830</t>
  </si>
  <si>
    <t>61</t>
  </si>
  <si>
    <t>19418-1</t>
  </si>
  <si>
    <t>podhled Al perforované šablony</t>
  </si>
  <si>
    <t>-249290943</t>
  </si>
  <si>
    <t>10,608*1,1 'Přepočtené koeficientem množství</t>
  </si>
  <si>
    <t>62</t>
  </si>
  <si>
    <t>767995117</t>
  </si>
  <si>
    <t>Montáž atypických zámečnických konstrukcí hmotnosti přes 250 do 500 kg</t>
  </si>
  <si>
    <t>kg</t>
  </si>
  <si>
    <t>-1527790906</t>
  </si>
  <si>
    <t>63</t>
  </si>
  <si>
    <t>553-1</t>
  </si>
  <si>
    <t>Dodávka vstupní zinkované markýzy - viz PD</t>
  </si>
  <si>
    <t>-264346647</t>
  </si>
  <si>
    <t>64</t>
  </si>
  <si>
    <t>998767201</t>
  </si>
  <si>
    <t>Přesun hmot procentní pro zámečnické konstrukce v objektech v do 6 m</t>
  </si>
  <si>
    <t>-864142651</t>
  </si>
  <si>
    <t>771</t>
  </si>
  <si>
    <t>Podlahy z dlaždic</t>
  </si>
  <si>
    <t>65</t>
  </si>
  <si>
    <t>771111011</t>
  </si>
  <si>
    <t>Vysátí podkladu před pokládkou dlažby</t>
  </si>
  <si>
    <t>604888495</t>
  </si>
  <si>
    <t>66</t>
  </si>
  <si>
    <t>771111012</t>
  </si>
  <si>
    <t>Vysátí schodiště před pokládkou dlažby</t>
  </si>
  <si>
    <t>177856154</t>
  </si>
  <si>
    <t>67</t>
  </si>
  <si>
    <t>771121011</t>
  </si>
  <si>
    <t>Nátěr penetrační na podlahu</t>
  </si>
  <si>
    <t>1744633143</t>
  </si>
  <si>
    <t>(1,33+1,25+1,235+1,245+1,255+1,255+1,265+1,275+1,295+1,365+1,515+1,865+1,85)*0,165 "stupně</t>
  </si>
  <si>
    <t>68</t>
  </si>
  <si>
    <t>771274115</t>
  </si>
  <si>
    <t>Montáž obkladů stupnic z dlaždic keramických hladkých lepených cementovým flexibilním lepidlem š přes 350 do 400 mm</t>
  </si>
  <si>
    <t>-91391102</t>
  </si>
  <si>
    <t>69</t>
  </si>
  <si>
    <t>59761091</t>
  </si>
  <si>
    <t>schodovka keramická mrazuvzdorná R9/A povrch hladký/matný tl do 10mm š přes 350 do 400mm dl přes 600 do 800mm</t>
  </si>
  <si>
    <t>-555960020</t>
  </si>
  <si>
    <t>18*1,1 'Přepočtené koeficientem množství</t>
  </si>
  <si>
    <t>70</t>
  </si>
  <si>
    <t>771274232</t>
  </si>
  <si>
    <t>Montáž obkladů podstupnic z dlaždic keramických hladkých lepených cementovým flexibilním lepidlem v přes 150 do 200 mm</t>
  </si>
  <si>
    <t>924384552</t>
  </si>
  <si>
    <t>71</t>
  </si>
  <si>
    <t>59761137</t>
  </si>
  <si>
    <t>dlažba keramická slinutá mrazuvzdorná povrch hladký/matný tl do 10mm přes 6 do 9ks/m2</t>
  </si>
  <si>
    <t>-414818163</t>
  </si>
  <si>
    <t>72</t>
  </si>
  <si>
    <t>771474113</t>
  </si>
  <si>
    <t>Montáž soklů z dlaždic keramických rovných lepených cementovým flexibilním lepidlem v přes 90 do 120 mm</t>
  </si>
  <si>
    <t>999759288</t>
  </si>
  <si>
    <t>73</t>
  </si>
  <si>
    <t>59761187</t>
  </si>
  <si>
    <t>sokl keramický mrazuvzdorný povrch hladký/lapovaný tl do 10mm výšky přes 90 do 120mm</t>
  </si>
  <si>
    <t>-378555498</t>
  </si>
  <si>
    <t>3,7*1,1 'Přepočtené koeficientem množství</t>
  </si>
  <si>
    <t>74</t>
  </si>
  <si>
    <t>771574419</t>
  </si>
  <si>
    <t>Montáž podlah keramických hladkých lepených cementovým flexibilním lepidlem přes 22 do 25 ks/m2</t>
  </si>
  <si>
    <t>231400090</t>
  </si>
  <si>
    <t>75</t>
  </si>
  <si>
    <t>59761159</t>
  </si>
  <si>
    <t>dlažba keramická slinutá mrazuvzdorná povrch hladký/matný tl do 10mm přes 22 do 25ks/m2</t>
  </si>
  <si>
    <t>-1442267525</t>
  </si>
  <si>
    <t>4,35*1,1 'Přepočtené koeficientem množství</t>
  </si>
  <si>
    <t>76</t>
  </si>
  <si>
    <t>771574721</t>
  </si>
  <si>
    <t>Montáž keramických tvarovek balkonových (okapnice) š do 100 mm lepených cementovým flexibilním lepidlem</t>
  </si>
  <si>
    <t>8209253</t>
  </si>
  <si>
    <t>2,35+1,76 "podesta</t>
  </si>
  <si>
    <t>77</t>
  </si>
  <si>
    <t>59761225</t>
  </si>
  <si>
    <t>tvarovka balkonová tl do 10mm š 100 mm</t>
  </si>
  <si>
    <t>580590151</t>
  </si>
  <si>
    <t>4,11*1,05 'Přepočtené koeficientem množství</t>
  </si>
  <si>
    <t>78</t>
  </si>
  <si>
    <t>998771201</t>
  </si>
  <si>
    <t>Přesun hmot procentní pro podlahy z dlaždic v objektech v do 6 m</t>
  </si>
  <si>
    <t>260597462</t>
  </si>
  <si>
    <t>783</t>
  </si>
  <si>
    <t>Dokončovací práce - nátěry</t>
  </si>
  <si>
    <t>79</t>
  </si>
  <si>
    <t>783826605</t>
  </si>
  <si>
    <t>Hydrofobizační transparentní silikonový nátěr hladkých betonových povrchů, povrchů z desek</t>
  </si>
  <si>
    <t>-1449008507</t>
  </si>
  <si>
    <t>10-1 - boční vstup - elektroinstalace</t>
  </si>
  <si>
    <t xml:space="preserve">    741 - Elektroinstalace - silnoproud</t>
  </si>
  <si>
    <t>741</t>
  </si>
  <si>
    <t>Elektroinstalace - silnoproud</t>
  </si>
  <si>
    <t>RE - elektroměrový rozvaděč v oceloplechovém zapuštěném provedení 1)typ BP-U-U3S-600/7, IP30, ŠxVxH výklenek: 610x735x240</t>
  </si>
  <si>
    <t>1684614481</t>
  </si>
  <si>
    <t>RH - hlavní rozvaděč objektu v oceloplechovém zapuštěném provedení 1)typ BP-U-3S-600/10, IP30, ŠxVxH výklenek: 610x1035x240</t>
  </si>
  <si>
    <t>1928321792</t>
  </si>
  <si>
    <t>R1 - okruhová rozvodnice 1.PP v plastovém nástěnném provedeníí 1)typ IKA-3/54-ST-UV, IP65, ŠxVxH 418x586x148</t>
  </si>
  <si>
    <t>-363055879</t>
  </si>
  <si>
    <t>RP1,2 - rozvodnice přepěťové ochrany v plastovém zapuštěném provedeníDCK typ RPO/PVP1P/M, IP44, ŠxVxH 315x280x117</t>
  </si>
  <si>
    <t>569125022</t>
  </si>
  <si>
    <t xml:space="preserve">kabel instalační 1-CYKY-J 4x35  2)</t>
  </si>
  <si>
    <t>526514257</t>
  </si>
  <si>
    <t xml:space="preserve">kabel instalační 1-CYKY-J 4x25  2)</t>
  </si>
  <si>
    <t>-275731524</t>
  </si>
  <si>
    <t xml:space="preserve">kabel instalační CYKY-J 4x10  2)</t>
  </si>
  <si>
    <t>-404111754</t>
  </si>
  <si>
    <t>kabel instalační CYKY-J 5x2,5</t>
  </si>
  <si>
    <t>-1197051769</t>
  </si>
  <si>
    <t>kabel instalační CYKY-J 3x2,5</t>
  </si>
  <si>
    <t>695072303</t>
  </si>
  <si>
    <t>kabel instalační CYKY-J 5x1,5</t>
  </si>
  <si>
    <t>-412532071</t>
  </si>
  <si>
    <t>kabel instalační CYKY-J 3x1,5</t>
  </si>
  <si>
    <t>1275889069</t>
  </si>
  <si>
    <t>kabel instalační CYKY-O 3x1,5</t>
  </si>
  <si>
    <t>-440794084</t>
  </si>
  <si>
    <t>kabel ovládací JYTY-O 2x1</t>
  </si>
  <si>
    <t>-267089834</t>
  </si>
  <si>
    <t xml:space="preserve">kabel instalační PRFLaSafe X 5x6-J B2cas1d1a1  2)</t>
  </si>
  <si>
    <t>54497384</t>
  </si>
  <si>
    <t>kabel instalační PRFLaSafe X 5x2,5-J B2cas1d1a1</t>
  </si>
  <si>
    <t>-1100797175</t>
  </si>
  <si>
    <t>kabel instalační PRFLaSafe X 3x2,5-J B2cas1d1a1</t>
  </si>
  <si>
    <t>-456196944</t>
  </si>
  <si>
    <t>kabel instalační PRFLaSafe X 5x1,5-J B2cas1d1a1</t>
  </si>
  <si>
    <t>504990175</t>
  </si>
  <si>
    <t>kabel instalační PRFLaSafe X 3x1,5-J B2cas1d1a1</t>
  </si>
  <si>
    <t>732566965</t>
  </si>
  <si>
    <t>elektroinstalační chránička MONOFLEX 1440 s drátem</t>
  </si>
  <si>
    <t>1699500202</t>
  </si>
  <si>
    <t>ocelová trubka závitová pozinkovaná 6025 ZNM_S 3m včetně úchytů ke kov. konstrukci</t>
  </si>
  <si>
    <t>bm</t>
  </si>
  <si>
    <t>1371117621</t>
  </si>
  <si>
    <t>ECZK417 - Classic ZK 17W typ ZCLED3G17L840/ZK-OPAL, IP40</t>
  </si>
  <si>
    <t>ks</t>
  </si>
  <si>
    <t>849377937</t>
  </si>
  <si>
    <t>ECZK427 - Classic ZK 27W typ ZCLED3G27L840/ZK-OPAL, IP40</t>
  </si>
  <si>
    <t>-692462477</t>
  </si>
  <si>
    <t>ELGS447 - LGP 47W typ ZCLED3G47Q840/LGP-MIKRO-C SURFACE-KIT</t>
  </si>
  <si>
    <t>1972660098</t>
  </si>
  <si>
    <t>EWAT423 - Waterproof 23W typ ZCLED3G23L840/W1,2-PC-IP66, IP66</t>
  </si>
  <si>
    <t>-946740938</t>
  </si>
  <si>
    <t>EWAT430 - Waterproof 30W typ ZCLED3G30L840/W1,2-PC-IP66, IP66</t>
  </si>
  <si>
    <t>-965516226</t>
  </si>
  <si>
    <t>OEE4408 - Osmont Elektra 3 8W typ LED-1L11B07/IN-152P KB 4000#, kód 57740, IP65</t>
  </si>
  <si>
    <t>-1911584645</t>
  </si>
  <si>
    <t>OEE4415 - Osmont Elektra 4 15W typ LED-1L18C03/IN-172P 4000#, kód 57754, IP65</t>
  </si>
  <si>
    <t>98349892</t>
  </si>
  <si>
    <t>OEL3415 - Osmont Elsa 3 14W typ LED-1L15C05BT14/027 4000#, kód 68560, IP44</t>
  </si>
  <si>
    <t>-197424259</t>
  </si>
  <si>
    <t>OTR1414 - Osmont Triton 1 14W typ LED-1L14B07/IN-182 C 4000# , kód 57774, IP65</t>
  </si>
  <si>
    <t>870404804</t>
  </si>
  <si>
    <t>OTR1414S - Osmont Triton 1 14W typ LED-1L14B07/IN-182 C HF 4000#, kód 57775, IP65</t>
  </si>
  <si>
    <t>1206550979</t>
  </si>
  <si>
    <t>nástěnná zásuvka 400 V, IP 44, 16 A, 5-pól typ IZN 1653</t>
  </si>
  <si>
    <t>-633151748</t>
  </si>
  <si>
    <t>zásuvka jednonásobná s ochr. kolíkem a clonkami, Variant+ šedá, typ 5519N-C02510 S</t>
  </si>
  <si>
    <t>1913519189</t>
  </si>
  <si>
    <t>zásuvka jednonásobná s ochr. kolíkem, clonkami a ochranou před přepětím, Tango bílá, typ 5599A-A02357 B</t>
  </si>
  <si>
    <t>-1986330871</t>
  </si>
  <si>
    <t>zásuvka jednonásobná s ochr. kolíkem a clonkami, Tango bílá, typ 5519A-A02357 B</t>
  </si>
  <si>
    <t>936043087</t>
  </si>
  <si>
    <t>spínač jednopólový, řazení 1, Variant+, šedá, typ 3559N-C01510 S, IP54</t>
  </si>
  <si>
    <t>-1355355362</t>
  </si>
  <si>
    <t>přepínač střídavý, řazení 6, Variant+, šedá, typ 3559N-C06510 S, IP54</t>
  </si>
  <si>
    <t>-1372218027</t>
  </si>
  <si>
    <t>přístroj přepínač sériového, řazení 5, typ 3559-A05345</t>
  </si>
  <si>
    <t>1041993612</t>
  </si>
  <si>
    <t>přístroj ovladače zapínacího se svorkou N, řazení 1/0 a 1/0So, typ 3559-A91345</t>
  </si>
  <si>
    <t>695622232</t>
  </si>
  <si>
    <t>kryt dělený, Tango bílá, typ 3558A-A652 B</t>
  </si>
  <si>
    <t>27939465</t>
  </si>
  <si>
    <t>kryt jednoduchý s čirým průzorem, Tango, typ 3558A-A653 B</t>
  </si>
  <si>
    <t>1275247330</t>
  </si>
  <si>
    <t>kryt spínače kolébkového s popisovým polem, Tango, typ 3558A-A00620 B</t>
  </si>
  <si>
    <t>-89328311</t>
  </si>
  <si>
    <t>doutnavka orientační, oranžové světlo, typ 3916-12221</t>
  </si>
  <si>
    <t>-81537252</t>
  </si>
  <si>
    <t>přístrojový rámeček jednonásobný, Tango bílá, typ 3901A-B10 B</t>
  </si>
  <si>
    <t>1400824640</t>
  </si>
  <si>
    <t>přístrojový rámeček dvojnásobný vodorovný, Tango bílá, typ 3901A-B20 B</t>
  </si>
  <si>
    <t>1284021939</t>
  </si>
  <si>
    <t>přístrojový rámeček trojnásobný vodorovný, Tango bílá, typ 3901A-B30 B</t>
  </si>
  <si>
    <t>493776024</t>
  </si>
  <si>
    <t>přístrojový rámeček čtyřnásobný vodorovný, Tango bílá, typ 3901A-B40 B</t>
  </si>
  <si>
    <t>-1563997553</t>
  </si>
  <si>
    <t>krabice přístrojová, typ KU 68-45</t>
  </si>
  <si>
    <t>589359101</t>
  </si>
  <si>
    <t>krabice s víčkem, typ KU 68-45/V</t>
  </si>
  <si>
    <t>1202299725</t>
  </si>
  <si>
    <t>krabice protahovací s vyšším krytí, typ KSK 80, IP66</t>
  </si>
  <si>
    <t>-1506484256</t>
  </si>
  <si>
    <t>bezšroubové svorky</t>
  </si>
  <si>
    <t>kpl</t>
  </si>
  <si>
    <t>-1508548724</t>
  </si>
  <si>
    <t>drobný materiál</t>
  </si>
  <si>
    <t>-1433278817</t>
  </si>
  <si>
    <t>demontáž včetně průzkumu stávajících rozvodů a jejich zachování případně přepojení</t>
  </si>
  <si>
    <t>752971650</t>
  </si>
  <si>
    <t>montáž 3)</t>
  </si>
  <si>
    <t>1039883639</t>
  </si>
  <si>
    <t>80</t>
  </si>
  <si>
    <t>revize</t>
  </si>
  <si>
    <t>622716266</t>
  </si>
  <si>
    <t>81</t>
  </si>
  <si>
    <t>zákres</t>
  </si>
  <si>
    <t>138237811</t>
  </si>
  <si>
    <t>10-2 - boční vstup - plošina</t>
  </si>
  <si>
    <t>M - Práce a dodávky M</t>
  </si>
  <si>
    <t xml:space="preserve">    33-M - Montáže dopr.zaříz.,sklad. zař. a váh</t>
  </si>
  <si>
    <t>Práce a dodávky M</t>
  </si>
  <si>
    <t>33-M</t>
  </si>
  <si>
    <t>Montáže dopr.zaříz.,sklad. zař. a váh</t>
  </si>
  <si>
    <t>330-P-1</t>
  </si>
  <si>
    <t>Svislá zdvihací plošina - specifikace dle PD</t>
  </si>
  <si>
    <t>-2012325309</t>
  </si>
  <si>
    <t>330-P-2</t>
  </si>
  <si>
    <t>Stavební výpomoce</t>
  </si>
  <si>
    <t>-1706801344</t>
  </si>
  <si>
    <t>330-P-3</t>
  </si>
  <si>
    <t>Výrobní dokumentace</t>
  </si>
  <si>
    <t>2055040630</t>
  </si>
  <si>
    <t>2 - 2.etapa</t>
  </si>
  <si>
    <t>20 - výtah a bezbariérové WC - stavební část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</si>
  <si>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</si>
  <si>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</si>
  <si>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</si>
  <si>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</si>
  <si>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</si>
  <si>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</si>
  <si>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</si>
  <si>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</si>
  <si>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</si>
  <si>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</si>
  <si>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OST - Ostatní</t>
  </si>
  <si>
    <t>133312811</t>
  </si>
  <si>
    <t>Hloubení nezapažených šachet v hornině třídy těžitelnosti II skupiny 4 plocha výkopu do 4 m2 ručně</t>
  </si>
  <si>
    <t>322014174</t>
  </si>
  <si>
    <t>2,1*1,75*1,65 "1PP</t>
  </si>
  <si>
    <t>161111512</t>
  </si>
  <si>
    <t>Svislé přemístění výkopku z horniny třídy těžitelnosti II skupiny 4 a 5 hl výkopu přes 3 do 6 m nošením</t>
  </si>
  <si>
    <t>-68159195</t>
  </si>
  <si>
    <t>162211211</t>
  </si>
  <si>
    <t>Vodorovné přemístění do 10 m nošením výkopku z horniny třídy těžitelnosti II skupiny 4 a 5</t>
  </si>
  <si>
    <t>-394766155</t>
  </si>
  <si>
    <t>1137737957</t>
  </si>
  <si>
    <t>-445038142</t>
  </si>
  <si>
    <t>6,064*2 'Přepočtené koeficientem množství</t>
  </si>
  <si>
    <t>-986679717</t>
  </si>
  <si>
    <t>429160565</t>
  </si>
  <si>
    <t>2,1*1,75 "1PP</t>
  </si>
  <si>
    <t>-1197831209</t>
  </si>
  <si>
    <t>1,6*1,8*0,25</t>
  </si>
  <si>
    <t>273361821</t>
  </si>
  <si>
    <t>Výztuž základových desek betonářskou ocelí 10 505 (R)</t>
  </si>
  <si>
    <t>27902635</t>
  </si>
  <si>
    <t>1,2*34*0,39/1000*1,05</t>
  </si>
  <si>
    <t>1729755016</t>
  </si>
  <si>
    <t>1,6*1,8*2*7,9/1000*1,2</t>
  </si>
  <si>
    <t>279113152</t>
  </si>
  <si>
    <t>Základová zeď tl přes 150 do 200 mm z tvárnic ztraceného bednění včetně výplně z betonu tř. C 25/30</t>
  </si>
  <si>
    <t>1774451607</t>
  </si>
  <si>
    <t>(1,6+1,6)*1,5</t>
  </si>
  <si>
    <t>-1474832913</t>
  </si>
  <si>
    <t>4,8*8*0,89/1000*1,05</t>
  </si>
  <si>
    <t>Svislé a kompletní konstrukce</t>
  </si>
  <si>
    <t>311234051</t>
  </si>
  <si>
    <t>Zdivo jednovrstvé z cihel děrovaných do P10 na maltu M5 tl 300 mm</t>
  </si>
  <si>
    <t>-724022979</t>
  </si>
  <si>
    <t>0,57*3,4 "2NP</t>
  </si>
  <si>
    <t>311270331</t>
  </si>
  <si>
    <t>Zdivo z vápenopískových přesných plných tvárnic 7DF přes P15 do P25 tl 200 mm</t>
  </si>
  <si>
    <t>-1366352616</t>
  </si>
  <si>
    <t>1,4*3,2 "1NP</t>
  </si>
  <si>
    <t>311272211</t>
  </si>
  <si>
    <t>Zdivo z pórobetonových tvárnic hladkých do P2 do 450 kg/m3 na tenkovrstvou maltu tl 300 mm</t>
  </si>
  <si>
    <t>151555619</t>
  </si>
  <si>
    <t>2*0,3*0,15 "3NP - přizdívka</t>
  </si>
  <si>
    <t>317142422</t>
  </si>
  <si>
    <t>Překlad nenosný pórobetonový š 100 mm v do 250 mm na tenkovrstvou maltu dl přes 1000 do 1250 mm</t>
  </si>
  <si>
    <t>126604857</t>
  </si>
  <si>
    <t>1 "1NP</t>
  </si>
  <si>
    <t>2 "2NP</t>
  </si>
  <si>
    <t>317944321</t>
  </si>
  <si>
    <t>Válcované nosníky do č.12 dodatečně osazované do připravených otvorů</t>
  </si>
  <si>
    <t>1552951396</t>
  </si>
  <si>
    <t>1,4*2*10,6/1000*1,05 "1NP - IPE 12</t>
  </si>
  <si>
    <t>317944323</t>
  </si>
  <si>
    <t>Válcované nosníky č.14 až 22 dodatečně osazované do připravených otvorů</t>
  </si>
  <si>
    <t>-1206918144</t>
  </si>
  <si>
    <t>1,4*2*12,9/1000*1,05 "1NP - IPE 14</t>
  </si>
  <si>
    <t>(1,4*2+1,6*2+1,9*2)*12,9/1000*1,05 "2NP - IPE 14*</t>
  </si>
  <si>
    <t>1,4*4*12,9/1000*1,05 "3NP - IPE14</t>
  </si>
  <si>
    <t>342244201</t>
  </si>
  <si>
    <t>Příčka z cihel broušených na tenkovrstvou maltu tloušťky 80 mm</t>
  </si>
  <si>
    <t>-1115570202</t>
  </si>
  <si>
    <t>1*1,85 "0.03</t>
  </si>
  <si>
    <t>342271323</t>
  </si>
  <si>
    <t>Příčka z vápenopískových přesných plných tvárnic P10 s elektroinstalačními kanály do P15 tl 100 mm</t>
  </si>
  <si>
    <t>-102409141</t>
  </si>
  <si>
    <t>1,6*3,2 "1NP</t>
  </si>
  <si>
    <t>1,6*3,4*2 "2NP</t>
  </si>
  <si>
    <t>0,8*2,5</t>
  </si>
  <si>
    <t>1,6*2*3,2 "3NP</t>
  </si>
  <si>
    <t>342271531</t>
  </si>
  <si>
    <t>Příčka z vápenopískových přesných plných tvárnic 5DF přes P15 do P25 tl 150 mm</t>
  </si>
  <si>
    <t>1381831918</t>
  </si>
  <si>
    <t>(1,6+0,82+0,2*2)*3,2 "1NP</t>
  </si>
  <si>
    <t>1,6*3,4 "2NP</t>
  </si>
  <si>
    <t>0,3*3,4</t>
  </si>
  <si>
    <t>1,6*3,2 "3NP</t>
  </si>
  <si>
    <t>(2,5*2+2,4*2)*2,1 "4NP</t>
  </si>
  <si>
    <t>-0,8*2</t>
  </si>
  <si>
    <t>342272225</t>
  </si>
  <si>
    <t>Příčka z pórobetonových hladkých tvárnic na tenkovrstvou maltu tl 100 mm</t>
  </si>
  <si>
    <t>962693956</t>
  </si>
  <si>
    <t>3,07*3,04 "1NP</t>
  </si>
  <si>
    <t>(2,24+1,82)*3,4 "2NP</t>
  </si>
  <si>
    <t>-0,9*2</t>
  </si>
  <si>
    <t>342291111</t>
  </si>
  <si>
    <t>Ukotvení příček montážní polyuretanovou pěnou tl příčky do 100 mm</t>
  </si>
  <si>
    <t>-2037254560</t>
  </si>
  <si>
    <t>3,07 "1NP</t>
  </si>
  <si>
    <t>(2,24+1,82) "2NP</t>
  </si>
  <si>
    <t>1,6*2 "3NP</t>
  </si>
  <si>
    <t>342291121</t>
  </si>
  <si>
    <t>Ukotvení příček k cihelným konstrukcím plochými kotvami</t>
  </si>
  <si>
    <t>1684806838</t>
  </si>
  <si>
    <t>3,04*2 "1NP</t>
  </si>
  <si>
    <t>3,4*3 "2NP</t>
  </si>
  <si>
    <t>3,2*3 "3NP</t>
  </si>
  <si>
    <t>346244381</t>
  </si>
  <si>
    <t>Plentování jednostranné v do 200 mm válcovaných nosníků cihlami</t>
  </si>
  <si>
    <t>551242839</t>
  </si>
  <si>
    <t>1,4*0,12*2 "1NP</t>
  </si>
  <si>
    <t>1,4*0,14*2</t>
  </si>
  <si>
    <t>1,4*0,15*2 "2NP</t>
  </si>
  <si>
    <t>1,6*0,15*2</t>
  </si>
  <si>
    <t>1,9*2</t>
  </si>
  <si>
    <t>1,4*0,15*4 "3NP</t>
  </si>
  <si>
    <t>346244811</t>
  </si>
  <si>
    <t>Přizdívky izolační tl 65 mm z cihel dl 290 mm pevnosti P 10 až P 20 na MC 10</t>
  </si>
  <si>
    <t>-1297496932</t>
  </si>
  <si>
    <t>(1,6+1,9)*1,75 "1PP</t>
  </si>
  <si>
    <t>411321515</t>
  </si>
  <si>
    <t>Stropy deskové ze ŽB tř. C 20/25</t>
  </si>
  <si>
    <t>-143544677</t>
  </si>
  <si>
    <t xml:space="preserve">4,04*2,8*0,085  "4NP - S1</t>
  </si>
  <si>
    <t>-1,4*1,6*0,085</t>
  </si>
  <si>
    <t>411354214</t>
  </si>
  <si>
    <t>Bednění stropů ztracené z hraněných trapézových vln v 60 mm plech lesklý tl 0,88 mm</t>
  </si>
  <si>
    <t>-1267802278</t>
  </si>
  <si>
    <t xml:space="preserve">4,04*2,8  "4NP - S1</t>
  </si>
  <si>
    <t>-1,4*1,6</t>
  </si>
  <si>
    <t>411362021</t>
  </si>
  <si>
    <t>Výztuž stropů svařovanými sítěmi Kari</t>
  </si>
  <si>
    <t>-1359657180</t>
  </si>
  <si>
    <t xml:space="preserve">(4,04*2,8-1,4*1,6)*3,04*1,2/1000  "4NP - S1</t>
  </si>
  <si>
    <t>413232211</t>
  </si>
  <si>
    <t>Zazdívka zhlaví válcovaných nosníků v do 150 mm</t>
  </si>
  <si>
    <t>1730575469</t>
  </si>
  <si>
    <t>3 "1NP</t>
  </si>
  <si>
    <t>3 "2NP</t>
  </si>
  <si>
    <t>3 "3 NP</t>
  </si>
  <si>
    <t>10 "4NP</t>
  </si>
  <si>
    <t>413941121</t>
  </si>
  <si>
    <t>Osazování ocelových válcovaných nosníků stropů I, IE, U, UE nebo L do č.12 nebo výšky do 120 mm</t>
  </si>
  <si>
    <t>691677757</t>
  </si>
  <si>
    <t>2,6*5*10,6/1000 "4NP IPE 12</t>
  </si>
  <si>
    <t>2,7*8,1/1000 "4NP - IPE 10</t>
  </si>
  <si>
    <t>13010744</t>
  </si>
  <si>
    <t>ocel profilová jakost S235JR (11 375) průřez IPE 120</t>
  </si>
  <si>
    <t>220160705</t>
  </si>
  <si>
    <t>0,138*1,05 'Přepočtené koeficientem množství</t>
  </si>
  <si>
    <t>13010742</t>
  </si>
  <si>
    <t>ocel profilová jakost S235JR (11 375) průřez IPE 100</t>
  </si>
  <si>
    <t>1554807787</t>
  </si>
  <si>
    <t>0,022*1,05 'Přepočtené koeficientem množství</t>
  </si>
  <si>
    <t>413941123</t>
  </si>
  <si>
    <t>Osazování ocelových válcovaných nosníků stropů I, IE, U, UE nebo L č. 14 až 22 nebo výšky přes 120 do 220 mm</t>
  </si>
  <si>
    <t>97586141</t>
  </si>
  <si>
    <t>(2,6+1,85)*12,9/1000 "1NP - IPE 14</t>
  </si>
  <si>
    <t>(2,6+1,85)*12,9/1000 "2NP - IPE 14</t>
  </si>
  <si>
    <t>(2,6+1,85)*12,9/1000 "3NP - IPE 14</t>
  </si>
  <si>
    <t>13010746</t>
  </si>
  <si>
    <t>ocel profilová jakost S235JR (11 375) průřez IPE 140</t>
  </si>
  <si>
    <t>548011322</t>
  </si>
  <si>
    <t>0,171*1,05 'Přepočtené koeficientem množství</t>
  </si>
  <si>
    <t>417321515</t>
  </si>
  <si>
    <t>Ztužující pásy a věnce ze ŽB tř. C 25/30</t>
  </si>
  <si>
    <t>-1396860538</t>
  </si>
  <si>
    <t>1,4*0,19*0,2 "1NP</t>
  </si>
  <si>
    <t>1,6*0,15*0,2 "2NP</t>
  </si>
  <si>
    <t>1,6*0,15*0,2 "3NP</t>
  </si>
  <si>
    <t>(2,8*2+2,1*2)*0,15*0,15 "4NP - S3</t>
  </si>
  <si>
    <t>(2,5*2+4,04*2)*(0,25*0,16)</t>
  </si>
  <si>
    <t>417351115</t>
  </si>
  <si>
    <t>Zřízení bednění ztužujících věnců</t>
  </si>
  <si>
    <t>-1971153901</t>
  </si>
  <si>
    <t>1,4*0,19*2 "1NP</t>
  </si>
  <si>
    <t>1,6*0,2*2 "2NP</t>
  </si>
  <si>
    <t>1,6*0,2*2 "3NP</t>
  </si>
  <si>
    <t>(2,5*2+2,1*2+2,8*2+2,4*2)*0,15 "4NP - S3</t>
  </si>
  <si>
    <t>(2,5*2+4,04*2)*0,16*2</t>
  </si>
  <si>
    <t>417351116</t>
  </si>
  <si>
    <t>Odstranění bednění ztužujících věnců</t>
  </si>
  <si>
    <t>619250582</t>
  </si>
  <si>
    <t>417361821</t>
  </si>
  <si>
    <t>Výztuž ztužujících pásů a věnců betonářskou ocelí 10 505</t>
  </si>
  <si>
    <t>562391038</t>
  </si>
  <si>
    <t>1,4*0,19*0,2*120/1000 "1NP</t>
  </si>
  <si>
    <t>1,6*0,15*0,2*120/1000 "2NP</t>
  </si>
  <si>
    <t>1,6*0,15*0,2*120/1000 "3NP</t>
  </si>
  <si>
    <t>(2,8*2+2,1*2)*0,15*0,15*120/1000 "4NP - S3</t>
  </si>
  <si>
    <t>(2,5*2+4,04*2)*(0,25*0,16)*120/1000</t>
  </si>
  <si>
    <t>Komunikace pozemní</t>
  </si>
  <si>
    <t>564231011</t>
  </si>
  <si>
    <t>Podklad nebo podsyp ze štěrkopísku ŠP plochy do 100 m2 tl 100 mm</t>
  </si>
  <si>
    <t>-953317721</t>
  </si>
  <si>
    <t>612142001</t>
  </si>
  <si>
    <t>Pletivo sklovláknité vnitřních stěn vtlačené do tmelu</t>
  </si>
  <si>
    <t>-1376246944</t>
  </si>
  <si>
    <t>3,07*3,04*2 "1NP</t>
  </si>
  <si>
    <t>-0,8*2*2</t>
  </si>
  <si>
    <t>(2,24+1,82)*3,4*2 "2NP</t>
  </si>
  <si>
    <t>-0,9*2*2</t>
  </si>
  <si>
    <t>612181001</t>
  </si>
  <si>
    <t>Sádrová stěrka tl.do 3 mm vnitřních stěn</t>
  </si>
  <si>
    <t>-485813432</t>
  </si>
  <si>
    <t>(0,94+1,2+1,82*2)*3,4 "2NP</t>
  </si>
  <si>
    <t>2,24*0,52</t>
  </si>
  <si>
    <t>612321121</t>
  </si>
  <si>
    <t>Vápenocementová omítka hladká jednovrstvá vnitřních stěn nanášená ručně</t>
  </si>
  <si>
    <t>-1404528324</t>
  </si>
  <si>
    <t>(2,21*2+1,67*2)*2,6 "1.04</t>
  </si>
  <si>
    <t>-0,6*2*2</t>
  </si>
  <si>
    <t>(1,15*2+1,64*2)*2 "1.05</t>
  </si>
  <si>
    <t>-0,6*2</t>
  </si>
  <si>
    <t>(0,98*2+1,64*2)*2 "1.06</t>
  </si>
  <si>
    <t>(1,8*2+2,24)*1,8 "2.03</t>
  </si>
  <si>
    <t>(1,67*2+2,24*2)*2,6 "3.03</t>
  </si>
  <si>
    <t>-0,7*2</t>
  </si>
  <si>
    <t>(1,15*2+1,9*2)*2,6 "3.04</t>
  </si>
  <si>
    <t>(0,98*2+1,9*2)*2,6 "3.05</t>
  </si>
  <si>
    <t>612321141</t>
  </si>
  <si>
    <t>Vápenocementová omítka štuková dvouvrstvá vnitřních stěn nanášená ručně</t>
  </si>
  <si>
    <t>1395940660</t>
  </si>
  <si>
    <t>1,85*2 "0.03</t>
  </si>
  <si>
    <t>(1,4+1,8+0,85+2,36)*3,2 "1NP - 1.07</t>
  </si>
  <si>
    <t>(1,4*2+1,6*2)*3,85</t>
  </si>
  <si>
    <t>-1,1*2,15*2</t>
  </si>
  <si>
    <t>(1,1+2,15*2)*0,3</t>
  </si>
  <si>
    <t>(14,8*2+1,77+0,8+0,44+0,1*4+0,2*4+0,2*4+2,3+0,9*2+1,8*2+0,4*4)*3,2 "1NP - 1.02</t>
  </si>
  <si>
    <t>-0,9*2*4</t>
  </si>
  <si>
    <t>(0,57*2+0,3)*3,4 "2NP - 2.01</t>
  </si>
  <si>
    <t>(2,14+0,2)*3,4</t>
  </si>
  <si>
    <t>(1,6+1,75)*3,4 "2NP - 2.02</t>
  </si>
  <si>
    <t>(1,5*2+1,6*2)*3,63 "2NP - 2.04</t>
  </si>
  <si>
    <t>-1,1*2,15</t>
  </si>
  <si>
    <t>(0,8*2+0,1)*2,5 "2.06</t>
  </si>
  <si>
    <t>(1,6+1,75)*3,2 "3NP - 3.02</t>
  </si>
  <si>
    <t xml:space="preserve">(1,5*2+1,6*2)*3,42 "3NP - 3.05 </t>
  </si>
  <si>
    <t>(2,8*2+2,4*2+2,5*2+2,1*2)*2,1 "4NP</t>
  </si>
  <si>
    <t>612325302</t>
  </si>
  <si>
    <t>Vápenocementová štuková omítka ostění nebo nadpraží</t>
  </si>
  <si>
    <t>-1631682172</t>
  </si>
  <si>
    <t>(1,1+2,15*2)*0,5 "1NP</t>
  </si>
  <si>
    <t>(1,1+2,15*2)*0,5 "2NP</t>
  </si>
  <si>
    <t>(1,1+2,15*2)*0,5 "3NP</t>
  </si>
  <si>
    <t>612325412</t>
  </si>
  <si>
    <t>Oprava vnitřní vápenocementové hladké omítky tl do 20 mm stěn v rozsahu plochy přes 10 do 30 %</t>
  </si>
  <si>
    <t>-725105696</t>
  </si>
  <si>
    <t>(8,32*2+5,43*2-1,2)*3,4 "2.01, 2.20</t>
  </si>
  <si>
    <t>-0,8*2*4</t>
  </si>
  <si>
    <t>(8,1*2+5,43*2+2,7*2+0,3*2)*3,2 "3.01</t>
  </si>
  <si>
    <t>-0,8*2*5</t>
  </si>
  <si>
    <t>(3,72*2+2,27*2)*3,2 "3.02</t>
  </si>
  <si>
    <t>631311115</t>
  </si>
  <si>
    <t>Mazanina tl přes 50 do 80 mm z betonu prostého bez zvýšených nároků na prostředí tř. C 20/25</t>
  </si>
  <si>
    <t>-908374994</t>
  </si>
  <si>
    <t>5,73*0,06 "1.03 - N1</t>
  </si>
  <si>
    <t>7,7*0,04 "2.02 - N2</t>
  </si>
  <si>
    <t>5,67*0,05 "3.02 - N3</t>
  </si>
  <si>
    <t>631311123</t>
  </si>
  <si>
    <t>Mazanina tl přes 80 do 120 mm z betonu prostého bez zvýšených nároků na prostředí tř. C 12/15</t>
  </si>
  <si>
    <t>1217529571</t>
  </si>
  <si>
    <t>2,1*1,75*0,1 "1PP</t>
  </si>
  <si>
    <t>631319171</t>
  </si>
  <si>
    <t>Příplatek k mazanině tl přes 50 do 80 mm za stržení povrchu spodní vrstvy před vložením výztuže</t>
  </si>
  <si>
    <t>-1135765059</t>
  </si>
  <si>
    <t>0,936*0,5 'Přepočtené koeficientem množství</t>
  </si>
  <si>
    <t>1287837981</t>
  </si>
  <si>
    <t>5,73*4,44*1,2/1000 "1.03 - N1</t>
  </si>
  <si>
    <t>5,67*4,44*1,2/1000 "3.02 - N3</t>
  </si>
  <si>
    <t>632451103</t>
  </si>
  <si>
    <t>Cementový samonivelační potěr ze suchých směsí tl přes 5 do 10 mm</t>
  </si>
  <si>
    <t>1101223575</t>
  </si>
  <si>
    <t>5,67 "3.02 - N3</t>
  </si>
  <si>
    <t>632451107</t>
  </si>
  <si>
    <t>Cementový samonivelační potěr ze suchých směsí tl přes 15 do 20 mm</t>
  </si>
  <si>
    <t>1048888685</t>
  </si>
  <si>
    <t>5,73 "1.03 - N1</t>
  </si>
  <si>
    <t>7,7 "2.02 - N2</t>
  </si>
  <si>
    <t>642944121</t>
  </si>
  <si>
    <t>Osazování ocelových zárubní dodatečné pl do 2,5 m2</t>
  </si>
  <si>
    <t>767069210</t>
  </si>
  <si>
    <t>1 "0.03</t>
  </si>
  <si>
    <t>2 "1.04, 1.09</t>
  </si>
  <si>
    <t>2 "2.02, 2.03</t>
  </si>
  <si>
    <t>2 "3.02, 3.03</t>
  </si>
  <si>
    <t>55331432</t>
  </si>
  <si>
    <t>zárubeň jednokřídlá ocelová pro dodatečnou montáž tl stěny 75-100mm rozměru 800/1970, 2100mm</t>
  </si>
  <si>
    <t>-247279291</t>
  </si>
  <si>
    <t>55331431</t>
  </si>
  <si>
    <t>zárubeň jednokřídlá ocelová pro dodatečnou montáž tl stěny 75-100mm rozměru 700/1970, 2100mm</t>
  </si>
  <si>
    <t>418940184</t>
  </si>
  <si>
    <t>55331433</t>
  </si>
  <si>
    <t>zárubeň jednokřídlá ocelová pro dodatečnou montáž tl stěny 75-100mm rozměru 900/1970, 2100mm</t>
  </si>
  <si>
    <t>1968189768</t>
  </si>
  <si>
    <t>642945111</t>
  </si>
  <si>
    <t>Osazování protipožárních nebo protiplynových zárubní dveří jednokřídlových do 2,5 m2</t>
  </si>
  <si>
    <t>-2074252467</t>
  </si>
  <si>
    <t>55331557</t>
  </si>
  <si>
    <t>zárubeň jednokřídlá ocelová pro zdění s protipožární úpravou tl stěny 75-100mm rozměru 800/1970, 2100mm</t>
  </si>
  <si>
    <t>-952913985</t>
  </si>
  <si>
    <t>644941111</t>
  </si>
  <si>
    <t>Osazování ventilačních mřížek velikosti do 150 x 200 mm</t>
  </si>
  <si>
    <t>-65308342</t>
  </si>
  <si>
    <t>56245611</t>
  </si>
  <si>
    <t>mřížka větrací hranatá plast se síťovinou 150x150mm</t>
  </si>
  <si>
    <t>-837998859</t>
  </si>
  <si>
    <t>Ostatní konstrukce a práce, bourání</t>
  </si>
  <si>
    <t>949101111</t>
  </si>
  <si>
    <t>Lešení pomocné pro objekty pozemních staveb s lešeňovou podlahou v do 1,9 m zatížení do 150 kg/m2</t>
  </si>
  <si>
    <t>-689537029</t>
  </si>
  <si>
    <t>952901111</t>
  </si>
  <si>
    <t>Vyčištění budov bytové a občanské výstavby při výšce podlaží do 4 m</t>
  </si>
  <si>
    <t>-1933143868</t>
  </si>
  <si>
    <t>7,06+25,75+19+14 "0.01-0.04</t>
  </si>
  <si>
    <t>26,88+5,73+3,7+1,9+1,61+8,62 "1.02-06, 1.09</t>
  </si>
  <si>
    <t>14,7+7,7+4,05+32,16+10,68 "2.01, 2.02, 2.03, 2.06, 2.20</t>
  </si>
  <si>
    <t>11,85+5,67+3,74+2,2+1,9 "3.01-05</t>
  </si>
  <si>
    <t>962031011</t>
  </si>
  <si>
    <t>Bourání příček nebo přizdívek z cihel děrovaných tl do 100 mm</t>
  </si>
  <si>
    <t>-80824454</t>
  </si>
  <si>
    <t>1,8*3,4 "2NP</t>
  </si>
  <si>
    <t>962031013</t>
  </si>
  <si>
    <t>Bourání příček nebo přizdívek z cihel děrovaných tl přes 100 do 150 mm</t>
  </si>
  <si>
    <t>-109602973</t>
  </si>
  <si>
    <t>2,24*3,4 "2NP</t>
  </si>
  <si>
    <t>963031-1</t>
  </si>
  <si>
    <t>Bourání otvoru v dřevěném stropu</t>
  </si>
  <si>
    <t>204889951</t>
  </si>
  <si>
    <t>1,6*1,75 "2NP</t>
  </si>
  <si>
    <t>1,6*1,75 "3NP</t>
  </si>
  <si>
    <t>1,6*1,75 "4NP</t>
  </si>
  <si>
    <t>963031439</t>
  </si>
  <si>
    <t>Bourání cihelných kleneb na MV nebo MVC tl do 450 mm</t>
  </si>
  <si>
    <t>-338398957</t>
  </si>
  <si>
    <t>1,65*1,95 "1NP</t>
  </si>
  <si>
    <t>965042231</t>
  </si>
  <si>
    <t>Bourání podkladů pod dlažby nebo mazanin betonových nebo z litého asfaltu tl přes 100 mm pl do 4 m2</t>
  </si>
  <si>
    <t>-1191534207</t>
  </si>
  <si>
    <t>2,1*1,75*0,3 "1PP</t>
  </si>
  <si>
    <t>965081213</t>
  </si>
  <si>
    <t>Bourání podlah z dlaždic keramických nebo xylolitových tl do 10 mm plochy přes 1 m2</t>
  </si>
  <si>
    <t>2051079039</t>
  </si>
  <si>
    <t>26,88 "1.02</t>
  </si>
  <si>
    <t>3,7 "1.04</t>
  </si>
  <si>
    <t>1,9 "1.05</t>
  </si>
  <si>
    <t>1,61 "1.06</t>
  </si>
  <si>
    <t>2,6 "2.01</t>
  </si>
  <si>
    <t>4,05 "2.03</t>
  </si>
  <si>
    <t>3,74 "3.03</t>
  </si>
  <si>
    <t>2,2 "3.04</t>
  </si>
  <si>
    <t>1,9 "3.05</t>
  </si>
  <si>
    <t>968072456</t>
  </si>
  <si>
    <t>Vybourání kovových dveřních zárubní pl přes 2 m2</t>
  </si>
  <si>
    <t>1650003742</t>
  </si>
  <si>
    <t>1,21*2,1 "1NP</t>
  </si>
  <si>
    <t>0,97*2,1</t>
  </si>
  <si>
    <t>1,1*2,15</t>
  </si>
  <si>
    <t>1,23*2,85</t>
  </si>
  <si>
    <t>971033641</t>
  </si>
  <si>
    <t>Vybourání otvorů ve zdivu cihelném pl do 4 m2 na MVC nebo MV tl do 300 mm</t>
  </si>
  <si>
    <t>-975432041</t>
  </si>
  <si>
    <t>1*2*0,32 "1NP</t>
  </si>
  <si>
    <t>1,1*2,15*0,32</t>
  </si>
  <si>
    <t>1,21*2,1*0,32</t>
  </si>
  <si>
    <t>1,1*2,15*0,32 "2NP</t>
  </si>
  <si>
    <t>1,77*2,15*0,32</t>
  </si>
  <si>
    <t>1,745*2,15*0,32</t>
  </si>
  <si>
    <t>1,5*3,2*0,2</t>
  </si>
  <si>
    <t>1,1*2,15*0,32 "3NP</t>
  </si>
  <si>
    <t>1*2,15*0,32</t>
  </si>
  <si>
    <t>973031324</t>
  </si>
  <si>
    <t>Vysekání kapes ve zdivu cihelném na MV nebo MVC pl do 0,10 m2 hl do 150 mm</t>
  </si>
  <si>
    <t>-1760046530</t>
  </si>
  <si>
    <t>3 "3NP</t>
  </si>
  <si>
    <t>974031664</t>
  </si>
  <si>
    <t>Vysekání rýh ve zdivu cihelném pro vtahování nosníků hl do 150 mm v do 150 mm</t>
  </si>
  <si>
    <t>-270403041</t>
  </si>
  <si>
    <t>1,4*2 "1NP</t>
  </si>
  <si>
    <t>1,4*2</t>
  </si>
  <si>
    <t>1,4*2 "2NP</t>
  </si>
  <si>
    <t>1,6*2</t>
  </si>
  <si>
    <t>1,4*2*2 "3NP</t>
  </si>
  <si>
    <t>978013141</t>
  </si>
  <si>
    <t>Otlučení (osekání) vnitřní vápenné nebo vápenocementové omítky stěn v rozsahu přes 10 do 30 %</t>
  </si>
  <si>
    <t>-1887960917</t>
  </si>
  <si>
    <t>978059541</t>
  </si>
  <si>
    <t>Odsekání a odebrání obkladů stěn z vnitřních obkládaček plochy přes 1 m2</t>
  </si>
  <si>
    <t>-2079336966</t>
  </si>
  <si>
    <t>(2,22*2+1,35*2+1,08+1,06+2,24)*1,8 "2.03, 2.01</t>
  </si>
  <si>
    <t>997</t>
  </si>
  <si>
    <t>Přesun sutě</t>
  </si>
  <si>
    <t>997013213</t>
  </si>
  <si>
    <t>Vnitrostaveništní doprava suti a vybouraných hmot pro budovy v přes 9 do 12 m ručně</t>
  </si>
  <si>
    <t>497245170</t>
  </si>
  <si>
    <t>997013501</t>
  </si>
  <si>
    <t>Odvoz suti a vybouraných hmot na skládku nebo meziskládku do 1 km se složením</t>
  </si>
  <si>
    <t>-432076610</t>
  </si>
  <si>
    <t>997013509</t>
  </si>
  <si>
    <t>Příplatek k odvozu suti a vybouraných hmot na skládku ZKD 1 km přes 1 km</t>
  </si>
  <si>
    <t>2076185532</t>
  </si>
  <si>
    <t>46,214*9 'Přepočtené koeficientem množství</t>
  </si>
  <si>
    <t>997013863</t>
  </si>
  <si>
    <t>Poplatek za uložení stavebního odpadu na recyklační skládce (skládkovné) cihelného kód odpadu 17 01 02</t>
  </si>
  <si>
    <t>-1258808559</t>
  </si>
  <si>
    <t>997013871</t>
  </si>
  <si>
    <t>Poplatek za uložení stavebního odpadu na recyklační skládce (skládkovné) směsného stavebního a demoličního kód odpadu 17 09 04</t>
  </si>
  <si>
    <t>-95449194</t>
  </si>
  <si>
    <t>998018002</t>
  </si>
  <si>
    <t>Přesun hmot pro budovy ruční pro budovy v přes 6 do 12 m</t>
  </si>
  <si>
    <t>382644905</t>
  </si>
  <si>
    <t>39851411</t>
  </si>
  <si>
    <t>82</t>
  </si>
  <si>
    <t>-565817161</t>
  </si>
  <si>
    <t>3,675*0,0003 'Přepočtené koeficientem množství</t>
  </si>
  <si>
    <t>83</t>
  </si>
  <si>
    <t>585376754</t>
  </si>
  <si>
    <t>(1,8*2+1,6*2)*1,75</t>
  </si>
  <si>
    <t>84</t>
  </si>
  <si>
    <t>1051981201</t>
  </si>
  <si>
    <t>11,9*0,0003 'Přepočtené koeficientem množství</t>
  </si>
  <si>
    <t>85</t>
  </si>
  <si>
    <t>-930692226</t>
  </si>
  <si>
    <t>2,1*1,75*2 "1PP</t>
  </si>
  <si>
    <t>86</t>
  </si>
  <si>
    <t>62856010</t>
  </si>
  <si>
    <t>pás asfaltový natavitelný modifikovaný SBS s vložkou z hliníkové fólie s textilií a spalitelnou PE fólií nebo jemnozrnným minerálním posypem na horním povrchu tl 3,5mm</t>
  </si>
  <si>
    <t>-1435444537</t>
  </si>
  <si>
    <t>7,35*1,15 'Přepočtené koeficientem množství</t>
  </si>
  <si>
    <t>87</t>
  </si>
  <si>
    <t>-1534331636</t>
  </si>
  <si>
    <t>(1,8*2+1,6*2)*1,75*2</t>
  </si>
  <si>
    <t>88</t>
  </si>
  <si>
    <t>-2098888187</t>
  </si>
  <si>
    <t>23,8*1,2 'Přepočtené koeficientem množství</t>
  </si>
  <si>
    <t>89</t>
  </si>
  <si>
    <t>998711312</t>
  </si>
  <si>
    <t>Přesun hmot procentní pro izolace proti vodě, vlhkosti a plynům ruční v objektech v přes 6 do 12 m</t>
  </si>
  <si>
    <t>-1979338958</t>
  </si>
  <si>
    <t>90</t>
  </si>
  <si>
    <t>713121111</t>
  </si>
  <si>
    <t>Montáž izolace tepelné podlah volně kladenými rohožemi, pásy, dílci, deskami 1 vrstva</t>
  </si>
  <si>
    <t>1503245344</t>
  </si>
  <si>
    <t>91</t>
  </si>
  <si>
    <t>28375920</t>
  </si>
  <si>
    <t>deska EPS 200 pro konstrukce s velmi vysokým zatížením λ=0,034 tl 40mm</t>
  </si>
  <si>
    <t>-2005233384</t>
  </si>
  <si>
    <t>5,67*1,05 'Přepočtené koeficientem množství</t>
  </si>
  <si>
    <t>92</t>
  </si>
  <si>
    <t>713121121</t>
  </si>
  <si>
    <t>Montáž izolace tepelné podlah volně kladenými rohožemi, pásy, dílci, deskami 2 vrstvy</t>
  </si>
  <si>
    <t>663964972</t>
  </si>
  <si>
    <t>93</t>
  </si>
  <si>
    <t>28375926</t>
  </si>
  <si>
    <t>deska EPS 200 pro konstrukce s velmi vysokým zatížením λ=0,034 tl 100mm</t>
  </si>
  <si>
    <t>-2014192839</t>
  </si>
  <si>
    <t>5,73*2,1 'Přepočtené koeficientem množství</t>
  </si>
  <si>
    <t>94</t>
  </si>
  <si>
    <t>713191132</t>
  </si>
  <si>
    <t>Montáž izolace tepelné podlah, stropů vrchem nebo střech překrytí separační fólií z PE</t>
  </si>
  <si>
    <t>-476482849</t>
  </si>
  <si>
    <t>95</t>
  </si>
  <si>
    <t>28329042</t>
  </si>
  <si>
    <t>fólie PE separační či ochranná tl 0,2mm</t>
  </si>
  <si>
    <t>-1289906726</t>
  </si>
  <si>
    <t>11,4*1,1 'Přepočtené koeficientem množství</t>
  </si>
  <si>
    <t>96</t>
  </si>
  <si>
    <t>998713312</t>
  </si>
  <si>
    <t>Přesun hmot procentní pro izolace tepelné ruční v objektech v přes 6 do 12 m</t>
  </si>
  <si>
    <t>1114189898</t>
  </si>
  <si>
    <t>762</t>
  </si>
  <si>
    <t>Konstrukce tesařské</t>
  </si>
  <si>
    <t>97</t>
  </si>
  <si>
    <t>762331911</t>
  </si>
  <si>
    <t>Vyřezání části střešní vazby průřezové pl řeziva do 120 cm2 dl do 3 m</t>
  </si>
  <si>
    <t>67132301</t>
  </si>
  <si>
    <t>98</t>
  </si>
  <si>
    <t>762331931</t>
  </si>
  <si>
    <t>Vyřezání části střešní vazby průřezové pl řeziva přes 224 do 288 cm2 dl do 3 m</t>
  </si>
  <si>
    <t>-513687247</t>
  </si>
  <si>
    <t>99</t>
  </si>
  <si>
    <t>762331941</t>
  </si>
  <si>
    <t>Vyřezání části střešní vazby průřezové pl řeziva přes 288 do 450 cm2 dl do 3 m</t>
  </si>
  <si>
    <t>522257541</t>
  </si>
  <si>
    <t>100</t>
  </si>
  <si>
    <t>762341111</t>
  </si>
  <si>
    <t>Bednění střech rovných sklon do 60° z cementotřískových desek tl 12 mm na sraz šroubovaných na krokve</t>
  </si>
  <si>
    <t>359182844</t>
  </si>
  <si>
    <t>2,8*2,4 "4NP - S3</t>
  </si>
  <si>
    <t>101</t>
  </si>
  <si>
    <t>762521811</t>
  </si>
  <si>
    <t>Demontáž podlah bez polštářů z prken tloušťky do 32 mm</t>
  </si>
  <si>
    <t>100380719</t>
  </si>
  <si>
    <t>102</t>
  </si>
  <si>
    <t>762-1</t>
  </si>
  <si>
    <t>Podpora vaznice - viz řez A-A</t>
  </si>
  <si>
    <t>-1616867383</t>
  </si>
  <si>
    <t>103</t>
  </si>
  <si>
    <t>762-ST-1</t>
  </si>
  <si>
    <t>Statické řešení dle skutečného stavu u výtahu a úpravy krovu při montáži</t>
  </si>
  <si>
    <t>300899727</t>
  </si>
  <si>
    <t>104</t>
  </si>
  <si>
    <t>998762312</t>
  </si>
  <si>
    <t>Přesun hmot procentní pro kce tesařské ruční v objektech v přes 6 do 12 m</t>
  </si>
  <si>
    <t>790662069</t>
  </si>
  <si>
    <t>763</t>
  </si>
  <si>
    <t>Konstrukce suché výstavby</t>
  </si>
  <si>
    <t>105</t>
  </si>
  <si>
    <t>763131432</t>
  </si>
  <si>
    <t>SDK podhled deska 1xDF 15 bez izolace dvouvrstvá spodní kce profil CD+UD REI 90</t>
  </si>
  <si>
    <t>1598087710</t>
  </si>
  <si>
    <t>5,67 "3.02</t>
  </si>
  <si>
    <t>2,5*2,1 "4NP - S3</t>
  </si>
  <si>
    <t>106</t>
  </si>
  <si>
    <t>763131751</t>
  </si>
  <si>
    <t>Montáž parotěsné zábrany do SDK podhledu</t>
  </si>
  <si>
    <t>2126498662</t>
  </si>
  <si>
    <t>107</t>
  </si>
  <si>
    <t>28329276</t>
  </si>
  <si>
    <t>fólie PE vyztužená pro parotěsnou vrstvu (reakce na oheň - třída E) 140g/m2</t>
  </si>
  <si>
    <t>1801748474</t>
  </si>
  <si>
    <t>10,92*1,1235 'Přepočtené koeficientem množství</t>
  </si>
  <si>
    <t>108</t>
  </si>
  <si>
    <t>763131752</t>
  </si>
  <si>
    <t>Montáž jedné vrstvy tepelné izolace do SDK podhledu</t>
  </si>
  <si>
    <t>-888909</t>
  </si>
  <si>
    <t>109</t>
  </si>
  <si>
    <t>63152099</t>
  </si>
  <si>
    <t>pás tepelně izolační univerzální λ=0,032-0,033 tl 100mm</t>
  </si>
  <si>
    <t>1838638475</t>
  </si>
  <si>
    <t>10,92*1,02 'Přepočtené koeficientem množství</t>
  </si>
  <si>
    <t>110</t>
  </si>
  <si>
    <t>763135101</t>
  </si>
  <si>
    <t>Montáž SDK kazetového podhledu z kazet 600x600 mm na zavěšenou viditelnou nosnou konstrukci</t>
  </si>
  <si>
    <t>-1861201821</t>
  </si>
  <si>
    <t>14,7 "2.01</t>
  </si>
  <si>
    <t>32,16 "2.06</t>
  </si>
  <si>
    <t>10,68 "2.20</t>
  </si>
  <si>
    <t>11,85 "3.01</t>
  </si>
  <si>
    <t>111</t>
  </si>
  <si>
    <t>59030570</t>
  </si>
  <si>
    <t>podhled kazetový bez děrování viditelný rastr tl 10mm 600x600mm</t>
  </si>
  <si>
    <t>-685970686</t>
  </si>
  <si>
    <t>88,49*1,05 'Přepočtené koeficientem množství</t>
  </si>
  <si>
    <t>112</t>
  </si>
  <si>
    <t>998763512</t>
  </si>
  <si>
    <t>Přesun hmot procentní pro konstrukce montované z desek ruční v objektech v přes 6 do 12 m</t>
  </si>
  <si>
    <t>1532031813</t>
  </si>
  <si>
    <t>766</t>
  </si>
  <si>
    <t>Konstrukce truhlářské</t>
  </si>
  <si>
    <t>113</t>
  </si>
  <si>
    <t>766411821</t>
  </si>
  <si>
    <t>Demontáž truhlářského obložení stěn z palubek</t>
  </si>
  <si>
    <t>824110768</t>
  </si>
  <si>
    <t>(8,32*2+5,43*2+2,14*2)*2,6 "2.01, 2.20</t>
  </si>
  <si>
    <t>114</t>
  </si>
  <si>
    <t>766411822</t>
  </si>
  <si>
    <t>Demontáž truhlářského obložení stěn podkladových roštů</t>
  </si>
  <si>
    <t>-2048557844</t>
  </si>
  <si>
    <t>115</t>
  </si>
  <si>
    <t>766660001</t>
  </si>
  <si>
    <t>Montáž dveřních křídel otvíravých jednokřídlových š do 0,8 m do ocelové zárubně</t>
  </si>
  <si>
    <t>-736340709</t>
  </si>
  <si>
    <t>1 "2.02</t>
  </si>
  <si>
    <t>116</t>
  </si>
  <si>
    <t>61162026</t>
  </si>
  <si>
    <t>dveře jednokřídlé dřevotřískové povrch fóliový plné 800x1970-2100mm</t>
  </si>
  <si>
    <t>976013077</t>
  </si>
  <si>
    <t>117</t>
  </si>
  <si>
    <t>766660002</t>
  </si>
  <si>
    <t>Montáž dveřních křídel otvíravých jednokřídlových š přes 0,8 m do ocelové zárubně</t>
  </si>
  <si>
    <t>1037075434</t>
  </si>
  <si>
    <t>1 "2.03</t>
  </si>
  <si>
    <t>118</t>
  </si>
  <si>
    <t>61162027</t>
  </si>
  <si>
    <t>dveře jednokřídlé dřevotřískové povrch fóliový plné 900x1970-2100mm</t>
  </si>
  <si>
    <t>-304430269</t>
  </si>
  <si>
    <t>119</t>
  </si>
  <si>
    <t>766660021</t>
  </si>
  <si>
    <t>Montáž dveřních křídel otvíravých jednokřídlových š do 0,8 m požárních do ocelové zárubně</t>
  </si>
  <si>
    <t>498103183</t>
  </si>
  <si>
    <t>120</t>
  </si>
  <si>
    <t>61165339</t>
  </si>
  <si>
    <t>dveře jednokřídlé dřevotřískové protipožární EI (EW) 30 D3 povrch lakovaný plné 800x1970-2100mm</t>
  </si>
  <si>
    <t>533471964</t>
  </si>
  <si>
    <t>121</t>
  </si>
  <si>
    <t>766660421</t>
  </si>
  <si>
    <t>Montáž vchodových dveří včetně rámu jednokřídlových s nadsvětlíkem do zdiva</t>
  </si>
  <si>
    <t>1433991911</t>
  </si>
  <si>
    <t>122</t>
  </si>
  <si>
    <t>61173206</t>
  </si>
  <si>
    <t>dveře jednokřídlé dřevěné plné s nadsvětlíkem max rozměru otvoru 3,3m2 bezpečnostní třídy RC2</t>
  </si>
  <si>
    <t>885136728</t>
  </si>
  <si>
    <t>1*2,85</t>
  </si>
  <si>
    <t>123</t>
  </si>
  <si>
    <t>766660717</t>
  </si>
  <si>
    <t>Montáž samozavírače na ocelovou zárubeň a dveřní křídlo</t>
  </si>
  <si>
    <t>-646042146</t>
  </si>
  <si>
    <t>124</t>
  </si>
  <si>
    <t>54917250</t>
  </si>
  <si>
    <t>samozavírač dveří hydraulický</t>
  </si>
  <si>
    <t>-1921840824</t>
  </si>
  <si>
    <t>125</t>
  </si>
  <si>
    <t>766660728</t>
  </si>
  <si>
    <t>Montáž dveřního interiérového kování - zámku</t>
  </si>
  <si>
    <t>-1930461311</t>
  </si>
  <si>
    <t>126</t>
  </si>
  <si>
    <t>54924012</t>
  </si>
  <si>
    <t>zámek zadlabací vložkový pravolevý rozteč 72x40mm</t>
  </si>
  <si>
    <t>1798641662</t>
  </si>
  <si>
    <t>127</t>
  </si>
  <si>
    <t>766660729</t>
  </si>
  <si>
    <t>Montáž dveřního interiérového kování - štítku s klikou</t>
  </si>
  <si>
    <t>598602451</t>
  </si>
  <si>
    <t>128</t>
  </si>
  <si>
    <t>54914123</t>
  </si>
  <si>
    <t>kování rozetové klika/klika</t>
  </si>
  <si>
    <t>-1411859471</t>
  </si>
  <si>
    <t>129</t>
  </si>
  <si>
    <t>998766312</t>
  </si>
  <si>
    <t>Přesun hmot procentní pro kce truhlářské ruční v objektech v přes 6 do 12 m</t>
  </si>
  <si>
    <t>-444169111</t>
  </si>
  <si>
    <t>130</t>
  </si>
  <si>
    <t>767-P4</t>
  </si>
  <si>
    <t>M+D sloupek P4</t>
  </si>
  <si>
    <t>-1869461029</t>
  </si>
  <si>
    <t>131</t>
  </si>
  <si>
    <t>998767312</t>
  </si>
  <si>
    <t>Přesun hmot procentní pro zámečnické konstrukce ruční v objektech v přes 6 do 12 m</t>
  </si>
  <si>
    <t>-77127610</t>
  </si>
  <si>
    <t>132</t>
  </si>
  <si>
    <t>-478359254</t>
  </si>
  <si>
    <t>133</t>
  </si>
  <si>
    <t>771151014</t>
  </si>
  <si>
    <t>Samonivelační stěrka podlah pevnosti 20 MPa tl přes 8 do 10 mm</t>
  </si>
  <si>
    <t>1783622404</t>
  </si>
  <si>
    <t>134</t>
  </si>
  <si>
    <t>935492396</t>
  </si>
  <si>
    <t>(14,8*2+1,77+0,8+0,44+0,1*4+0,2*4+0,2*4+2,3+0,9*2+1,8*2+0,4*4) "1NP - 1.02</t>
  </si>
  <si>
    <t>-0,9*4</t>
  </si>
  <si>
    <t>2,14*2+1,2 "2.01</t>
  </si>
  <si>
    <t>-0,8</t>
  </si>
  <si>
    <t>135</t>
  </si>
  <si>
    <t>1157586664</t>
  </si>
  <si>
    <t>44,99*1,1 'Přepočtené koeficientem množství</t>
  </si>
  <si>
    <t>136</t>
  </si>
  <si>
    <t>771574416</t>
  </si>
  <si>
    <t>Montáž podlah keramických hladkých lepených cementovým flexibilním lepidlem přes 9 do 12 ks/m2</t>
  </si>
  <si>
    <t>-1388069663</t>
  </si>
  <si>
    <t>137</t>
  </si>
  <si>
    <t>59761160</t>
  </si>
  <si>
    <t>dlažba keramická slinutá mrazuvzdorná povrch hladký/matný tl do 10mm přes 9 do 12ks/m2</t>
  </si>
  <si>
    <t>1396903489</t>
  </si>
  <si>
    <t>26,88*1,1 'Přepočtené koeficientem množství</t>
  </si>
  <si>
    <t>138</t>
  </si>
  <si>
    <t>535415706</t>
  </si>
  <si>
    <t>139</t>
  </si>
  <si>
    <t>277005934</t>
  </si>
  <si>
    <t>21,7*1,1 'Přepočtené koeficientem množství</t>
  </si>
  <si>
    <t>140</t>
  </si>
  <si>
    <t>771577211</t>
  </si>
  <si>
    <t>Příplatek k montáži podlah keramických lepených cementovým flexibilním lepidlem za plochu do 5 m2</t>
  </si>
  <si>
    <t>-375054985</t>
  </si>
  <si>
    <t>141</t>
  </si>
  <si>
    <t>998771312</t>
  </si>
  <si>
    <t>Přesun hmot procentní pro podlahy z dlaždic ruční v objektech v přes 6 do 12 m</t>
  </si>
  <si>
    <t>-358843609</t>
  </si>
  <si>
    <t>776</t>
  </si>
  <si>
    <t>Podlahy povlakové</t>
  </si>
  <si>
    <t>142</t>
  </si>
  <si>
    <t>776121112</t>
  </si>
  <si>
    <t>Vodou ředitelná penetrace savého podkladu povlakových podlah</t>
  </si>
  <si>
    <t>-1116367046</t>
  </si>
  <si>
    <t>143</t>
  </si>
  <si>
    <t>776221111</t>
  </si>
  <si>
    <t>Lepení pásů z PVC standardním lepidlem</t>
  </si>
  <si>
    <t>-893757000</t>
  </si>
  <si>
    <t>144</t>
  </si>
  <si>
    <t>28412285</t>
  </si>
  <si>
    <t>krytina podlahová heterogenní tl 2mm</t>
  </si>
  <si>
    <t>368934463</t>
  </si>
  <si>
    <t>19,1*1,1 'Přepočtené koeficientem množství</t>
  </si>
  <si>
    <t>145</t>
  </si>
  <si>
    <t>776411111</t>
  </si>
  <si>
    <t>Montáž obvodových soklíků výšky do 80 mm</t>
  </si>
  <si>
    <t>1240966106</t>
  </si>
  <si>
    <t>3,72*2+2,5*2 "1.03</t>
  </si>
  <si>
    <t>3,6*2+3,51*2 "2.02</t>
  </si>
  <si>
    <t>3,72*2+2,27*2 "3.02</t>
  </si>
  <si>
    <t>146</t>
  </si>
  <si>
    <t>28411008</t>
  </si>
  <si>
    <t>lišta soklová PVC 16x60mm</t>
  </si>
  <si>
    <t>-1534081467</t>
  </si>
  <si>
    <t>36,24*1,02 'Přepočtené koeficientem množství</t>
  </si>
  <si>
    <t>147</t>
  </si>
  <si>
    <t>998776312</t>
  </si>
  <si>
    <t>Přesun hmot procentní pro podlahy povlakové ruční v objektech v přes 6 do 12 m</t>
  </si>
  <si>
    <t>771062591</t>
  </si>
  <si>
    <t>781</t>
  </si>
  <si>
    <t>Dokončovací práce - obklady</t>
  </si>
  <si>
    <t>148</t>
  </si>
  <si>
    <t>781121011</t>
  </si>
  <si>
    <t>Nátěr penetrační na stěnu</t>
  </si>
  <si>
    <t>-803896136</t>
  </si>
  <si>
    <t>(1,8*2+2,24*2)*2,8 "2.03</t>
  </si>
  <si>
    <t>149</t>
  </si>
  <si>
    <t>781472219</t>
  </si>
  <si>
    <t>Montáž obkladů keramických hladkých lepených cementovým flexibilním lepidlem přes 22 do 25 ks/m2</t>
  </si>
  <si>
    <t>1969342112</t>
  </si>
  <si>
    <t>150</t>
  </si>
  <si>
    <t>59761704</t>
  </si>
  <si>
    <t>obklad keramický nemrazuvzdorný povrch hladký/lesklý tl do 10mm přes 22 do 25ks/m2</t>
  </si>
  <si>
    <t>2005384097</t>
  </si>
  <si>
    <t>102,008*1,1 'Přepočtené koeficientem množství</t>
  </si>
  <si>
    <t>151</t>
  </si>
  <si>
    <t>781472291</t>
  </si>
  <si>
    <t>Příplatek k montáži obkladů keramických lepených cementovým flexibilním lepidlem za plochu do 10 m2</t>
  </si>
  <si>
    <t>-1103775847</t>
  </si>
  <si>
    <t>152</t>
  </si>
  <si>
    <t>781492251</t>
  </si>
  <si>
    <t>Montáž profilů ukončovacích lepených flexibilním cementovým lepidlem</t>
  </si>
  <si>
    <t>-174065143</t>
  </si>
  <si>
    <t>(2,21*2+1,67*2) "1.04</t>
  </si>
  <si>
    <t>(1,15*2+1,64*2) "1.05</t>
  </si>
  <si>
    <t>-0,6</t>
  </si>
  <si>
    <t>(0,98*2+1,64*2) "1.06</t>
  </si>
  <si>
    <t>(1,8*2+2,24*2) "2.03</t>
  </si>
  <si>
    <t>(1,67*2+2,24*2) "3.03</t>
  </si>
  <si>
    <t>(1,15*2+1,9*2) "3.04</t>
  </si>
  <si>
    <t>(0,98*2+1,9*2) "3.05</t>
  </si>
  <si>
    <t>153</t>
  </si>
  <si>
    <t>28342003</t>
  </si>
  <si>
    <t>lišta ukončovací z PVC 10mm</t>
  </si>
  <si>
    <t>-1362432187</t>
  </si>
  <si>
    <t>45,14*1,05 'Přepočtené koeficientem množství</t>
  </si>
  <si>
    <t>154</t>
  </si>
  <si>
    <t>998781312</t>
  </si>
  <si>
    <t>Přesun hmot procentní pro obklady keramické ruční v objektech v přes 6 do 12 m</t>
  </si>
  <si>
    <t>-1389573930</t>
  </si>
  <si>
    <t>155</t>
  </si>
  <si>
    <t>783301401</t>
  </si>
  <si>
    <t>Ometení zámečnických konstrukcí</t>
  </si>
  <si>
    <t>-1997141699</t>
  </si>
  <si>
    <t>4,8*0,3 "0.03</t>
  </si>
  <si>
    <t>4,8*0,3*2 "1.04, 1.09</t>
  </si>
  <si>
    <t>4,8*0,3+4,9*0,3 "2.02, 2.03</t>
  </si>
  <si>
    <t>4,8*0,3+4,7*0,3 "3.02, 3.03</t>
  </si>
  <si>
    <t>156</t>
  </si>
  <si>
    <t>783324101</t>
  </si>
  <si>
    <t>Základní jednonásobný akrylátový nátěr zámečnických konstrukcí</t>
  </si>
  <si>
    <t>-398053026</t>
  </si>
  <si>
    <t>157</t>
  </si>
  <si>
    <t>783325101</t>
  </si>
  <si>
    <t>Mezinátěr jednonásobný akrylátový mezinátěr zámečnických konstrukcí</t>
  </si>
  <si>
    <t>557767824</t>
  </si>
  <si>
    <t>158</t>
  </si>
  <si>
    <t>783327101</t>
  </si>
  <si>
    <t>Krycí jednonásobný akrylátový nátěr zámečnických konstrukcí</t>
  </si>
  <si>
    <t>169764288</t>
  </si>
  <si>
    <t>159</t>
  </si>
  <si>
    <t>783801401</t>
  </si>
  <si>
    <t>Ometení omítek před provedením nátěru</t>
  </si>
  <si>
    <t>-1609404806</t>
  </si>
  <si>
    <t>(14,8*2+1,77+0,8+0,44+0,1*4+0,2*4+0,2*4+2,3+0,9*2+1,8*2+0,4*4)*1,6 "1NP - 1.02</t>
  </si>
  <si>
    <t>-0,9*1,6*4</t>
  </si>
  <si>
    <t>(8,32*2+5,43*2-1,2)*1,6 "2.01, 2.20</t>
  </si>
  <si>
    <t>-0,8*1,6*4</t>
  </si>
  <si>
    <t>-1,1*1,6</t>
  </si>
  <si>
    <t>(8,1*2+5,43*2+2,7*2+0,3*2)*1,6 "3.01</t>
  </si>
  <si>
    <t>-0,8*1,6*5</t>
  </si>
  <si>
    <t>160</t>
  </si>
  <si>
    <t>783823101</t>
  </si>
  <si>
    <t>Penetrační akrylátový nátěr hladkých betonových povrchů</t>
  </si>
  <si>
    <t>1826292710</t>
  </si>
  <si>
    <t>1,4*1,6+(1,4*2+1,6*2)*1,5 "dno šachty</t>
  </si>
  <si>
    <t>161</t>
  </si>
  <si>
    <t>783823131</t>
  </si>
  <si>
    <t>Penetrační akrylátový nátěr hladkých, tenkovrstvých zrnitých nebo štukových omítek</t>
  </si>
  <si>
    <t>1233365819</t>
  </si>
  <si>
    <t>162</t>
  </si>
  <si>
    <t>783827401</t>
  </si>
  <si>
    <t>Krycí dvojnásobný akrylátový nátěr hladkých betonových povrchů</t>
  </si>
  <si>
    <t>1045209686</t>
  </si>
  <si>
    <t>163</t>
  </si>
  <si>
    <t>783827421</t>
  </si>
  <si>
    <t>Krycí dvojnásobný akrylátový nátěr omítek stupně členitosti 1 a 2</t>
  </si>
  <si>
    <t>-1422377816</t>
  </si>
  <si>
    <t>784</t>
  </si>
  <si>
    <t>Dokončovací práce - malby a tapety</t>
  </si>
  <si>
    <t>164</t>
  </si>
  <si>
    <t>784121001</t>
  </si>
  <si>
    <t>Oškrabání malby v místnostech v do 3,80 m</t>
  </si>
  <si>
    <t>-2009790099</t>
  </si>
  <si>
    <t>7,06+25,75+19+14 "0.01-0.04 - stropy</t>
  </si>
  <si>
    <t>(4,41*2+1,15)*2,5 "0.01</t>
  </si>
  <si>
    <t>(14,6*2+1,5*2+1,67*2+4,53+2,2)*2,5 "0.02</t>
  </si>
  <si>
    <t>(4,9*2+4,14*2)*2,5 "0.03</t>
  </si>
  <si>
    <t>(4,9+2,57+1,5*2)*2,5 "0.04</t>
  </si>
  <si>
    <t>(6,38*2+5,07*2)*2,8 "2.06</t>
  </si>
  <si>
    <t>165</t>
  </si>
  <si>
    <t>784181101</t>
  </si>
  <si>
    <t>Základní akrylátová jednonásobná bezbarvá penetrace podkladu v místnostech v do 3,80 m</t>
  </si>
  <si>
    <t>1491078340</t>
  </si>
  <si>
    <t>-0,9*0,4*4</t>
  </si>
  <si>
    <t>26,88 "strop</t>
  </si>
  <si>
    <t>5,73 "1.03 - strop</t>
  </si>
  <si>
    <t>(3,72*2+2,5*2)*3,2 "stěny</t>
  </si>
  <si>
    <t>8,62 "1.09 - strop</t>
  </si>
  <si>
    <t>(3,07*2+2,88*2)*3,04 "stěny</t>
  </si>
  <si>
    <t>(1,15*2+1,64*2)*0,6 "1.05 - stěny</t>
  </si>
  <si>
    <t>(0,98*2+1,64*2)*0,6 "1.06 - stěny</t>
  </si>
  <si>
    <t>(8,32*2+5,43*2+2,14*2)*3,4 "2.01, 2.20</t>
  </si>
  <si>
    <t>(3,6*2+3,51*2)*3,32+7,7 "2.02 + strop</t>
  </si>
  <si>
    <t>5,67 "strop</t>
  </si>
  <si>
    <t>(1,67*2+2,24*2)*0,6 "3.03</t>
  </si>
  <si>
    <t>(1,15*2+1,9*2)*0,6 "3.04</t>
  </si>
  <si>
    <t>(0,98*2+1,9*2)*0,6 "3.05</t>
  </si>
  <si>
    <t>166</t>
  </si>
  <si>
    <t>784221101</t>
  </si>
  <si>
    <t>Dvojnásobné bílé malby ze směsí za sucha dobře otěruvzdorných v místnostech do 3,80 m</t>
  </si>
  <si>
    <t>-715050124</t>
  </si>
  <si>
    <t>OST</t>
  </si>
  <si>
    <t>Ostatní</t>
  </si>
  <si>
    <t>167</t>
  </si>
  <si>
    <t>999-PBŘ-1</t>
  </si>
  <si>
    <t>M+D hasící přístroj 113B</t>
  </si>
  <si>
    <t>1387704501</t>
  </si>
  <si>
    <t>168</t>
  </si>
  <si>
    <t>999-PBŘ-2</t>
  </si>
  <si>
    <t>M+D hasící přístroj 21A, 183B a C</t>
  </si>
  <si>
    <t>-693552659</t>
  </si>
  <si>
    <t>20-1 - výtah a bezbariérové WC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</si>
  <si>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</si>
  <si>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</si>
  <si>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</si>
  <si>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</si>
  <si>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</si>
  <si>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</si>
  <si>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</si>
  <si>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>721</t>
  </si>
  <si>
    <t>Zdravotechnika - vnitřní kanalizace</t>
  </si>
  <si>
    <t>721171803</t>
  </si>
  <si>
    <t>Demontáž potrubí z PVC D do 75</t>
  </si>
  <si>
    <t>105356995</t>
  </si>
  <si>
    <t>721171808</t>
  </si>
  <si>
    <t>Demontáž potrubí z PVC D přes 75 do 114</t>
  </si>
  <si>
    <t>-1035105412</t>
  </si>
  <si>
    <t>721174042</t>
  </si>
  <si>
    <t>Potrubí kanalizační z PP připojovací DN 40</t>
  </si>
  <si>
    <t>1150864781</t>
  </si>
  <si>
    <t>721174043</t>
  </si>
  <si>
    <t>Potrubí kanalizační z PP připojovací DN 50</t>
  </si>
  <si>
    <t>559120145</t>
  </si>
  <si>
    <t>721174045</t>
  </si>
  <si>
    <t>Potrubí kanalizační z PP připojovací DN 110</t>
  </si>
  <si>
    <t>-289716367</t>
  </si>
  <si>
    <t>721194104</t>
  </si>
  <si>
    <t>Vyvedení a upevnění odpadních výpustek DN 40</t>
  </si>
  <si>
    <t>-1306453529</t>
  </si>
  <si>
    <t>721194105</t>
  </si>
  <si>
    <t>Vyvedení a upevnění odpadních výpustek DN 50</t>
  </si>
  <si>
    <t>-643837313</t>
  </si>
  <si>
    <t>721194109</t>
  </si>
  <si>
    <t>Vyvedení a upevnění odpadních výpustek DN 110</t>
  </si>
  <si>
    <t>1091591007</t>
  </si>
  <si>
    <t>721290111</t>
  </si>
  <si>
    <t>Zkouška těsnosti potrubí kanalizace vodou DN do 125</t>
  </si>
  <si>
    <t>1427684188</t>
  </si>
  <si>
    <t>722</t>
  </si>
  <si>
    <t>Zdravotechnika - vnitřní vodovod</t>
  </si>
  <si>
    <t>722170804</t>
  </si>
  <si>
    <t>Demontáž rozvodů vody z plastů D přes 25 do 50</t>
  </si>
  <si>
    <t>-2119370194</t>
  </si>
  <si>
    <t>722174022</t>
  </si>
  <si>
    <t>Potrubí vodovodní plastové PPR svar polyfúze PN 20 D 20x3,4 mm</t>
  </si>
  <si>
    <t>-1497861755</t>
  </si>
  <si>
    <t>722174023</t>
  </si>
  <si>
    <t>Potrubí vodovodní plastové PPR svar polyfúze PN 20 D 25x4,2 mm</t>
  </si>
  <si>
    <t>-246442297</t>
  </si>
  <si>
    <t>722181231</t>
  </si>
  <si>
    <t>Ochrana vodovodního potrubí přilepenými termoizolačními trubicemi z PE tl přes 9 do 13 mm DN do 22 mm</t>
  </si>
  <si>
    <t>-1075373151</t>
  </si>
  <si>
    <t>722181232</t>
  </si>
  <si>
    <t>Ochrana vodovodního potrubí přilepenými termoizolačními trubicemi z PE tl přes 9 do 13 mm DN přes 22 do 45 mm</t>
  </si>
  <si>
    <t>926516850</t>
  </si>
  <si>
    <t>722181241</t>
  </si>
  <si>
    <t>Ochrana vodovodního potrubí přilepenými termoizolačními trubicemi z PE tl přes 13 do 20 mm DN do 22 mm</t>
  </si>
  <si>
    <t>-2091740528</t>
  </si>
  <si>
    <t>722181242</t>
  </si>
  <si>
    <t>Ochrana vodovodního potrubí přilepenými termoizolačními trubicemi z PE tl přes 13 do 20 mm DN přes 22 do 45 mm</t>
  </si>
  <si>
    <t>955658637</t>
  </si>
  <si>
    <t>722190401</t>
  </si>
  <si>
    <t>Vyvedení a upevnění výpustku DN do 25</t>
  </si>
  <si>
    <t>-1551420032</t>
  </si>
  <si>
    <t>722290234</t>
  </si>
  <si>
    <t>Proplach a dezinfekce vodovodního potrubí DN do 80</t>
  </si>
  <si>
    <t>340421709</t>
  </si>
  <si>
    <t>722290246</t>
  </si>
  <si>
    <t>Zkouška těsnosti vodovodního potrubí plastového DN do 40</t>
  </si>
  <si>
    <t>1436486531</t>
  </si>
  <si>
    <t>998722312</t>
  </si>
  <si>
    <t>Přesun hmot procentní pro vnitřní vodovod ruční v objektech v přes 6 do 12 m</t>
  </si>
  <si>
    <t>512</t>
  </si>
  <si>
    <t>-443816049</t>
  </si>
  <si>
    <t>725</t>
  </si>
  <si>
    <t>Zdravotechnika - zařizovací předměty</t>
  </si>
  <si>
    <t>725110814</t>
  </si>
  <si>
    <t>Demontáž klozetu Kombi</t>
  </si>
  <si>
    <t>soubor</t>
  </si>
  <si>
    <t>-1710275711</t>
  </si>
  <si>
    <t>725112173</t>
  </si>
  <si>
    <t>Kombi klozet s hlubokým splachováním pro handicapované odpad svislý</t>
  </si>
  <si>
    <t>698482357</t>
  </si>
  <si>
    <t>725210821</t>
  </si>
  <si>
    <t>Demontáž umyvadel bez výtokových armatur</t>
  </si>
  <si>
    <t>-1489273883</t>
  </si>
  <si>
    <t>1 "demontáž</t>
  </si>
  <si>
    <t>1 "demontáž pro další použití</t>
  </si>
  <si>
    <t>725211681</t>
  </si>
  <si>
    <t>Umyvadlo keramické bílé zdravotní šířky 640 mm připevněné na stěnu šrouby</t>
  </si>
  <si>
    <t>-448585791</t>
  </si>
  <si>
    <t>725219102</t>
  </si>
  <si>
    <t>Montáž umyvadla připevněného na šrouby do zdiva</t>
  </si>
  <si>
    <t>311933883</t>
  </si>
  <si>
    <t>1 "zpětná montáž</t>
  </si>
  <si>
    <t>725291652</t>
  </si>
  <si>
    <t>Montáž dávkovače tekutého mýdla</t>
  </si>
  <si>
    <t>511315009</t>
  </si>
  <si>
    <t>55431098</t>
  </si>
  <si>
    <t>dávkovač tekutého mýdla bílý 0,8L</t>
  </si>
  <si>
    <t>-1765814281</t>
  </si>
  <si>
    <t>725291668</t>
  </si>
  <si>
    <t>Montáž madla invalidního rovného</t>
  </si>
  <si>
    <t>1614493872</t>
  </si>
  <si>
    <t>55147052</t>
  </si>
  <si>
    <t>madlo invalidní rovné bílé 500mm</t>
  </si>
  <si>
    <t>-754557506</t>
  </si>
  <si>
    <t>725291669</t>
  </si>
  <si>
    <t>Montáž madla invalidního krakorcového</t>
  </si>
  <si>
    <t>-758698169</t>
  </si>
  <si>
    <t>55147063</t>
  </si>
  <si>
    <t>madlo invalidní krakorcové bílé 900mm</t>
  </si>
  <si>
    <t>1023201227</t>
  </si>
  <si>
    <t>725291670</t>
  </si>
  <si>
    <t>Montáž madla invalidního krakorcového sklopného</t>
  </si>
  <si>
    <t>-235681663</t>
  </si>
  <si>
    <t>55147105</t>
  </si>
  <si>
    <t>madlo invalidní krakorcové s držákem toaletního papíru bílé 900mm</t>
  </si>
  <si>
    <t>292795536</t>
  </si>
  <si>
    <t>72529-1</t>
  </si>
  <si>
    <t>M+D zrcadlo invalidní s páčkou 600x450</t>
  </si>
  <si>
    <t>-446961273</t>
  </si>
  <si>
    <t>725291680</t>
  </si>
  <si>
    <t>Montáž osoušeče rukou</t>
  </si>
  <si>
    <t>-1135847816</t>
  </si>
  <si>
    <t>1 "přemístění stávajícího</t>
  </si>
  <si>
    <t>725330820</t>
  </si>
  <si>
    <t>Demontáž výlevka diturvitová</t>
  </si>
  <si>
    <t>-724165368</t>
  </si>
  <si>
    <t>725331111</t>
  </si>
  <si>
    <t>Výlevka bez výtokových armatur keramická se sklopnou plastovou mřížkou stojící výšky 425 mm</t>
  </si>
  <si>
    <t>1901132915</t>
  </si>
  <si>
    <t>725530811</t>
  </si>
  <si>
    <t>Demontáž ohřívač elektrický přepadový do 12 l</t>
  </si>
  <si>
    <t>633608634</t>
  </si>
  <si>
    <t>1 "pro další použití</t>
  </si>
  <si>
    <t>72553-1</t>
  </si>
  <si>
    <t>Demontáž osoušeče rukou pro další použití</t>
  </si>
  <si>
    <t>-983565958</t>
  </si>
  <si>
    <t>725531101</t>
  </si>
  <si>
    <t>Elektrický ohřívač zásobníkový přepadový beztlakový 5 l / 2 kW</t>
  </si>
  <si>
    <t>1929486766</t>
  </si>
  <si>
    <t>725539201</t>
  </si>
  <si>
    <t>Montáž ohřívačů zásobníkových závěsných tlakových do 15 l</t>
  </si>
  <si>
    <t>22907991</t>
  </si>
  <si>
    <t>725813111</t>
  </si>
  <si>
    <t>Ventil rohový bez připojovací trubičky nebo flexi hadičky G 1/2"</t>
  </si>
  <si>
    <t>1726467660</t>
  </si>
  <si>
    <t>725821316</t>
  </si>
  <si>
    <t>Baterie dřezová nástěnná páková s otáčivým plochým ústím a délkou ramínka 300 mm</t>
  </si>
  <si>
    <t>190329203</t>
  </si>
  <si>
    <t>725829131</t>
  </si>
  <si>
    <t>Montáž baterie umyvadlové stojánkové G 1/2" ostatní typ</t>
  </si>
  <si>
    <t>-218502729</t>
  </si>
  <si>
    <t>551456-1</t>
  </si>
  <si>
    <t>baterie umyvadlová stojánková páková s léařskou páčkou</t>
  </si>
  <si>
    <t>-1005224115</t>
  </si>
  <si>
    <t>725-1</t>
  </si>
  <si>
    <t>Demontáž stáv. madla, zrcadla, nástěnný dávkovač mýdla a papírových ručníků</t>
  </si>
  <si>
    <t>-928134365</t>
  </si>
  <si>
    <t>998725312</t>
  </si>
  <si>
    <t>Přesun hmot procentní pro zařizovací předměty ruční v objektech v přes 6 do 12 m</t>
  </si>
  <si>
    <t>-2069007927</t>
  </si>
  <si>
    <t>733</t>
  </si>
  <si>
    <t>Ústřední vytápění - rozvodné potrubí</t>
  </si>
  <si>
    <t>733222302</t>
  </si>
  <si>
    <t>Potrubí měděné polotvrdé spojované lisováním D 15x1 mm</t>
  </si>
  <si>
    <t>210995331</t>
  </si>
  <si>
    <t>733290801</t>
  </si>
  <si>
    <t>Demontáž potrubí měděného D do 35x1,5 mm</t>
  </si>
  <si>
    <t>-1173135728</t>
  </si>
  <si>
    <t>733291101</t>
  </si>
  <si>
    <t>Zkouška těsnosti potrubí měděné D do 35x1,5</t>
  </si>
  <si>
    <t>67056366</t>
  </si>
  <si>
    <t>733-1</t>
  </si>
  <si>
    <t>Vypouštění a napouštění topného systému</t>
  </si>
  <si>
    <t>400859141</t>
  </si>
  <si>
    <t>733-2</t>
  </si>
  <si>
    <t>Topná zkouška</t>
  </si>
  <si>
    <t>-1272425561</t>
  </si>
  <si>
    <t>998733312</t>
  </si>
  <si>
    <t>Přesun hmot procentní pro rozvody potrubí ruční v objektech v přes 6 do 12 m</t>
  </si>
  <si>
    <t>-1114971855</t>
  </si>
  <si>
    <t>734</t>
  </si>
  <si>
    <t>Ústřední vytápění - armatury</t>
  </si>
  <si>
    <t>734200821</t>
  </si>
  <si>
    <t>Demontáž armatury závitové se dvěma závity přes G 1/2 do G 1/2</t>
  </si>
  <si>
    <t>-1448459122</t>
  </si>
  <si>
    <t>734261712</t>
  </si>
  <si>
    <t>Šroubení regulační radiátorové přímé G 1/2 bez vypouštění</t>
  </si>
  <si>
    <t>997099370</t>
  </si>
  <si>
    <t>998734312</t>
  </si>
  <si>
    <t>Přesun hmot procentní pro armatury ruční v objektech v přes 6 do 12 m</t>
  </si>
  <si>
    <t>-1291133165</t>
  </si>
  <si>
    <t>735</t>
  </si>
  <si>
    <t>Ústřední vytápění - otopná tělesa</t>
  </si>
  <si>
    <t>735151821</t>
  </si>
  <si>
    <t>Demontáž otopného tělesa panelového dvouřadého dl do 1500 mm</t>
  </si>
  <si>
    <t>-362360783</t>
  </si>
  <si>
    <t>7 "pro zpětné osazení</t>
  </si>
  <si>
    <t>735159220</t>
  </si>
  <si>
    <t>Montáž otopných těles panelových dvouřadých dl přes 1140 do 1500 mm</t>
  </si>
  <si>
    <t>28453926</t>
  </si>
  <si>
    <t>7 "zpětná montáž</t>
  </si>
  <si>
    <t>998735312</t>
  </si>
  <si>
    <t>Přesun hmot procentní pro otopná tělesa ruční v objektech v přes 6 do 12 m</t>
  </si>
  <si>
    <t>-1269467305</t>
  </si>
  <si>
    <t>751</t>
  </si>
  <si>
    <t>Vzduchotechnika</t>
  </si>
  <si>
    <t>751111011</t>
  </si>
  <si>
    <t>Montáž ventilátoru axiálního nízkotlakého nástěnného základního D do 100 mm</t>
  </si>
  <si>
    <t>-93768629</t>
  </si>
  <si>
    <t>42914140</t>
  </si>
  <si>
    <t>ventilátor axiální stěnový skříň z plastu zpětná klapka s kuličkovým ložiskem a nastavitelný doběh průtok 95m3/h D 100mm 13W IPX4</t>
  </si>
  <si>
    <t>-837593406</t>
  </si>
  <si>
    <t>751398041</t>
  </si>
  <si>
    <t>Montáž protidešťové žaluzie nebo žaluziové klapky na kruhové potrubí D do 300 mm</t>
  </si>
  <si>
    <t>1576882399</t>
  </si>
  <si>
    <t>42972901</t>
  </si>
  <si>
    <t>žaluzie protidešťová plastová s pevnými lamelami, pro potrubí D 160mm</t>
  </si>
  <si>
    <t>1626347241</t>
  </si>
  <si>
    <t>751398101</t>
  </si>
  <si>
    <t>Montáž uzavírací klapky do kruhového potrubí bez příruby D do 100 mm</t>
  </si>
  <si>
    <t>1234743308</t>
  </si>
  <si>
    <t>42971002</t>
  </si>
  <si>
    <t>klapka kruhová uzavírací Pz D 100mm</t>
  </si>
  <si>
    <t>829177010</t>
  </si>
  <si>
    <t>751510041</t>
  </si>
  <si>
    <t>Vzduchotechnické potrubí z pozinkovaného plechu kruhové spirálně vinutá trouba bez příruby D do 100 mm</t>
  </si>
  <si>
    <t>269550483</t>
  </si>
  <si>
    <t>751613113</t>
  </si>
  <si>
    <t>Montáž dodatečné izolovaného potrubí kruhového izolačním návlekem</t>
  </si>
  <si>
    <t>-1538926013</t>
  </si>
  <si>
    <t>63152502</t>
  </si>
  <si>
    <t>návlek tepelně izolační tl 25mm s hliníkovým laminátem pro VZT potrubí, délka 10m D 102mm</t>
  </si>
  <si>
    <t>2142840404</t>
  </si>
  <si>
    <t>998751311</t>
  </si>
  <si>
    <t>Přesun hmot procentní pro vzduchotechniku ruční v objektech v do 12 m</t>
  </si>
  <si>
    <t>1453564702</t>
  </si>
  <si>
    <t>999-SV-1</t>
  </si>
  <si>
    <t>-1912613012</t>
  </si>
  <si>
    <t>999-VRN-1</t>
  </si>
  <si>
    <t>Dokumentace skutečného provedení</t>
  </si>
  <si>
    <t>-1550517535</t>
  </si>
  <si>
    <t>999-OST-1</t>
  </si>
  <si>
    <t>Dveřní štítky a popisky pro bezbariérové WC</t>
  </si>
  <si>
    <t>-658593122</t>
  </si>
  <si>
    <t>20-2 - výtah a bezbariérové WC - elektroinstalace</t>
  </si>
  <si>
    <t>R2 - okruhová rozvodnice 2.NP v oceloplechovém zapuštěném provedení 1)typ BP-U-3S-600/7, IP30, ŠxVxH výklenek: 610x735x240</t>
  </si>
  <si>
    <t>807595315</t>
  </si>
  <si>
    <t>R22 - okruhová rozvodnice jednací místnosti a obřadního sálu v oceloplechovém zapuštěném provedení 1)typ BP-U-3S-600/7, IP30, ŠxVxH výklenek: 610x735x240</t>
  </si>
  <si>
    <t>620697380</t>
  </si>
  <si>
    <t>R3 - okruhová rozvodnice 3.NP v oceloplechovém zapuštěném provedení 1)typ BP-U-3S-600/7, IP30, ŠxVxH výklenek: 610x735x240</t>
  </si>
  <si>
    <t>-1093957591</t>
  </si>
  <si>
    <t>R4 - okruhová rozvodnice půdy v plastovém nástěnném provedeníí 1)typ IKA-2/36-ST-UV, IP65, ŠxVxH 418x436x148</t>
  </si>
  <si>
    <t>1381385424</t>
  </si>
  <si>
    <t xml:space="preserve">kabel instalační PRFLaSafe X 5x10-J B2cas1d1a1  2)</t>
  </si>
  <si>
    <t>-1419871839</t>
  </si>
  <si>
    <t>-1542225677</t>
  </si>
  <si>
    <t>kabel instalační PRFLaSafe X 5x4-J B2cas1d1a1</t>
  </si>
  <si>
    <t>-1498381067</t>
  </si>
  <si>
    <t>1735058267</t>
  </si>
  <si>
    <t>1017621849</t>
  </si>
  <si>
    <t>238652924</t>
  </si>
  <si>
    <t>kabel instalační PRFLaSafe X 7x1,5-O B2cas1d1a1</t>
  </si>
  <si>
    <t>-1327870289</t>
  </si>
  <si>
    <t>kabel instalační PRFLaSafe X 3x1,5-O B2cas1d1a1</t>
  </si>
  <si>
    <t>-2147453754</t>
  </si>
  <si>
    <t>-1312785913</t>
  </si>
  <si>
    <t>29.1</t>
  </si>
  <si>
    <t>ECM6417 Classic M600 17W typ ZCLED3G17L840/M600-OPAL, IP40</t>
  </si>
  <si>
    <t>856115136</t>
  </si>
  <si>
    <t>30.1</t>
  </si>
  <si>
    <t>ECM6432 Classic M600 32W typ ZCLED3G32L840/M600-OPAL, IP40</t>
  </si>
  <si>
    <t>-1816079446</t>
  </si>
  <si>
    <t>31.1</t>
  </si>
  <si>
    <t>ECZK417 Classic ZK 17W typ ZCLED3G17L840/ZK-OPAL, IP40</t>
  </si>
  <si>
    <t>-1148539949</t>
  </si>
  <si>
    <t>33.1</t>
  </si>
  <si>
    <t>ECZK432 Classic ZK 32W typ ZCLED3G32Q840/ZK-OPAL, IP40</t>
  </si>
  <si>
    <t>-308932621</t>
  </si>
  <si>
    <t>34.1</t>
  </si>
  <si>
    <t>ELG6447 LGP M600 47W typ ZCLED3G47Q840/LGP-MIKRO-C-M600</t>
  </si>
  <si>
    <t>1757564084</t>
  </si>
  <si>
    <t>37.1</t>
  </si>
  <si>
    <t>EWAT430 Waterproof 30W typ ZCLED3G30L840/W1,2-PC-IP66, IP66</t>
  </si>
  <si>
    <t>245337641</t>
  </si>
  <si>
    <t>LDL3412 - Lucis Daphne 12,8W typ ZL3.L3.D351.31M - DALI, IP20, závěs 0,58m</t>
  </si>
  <si>
    <t>1405959732</t>
  </si>
  <si>
    <t>LDL3438 - Lucis Daphne 38,4W typ ZL3.L1.D451.31, IP20, závěs 0,58m</t>
  </si>
  <si>
    <t>-691732560</t>
  </si>
  <si>
    <t>1700692096</t>
  </si>
  <si>
    <t>LSV3-xx LED pásek Ledvance LED STRIP VALUE-500 - 5m</t>
  </si>
  <si>
    <t>1820934961</t>
  </si>
  <si>
    <t>Lox.x - LED driver Osram typ OTi DALI 50/220-240/24 4CHDT6/8</t>
  </si>
  <si>
    <t>718618942</t>
  </si>
  <si>
    <t>Profil plochý pro LED pásek včetně krytu profilu a koncovek</t>
  </si>
  <si>
    <t>-553559610</t>
  </si>
  <si>
    <t>sada pro nouzovou signalizaci, Reflex SI, typ 3280B-C10001 B</t>
  </si>
  <si>
    <t>-2137795841</t>
  </si>
  <si>
    <t>-1848272137</t>
  </si>
  <si>
    <t>-281098625</t>
  </si>
  <si>
    <t>-107728991</t>
  </si>
  <si>
    <t>2066773211</t>
  </si>
  <si>
    <t>310616155</t>
  </si>
  <si>
    <t>přístroj spínače jednopólového, řazení 1, typ 3559-A01345</t>
  </si>
  <si>
    <t>-988530296</t>
  </si>
  <si>
    <t>1371523318</t>
  </si>
  <si>
    <t>-649375033</t>
  </si>
  <si>
    <t>přístroj stmívače pro otočné ovládání a tlačítkové spínání DALI, výkonový, typ 2CKA006599A2988</t>
  </si>
  <si>
    <t>782639696</t>
  </si>
  <si>
    <t>přístroj stmívače pro otočné ovládání a tlačítkové spínání DALI typ 2CKA006599A2987</t>
  </si>
  <si>
    <t>-651185435</t>
  </si>
  <si>
    <t>kryt jednoduchý, Tango bílá, typ 3558A-A651 B</t>
  </si>
  <si>
    <t>679418535</t>
  </si>
  <si>
    <t>-713355609</t>
  </si>
  <si>
    <t>1421126963</t>
  </si>
  <si>
    <t>928251762</t>
  </si>
  <si>
    <t>kryt stmívače s otočným ovladačem typ 3294A-A123 B</t>
  </si>
  <si>
    <t>-1714354496</t>
  </si>
  <si>
    <t>1939655146</t>
  </si>
  <si>
    <t>-869700033</t>
  </si>
  <si>
    <t>-1783473743</t>
  </si>
  <si>
    <t>-519543906</t>
  </si>
  <si>
    <t>-641797681</t>
  </si>
  <si>
    <t>přístrojový rámeček pětinásobný vodorovný, Tango bílá, typ 3901A-B50 B</t>
  </si>
  <si>
    <t>-1035495960</t>
  </si>
  <si>
    <t>1250933106</t>
  </si>
  <si>
    <t>1456215018</t>
  </si>
  <si>
    <t>krabice přístrojová na povrch LK 80x28 2ZT</t>
  </si>
  <si>
    <t>1436332081</t>
  </si>
  <si>
    <t>krabice protahovací s víčkem, typ KT 250/1</t>
  </si>
  <si>
    <t>472215673</t>
  </si>
  <si>
    <t>-803499540</t>
  </si>
  <si>
    <t>76.1</t>
  </si>
  <si>
    <t>1847044290</t>
  </si>
  <si>
    <t>77.1</t>
  </si>
  <si>
    <t>-100898498</t>
  </si>
  <si>
    <t>78.1</t>
  </si>
  <si>
    <t>-873042830</t>
  </si>
  <si>
    <t>79.1</t>
  </si>
  <si>
    <t>760584054</t>
  </si>
  <si>
    <t>80.1</t>
  </si>
  <si>
    <t>-1313949292</t>
  </si>
  <si>
    <t>81.1</t>
  </si>
  <si>
    <t>1545776096</t>
  </si>
  <si>
    <t>30 - obřadní síň</t>
  </si>
  <si>
    <t xml:space="preserve">    775 - Podlahy skládané</t>
  </si>
  <si>
    <t>1546777339</t>
  </si>
  <si>
    <t>1,8*12,9/1000*1,050 "IPE 14</t>
  </si>
  <si>
    <t>-885608978</t>
  </si>
  <si>
    <t>1,8*0,15*2</t>
  </si>
  <si>
    <t>611131121</t>
  </si>
  <si>
    <t>Penetrační disperzní nátěr vnitřních stropů nanášený ručně</t>
  </si>
  <si>
    <t>-805556122</t>
  </si>
  <si>
    <t>13,25 "2.07</t>
  </si>
  <si>
    <t>48,81 "2.08</t>
  </si>
  <si>
    <t>611311131</t>
  </si>
  <si>
    <t>Vápenný štuk vnitřních rovných stropů tloušťky do 3 mm</t>
  </si>
  <si>
    <t>-931575052</t>
  </si>
  <si>
    <t>612131121</t>
  </si>
  <si>
    <t>Penetrační disperzní nátěr vnitřních stěn nanášený ručně</t>
  </si>
  <si>
    <t>2117028343</t>
  </si>
  <si>
    <t>(5,46*2+2,43*2)*3,35 "2.07</t>
  </si>
  <si>
    <t>(9*2+5,46)*3,35 "2.08</t>
  </si>
  <si>
    <t>612311131</t>
  </si>
  <si>
    <t>Vápenný štuk vnitřních stěn tloušťky do 3 mm</t>
  </si>
  <si>
    <t>-1415590538</t>
  </si>
  <si>
    <t>619996117</t>
  </si>
  <si>
    <t>Ochrana podlahy obedněním z OSB desek</t>
  </si>
  <si>
    <t>151051544</t>
  </si>
  <si>
    <t>642946112</t>
  </si>
  <si>
    <t>Osazování pouzdra posuvných dveří s jednou kapsou pro jedno křídlo š přes 800 do 1200 mm do zděné příčky</t>
  </si>
  <si>
    <t>418790791</t>
  </si>
  <si>
    <t>55331613</t>
  </si>
  <si>
    <t>pouzdro stavební do zdiva pro 1 křídlo posuvných dveří š 900mm v do 2100mm</t>
  </si>
  <si>
    <t>-1530690940</t>
  </si>
  <si>
    <t>968062456</t>
  </si>
  <si>
    <t>Vybourání dřevěných dveřních zárubní pl přes 2 m2</t>
  </si>
  <si>
    <t>-1462866851</t>
  </si>
  <si>
    <t>1,5*2,09</t>
  </si>
  <si>
    <t>1,5*2,8</t>
  </si>
  <si>
    <t>971033531</t>
  </si>
  <si>
    <t>Vybourání otvorů ve zdivu cihelném pl do 1 m2 na MVC nebo MV tl do 150 mm</t>
  </si>
  <si>
    <t>-685912217</t>
  </si>
  <si>
    <t>1,5*0,85</t>
  </si>
  <si>
    <t>974029664</t>
  </si>
  <si>
    <t>Vysekání rýh ve zdivu kamenném pro vtahování nosníků hl do 150 mm v do 150 mm</t>
  </si>
  <si>
    <t>863136156</t>
  </si>
  <si>
    <t>-652254312</t>
  </si>
  <si>
    <t>1094618906</t>
  </si>
  <si>
    <t>446571313</t>
  </si>
  <si>
    <t>3,944*9 'Přepočtené koeficientem množství</t>
  </si>
  <si>
    <t>-1691585102</t>
  </si>
  <si>
    <t>-1100951912</t>
  </si>
  <si>
    <t>-1732088973</t>
  </si>
  <si>
    <t>5,46*3,35 "2.08</t>
  </si>
  <si>
    <t>9*1,6-1,5*1,6</t>
  </si>
  <si>
    <t>5,46*1,6</t>
  </si>
  <si>
    <t>-1,5*1,6</t>
  </si>
  <si>
    <t>(1,45+0,5*3+0,8+0,3*2*4)*1,6</t>
  </si>
  <si>
    <t>2,43*2,3 "2.07</t>
  </si>
  <si>
    <t>(0,67+0,7+0,4*2)*1,6</t>
  </si>
  <si>
    <t>5,46*2,3</t>
  </si>
  <si>
    <t>531214918</t>
  </si>
  <si>
    <t>766660312</t>
  </si>
  <si>
    <t>Montáž posuvných dveří jednokřídlových průchozí š přes 800 do 1200 mm do pouzdra s jednou kapsou</t>
  </si>
  <si>
    <t>598092685</t>
  </si>
  <si>
    <t>611-1</t>
  </si>
  <si>
    <t>Dveře dřevěné 900 posuvné</t>
  </si>
  <si>
    <t>583561400</t>
  </si>
  <si>
    <t>766682112</t>
  </si>
  <si>
    <t>Montáž zárubní obložkových pro dveře jednokřídlové tl stěny přes 170 do 350 mm</t>
  </si>
  <si>
    <t>-287115035</t>
  </si>
  <si>
    <t>61182309</t>
  </si>
  <si>
    <t>zárubeň jednokřídlá obložková s laminátovým povrchem tl stěny 260-350mm rozměru 600-1100/1970, 2100mm</t>
  </si>
  <si>
    <t>811420677</t>
  </si>
  <si>
    <t>76666-1</t>
  </si>
  <si>
    <t>M+D dveře 2kř. skleněné posuvné 1500x2850</t>
  </si>
  <si>
    <t>840632117</t>
  </si>
  <si>
    <t>766-ERB-DMT</t>
  </si>
  <si>
    <t>Demontáž stávajícího erbovního znaku</t>
  </si>
  <si>
    <t>449672134</t>
  </si>
  <si>
    <t>766-ERB-M</t>
  </si>
  <si>
    <t>Montáž nového erbovního znaku vč.dodávky</t>
  </si>
  <si>
    <t>-70625631</t>
  </si>
  <si>
    <t>-1738701987</t>
  </si>
  <si>
    <t>767-1</t>
  </si>
  <si>
    <t>Montáž celoobvodové stěnové lišty</t>
  </si>
  <si>
    <t>896210487</t>
  </si>
  <si>
    <t>553-1.1</t>
  </si>
  <si>
    <t>Dodávka lišta celoobvodová stěnová víceúčelová - provedení dle PD</t>
  </si>
  <si>
    <t>-1266219355</t>
  </si>
  <si>
    <t>998767311</t>
  </si>
  <si>
    <t>Přesun hmot procentní pro zámečnické konstrukce ruční v objektech v do 6 m</t>
  </si>
  <si>
    <t>-1809621580</t>
  </si>
  <si>
    <t>775</t>
  </si>
  <si>
    <t>Podlahy skládané</t>
  </si>
  <si>
    <t>775413401</t>
  </si>
  <si>
    <t>Montáž podlahové lišty obvodové lepené</t>
  </si>
  <si>
    <t>-589283044</t>
  </si>
  <si>
    <t>9*2+5,46*2+0,2*2 "2.08</t>
  </si>
  <si>
    <t>-1,5*2</t>
  </si>
  <si>
    <t>61418101</t>
  </si>
  <si>
    <t>lišta podlahová dřevěná dub 8x35mm</t>
  </si>
  <si>
    <t>1179242345</t>
  </si>
  <si>
    <t>26,32*1,08 'Přepočtené koeficientem množství</t>
  </si>
  <si>
    <t>775591919</t>
  </si>
  <si>
    <t>Oprava podlah dřevěných - broušení celkové včetně tmelení</t>
  </si>
  <si>
    <t>-109828011</t>
  </si>
  <si>
    <t>775591920</t>
  </si>
  <si>
    <t>Oprava podlah dřevěných - vysátí povrchu</t>
  </si>
  <si>
    <t>-672014558</t>
  </si>
  <si>
    <t>775591921</t>
  </si>
  <si>
    <t>Oprava podlah dřevěných - základní lak</t>
  </si>
  <si>
    <t>1051505605</t>
  </si>
  <si>
    <t>775591924</t>
  </si>
  <si>
    <t>Oprava podlah dřevěných - vrchní lak pro velmi vysokou zátěž</t>
  </si>
  <si>
    <t>2090420187</t>
  </si>
  <si>
    <t>775591926</t>
  </si>
  <si>
    <t>Oprava podlah dřevěných - mezibroušení mezi vrstvami laku</t>
  </si>
  <si>
    <t>185905248</t>
  </si>
  <si>
    <t>775591941</t>
  </si>
  <si>
    <t>Oprava podlah dřevěných - pastování</t>
  </si>
  <si>
    <t>1541508483</t>
  </si>
  <si>
    <t>766-1</t>
  </si>
  <si>
    <t>Demontáž garniže</t>
  </si>
  <si>
    <t>-1318555320</t>
  </si>
  <si>
    <t>2,43+9</t>
  </si>
  <si>
    <t>998775312</t>
  </si>
  <si>
    <t>Přesun hmot procentní pro podlahy skládané ruční v objektech v přes 6 do 12 m</t>
  </si>
  <si>
    <t>185292206</t>
  </si>
  <si>
    <t>784111031</t>
  </si>
  <si>
    <t>Omytí podkladu v místnostech v do 3,80 m</t>
  </si>
  <si>
    <t>1264557407</t>
  </si>
  <si>
    <t>-1278510038</t>
  </si>
  <si>
    <t>(5,46*2+2,43*2)*3,35</t>
  </si>
  <si>
    <t>(9*2+5,46*2)*3,35</t>
  </si>
  <si>
    <t>-94797796</t>
  </si>
  <si>
    <t>1932044090</t>
  </si>
  <si>
    <t>(9*2+5,46)*3,35</t>
  </si>
  <si>
    <t>784661101</t>
  </si>
  <si>
    <t>Dekorační technika imitace benátského štuku v místnostech v do 3,80 m</t>
  </si>
  <si>
    <t>883289036</t>
  </si>
  <si>
    <t>999-1-TAP</t>
  </si>
  <si>
    <t>Demontáž tapisérie</t>
  </si>
  <si>
    <t>88820032</t>
  </si>
  <si>
    <t>999-2</t>
  </si>
  <si>
    <t>Zviditelnění skleněných dveří samolepkou - viz PD</t>
  </si>
  <si>
    <t>384720012</t>
  </si>
  <si>
    <t>40 - výtah</t>
  </si>
  <si>
    <t>330-01</t>
  </si>
  <si>
    <t>Trakční osobní výtah - 3 stanice, nosnost - 450 kg (6 osob), šachta 1400x1600</t>
  </si>
  <si>
    <t>-488280109</t>
  </si>
  <si>
    <t>330-02</t>
  </si>
  <si>
    <t>Stavební práce</t>
  </si>
  <si>
    <t>1315544184</t>
  </si>
  <si>
    <t>330-03</t>
  </si>
  <si>
    <t>Předepsané zkoušky autorizovanou osobou</t>
  </si>
  <si>
    <t>1461949287</t>
  </si>
  <si>
    <t>330-04</t>
  </si>
  <si>
    <t>1376781397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</si>
</sst>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34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35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40</v>
      </c>
      <c r="E29" s="3"/>
      <c r="F29" s="29" t="s">
        <v>41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42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43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44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45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49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50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51</v>
      </c>
      <c r="AI60" s="38"/>
      <c r="AJ60" s="38"/>
      <c r="AK60" s="38"/>
      <c r="AL60" s="38"/>
      <c r="AM60" s="55" t="s">
        <v>52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54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51</v>
      </c>
      <c r="AI75" s="38"/>
      <c r="AJ75" s="38"/>
      <c r="AK75" s="38"/>
      <c r="AL75" s="38"/>
      <c r="AM75" s="55" t="s">
        <v>52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Y696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MÚ Luby boční vstup a vestavba výtahu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Luby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15. 8. 2024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Město Luby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ing.Benda Jiří</v>
      </c>
      <c r="AN89" s="4"/>
      <c r="AO89" s="4"/>
      <c r="AP89" s="4"/>
      <c r="AQ89" s="35"/>
      <c r="AR89" s="36"/>
      <c r="AS89" s="68" t="s">
        <v>56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Milan Hájek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57</v>
      </c>
      <c r="D92" s="77"/>
      <c r="E92" s="77"/>
      <c r="F92" s="77"/>
      <c r="G92" s="77"/>
      <c r="H92" s="78"/>
      <c r="I92" s="79" t="s">
        <v>58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59</v>
      </c>
      <c r="AH92" s="77"/>
      <c r="AI92" s="77"/>
      <c r="AJ92" s="77"/>
      <c r="AK92" s="77"/>
      <c r="AL92" s="77"/>
      <c r="AM92" s="77"/>
      <c r="AN92" s="79" t="s">
        <v>60</v>
      </c>
      <c r="AO92" s="77"/>
      <c r="AP92" s="81"/>
      <c r="AQ92" s="82" t="s">
        <v>61</v>
      </c>
      <c r="AR92" s="36"/>
      <c r="AS92" s="83" t="s">
        <v>62</v>
      </c>
      <c r="AT92" s="84" t="s">
        <v>63</v>
      </c>
      <c r="AU92" s="84" t="s">
        <v>64</v>
      </c>
      <c r="AV92" s="84" t="s">
        <v>65</v>
      </c>
      <c r="AW92" s="84" t="s">
        <v>66</v>
      </c>
      <c r="AX92" s="84" t="s">
        <v>67</v>
      </c>
      <c r="AY92" s="84" t="s">
        <v>68</v>
      </c>
      <c r="AZ92" s="84" t="s">
        <v>69</v>
      </c>
      <c r="BA92" s="84" t="s">
        <v>70</v>
      </c>
      <c r="BB92" s="84" t="s">
        <v>71</v>
      </c>
      <c r="BC92" s="84" t="s">
        <v>72</v>
      </c>
      <c r="BD92" s="85" t="s">
        <v>73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74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ROUND(AG95+AG96+AG100,2)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ROUND(AS95+AS96+AS100,2)</f>
        <v>0</v>
      </c>
      <c r="AT94" s="96">
        <f>ROUND(SUM(AV94:AW94),2)</f>
        <v>0</v>
      </c>
      <c r="AU94" s="97">
        <f>ROUND(AU95+AU96+AU100,5)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ROUND(AZ95+AZ96+AZ100,2)</f>
        <v>0</v>
      </c>
      <c r="BA94" s="96">
        <f>ROUND(BA95+BA96+BA100,2)</f>
        <v>0</v>
      </c>
      <c r="BB94" s="96">
        <f>ROUND(BB95+BB96+BB100,2)</f>
        <v>0</v>
      </c>
      <c r="BC94" s="96">
        <f>ROUND(BC95+BC96+BC100,2)</f>
        <v>0</v>
      </c>
      <c r="BD94" s="98">
        <f>ROUND(BD95+BD96+BD100,2)</f>
        <v>0</v>
      </c>
      <c r="BE94" s="6"/>
      <c r="BS94" s="99" t="s">
        <v>75</v>
      </c>
      <c r="BT94" s="99" t="s">
        <v>76</v>
      </c>
      <c r="BU94" s="100" t="s">
        <v>77</v>
      </c>
      <c r="BV94" s="99" t="s">
        <v>78</v>
      </c>
      <c r="BW94" s="99" t="s">
        <v>4</v>
      </c>
      <c r="BX94" s="99" t="s">
        <v>79</v>
      </c>
      <c r="CL94" s="99" t="s">
        <v>1</v>
      </c>
    </row>
    <row r="95" s="7" customFormat="1" ht="16.5" customHeight="1">
      <c r="A95" s="101" t="s">
        <v>80</v>
      </c>
      <c r="B95" s="102"/>
      <c r="C95" s="103"/>
      <c r="D95" s="104" t="s">
        <v>76</v>
      </c>
      <c r="E95" s="104"/>
      <c r="F95" s="104"/>
      <c r="G95" s="104"/>
      <c r="H95" s="104"/>
      <c r="I95" s="105"/>
      <c r="J95" s="104" t="s">
        <v>81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'0 - VRN'!J30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82</v>
      </c>
      <c r="AR95" s="102"/>
      <c r="AS95" s="108">
        <v>0</v>
      </c>
      <c r="AT95" s="109">
        <f>ROUND(SUM(AV95:AW95),2)</f>
        <v>0</v>
      </c>
      <c r="AU95" s="110">
        <f>'0 - VRN'!P117</f>
        <v>0</v>
      </c>
      <c r="AV95" s="109">
        <f>'0 - VRN'!J33</f>
        <v>0</v>
      </c>
      <c r="AW95" s="109">
        <f>'0 - VRN'!J34</f>
        <v>0</v>
      </c>
      <c r="AX95" s="109">
        <f>'0 - VRN'!J35</f>
        <v>0</v>
      </c>
      <c r="AY95" s="109">
        <f>'0 - VRN'!J36</f>
        <v>0</v>
      </c>
      <c r="AZ95" s="109">
        <f>'0 - VRN'!F33</f>
        <v>0</v>
      </c>
      <c r="BA95" s="109">
        <f>'0 - VRN'!F34</f>
        <v>0</v>
      </c>
      <c r="BB95" s="109">
        <f>'0 - VRN'!F35</f>
        <v>0</v>
      </c>
      <c r="BC95" s="109">
        <f>'0 - VRN'!F36</f>
        <v>0</v>
      </c>
      <c r="BD95" s="111">
        <f>'0 - VRN'!F37</f>
        <v>0</v>
      </c>
      <c r="BE95" s="7"/>
      <c r="BT95" s="112" t="s">
        <v>83</v>
      </c>
      <c r="BV95" s="112" t="s">
        <v>78</v>
      </c>
      <c r="BW95" s="112" t="s">
        <v>84</v>
      </c>
      <c r="BX95" s="112" t="s">
        <v>4</v>
      </c>
      <c r="CL95" s="112" t="s">
        <v>1</v>
      </c>
      <c r="CM95" s="112" t="s">
        <v>85</v>
      </c>
    </row>
    <row r="96" s="7" customFormat="1" ht="16.5" customHeight="1">
      <c r="A96" s="7"/>
      <c r="B96" s="102"/>
      <c r="C96" s="103"/>
      <c r="D96" s="104" t="s">
        <v>83</v>
      </c>
      <c r="E96" s="104"/>
      <c r="F96" s="104"/>
      <c r="G96" s="104"/>
      <c r="H96" s="104"/>
      <c r="I96" s="105"/>
      <c r="J96" s="104" t="s">
        <v>86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13">
        <f>ROUND(SUM(AG97:AG99),2)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82</v>
      </c>
      <c r="AR96" s="102"/>
      <c r="AS96" s="108">
        <f>ROUND(SUM(AS97:AS99),2)</f>
        <v>0</v>
      </c>
      <c r="AT96" s="109">
        <f>ROUND(SUM(AV96:AW96),2)</f>
        <v>0</v>
      </c>
      <c r="AU96" s="110">
        <f>ROUND(SUM(AU97:AU99),5)</f>
        <v>0</v>
      </c>
      <c r="AV96" s="109">
        <f>ROUND(AZ96*L29,2)</f>
        <v>0</v>
      </c>
      <c r="AW96" s="109">
        <f>ROUND(BA96*L30,2)</f>
        <v>0</v>
      </c>
      <c r="AX96" s="109">
        <f>ROUND(BB96*L29,2)</f>
        <v>0</v>
      </c>
      <c r="AY96" s="109">
        <f>ROUND(BC96*L30,2)</f>
        <v>0</v>
      </c>
      <c r="AZ96" s="109">
        <f>ROUND(SUM(AZ97:AZ99),2)</f>
        <v>0</v>
      </c>
      <c r="BA96" s="109">
        <f>ROUND(SUM(BA97:BA99),2)</f>
        <v>0</v>
      </c>
      <c r="BB96" s="109">
        <f>ROUND(SUM(BB97:BB99),2)</f>
        <v>0</v>
      </c>
      <c r="BC96" s="109">
        <f>ROUND(SUM(BC97:BC99),2)</f>
        <v>0</v>
      </c>
      <c r="BD96" s="111">
        <f>ROUND(SUM(BD97:BD99),2)</f>
        <v>0</v>
      </c>
      <c r="BE96" s="7"/>
      <c r="BS96" s="112" t="s">
        <v>75</v>
      </c>
      <c r="BT96" s="112" t="s">
        <v>83</v>
      </c>
      <c r="BU96" s="112" t="s">
        <v>77</v>
      </c>
      <c r="BV96" s="112" t="s">
        <v>78</v>
      </c>
      <c r="BW96" s="112" t="s">
        <v>87</v>
      </c>
      <c r="BX96" s="112" t="s">
        <v>4</v>
      </c>
      <c r="CL96" s="112" t="s">
        <v>1</v>
      </c>
      <c r="CM96" s="112" t="s">
        <v>85</v>
      </c>
    </row>
    <row r="97" s="4" customFormat="1" ht="16.5" customHeight="1">
      <c r="A97" s="101" t="s">
        <v>80</v>
      </c>
      <c r="B97" s="61"/>
      <c r="C97" s="12"/>
      <c r="D97" s="12"/>
      <c r="E97" s="114" t="s">
        <v>88</v>
      </c>
      <c r="F97" s="114"/>
      <c r="G97" s="114"/>
      <c r="H97" s="114"/>
      <c r="I97" s="114"/>
      <c r="J97" s="12"/>
      <c r="K97" s="114" t="s">
        <v>89</v>
      </c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5">
        <f>'10 - boční vstup - staveb...'!J32</f>
        <v>0</v>
      </c>
      <c r="AH97" s="12"/>
      <c r="AI97" s="12"/>
      <c r="AJ97" s="12"/>
      <c r="AK97" s="12"/>
      <c r="AL97" s="12"/>
      <c r="AM97" s="12"/>
      <c r="AN97" s="115">
        <f>SUM(AG97,AT97)</f>
        <v>0</v>
      </c>
      <c r="AO97" s="12"/>
      <c r="AP97" s="12"/>
      <c r="AQ97" s="116" t="s">
        <v>90</v>
      </c>
      <c r="AR97" s="61"/>
      <c r="AS97" s="117">
        <v>0</v>
      </c>
      <c r="AT97" s="118">
        <f>ROUND(SUM(AV97:AW97),2)</f>
        <v>0</v>
      </c>
      <c r="AU97" s="119">
        <f>'10 - boční vstup - staveb...'!P133</f>
        <v>0</v>
      </c>
      <c r="AV97" s="118">
        <f>'10 - boční vstup - staveb...'!J35</f>
        <v>0</v>
      </c>
      <c r="AW97" s="118">
        <f>'10 - boční vstup - staveb...'!J36</f>
        <v>0</v>
      </c>
      <c r="AX97" s="118">
        <f>'10 - boční vstup - staveb...'!J37</f>
        <v>0</v>
      </c>
      <c r="AY97" s="118">
        <f>'10 - boční vstup - staveb...'!J38</f>
        <v>0</v>
      </c>
      <c r="AZ97" s="118">
        <f>'10 - boční vstup - staveb...'!F35</f>
        <v>0</v>
      </c>
      <c r="BA97" s="118">
        <f>'10 - boční vstup - staveb...'!F36</f>
        <v>0</v>
      </c>
      <c r="BB97" s="118">
        <f>'10 - boční vstup - staveb...'!F37</f>
        <v>0</v>
      </c>
      <c r="BC97" s="118">
        <f>'10 - boční vstup - staveb...'!F38</f>
        <v>0</v>
      </c>
      <c r="BD97" s="120">
        <f>'10 - boční vstup - staveb...'!F39</f>
        <v>0</v>
      </c>
      <c r="BE97" s="4"/>
      <c r="BT97" s="24" t="s">
        <v>85</v>
      </c>
      <c r="BV97" s="24" t="s">
        <v>78</v>
      </c>
      <c r="BW97" s="24" t="s">
        <v>91</v>
      </c>
      <c r="BX97" s="24" t="s">
        <v>87</v>
      </c>
      <c r="CL97" s="24" t="s">
        <v>1</v>
      </c>
    </row>
    <row r="98" s="4" customFormat="1" ht="16.5" customHeight="1">
      <c r="A98" s="101" t="s">
        <v>80</v>
      </c>
      <c r="B98" s="61"/>
      <c r="C98" s="12"/>
      <c r="D98" s="12"/>
      <c r="E98" s="114" t="s">
        <v>92</v>
      </c>
      <c r="F98" s="114"/>
      <c r="G98" s="114"/>
      <c r="H98" s="114"/>
      <c r="I98" s="114"/>
      <c r="J98" s="12"/>
      <c r="K98" s="114" t="s">
        <v>93</v>
      </c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115">
        <f>'10-1 - boční vstup - elek...'!J32</f>
        <v>0</v>
      </c>
      <c r="AH98" s="12"/>
      <c r="AI98" s="12"/>
      <c r="AJ98" s="12"/>
      <c r="AK98" s="12"/>
      <c r="AL98" s="12"/>
      <c r="AM98" s="12"/>
      <c r="AN98" s="115">
        <f>SUM(AG98,AT98)</f>
        <v>0</v>
      </c>
      <c r="AO98" s="12"/>
      <c r="AP98" s="12"/>
      <c r="AQ98" s="116" t="s">
        <v>90</v>
      </c>
      <c r="AR98" s="61"/>
      <c r="AS98" s="117">
        <v>0</v>
      </c>
      <c r="AT98" s="118">
        <f>ROUND(SUM(AV98:AW98),2)</f>
        <v>0</v>
      </c>
      <c r="AU98" s="119">
        <f>'10-1 - boční vstup - elek...'!P122</f>
        <v>0</v>
      </c>
      <c r="AV98" s="118">
        <f>'10-1 - boční vstup - elek...'!J35</f>
        <v>0</v>
      </c>
      <c r="AW98" s="118">
        <f>'10-1 - boční vstup - elek...'!J36</f>
        <v>0</v>
      </c>
      <c r="AX98" s="118">
        <f>'10-1 - boční vstup - elek...'!J37</f>
        <v>0</v>
      </c>
      <c r="AY98" s="118">
        <f>'10-1 - boční vstup - elek...'!J38</f>
        <v>0</v>
      </c>
      <c r="AZ98" s="118">
        <f>'10-1 - boční vstup - elek...'!F35</f>
        <v>0</v>
      </c>
      <c r="BA98" s="118">
        <f>'10-1 - boční vstup - elek...'!F36</f>
        <v>0</v>
      </c>
      <c r="BB98" s="118">
        <f>'10-1 - boční vstup - elek...'!F37</f>
        <v>0</v>
      </c>
      <c r="BC98" s="118">
        <f>'10-1 - boční vstup - elek...'!F38</f>
        <v>0</v>
      </c>
      <c r="BD98" s="120">
        <f>'10-1 - boční vstup - elek...'!F39</f>
        <v>0</v>
      </c>
      <c r="BE98" s="4"/>
      <c r="BT98" s="24" t="s">
        <v>85</v>
      </c>
      <c r="BV98" s="24" t="s">
        <v>78</v>
      </c>
      <c r="BW98" s="24" t="s">
        <v>94</v>
      </c>
      <c r="BX98" s="24" t="s">
        <v>87</v>
      </c>
      <c r="CL98" s="24" t="s">
        <v>1</v>
      </c>
    </row>
    <row r="99" s="4" customFormat="1" ht="16.5" customHeight="1">
      <c r="A99" s="101" t="s">
        <v>80</v>
      </c>
      <c r="B99" s="61"/>
      <c r="C99" s="12"/>
      <c r="D99" s="12"/>
      <c r="E99" s="114" t="s">
        <v>95</v>
      </c>
      <c r="F99" s="114"/>
      <c r="G99" s="114"/>
      <c r="H99" s="114"/>
      <c r="I99" s="114"/>
      <c r="J99" s="12"/>
      <c r="K99" s="114" t="s">
        <v>96</v>
      </c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  <c r="AA99" s="114"/>
      <c r="AB99" s="114"/>
      <c r="AC99" s="114"/>
      <c r="AD99" s="114"/>
      <c r="AE99" s="114"/>
      <c r="AF99" s="114"/>
      <c r="AG99" s="115">
        <f>'10-2 - boční vstup - plošina'!J32</f>
        <v>0</v>
      </c>
      <c r="AH99" s="12"/>
      <c r="AI99" s="12"/>
      <c r="AJ99" s="12"/>
      <c r="AK99" s="12"/>
      <c r="AL99" s="12"/>
      <c r="AM99" s="12"/>
      <c r="AN99" s="115">
        <f>SUM(AG99,AT99)</f>
        <v>0</v>
      </c>
      <c r="AO99" s="12"/>
      <c r="AP99" s="12"/>
      <c r="AQ99" s="116" t="s">
        <v>90</v>
      </c>
      <c r="AR99" s="61"/>
      <c r="AS99" s="117">
        <v>0</v>
      </c>
      <c r="AT99" s="118">
        <f>ROUND(SUM(AV99:AW99),2)</f>
        <v>0</v>
      </c>
      <c r="AU99" s="119">
        <f>'10-2 - boční vstup - plošina'!P122</f>
        <v>0</v>
      </c>
      <c r="AV99" s="118">
        <f>'10-2 - boční vstup - plošina'!J35</f>
        <v>0</v>
      </c>
      <c r="AW99" s="118">
        <f>'10-2 - boční vstup - plošina'!J36</f>
        <v>0</v>
      </c>
      <c r="AX99" s="118">
        <f>'10-2 - boční vstup - plošina'!J37</f>
        <v>0</v>
      </c>
      <c r="AY99" s="118">
        <f>'10-2 - boční vstup - plošina'!J38</f>
        <v>0</v>
      </c>
      <c r="AZ99" s="118">
        <f>'10-2 - boční vstup - plošina'!F35</f>
        <v>0</v>
      </c>
      <c r="BA99" s="118">
        <f>'10-2 - boční vstup - plošina'!F36</f>
        <v>0</v>
      </c>
      <c r="BB99" s="118">
        <f>'10-2 - boční vstup - plošina'!F37</f>
        <v>0</v>
      </c>
      <c r="BC99" s="118">
        <f>'10-2 - boční vstup - plošina'!F38</f>
        <v>0</v>
      </c>
      <c r="BD99" s="120">
        <f>'10-2 - boční vstup - plošina'!F39</f>
        <v>0</v>
      </c>
      <c r="BE99" s="4"/>
      <c r="BT99" s="24" t="s">
        <v>85</v>
      </c>
      <c r="BV99" s="24" t="s">
        <v>78</v>
      </c>
      <c r="BW99" s="24" t="s">
        <v>97</v>
      </c>
      <c r="BX99" s="24" t="s">
        <v>87</v>
      </c>
      <c r="CL99" s="24" t="s">
        <v>1</v>
      </c>
    </row>
    <row r="100" s="7" customFormat="1" ht="16.5" customHeight="1">
      <c r="A100" s="7"/>
      <c r="B100" s="102"/>
      <c r="C100" s="103"/>
      <c r="D100" s="104" t="s">
        <v>85</v>
      </c>
      <c r="E100" s="104"/>
      <c r="F100" s="104"/>
      <c r="G100" s="104"/>
      <c r="H100" s="104"/>
      <c r="I100" s="105"/>
      <c r="J100" s="104" t="s">
        <v>98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13">
        <f>ROUND(SUM(AG101:AG105),2)</f>
        <v>0</v>
      </c>
      <c r="AH100" s="105"/>
      <c r="AI100" s="105"/>
      <c r="AJ100" s="105"/>
      <c r="AK100" s="105"/>
      <c r="AL100" s="105"/>
      <c r="AM100" s="105"/>
      <c r="AN100" s="106">
        <f>SUM(AG100,AT100)</f>
        <v>0</v>
      </c>
      <c r="AO100" s="105"/>
      <c r="AP100" s="105"/>
      <c r="AQ100" s="107" t="s">
        <v>82</v>
      </c>
      <c r="AR100" s="102"/>
      <c r="AS100" s="108">
        <f>ROUND(SUM(AS101:AS105),2)</f>
        <v>0</v>
      </c>
      <c r="AT100" s="109">
        <f>ROUND(SUM(AV100:AW100),2)</f>
        <v>0</v>
      </c>
      <c r="AU100" s="110">
        <f>ROUND(SUM(AU101:AU105),5)</f>
        <v>0</v>
      </c>
      <c r="AV100" s="109">
        <f>ROUND(AZ100*L29,2)</f>
        <v>0</v>
      </c>
      <c r="AW100" s="109">
        <f>ROUND(BA100*L30,2)</f>
        <v>0</v>
      </c>
      <c r="AX100" s="109">
        <f>ROUND(BB100*L29,2)</f>
        <v>0</v>
      </c>
      <c r="AY100" s="109">
        <f>ROUND(BC100*L30,2)</f>
        <v>0</v>
      </c>
      <c r="AZ100" s="109">
        <f>ROUND(SUM(AZ101:AZ105),2)</f>
        <v>0</v>
      </c>
      <c r="BA100" s="109">
        <f>ROUND(SUM(BA101:BA105),2)</f>
        <v>0</v>
      </c>
      <c r="BB100" s="109">
        <f>ROUND(SUM(BB101:BB105),2)</f>
        <v>0</v>
      </c>
      <c r="BC100" s="109">
        <f>ROUND(SUM(BC101:BC105),2)</f>
        <v>0</v>
      </c>
      <c r="BD100" s="111">
        <f>ROUND(SUM(BD101:BD105),2)</f>
        <v>0</v>
      </c>
      <c r="BE100" s="7"/>
      <c r="BS100" s="112" t="s">
        <v>75</v>
      </c>
      <c r="BT100" s="112" t="s">
        <v>83</v>
      </c>
      <c r="BU100" s="112" t="s">
        <v>77</v>
      </c>
      <c r="BV100" s="112" t="s">
        <v>78</v>
      </c>
      <c r="BW100" s="112" t="s">
        <v>99</v>
      </c>
      <c r="BX100" s="112" t="s">
        <v>4</v>
      </c>
      <c r="CL100" s="112" t="s">
        <v>1</v>
      </c>
      <c r="CM100" s="112" t="s">
        <v>85</v>
      </c>
    </row>
    <row r="101" s="4" customFormat="1" ht="16.5" customHeight="1">
      <c r="A101" s="101" t="s">
        <v>80</v>
      </c>
      <c r="B101" s="61"/>
      <c r="C101" s="12"/>
      <c r="D101" s="12"/>
      <c r="E101" s="114" t="s">
        <v>100</v>
      </c>
      <c r="F101" s="114"/>
      <c r="G101" s="114"/>
      <c r="H101" s="114"/>
      <c r="I101" s="114"/>
      <c r="J101" s="12"/>
      <c r="K101" s="114" t="s">
        <v>101</v>
      </c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14"/>
      <c r="Z101" s="114"/>
      <c r="AA101" s="114"/>
      <c r="AB101" s="114"/>
      <c r="AC101" s="114"/>
      <c r="AD101" s="114"/>
      <c r="AE101" s="114"/>
      <c r="AF101" s="114"/>
      <c r="AG101" s="115">
        <f>'20 - výtah a bezbariérové...'!J32</f>
        <v>0</v>
      </c>
      <c r="AH101" s="12"/>
      <c r="AI101" s="12"/>
      <c r="AJ101" s="12"/>
      <c r="AK101" s="12"/>
      <c r="AL101" s="12"/>
      <c r="AM101" s="12"/>
      <c r="AN101" s="115">
        <f>SUM(AG101,AT101)</f>
        <v>0</v>
      </c>
      <c r="AO101" s="12"/>
      <c r="AP101" s="12"/>
      <c r="AQ101" s="116" t="s">
        <v>90</v>
      </c>
      <c r="AR101" s="61"/>
      <c r="AS101" s="117">
        <v>0</v>
      </c>
      <c r="AT101" s="118">
        <f>ROUND(SUM(AV101:AW101),2)</f>
        <v>0</v>
      </c>
      <c r="AU101" s="119">
        <f>'20 - výtah a bezbariérové...'!P143</f>
        <v>0</v>
      </c>
      <c r="AV101" s="118">
        <f>'20 - výtah a bezbariérové...'!J35</f>
        <v>0</v>
      </c>
      <c r="AW101" s="118">
        <f>'20 - výtah a bezbariérové...'!J36</f>
        <v>0</v>
      </c>
      <c r="AX101" s="118">
        <f>'20 - výtah a bezbariérové...'!J37</f>
        <v>0</v>
      </c>
      <c r="AY101" s="118">
        <f>'20 - výtah a bezbariérové...'!J38</f>
        <v>0</v>
      </c>
      <c r="AZ101" s="118">
        <f>'20 - výtah a bezbariérové...'!F35</f>
        <v>0</v>
      </c>
      <c r="BA101" s="118">
        <f>'20 - výtah a bezbariérové...'!F36</f>
        <v>0</v>
      </c>
      <c r="BB101" s="118">
        <f>'20 - výtah a bezbariérové...'!F37</f>
        <v>0</v>
      </c>
      <c r="BC101" s="118">
        <f>'20 - výtah a bezbariérové...'!F38</f>
        <v>0</v>
      </c>
      <c r="BD101" s="120">
        <f>'20 - výtah a bezbariérové...'!F39</f>
        <v>0</v>
      </c>
      <c r="BE101" s="4"/>
      <c r="BT101" s="24" t="s">
        <v>85</v>
      </c>
      <c r="BV101" s="24" t="s">
        <v>78</v>
      </c>
      <c r="BW101" s="24" t="s">
        <v>102</v>
      </c>
      <c r="BX101" s="24" t="s">
        <v>99</v>
      </c>
      <c r="CL101" s="24" t="s">
        <v>1</v>
      </c>
    </row>
    <row r="102" s="4" customFormat="1" ht="16.5" customHeight="1">
      <c r="A102" s="101" t="s">
        <v>80</v>
      </c>
      <c r="B102" s="61"/>
      <c r="C102" s="12"/>
      <c r="D102" s="12"/>
      <c r="E102" s="114" t="s">
        <v>103</v>
      </c>
      <c r="F102" s="114"/>
      <c r="G102" s="114"/>
      <c r="H102" s="114"/>
      <c r="I102" s="114"/>
      <c r="J102" s="12"/>
      <c r="K102" s="114" t="s">
        <v>104</v>
      </c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  <c r="AA102" s="114"/>
      <c r="AB102" s="114"/>
      <c r="AC102" s="114"/>
      <c r="AD102" s="114"/>
      <c r="AE102" s="114"/>
      <c r="AF102" s="114"/>
      <c r="AG102" s="115">
        <f>'20-1 - výtah a bezbariéro...'!J32</f>
        <v>0</v>
      </c>
      <c r="AH102" s="12"/>
      <c r="AI102" s="12"/>
      <c r="AJ102" s="12"/>
      <c r="AK102" s="12"/>
      <c r="AL102" s="12"/>
      <c r="AM102" s="12"/>
      <c r="AN102" s="115">
        <f>SUM(AG102,AT102)</f>
        <v>0</v>
      </c>
      <c r="AO102" s="12"/>
      <c r="AP102" s="12"/>
      <c r="AQ102" s="116" t="s">
        <v>90</v>
      </c>
      <c r="AR102" s="61"/>
      <c r="AS102" s="117">
        <v>0</v>
      </c>
      <c r="AT102" s="118">
        <f>ROUND(SUM(AV102:AW102),2)</f>
        <v>0</v>
      </c>
      <c r="AU102" s="119">
        <f>'20-1 - výtah a bezbariéro...'!P129</f>
        <v>0</v>
      </c>
      <c r="AV102" s="118">
        <f>'20-1 - výtah a bezbariéro...'!J35</f>
        <v>0</v>
      </c>
      <c r="AW102" s="118">
        <f>'20-1 - výtah a bezbariéro...'!J36</f>
        <v>0</v>
      </c>
      <c r="AX102" s="118">
        <f>'20-1 - výtah a bezbariéro...'!J37</f>
        <v>0</v>
      </c>
      <c r="AY102" s="118">
        <f>'20-1 - výtah a bezbariéro...'!J38</f>
        <v>0</v>
      </c>
      <c r="AZ102" s="118">
        <f>'20-1 - výtah a bezbariéro...'!F35</f>
        <v>0</v>
      </c>
      <c r="BA102" s="118">
        <f>'20-1 - výtah a bezbariéro...'!F36</f>
        <v>0</v>
      </c>
      <c r="BB102" s="118">
        <f>'20-1 - výtah a bezbariéro...'!F37</f>
        <v>0</v>
      </c>
      <c r="BC102" s="118">
        <f>'20-1 - výtah a bezbariéro...'!F38</f>
        <v>0</v>
      </c>
      <c r="BD102" s="120">
        <f>'20-1 - výtah a bezbariéro...'!F39</f>
        <v>0</v>
      </c>
      <c r="BE102" s="4"/>
      <c r="BT102" s="24" t="s">
        <v>85</v>
      </c>
      <c r="BV102" s="24" t="s">
        <v>78</v>
      </c>
      <c r="BW102" s="24" t="s">
        <v>105</v>
      </c>
      <c r="BX102" s="24" t="s">
        <v>99</v>
      </c>
      <c r="CL102" s="24" t="s">
        <v>1</v>
      </c>
    </row>
    <row r="103" s="4" customFormat="1" ht="23.25" customHeight="1">
      <c r="A103" s="101" t="s">
        <v>80</v>
      </c>
      <c r="B103" s="61"/>
      <c r="C103" s="12"/>
      <c r="D103" s="12"/>
      <c r="E103" s="114" t="s">
        <v>106</v>
      </c>
      <c r="F103" s="114"/>
      <c r="G103" s="114"/>
      <c r="H103" s="114"/>
      <c r="I103" s="114"/>
      <c r="J103" s="12"/>
      <c r="K103" s="114" t="s">
        <v>107</v>
      </c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5">
        <f>'20-2 - výtah a bezbariéro...'!J32</f>
        <v>0</v>
      </c>
      <c r="AH103" s="12"/>
      <c r="AI103" s="12"/>
      <c r="AJ103" s="12"/>
      <c r="AK103" s="12"/>
      <c r="AL103" s="12"/>
      <c r="AM103" s="12"/>
      <c r="AN103" s="115">
        <f>SUM(AG103,AT103)</f>
        <v>0</v>
      </c>
      <c r="AO103" s="12"/>
      <c r="AP103" s="12"/>
      <c r="AQ103" s="116" t="s">
        <v>90</v>
      </c>
      <c r="AR103" s="61"/>
      <c r="AS103" s="117">
        <v>0</v>
      </c>
      <c r="AT103" s="118">
        <f>ROUND(SUM(AV103:AW103),2)</f>
        <v>0</v>
      </c>
      <c r="AU103" s="119">
        <f>'20-2 - výtah a bezbariéro...'!P122</f>
        <v>0</v>
      </c>
      <c r="AV103" s="118">
        <f>'20-2 - výtah a bezbariéro...'!J35</f>
        <v>0</v>
      </c>
      <c r="AW103" s="118">
        <f>'20-2 - výtah a bezbariéro...'!J36</f>
        <v>0</v>
      </c>
      <c r="AX103" s="118">
        <f>'20-2 - výtah a bezbariéro...'!J37</f>
        <v>0</v>
      </c>
      <c r="AY103" s="118">
        <f>'20-2 - výtah a bezbariéro...'!J38</f>
        <v>0</v>
      </c>
      <c r="AZ103" s="118">
        <f>'20-2 - výtah a bezbariéro...'!F35</f>
        <v>0</v>
      </c>
      <c r="BA103" s="118">
        <f>'20-2 - výtah a bezbariéro...'!F36</f>
        <v>0</v>
      </c>
      <c r="BB103" s="118">
        <f>'20-2 - výtah a bezbariéro...'!F37</f>
        <v>0</v>
      </c>
      <c r="BC103" s="118">
        <f>'20-2 - výtah a bezbariéro...'!F38</f>
        <v>0</v>
      </c>
      <c r="BD103" s="120">
        <f>'20-2 - výtah a bezbariéro...'!F39</f>
        <v>0</v>
      </c>
      <c r="BE103" s="4"/>
      <c r="BT103" s="24" t="s">
        <v>85</v>
      </c>
      <c r="BV103" s="24" t="s">
        <v>78</v>
      </c>
      <c r="BW103" s="24" t="s">
        <v>108</v>
      </c>
      <c r="BX103" s="24" t="s">
        <v>99</v>
      </c>
      <c r="CL103" s="24" t="s">
        <v>1</v>
      </c>
    </row>
    <row r="104" s="4" customFormat="1" ht="16.5" customHeight="1">
      <c r="A104" s="101" t="s">
        <v>80</v>
      </c>
      <c r="B104" s="61"/>
      <c r="C104" s="12"/>
      <c r="D104" s="12"/>
      <c r="E104" s="114" t="s">
        <v>109</v>
      </c>
      <c r="F104" s="114"/>
      <c r="G104" s="114"/>
      <c r="H104" s="114"/>
      <c r="I104" s="114"/>
      <c r="J104" s="12"/>
      <c r="K104" s="114" t="s">
        <v>110</v>
      </c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  <c r="AA104" s="114"/>
      <c r="AB104" s="114"/>
      <c r="AC104" s="114"/>
      <c r="AD104" s="114"/>
      <c r="AE104" s="114"/>
      <c r="AF104" s="114"/>
      <c r="AG104" s="115">
        <f>'30 - obřadní síň'!J32</f>
        <v>0</v>
      </c>
      <c r="AH104" s="12"/>
      <c r="AI104" s="12"/>
      <c r="AJ104" s="12"/>
      <c r="AK104" s="12"/>
      <c r="AL104" s="12"/>
      <c r="AM104" s="12"/>
      <c r="AN104" s="115">
        <f>SUM(AG104,AT104)</f>
        <v>0</v>
      </c>
      <c r="AO104" s="12"/>
      <c r="AP104" s="12"/>
      <c r="AQ104" s="116" t="s">
        <v>90</v>
      </c>
      <c r="AR104" s="61"/>
      <c r="AS104" s="117">
        <v>0</v>
      </c>
      <c r="AT104" s="118">
        <f>ROUND(SUM(AV104:AW104),2)</f>
        <v>0</v>
      </c>
      <c r="AU104" s="119">
        <f>'30 - obřadní síň'!P132</f>
        <v>0</v>
      </c>
      <c r="AV104" s="118">
        <f>'30 - obřadní síň'!J35</f>
        <v>0</v>
      </c>
      <c r="AW104" s="118">
        <f>'30 - obřadní síň'!J36</f>
        <v>0</v>
      </c>
      <c r="AX104" s="118">
        <f>'30 - obřadní síň'!J37</f>
        <v>0</v>
      </c>
      <c r="AY104" s="118">
        <f>'30 - obřadní síň'!J38</f>
        <v>0</v>
      </c>
      <c r="AZ104" s="118">
        <f>'30 - obřadní síň'!F35</f>
        <v>0</v>
      </c>
      <c r="BA104" s="118">
        <f>'30 - obřadní síň'!F36</f>
        <v>0</v>
      </c>
      <c r="BB104" s="118">
        <f>'30 - obřadní síň'!F37</f>
        <v>0</v>
      </c>
      <c r="BC104" s="118">
        <f>'30 - obřadní síň'!F38</f>
        <v>0</v>
      </c>
      <c r="BD104" s="120">
        <f>'30 - obřadní síň'!F39</f>
        <v>0</v>
      </c>
      <c r="BE104" s="4"/>
      <c r="BT104" s="24" t="s">
        <v>85</v>
      </c>
      <c r="BV104" s="24" t="s">
        <v>78</v>
      </c>
      <c r="BW104" s="24" t="s">
        <v>111</v>
      </c>
      <c r="BX104" s="24" t="s">
        <v>99</v>
      </c>
      <c r="CL104" s="24" t="s">
        <v>1</v>
      </c>
    </row>
    <row r="105" s="4" customFormat="1" ht="16.5" customHeight="1">
      <c r="A105" s="101" t="s">
        <v>80</v>
      </c>
      <c r="B105" s="61"/>
      <c r="C105" s="12"/>
      <c r="D105" s="12"/>
      <c r="E105" s="114" t="s">
        <v>112</v>
      </c>
      <c r="F105" s="114"/>
      <c r="G105" s="114"/>
      <c r="H105" s="114"/>
      <c r="I105" s="114"/>
      <c r="J105" s="12"/>
      <c r="K105" s="114" t="s">
        <v>113</v>
      </c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  <c r="AA105" s="114"/>
      <c r="AB105" s="114"/>
      <c r="AC105" s="114"/>
      <c r="AD105" s="114"/>
      <c r="AE105" s="114"/>
      <c r="AF105" s="114"/>
      <c r="AG105" s="115">
        <f>'40 - výtah'!J32</f>
        <v>0</v>
      </c>
      <c r="AH105" s="12"/>
      <c r="AI105" s="12"/>
      <c r="AJ105" s="12"/>
      <c r="AK105" s="12"/>
      <c r="AL105" s="12"/>
      <c r="AM105" s="12"/>
      <c r="AN105" s="115">
        <f>SUM(AG105,AT105)</f>
        <v>0</v>
      </c>
      <c r="AO105" s="12"/>
      <c r="AP105" s="12"/>
      <c r="AQ105" s="116" t="s">
        <v>90</v>
      </c>
      <c r="AR105" s="61"/>
      <c r="AS105" s="121">
        <v>0</v>
      </c>
      <c r="AT105" s="122">
        <f>ROUND(SUM(AV105:AW105),2)</f>
        <v>0</v>
      </c>
      <c r="AU105" s="123">
        <f>'40 - výtah'!P122</f>
        <v>0</v>
      </c>
      <c r="AV105" s="122">
        <f>'40 - výtah'!J35</f>
        <v>0</v>
      </c>
      <c r="AW105" s="122">
        <f>'40 - výtah'!J36</f>
        <v>0</v>
      </c>
      <c r="AX105" s="122">
        <f>'40 - výtah'!J37</f>
        <v>0</v>
      </c>
      <c r="AY105" s="122">
        <f>'40 - výtah'!J38</f>
        <v>0</v>
      </c>
      <c r="AZ105" s="122">
        <f>'40 - výtah'!F35</f>
        <v>0</v>
      </c>
      <c r="BA105" s="122">
        <f>'40 - výtah'!F36</f>
        <v>0</v>
      </c>
      <c r="BB105" s="122">
        <f>'40 - výtah'!F37</f>
        <v>0</v>
      </c>
      <c r="BC105" s="122">
        <f>'40 - výtah'!F38</f>
        <v>0</v>
      </c>
      <c r="BD105" s="124">
        <f>'40 - výtah'!F39</f>
        <v>0</v>
      </c>
      <c r="BE105" s="4"/>
      <c r="BT105" s="24" t="s">
        <v>85</v>
      </c>
      <c r="BV105" s="24" t="s">
        <v>78</v>
      </c>
      <c r="BW105" s="24" t="s">
        <v>114</v>
      </c>
      <c r="BX105" s="24" t="s">
        <v>99</v>
      </c>
      <c r="CL105" s="24" t="s">
        <v>1</v>
      </c>
    </row>
    <row r="106" s="2" customFormat="1" ht="30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6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="2" customFormat="1" ht="6.96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36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</sheetData>
  <mergeCells count="82">
    <mergeCell ref="C92:G92"/>
    <mergeCell ref="D100:H100"/>
    <mergeCell ref="D96:H96"/>
    <mergeCell ref="D95:H95"/>
    <mergeCell ref="E104:I104"/>
    <mergeCell ref="E98:I98"/>
    <mergeCell ref="E99:I99"/>
    <mergeCell ref="E97:I97"/>
    <mergeCell ref="E101:I101"/>
    <mergeCell ref="E102:I102"/>
    <mergeCell ref="E103:I103"/>
    <mergeCell ref="I92:AF92"/>
    <mergeCell ref="J100:AF100"/>
    <mergeCell ref="J95:AF95"/>
    <mergeCell ref="J96:AF96"/>
    <mergeCell ref="K98:AF98"/>
    <mergeCell ref="K101:AF101"/>
    <mergeCell ref="K102:AF102"/>
    <mergeCell ref="K99:AF99"/>
    <mergeCell ref="K103:AF103"/>
    <mergeCell ref="K97:AF97"/>
    <mergeCell ref="K104:AF104"/>
    <mergeCell ref="L85:AO85"/>
    <mergeCell ref="E105:I105"/>
    <mergeCell ref="K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2:AM102"/>
    <mergeCell ref="AG98:AM98"/>
    <mergeCell ref="AG104:AM104"/>
    <mergeCell ref="AG96:AM96"/>
    <mergeCell ref="AG103:AM103"/>
    <mergeCell ref="AG95:AM95"/>
    <mergeCell ref="AG99:AM99"/>
    <mergeCell ref="AG101:AM101"/>
    <mergeCell ref="AG97:AM97"/>
    <mergeCell ref="AG100:AM100"/>
    <mergeCell ref="AG92:AM92"/>
    <mergeCell ref="AM90:AP90"/>
    <mergeCell ref="AM87:AN87"/>
    <mergeCell ref="AM89:AP89"/>
    <mergeCell ref="AN103:AP103"/>
    <mergeCell ref="AN102:AP102"/>
    <mergeCell ref="AN104:AP104"/>
    <mergeCell ref="AN97:AP97"/>
    <mergeCell ref="AN92:AP92"/>
    <mergeCell ref="AN100:AP100"/>
    <mergeCell ref="AN99:AP99"/>
    <mergeCell ref="AN95:AP95"/>
    <mergeCell ref="AN96:AP96"/>
    <mergeCell ref="AN101:AP101"/>
    <mergeCell ref="AN98:AP98"/>
    <mergeCell ref="AS89:AT91"/>
    <mergeCell ref="AN105:AP105"/>
    <mergeCell ref="AG105:AM105"/>
    <mergeCell ref="AN94:AP94"/>
  </mergeCells>
  <hyperlinks>
    <hyperlink ref="A95" location="'0 - VRN'!C2" display="/"/>
    <hyperlink ref="A97" location="'10 - boční vstup - staveb...'!C2" display="/"/>
    <hyperlink ref="A98" location="'10-1 - boční vstup - elek...'!C2" display="/"/>
    <hyperlink ref="A99" location="'10-2 - boční vstup - plošina'!C2" display="/"/>
    <hyperlink ref="A101" location="'20 - výtah a bezbariérové...'!C2" display="/"/>
    <hyperlink ref="A102" location="'20-1 - výtah a bezbariéro...'!C2" display="/"/>
    <hyperlink ref="A103" location="'20-2 - výtah a bezbariéro...'!C2" display="/"/>
    <hyperlink ref="A104" location="'30 - obřadní síň'!C2" display="/"/>
    <hyperlink ref="A105" location="'40 - výtah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115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MÚ Luby boční vstup a vestavba výtahu</v>
      </c>
      <c r="F7" s="29"/>
      <c r="G7" s="29"/>
      <c r="H7" s="29"/>
      <c r="L7" s="19"/>
    </row>
    <row r="8" s="1" customFormat="1" ht="12" customHeight="1">
      <c r="B8" s="19"/>
      <c r="D8" s="29" t="s">
        <v>116</v>
      </c>
      <c r="L8" s="19"/>
    </row>
    <row r="9" s="2" customFormat="1" ht="16.5" customHeight="1">
      <c r="A9" s="35"/>
      <c r="B9" s="36"/>
      <c r="C9" s="35"/>
      <c r="D9" s="35"/>
      <c r="E9" s="126" t="s">
        <v>719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173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2041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15. 8. 2024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ROUND((SUM(BE122:BE128)),  2)</f>
        <v>0</v>
      </c>
      <c r="G35" s="35"/>
      <c r="H35" s="35"/>
      <c r="I35" s="133">
        <v>0.20999999999999999</v>
      </c>
      <c r="J35" s="132">
        <f>ROUND(((SUM(BE122:BE128))*I35),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ROUND((SUM(BF122:BF128)),  2)</f>
        <v>0</v>
      </c>
      <c r="G36" s="35"/>
      <c r="H36" s="35"/>
      <c r="I36" s="133">
        <v>0.12</v>
      </c>
      <c r="J36" s="132">
        <f>ROUND(((SUM(BF122:BF128))*I36),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ROUND((SUM(BG122:BG128)),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ROUND((SUM(BH122:BH128)),  2)</f>
        <v>0</v>
      </c>
      <c r="G38" s="35"/>
      <c r="H38" s="35"/>
      <c r="I38" s="133">
        <v>0.12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ROUND((SUM(BI122:BI128)),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MÚ Luby boční vstup a vestavba výtahu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116</v>
      </c>
      <c r="L86" s="19"/>
    </row>
    <row r="87" s="2" customFormat="1" ht="16.5" customHeight="1">
      <c r="A87" s="35"/>
      <c r="B87" s="36"/>
      <c r="C87" s="35"/>
      <c r="D87" s="35"/>
      <c r="E87" s="126" t="s">
        <v>719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173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40 - výtah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Luby</v>
      </c>
      <c r="G91" s="35"/>
      <c r="H91" s="35"/>
      <c r="I91" s="29" t="s">
        <v>22</v>
      </c>
      <c r="J91" s="66" t="str">
        <f>IF(J14="","",J14)</f>
        <v>15. 8. 2024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Luby</v>
      </c>
      <c r="G93" s="35"/>
      <c r="H93" s="35"/>
      <c r="I93" s="29" t="s">
        <v>30</v>
      </c>
      <c r="J93" s="33" t="str">
        <f>E23</f>
        <v>ing.Benda Jiří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119</v>
      </c>
      <c r="D96" s="134"/>
      <c r="E96" s="134"/>
      <c r="F96" s="134"/>
      <c r="G96" s="134"/>
      <c r="H96" s="134"/>
      <c r="I96" s="134"/>
      <c r="J96" s="143" t="s">
        <v>120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121</v>
      </c>
      <c r="D98" s="35"/>
      <c r="E98" s="35"/>
      <c r="F98" s="35"/>
      <c r="G98" s="35"/>
      <c r="H98" s="35"/>
      <c r="I98" s="35"/>
      <c r="J98" s="93">
        <f>J122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122</v>
      </c>
    </row>
    <row r="99" s="9" customFormat="1" ht="24.96" customHeight="1">
      <c r="A99" s="9"/>
      <c r="B99" s="145"/>
      <c r="C99" s="9"/>
      <c r="D99" s="146" t="s">
        <v>705</v>
      </c>
      <c r="E99" s="147"/>
      <c r="F99" s="147"/>
      <c r="G99" s="147"/>
      <c r="H99" s="147"/>
      <c r="I99" s="147"/>
      <c r="J99" s="148">
        <f>J123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189"/>
      <c r="C100" s="12"/>
      <c r="D100" s="190" t="s">
        <v>706</v>
      </c>
      <c r="E100" s="191"/>
      <c r="F100" s="191"/>
      <c r="G100" s="191"/>
      <c r="H100" s="191"/>
      <c r="I100" s="191"/>
      <c r="J100" s="192">
        <f>J124</f>
        <v>0</v>
      </c>
      <c r="K100" s="12"/>
      <c r="L100" s="18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124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126" t="str">
        <f>E7</f>
        <v>MÚ Luby boční vstup a vestavba výtahu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9"/>
      <c r="C111" s="29" t="s">
        <v>116</v>
      </c>
      <c r="L111" s="19"/>
    </row>
    <row r="112" s="2" customFormat="1" ht="16.5" customHeight="1">
      <c r="A112" s="35"/>
      <c r="B112" s="36"/>
      <c r="C112" s="35"/>
      <c r="D112" s="35"/>
      <c r="E112" s="126" t="s">
        <v>719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173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E11</f>
        <v>40 - výtah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F14</f>
        <v>Luby</v>
      </c>
      <c r="G116" s="35"/>
      <c r="H116" s="35"/>
      <c r="I116" s="29" t="s">
        <v>22</v>
      </c>
      <c r="J116" s="66" t="str">
        <f>IF(J14="","",J14)</f>
        <v>15. 8. 2024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E17</f>
        <v>Město Luby</v>
      </c>
      <c r="G118" s="35"/>
      <c r="H118" s="35"/>
      <c r="I118" s="29" t="s">
        <v>30</v>
      </c>
      <c r="J118" s="33" t="str">
        <f>E23</f>
        <v>ing.Benda Jiří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IF(E20="","",E20)</f>
        <v>Vyplň údaj</v>
      </c>
      <c r="G119" s="35"/>
      <c r="H119" s="35"/>
      <c r="I119" s="29" t="s">
        <v>33</v>
      </c>
      <c r="J119" s="33" t="str">
        <f>E26</f>
        <v>Milan Hájek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49"/>
      <c r="B121" s="150"/>
      <c r="C121" s="151" t="s">
        <v>125</v>
      </c>
      <c r="D121" s="152" t="s">
        <v>61</v>
      </c>
      <c r="E121" s="152" t="s">
        <v>57</v>
      </c>
      <c r="F121" s="152" t="s">
        <v>58</v>
      </c>
      <c r="G121" s="152" t="s">
        <v>126</v>
      </c>
      <c r="H121" s="152" t="s">
        <v>127</v>
      </c>
      <c r="I121" s="152" t="s">
        <v>128</v>
      </c>
      <c r="J121" s="152" t="s">
        <v>120</v>
      </c>
      <c r="K121" s="153" t="s">
        <v>129</v>
      </c>
      <c r="L121" s="154"/>
      <c r="M121" s="83" t="s">
        <v>1</v>
      </c>
      <c r="N121" s="84" t="s">
        <v>40</v>
      </c>
      <c r="O121" s="84" t="s">
        <v>130</v>
      </c>
      <c r="P121" s="84" t="s">
        <v>131</v>
      </c>
      <c r="Q121" s="84" t="s">
        <v>132</v>
      </c>
      <c r="R121" s="84" t="s">
        <v>133</v>
      </c>
      <c r="S121" s="84" t="s">
        <v>134</v>
      </c>
      <c r="T121" s="85" t="s">
        <v>135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5"/>
      <c r="B122" s="36"/>
      <c r="C122" s="90" t="s">
        <v>136</v>
      </c>
      <c r="D122" s="35"/>
      <c r="E122" s="35"/>
      <c r="F122" s="35"/>
      <c r="G122" s="35"/>
      <c r="H122" s="35"/>
      <c r="I122" s="35"/>
      <c r="J122" s="155">
        <f>BK122</f>
        <v>0</v>
      </c>
      <c r="K122" s="35"/>
      <c r="L122" s="36"/>
      <c r="M122" s="86"/>
      <c r="N122" s="70"/>
      <c r="O122" s="87"/>
      <c r="P122" s="156">
        <f>P123</f>
        <v>0</v>
      </c>
      <c r="Q122" s="87"/>
      <c r="R122" s="156">
        <f>R123</f>
        <v>0</v>
      </c>
      <c r="S122" s="87"/>
      <c r="T122" s="15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75</v>
      </c>
      <c r="AU122" s="16" t="s">
        <v>122</v>
      </c>
      <c r="BK122" s="158">
        <f>BK123</f>
        <v>0</v>
      </c>
    </row>
    <row r="123" s="11" customFormat="1" ht="25.92" customHeight="1">
      <c r="A123" s="11"/>
      <c r="B123" s="159"/>
      <c r="C123" s="11"/>
      <c r="D123" s="160" t="s">
        <v>75</v>
      </c>
      <c r="E123" s="161" t="s">
        <v>384</v>
      </c>
      <c r="F123" s="161" t="s">
        <v>707</v>
      </c>
      <c r="G123" s="11"/>
      <c r="H123" s="11"/>
      <c r="I123" s="162"/>
      <c r="J123" s="163">
        <f>BK123</f>
        <v>0</v>
      </c>
      <c r="K123" s="11"/>
      <c r="L123" s="159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0" t="s">
        <v>149</v>
      </c>
      <c r="AT123" s="168" t="s">
        <v>75</v>
      </c>
      <c r="AU123" s="168" t="s">
        <v>76</v>
      </c>
      <c r="AY123" s="160" t="s">
        <v>139</v>
      </c>
      <c r="BK123" s="169">
        <f>BK124</f>
        <v>0</v>
      </c>
    </row>
    <row r="124" s="11" customFormat="1" ht="22.8" customHeight="1">
      <c r="A124" s="11"/>
      <c r="B124" s="159"/>
      <c r="C124" s="11"/>
      <c r="D124" s="160" t="s">
        <v>75</v>
      </c>
      <c r="E124" s="193" t="s">
        <v>708</v>
      </c>
      <c r="F124" s="193" t="s">
        <v>709</v>
      </c>
      <c r="G124" s="11"/>
      <c r="H124" s="11"/>
      <c r="I124" s="162"/>
      <c r="J124" s="194">
        <f>BK124</f>
        <v>0</v>
      </c>
      <c r="K124" s="11"/>
      <c r="L124" s="159"/>
      <c r="M124" s="164"/>
      <c r="N124" s="165"/>
      <c r="O124" s="165"/>
      <c r="P124" s="166">
        <f>SUM(P125:P128)</f>
        <v>0</v>
      </c>
      <c r="Q124" s="165"/>
      <c r="R124" s="166">
        <f>SUM(R125:R128)</f>
        <v>0</v>
      </c>
      <c r="S124" s="165"/>
      <c r="T124" s="167">
        <f>SUM(T125:T128)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0" t="s">
        <v>149</v>
      </c>
      <c r="AT124" s="168" t="s">
        <v>75</v>
      </c>
      <c r="AU124" s="168" t="s">
        <v>83</v>
      </c>
      <c r="AY124" s="160" t="s">
        <v>139</v>
      </c>
      <c r="BK124" s="169">
        <f>SUM(BK125:BK128)</f>
        <v>0</v>
      </c>
    </row>
    <row r="125" s="2" customFormat="1" ht="24.15" customHeight="1">
      <c r="A125" s="35"/>
      <c r="B125" s="170"/>
      <c r="C125" s="171" t="s">
        <v>83</v>
      </c>
      <c r="D125" s="171" t="s">
        <v>140</v>
      </c>
      <c r="E125" s="172" t="s">
        <v>2042</v>
      </c>
      <c r="F125" s="173" t="s">
        <v>2043</v>
      </c>
      <c r="G125" s="174" t="s">
        <v>155</v>
      </c>
      <c r="H125" s="175">
        <v>1</v>
      </c>
      <c r="I125" s="176"/>
      <c r="J125" s="177">
        <f>ROUND(I125*H125,2)</f>
        <v>0</v>
      </c>
      <c r="K125" s="173" t="s">
        <v>1</v>
      </c>
      <c r="L125" s="36"/>
      <c r="M125" s="178" t="s">
        <v>1</v>
      </c>
      <c r="N125" s="179" t="s">
        <v>41</v>
      </c>
      <c r="O125" s="74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2" t="s">
        <v>511</v>
      </c>
      <c r="AT125" s="182" t="s">
        <v>140</v>
      </c>
      <c r="AU125" s="182" t="s">
        <v>85</v>
      </c>
      <c r="AY125" s="16" t="s">
        <v>139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83</v>
      </c>
      <c r="BK125" s="183">
        <f>ROUND(I125*H125,2)</f>
        <v>0</v>
      </c>
      <c r="BL125" s="16" t="s">
        <v>511</v>
      </c>
      <c r="BM125" s="182" t="s">
        <v>2044</v>
      </c>
    </row>
    <row r="126" s="2" customFormat="1" ht="16.5" customHeight="1">
      <c r="A126" s="35"/>
      <c r="B126" s="170"/>
      <c r="C126" s="171" t="s">
        <v>85</v>
      </c>
      <c r="D126" s="171" t="s">
        <v>140</v>
      </c>
      <c r="E126" s="172" t="s">
        <v>2045</v>
      </c>
      <c r="F126" s="173" t="s">
        <v>2046</v>
      </c>
      <c r="G126" s="174" t="s">
        <v>143</v>
      </c>
      <c r="H126" s="175">
        <v>1</v>
      </c>
      <c r="I126" s="176"/>
      <c r="J126" s="177">
        <f>ROUND(I126*H126,2)</f>
        <v>0</v>
      </c>
      <c r="K126" s="173" t="s">
        <v>1</v>
      </c>
      <c r="L126" s="36"/>
      <c r="M126" s="178" t="s">
        <v>1</v>
      </c>
      <c r="N126" s="179" t="s">
        <v>41</v>
      </c>
      <c r="O126" s="74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511</v>
      </c>
      <c r="AT126" s="182" t="s">
        <v>140</v>
      </c>
      <c r="AU126" s="182" t="s">
        <v>85</v>
      </c>
      <c r="AY126" s="16" t="s">
        <v>139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83</v>
      </c>
      <c r="BK126" s="183">
        <f>ROUND(I126*H126,2)</f>
        <v>0</v>
      </c>
      <c r="BL126" s="16" t="s">
        <v>511</v>
      </c>
      <c r="BM126" s="182" t="s">
        <v>2047</v>
      </c>
    </row>
    <row r="127" s="2" customFormat="1" ht="16.5" customHeight="1">
      <c r="A127" s="35"/>
      <c r="B127" s="170"/>
      <c r="C127" s="171" t="s">
        <v>149</v>
      </c>
      <c r="D127" s="171" t="s">
        <v>140</v>
      </c>
      <c r="E127" s="172" t="s">
        <v>2048</v>
      </c>
      <c r="F127" s="173" t="s">
        <v>2049</v>
      </c>
      <c r="G127" s="174" t="s">
        <v>143</v>
      </c>
      <c r="H127" s="175">
        <v>1</v>
      </c>
      <c r="I127" s="176"/>
      <c r="J127" s="177">
        <f>ROUND(I127*H127,2)</f>
        <v>0</v>
      </c>
      <c r="K127" s="173" t="s">
        <v>1</v>
      </c>
      <c r="L127" s="36"/>
      <c r="M127" s="178" t="s">
        <v>1</v>
      </c>
      <c r="N127" s="179" t="s">
        <v>41</v>
      </c>
      <c r="O127" s="74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2" t="s">
        <v>511</v>
      </c>
      <c r="AT127" s="182" t="s">
        <v>140</v>
      </c>
      <c r="AU127" s="182" t="s">
        <v>85</v>
      </c>
      <c r="AY127" s="16" t="s">
        <v>139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83</v>
      </c>
      <c r="BK127" s="183">
        <f>ROUND(I127*H127,2)</f>
        <v>0</v>
      </c>
      <c r="BL127" s="16" t="s">
        <v>511</v>
      </c>
      <c r="BM127" s="182" t="s">
        <v>2050</v>
      </c>
    </row>
    <row r="128" s="2" customFormat="1" ht="16.5" customHeight="1">
      <c r="A128" s="35"/>
      <c r="B128" s="170"/>
      <c r="C128" s="171" t="s">
        <v>144</v>
      </c>
      <c r="D128" s="171" t="s">
        <v>140</v>
      </c>
      <c r="E128" s="172" t="s">
        <v>2051</v>
      </c>
      <c r="F128" s="173" t="s">
        <v>717</v>
      </c>
      <c r="G128" s="174" t="s">
        <v>143</v>
      </c>
      <c r="H128" s="175">
        <v>1</v>
      </c>
      <c r="I128" s="176"/>
      <c r="J128" s="177">
        <f>ROUND(I128*H128,2)</f>
        <v>0</v>
      </c>
      <c r="K128" s="173" t="s">
        <v>1</v>
      </c>
      <c r="L128" s="36"/>
      <c r="M128" s="184" t="s">
        <v>1</v>
      </c>
      <c r="N128" s="185" t="s">
        <v>41</v>
      </c>
      <c r="O128" s="186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2" t="s">
        <v>511</v>
      </c>
      <c r="AT128" s="182" t="s">
        <v>140</v>
      </c>
      <c r="AU128" s="182" t="s">
        <v>85</v>
      </c>
      <c r="AY128" s="16" t="s">
        <v>139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83</v>
      </c>
      <c r="BK128" s="183">
        <f>ROUND(I128*H128,2)</f>
        <v>0</v>
      </c>
      <c r="BL128" s="16" t="s">
        <v>511</v>
      </c>
      <c r="BM128" s="182" t="s">
        <v>2052</v>
      </c>
    </row>
    <row r="129" s="2" customFormat="1" ht="6.96" customHeight="1">
      <c r="A129" s="35"/>
      <c r="B129" s="57"/>
      <c r="C129" s="58"/>
      <c r="D129" s="58"/>
      <c r="E129" s="58"/>
      <c r="F129" s="58"/>
      <c r="G129" s="58"/>
      <c r="H129" s="58"/>
      <c r="I129" s="58"/>
      <c r="J129" s="58"/>
      <c r="K129" s="58"/>
      <c r="L129" s="36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autoFilter ref="C121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115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MÚ Luby boční vstup a vestavba výtahu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117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15. 8. 2024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7"/>
      <c r="B27" s="128"/>
      <c r="C27" s="127"/>
      <c r="D27" s="127"/>
      <c r="E27" s="33" t="s">
        <v>1</v>
      </c>
      <c r="F27" s="33"/>
      <c r="G27" s="33"/>
      <c r="H27" s="33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30" t="s">
        <v>36</v>
      </c>
      <c r="E30" s="35"/>
      <c r="F30" s="35"/>
      <c r="G30" s="35"/>
      <c r="H30" s="35"/>
      <c r="I30" s="35"/>
      <c r="J30" s="93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1" t="s">
        <v>40</v>
      </c>
      <c r="E33" s="29" t="s">
        <v>41</v>
      </c>
      <c r="F33" s="132">
        <f>ROUND((SUM(BE117:BE126)),  2)</f>
        <v>0</v>
      </c>
      <c r="G33" s="35"/>
      <c r="H33" s="35"/>
      <c r="I33" s="133">
        <v>0.20999999999999999</v>
      </c>
      <c r="J33" s="132">
        <f>ROUND(((SUM(BE117:BE126))*I33),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32">
        <f>ROUND((SUM(BF117:BF126)),  2)</f>
        <v>0</v>
      </c>
      <c r="G34" s="35"/>
      <c r="H34" s="35"/>
      <c r="I34" s="133">
        <v>0.12</v>
      </c>
      <c r="J34" s="132">
        <f>ROUND(((SUM(BF117:BF126))*I34),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32">
        <f>ROUND((SUM(BG117:BG126)),  2)</f>
        <v>0</v>
      </c>
      <c r="G35" s="35"/>
      <c r="H35" s="35"/>
      <c r="I35" s="133">
        <v>0.20999999999999999</v>
      </c>
      <c r="J35" s="132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32">
        <f>ROUND((SUM(BH117:BH126)),  2)</f>
        <v>0</v>
      </c>
      <c r="G36" s="35"/>
      <c r="H36" s="35"/>
      <c r="I36" s="133">
        <v>0.12</v>
      </c>
      <c r="J36" s="132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32">
        <f>ROUND((SUM(BI117:BI126)),  2)</f>
        <v>0</v>
      </c>
      <c r="G37" s="35"/>
      <c r="H37" s="35"/>
      <c r="I37" s="133">
        <v>0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4"/>
      <c r="D39" s="135" t="s">
        <v>46</v>
      </c>
      <c r="E39" s="78"/>
      <c r="F39" s="78"/>
      <c r="G39" s="136" t="s">
        <v>47</v>
      </c>
      <c r="H39" s="137" t="s">
        <v>48</v>
      </c>
      <c r="I39" s="78"/>
      <c r="J39" s="138">
        <f>SUM(J30:J37)</f>
        <v>0</v>
      </c>
      <c r="K39" s="139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MÚ Luby boční vstup a vestavba výtahu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116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0 - VRN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15. 8. 2024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ing.Benda Jiří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2" t="s">
        <v>119</v>
      </c>
      <c r="D94" s="134"/>
      <c r="E94" s="134"/>
      <c r="F94" s="134"/>
      <c r="G94" s="134"/>
      <c r="H94" s="134"/>
      <c r="I94" s="134"/>
      <c r="J94" s="143" t="s">
        <v>120</v>
      </c>
      <c r="K94" s="13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4" t="s">
        <v>121</v>
      </c>
      <c r="D96" s="35"/>
      <c r="E96" s="35"/>
      <c r="F96" s="35"/>
      <c r="G96" s="35"/>
      <c r="H96" s="35"/>
      <c r="I96" s="35"/>
      <c r="J96" s="93">
        <f>J117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122</v>
      </c>
    </row>
    <row r="97" s="9" customFormat="1" ht="24.96" customHeight="1">
      <c r="A97" s="9"/>
      <c r="B97" s="145"/>
      <c r="C97" s="9"/>
      <c r="D97" s="146" t="s">
        <v>123</v>
      </c>
      <c r="E97" s="147"/>
      <c r="F97" s="147"/>
      <c r="G97" s="147"/>
      <c r="H97" s="147"/>
      <c r="I97" s="147"/>
      <c r="J97" s="148">
        <f>J118</f>
        <v>0</v>
      </c>
      <c r="K97" s="9"/>
      <c r="L97" s="14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5"/>
      <c r="D98" s="35"/>
      <c r="E98" s="35"/>
      <c r="F98" s="35"/>
      <c r="G98" s="35"/>
      <c r="H98" s="35"/>
      <c r="I98" s="35"/>
      <c r="J98" s="35"/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124</v>
      </c>
      <c r="D104" s="35"/>
      <c r="E104" s="35"/>
      <c r="F104" s="35"/>
      <c r="G104" s="35"/>
      <c r="H104" s="35"/>
      <c r="I104" s="35"/>
      <c r="J104" s="35"/>
      <c r="K104" s="35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5"/>
      <c r="D107" s="35"/>
      <c r="E107" s="126" t="str">
        <f>E7</f>
        <v>MÚ Luby boční vstup a vestavba výtahu</v>
      </c>
      <c r="F107" s="29"/>
      <c r="G107" s="29"/>
      <c r="H107" s="29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116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5"/>
      <c r="D109" s="35"/>
      <c r="E109" s="64" t="str">
        <f>E9</f>
        <v>0 - VRN</v>
      </c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5"/>
      <c r="E111" s="35"/>
      <c r="F111" s="24" t="str">
        <f>F12</f>
        <v>Luby</v>
      </c>
      <c r="G111" s="35"/>
      <c r="H111" s="35"/>
      <c r="I111" s="29" t="s">
        <v>22</v>
      </c>
      <c r="J111" s="66" t="str">
        <f>IF(J12="","",J12)</f>
        <v>15. 8. 2024</v>
      </c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5"/>
      <c r="E113" s="35"/>
      <c r="F113" s="24" t="str">
        <f>E15</f>
        <v>Město Luby</v>
      </c>
      <c r="G113" s="35"/>
      <c r="H113" s="35"/>
      <c r="I113" s="29" t="s">
        <v>30</v>
      </c>
      <c r="J113" s="33" t="str">
        <f>E21</f>
        <v>ing.Benda Jiří</v>
      </c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5"/>
      <c r="E114" s="35"/>
      <c r="F114" s="24" t="str">
        <f>IF(E18="","",E18)</f>
        <v>Vyplň údaj</v>
      </c>
      <c r="G114" s="35"/>
      <c r="H114" s="35"/>
      <c r="I114" s="29" t="s">
        <v>33</v>
      </c>
      <c r="J114" s="33" t="str">
        <f>E24</f>
        <v>Milan Hájek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49"/>
      <c r="B116" s="150"/>
      <c r="C116" s="151" t="s">
        <v>125</v>
      </c>
      <c r="D116" s="152" t="s">
        <v>61</v>
      </c>
      <c r="E116" s="152" t="s">
        <v>57</v>
      </c>
      <c r="F116" s="152" t="s">
        <v>58</v>
      </c>
      <c r="G116" s="152" t="s">
        <v>126</v>
      </c>
      <c r="H116" s="152" t="s">
        <v>127</v>
      </c>
      <c r="I116" s="152" t="s">
        <v>128</v>
      </c>
      <c r="J116" s="152" t="s">
        <v>120</v>
      </c>
      <c r="K116" s="153" t="s">
        <v>129</v>
      </c>
      <c r="L116" s="154"/>
      <c r="M116" s="83" t="s">
        <v>1</v>
      </c>
      <c r="N116" s="84" t="s">
        <v>40</v>
      </c>
      <c r="O116" s="84" t="s">
        <v>130</v>
      </c>
      <c r="P116" s="84" t="s">
        <v>131</v>
      </c>
      <c r="Q116" s="84" t="s">
        <v>132</v>
      </c>
      <c r="R116" s="84" t="s">
        <v>133</v>
      </c>
      <c r="S116" s="84" t="s">
        <v>134</v>
      </c>
      <c r="T116" s="85" t="s">
        <v>135</v>
      </c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="2" customFormat="1" ht="22.8" customHeight="1">
      <c r="A117" s="35"/>
      <c r="B117" s="36"/>
      <c r="C117" s="90" t="s">
        <v>136</v>
      </c>
      <c r="D117" s="35"/>
      <c r="E117" s="35"/>
      <c r="F117" s="35"/>
      <c r="G117" s="35"/>
      <c r="H117" s="35"/>
      <c r="I117" s="35"/>
      <c r="J117" s="155">
        <f>BK117</f>
        <v>0</v>
      </c>
      <c r="K117" s="35"/>
      <c r="L117" s="36"/>
      <c r="M117" s="86"/>
      <c r="N117" s="70"/>
      <c r="O117" s="87"/>
      <c r="P117" s="156">
        <f>P118</f>
        <v>0</v>
      </c>
      <c r="Q117" s="87"/>
      <c r="R117" s="156">
        <f>R118</f>
        <v>0</v>
      </c>
      <c r="S117" s="87"/>
      <c r="T117" s="15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6" t="s">
        <v>75</v>
      </c>
      <c r="AU117" s="16" t="s">
        <v>122</v>
      </c>
      <c r="BK117" s="158">
        <f>BK118</f>
        <v>0</v>
      </c>
    </row>
    <row r="118" s="11" customFormat="1" ht="25.92" customHeight="1">
      <c r="A118" s="11"/>
      <c r="B118" s="159"/>
      <c r="C118" s="11"/>
      <c r="D118" s="160" t="s">
        <v>75</v>
      </c>
      <c r="E118" s="161" t="s">
        <v>81</v>
      </c>
      <c r="F118" s="161" t="s">
        <v>137</v>
      </c>
      <c r="G118" s="11"/>
      <c r="H118" s="11"/>
      <c r="I118" s="162"/>
      <c r="J118" s="163">
        <f>BK118</f>
        <v>0</v>
      </c>
      <c r="K118" s="11"/>
      <c r="L118" s="159"/>
      <c r="M118" s="164"/>
      <c r="N118" s="165"/>
      <c r="O118" s="165"/>
      <c r="P118" s="166">
        <f>SUM(P119:P126)</f>
        <v>0</v>
      </c>
      <c r="Q118" s="165"/>
      <c r="R118" s="166">
        <f>SUM(R119:R126)</f>
        <v>0</v>
      </c>
      <c r="S118" s="165"/>
      <c r="T118" s="167">
        <f>SUM(T119:T126)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60" t="s">
        <v>138</v>
      </c>
      <c r="AT118" s="168" t="s">
        <v>75</v>
      </c>
      <c r="AU118" s="168" t="s">
        <v>76</v>
      </c>
      <c r="AY118" s="160" t="s">
        <v>139</v>
      </c>
      <c r="BK118" s="169">
        <f>SUM(BK119:BK126)</f>
        <v>0</v>
      </c>
    </row>
    <row r="119" s="2" customFormat="1" ht="16.5" customHeight="1">
      <c r="A119" s="35"/>
      <c r="B119" s="170"/>
      <c r="C119" s="171" t="s">
        <v>83</v>
      </c>
      <c r="D119" s="171" t="s">
        <v>140</v>
      </c>
      <c r="E119" s="172" t="s">
        <v>141</v>
      </c>
      <c r="F119" s="173" t="s">
        <v>142</v>
      </c>
      <c r="G119" s="174" t="s">
        <v>143</v>
      </c>
      <c r="H119" s="175">
        <v>1</v>
      </c>
      <c r="I119" s="176"/>
      <c r="J119" s="177">
        <f>ROUND(I119*H119,2)</f>
        <v>0</v>
      </c>
      <c r="K119" s="173" t="s">
        <v>1</v>
      </c>
      <c r="L119" s="36"/>
      <c r="M119" s="178" t="s">
        <v>1</v>
      </c>
      <c r="N119" s="179" t="s">
        <v>41</v>
      </c>
      <c r="O119" s="74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2" t="s">
        <v>144</v>
      </c>
      <c r="AT119" s="182" t="s">
        <v>140</v>
      </c>
      <c r="AU119" s="182" t="s">
        <v>83</v>
      </c>
      <c r="AY119" s="16" t="s">
        <v>139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6" t="s">
        <v>83</v>
      </c>
      <c r="BK119" s="183">
        <f>ROUND(I119*H119,2)</f>
        <v>0</v>
      </c>
      <c r="BL119" s="16" t="s">
        <v>144</v>
      </c>
      <c r="BM119" s="182" t="s">
        <v>145</v>
      </c>
    </row>
    <row r="120" s="2" customFormat="1" ht="16.5" customHeight="1">
      <c r="A120" s="35"/>
      <c r="B120" s="170"/>
      <c r="C120" s="171" t="s">
        <v>85</v>
      </c>
      <c r="D120" s="171" t="s">
        <v>140</v>
      </c>
      <c r="E120" s="172" t="s">
        <v>146</v>
      </c>
      <c r="F120" s="173" t="s">
        <v>147</v>
      </c>
      <c r="G120" s="174" t="s">
        <v>143</v>
      </c>
      <c r="H120" s="175">
        <v>1</v>
      </c>
      <c r="I120" s="176"/>
      <c r="J120" s="177">
        <f>ROUND(I120*H120,2)</f>
        <v>0</v>
      </c>
      <c r="K120" s="173" t="s">
        <v>1</v>
      </c>
      <c r="L120" s="36"/>
      <c r="M120" s="178" t="s">
        <v>1</v>
      </c>
      <c r="N120" s="179" t="s">
        <v>41</v>
      </c>
      <c r="O120" s="74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2" t="s">
        <v>144</v>
      </c>
      <c r="AT120" s="182" t="s">
        <v>140</v>
      </c>
      <c r="AU120" s="182" t="s">
        <v>83</v>
      </c>
      <c r="AY120" s="16" t="s">
        <v>139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83</v>
      </c>
      <c r="BK120" s="183">
        <f>ROUND(I120*H120,2)</f>
        <v>0</v>
      </c>
      <c r="BL120" s="16" t="s">
        <v>144</v>
      </c>
      <c r="BM120" s="182" t="s">
        <v>148</v>
      </c>
    </row>
    <row r="121" s="2" customFormat="1" ht="16.5" customHeight="1">
      <c r="A121" s="35"/>
      <c r="B121" s="170"/>
      <c r="C121" s="171" t="s">
        <v>149</v>
      </c>
      <c r="D121" s="171" t="s">
        <v>140</v>
      </c>
      <c r="E121" s="172" t="s">
        <v>150</v>
      </c>
      <c r="F121" s="173" t="s">
        <v>151</v>
      </c>
      <c r="G121" s="174" t="s">
        <v>143</v>
      </c>
      <c r="H121" s="175">
        <v>1</v>
      </c>
      <c r="I121" s="176"/>
      <c r="J121" s="177">
        <f>ROUND(I121*H121,2)</f>
        <v>0</v>
      </c>
      <c r="K121" s="173" t="s">
        <v>1</v>
      </c>
      <c r="L121" s="36"/>
      <c r="M121" s="178" t="s">
        <v>1</v>
      </c>
      <c r="N121" s="179" t="s">
        <v>41</v>
      </c>
      <c r="O121" s="74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2" t="s">
        <v>144</v>
      </c>
      <c r="AT121" s="182" t="s">
        <v>140</v>
      </c>
      <c r="AU121" s="182" t="s">
        <v>83</v>
      </c>
      <c r="AY121" s="16" t="s">
        <v>139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6" t="s">
        <v>83</v>
      </c>
      <c r="BK121" s="183">
        <f>ROUND(I121*H121,2)</f>
        <v>0</v>
      </c>
      <c r="BL121" s="16" t="s">
        <v>144</v>
      </c>
      <c r="BM121" s="182" t="s">
        <v>152</v>
      </c>
    </row>
    <row r="122" s="2" customFormat="1" ht="16.5" customHeight="1">
      <c r="A122" s="35"/>
      <c r="B122" s="170"/>
      <c r="C122" s="171" t="s">
        <v>144</v>
      </c>
      <c r="D122" s="171" t="s">
        <v>140</v>
      </c>
      <c r="E122" s="172" t="s">
        <v>153</v>
      </c>
      <c r="F122" s="173" t="s">
        <v>154</v>
      </c>
      <c r="G122" s="174" t="s">
        <v>155</v>
      </c>
      <c r="H122" s="175">
        <v>1</v>
      </c>
      <c r="I122" s="176"/>
      <c r="J122" s="177">
        <f>ROUND(I122*H122,2)</f>
        <v>0</v>
      </c>
      <c r="K122" s="173" t="s">
        <v>1</v>
      </c>
      <c r="L122" s="36"/>
      <c r="M122" s="178" t="s">
        <v>1</v>
      </c>
      <c r="N122" s="179" t="s">
        <v>41</v>
      </c>
      <c r="O122" s="74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2" t="s">
        <v>144</v>
      </c>
      <c r="AT122" s="182" t="s">
        <v>140</v>
      </c>
      <c r="AU122" s="182" t="s">
        <v>83</v>
      </c>
      <c r="AY122" s="16" t="s">
        <v>139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83</v>
      </c>
      <c r="BK122" s="183">
        <f>ROUND(I122*H122,2)</f>
        <v>0</v>
      </c>
      <c r="BL122" s="16" t="s">
        <v>144</v>
      </c>
      <c r="BM122" s="182" t="s">
        <v>156</v>
      </c>
    </row>
    <row r="123" s="2" customFormat="1" ht="16.5" customHeight="1">
      <c r="A123" s="35"/>
      <c r="B123" s="170"/>
      <c r="C123" s="171" t="s">
        <v>138</v>
      </c>
      <c r="D123" s="171" t="s">
        <v>140</v>
      </c>
      <c r="E123" s="172" t="s">
        <v>157</v>
      </c>
      <c r="F123" s="173" t="s">
        <v>158</v>
      </c>
      <c r="G123" s="174" t="s">
        <v>143</v>
      </c>
      <c r="H123" s="175">
        <v>1</v>
      </c>
      <c r="I123" s="176"/>
      <c r="J123" s="177">
        <f>ROUND(I123*H123,2)</f>
        <v>0</v>
      </c>
      <c r="K123" s="173" t="s">
        <v>1</v>
      </c>
      <c r="L123" s="36"/>
      <c r="M123" s="178" t="s">
        <v>1</v>
      </c>
      <c r="N123" s="179" t="s">
        <v>41</v>
      </c>
      <c r="O123" s="74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2" t="s">
        <v>144</v>
      </c>
      <c r="AT123" s="182" t="s">
        <v>140</v>
      </c>
      <c r="AU123" s="182" t="s">
        <v>83</v>
      </c>
      <c r="AY123" s="16" t="s">
        <v>139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6" t="s">
        <v>83</v>
      </c>
      <c r="BK123" s="183">
        <f>ROUND(I123*H123,2)</f>
        <v>0</v>
      </c>
      <c r="BL123" s="16" t="s">
        <v>144</v>
      </c>
      <c r="BM123" s="182" t="s">
        <v>159</v>
      </c>
    </row>
    <row r="124" s="2" customFormat="1" ht="16.5" customHeight="1">
      <c r="A124" s="35"/>
      <c r="B124" s="170"/>
      <c r="C124" s="171" t="s">
        <v>160</v>
      </c>
      <c r="D124" s="171" t="s">
        <v>140</v>
      </c>
      <c r="E124" s="172" t="s">
        <v>161</v>
      </c>
      <c r="F124" s="173" t="s">
        <v>162</v>
      </c>
      <c r="G124" s="174" t="s">
        <v>143</v>
      </c>
      <c r="H124" s="175">
        <v>1</v>
      </c>
      <c r="I124" s="176"/>
      <c r="J124" s="177">
        <f>ROUND(I124*H124,2)</f>
        <v>0</v>
      </c>
      <c r="K124" s="173" t="s">
        <v>1</v>
      </c>
      <c r="L124" s="36"/>
      <c r="M124" s="178" t="s">
        <v>1</v>
      </c>
      <c r="N124" s="179" t="s">
        <v>41</v>
      </c>
      <c r="O124" s="74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2" t="s">
        <v>144</v>
      </c>
      <c r="AT124" s="182" t="s">
        <v>140</v>
      </c>
      <c r="AU124" s="182" t="s">
        <v>83</v>
      </c>
      <c r="AY124" s="16" t="s">
        <v>139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83</v>
      </c>
      <c r="BK124" s="183">
        <f>ROUND(I124*H124,2)</f>
        <v>0</v>
      </c>
      <c r="BL124" s="16" t="s">
        <v>144</v>
      </c>
      <c r="BM124" s="182" t="s">
        <v>163</v>
      </c>
    </row>
    <row r="125" s="2" customFormat="1" ht="16.5" customHeight="1">
      <c r="A125" s="35"/>
      <c r="B125" s="170"/>
      <c r="C125" s="171" t="s">
        <v>164</v>
      </c>
      <c r="D125" s="171" t="s">
        <v>140</v>
      </c>
      <c r="E125" s="172" t="s">
        <v>165</v>
      </c>
      <c r="F125" s="173" t="s">
        <v>166</v>
      </c>
      <c r="G125" s="174" t="s">
        <v>143</v>
      </c>
      <c r="H125" s="175">
        <v>1</v>
      </c>
      <c r="I125" s="176"/>
      <c r="J125" s="177">
        <f>ROUND(I125*H125,2)</f>
        <v>0</v>
      </c>
      <c r="K125" s="173" t="s">
        <v>1</v>
      </c>
      <c r="L125" s="36"/>
      <c r="M125" s="178" t="s">
        <v>1</v>
      </c>
      <c r="N125" s="179" t="s">
        <v>41</v>
      </c>
      <c r="O125" s="74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2" t="s">
        <v>144</v>
      </c>
      <c r="AT125" s="182" t="s">
        <v>140</v>
      </c>
      <c r="AU125" s="182" t="s">
        <v>83</v>
      </c>
      <c r="AY125" s="16" t="s">
        <v>139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83</v>
      </c>
      <c r="BK125" s="183">
        <f>ROUND(I125*H125,2)</f>
        <v>0</v>
      </c>
      <c r="BL125" s="16" t="s">
        <v>144</v>
      </c>
      <c r="BM125" s="182" t="s">
        <v>167</v>
      </c>
    </row>
    <row r="126" s="2" customFormat="1" ht="16.5" customHeight="1">
      <c r="A126" s="35"/>
      <c r="B126" s="170"/>
      <c r="C126" s="171" t="s">
        <v>168</v>
      </c>
      <c r="D126" s="171" t="s">
        <v>140</v>
      </c>
      <c r="E126" s="172" t="s">
        <v>169</v>
      </c>
      <c r="F126" s="173" t="s">
        <v>170</v>
      </c>
      <c r="G126" s="174" t="s">
        <v>143</v>
      </c>
      <c r="H126" s="175">
        <v>1</v>
      </c>
      <c r="I126" s="176"/>
      <c r="J126" s="177">
        <f>ROUND(I126*H126,2)</f>
        <v>0</v>
      </c>
      <c r="K126" s="173" t="s">
        <v>1</v>
      </c>
      <c r="L126" s="36"/>
      <c r="M126" s="184" t="s">
        <v>1</v>
      </c>
      <c r="N126" s="185" t="s">
        <v>41</v>
      </c>
      <c r="O126" s="186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144</v>
      </c>
      <c r="AT126" s="182" t="s">
        <v>140</v>
      </c>
      <c r="AU126" s="182" t="s">
        <v>83</v>
      </c>
      <c r="AY126" s="16" t="s">
        <v>139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83</v>
      </c>
      <c r="BK126" s="183">
        <f>ROUND(I126*H126,2)</f>
        <v>0</v>
      </c>
      <c r="BL126" s="16" t="s">
        <v>144</v>
      </c>
      <c r="BM126" s="182" t="s">
        <v>171</v>
      </c>
    </row>
    <row r="127" s="2" customFormat="1" ht="6.96" customHeight="1">
      <c r="A127" s="35"/>
      <c r="B127" s="57"/>
      <c r="C127" s="58"/>
      <c r="D127" s="58"/>
      <c r="E127" s="58"/>
      <c r="F127" s="58"/>
      <c r="G127" s="58"/>
      <c r="H127" s="58"/>
      <c r="I127" s="58"/>
      <c r="J127" s="58"/>
      <c r="K127" s="58"/>
      <c r="L127" s="36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115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MÚ Luby boční vstup a vestavba výtahu</v>
      </c>
      <c r="F7" s="29"/>
      <c r="G7" s="29"/>
      <c r="H7" s="29"/>
      <c r="L7" s="19"/>
    </row>
    <row r="8" s="1" customFormat="1" ht="12" customHeight="1">
      <c r="B8" s="19"/>
      <c r="D8" s="29" t="s">
        <v>116</v>
      </c>
      <c r="L8" s="19"/>
    </row>
    <row r="9" s="2" customFormat="1" ht="16.5" customHeight="1">
      <c r="A9" s="35"/>
      <c r="B9" s="36"/>
      <c r="C9" s="35"/>
      <c r="D9" s="35"/>
      <c r="E9" s="126" t="s">
        <v>172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173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174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15. 8. 2024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ROUND(J133,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ROUND((SUM(BE133:BE307)),  2)</f>
        <v>0</v>
      </c>
      <c r="G35" s="35"/>
      <c r="H35" s="35"/>
      <c r="I35" s="133">
        <v>0.20999999999999999</v>
      </c>
      <c r="J35" s="132">
        <f>ROUND(((SUM(BE133:BE307))*I35),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ROUND((SUM(BF133:BF307)),  2)</f>
        <v>0</v>
      </c>
      <c r="G36" s="35"/>
      <c r="H36" s="35"/>
      <c r="I36" s="133">
        <v>0.12</v>
      </c>
      <c r="J36" s="132">
        <f>ROUND(((SUM(BF133:BF307))*I36),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ROUND((SUM(BG133:BG307)),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ROUND((SUM(BH133:BH307)),  2)</f>
        <v>0</v>
      </c>
      <c r="G38" s="35"/>
      <c r="H38" s="35"/>
      <c r="I38" s="133">
        <v>0.12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ROUND((SUM(BI133:BI307)),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MÚ Luby boční vstup a vestavba výtahu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116</v>
      </c>
      <c r="L86" s="19"/>
    </row>
    <row r="87" s="2" customFormat="1" ht="16.5" customHeight="1">
      <c r="A87" s="35"/>
      <c r="B87" s="36"/>
      <c r="C87" s="35"/>
      <c r="D87" s="35"/>
      <c r="E87" s="126" t="s">
        <v>172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173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10 - boční vstup - stavební část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Luby</v>
      </c>
      <c r="G91" s="35"/>
      <c r="H91" s="35"/>
      <c r="I91" s="29" t="s">
        <v>22</v>
      </c>
      <c r="J91" s="66" t="str">
        <f>IF(J14="","",J14)</f>
        <v>15. 8. 2024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Luby</v>
      </c>
      <c r="G93" s="35"/>
      <c r="H93" s="35"/>
      <c r="I93" s="29" t="s">
        <v>30</v>
      </c>
      <c r="J93" s="33" t="str">
        <f>E23</f>
        <v>ing.Benda Jiří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119</v>
      </c>
      <c r="D96" s="134"/>
      <c r="E96" s="134"/>
      <c r="F96" s="134"/>
      <c r="G96" s="134"/>
      <c r="H96" s="134"/>
      <c r="I96" s="134"/>
      <c r="J96" s="143" t="s">
        <v>120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121</v>
      </c>
      <c r="D98" s="35"/>
      <c r="E98" s="35"/>
      <c r="F98" s="35"/>
      <c r="G98" s="35"/>
      <c r="H98" s="35"/>
      <c r="I98" s="35"/>
      <c r="J98" s="93">
        <f>J133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122</v>
      </c>
    </row>
    <row r="99" s="9" customFormat="1" ht="24.96" customHeight="1">
      <c r="A99" s="9"/>
      <c r="B99" s="145"/>
      <c r="C99" s="9"/>
      <c r="D99" s="146" t="s">
        <v>175</v>
      </c>
      <c r="E99" s="147"/>
      <c r="F99" s="147"/>
      <c r="G99" s="147"/>
      <c r="H99" s="147"/>
      <c r="I99" s="147"/>
      <c r="J99" s="148">
        <f>J134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189"/>
      <c r="C100" s="12"/>
      <c r="D100" s="190" t="s">
        <v>176</v>
      </c>
      <c r="E100" s="191"/>
      <c r="F100" s="191"/>
      <c r="G100" s="191"/>
      <c r="H100" s="191"/>
      <c r="I100" s="191"/>
      <c r="J100" s="192">
        <f>J135</f>
        <v>0</v>
      </c>
      <c r="K100" s="12"/>
      <c r="L100" s="18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189"/>
      <c r="C101" s="12"/>
      <c r="D101" s="190" t="s">
        <v>177</v>
      </c>
      <c r="E101" s="191"/>
      <c r="F101" s="191"/>
      <c r="G101" s="191"/>
      <c r="H101" s="191"/>
      <c r="I101" s="191"/>
      <c r="J101" s="192">
        <f>J161</f>
        <v>0</v>
      </c>
      <c r="K101" s="12"/>
      <c r="L101" s="189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189"/>
      <c r="C102" s="12"/>
      <c r="D102" s="190" t="s">
        <v>178</v>
      </c>
      <c r="E102" s="191"/>
      <c r="F102" s="191"/>
      <c r="G102" s="191"/>
      <c r="H102" s="191"/>
      <c r="I102" s="191"/>
      <c r="J102" s="192">
        <f>J190</f>
        <v>0</v>
      </c>
      <c r="K102" s="12"/>
      <c r="L102" s="18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189"/>
      <c r="C103" s="12"/>
      <c r="D103" s="190" t="s">
        <v>179</v>
      </c>
      <c r="E103" s="191"/>
      <c r="F103" s="191"/>
      <c r="G103" s="191"/>
      <c r="H103" s="191"/>
      <c r="I103" s="191"/>
      <c r="J103" s="192">
        <f>J210</f>
        <v>0</v>
      </c>
      <c r="K103" s="12"/>
      <c r="L103" s="189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189"/>
      <c r="C104" s="12"/>
      <c r="D104" s="190" t="s">
        <v>180</v>
      </c>
      <c r="E104" s="191"/>
      <c r="F104" s="191"/>
      <c r="G104" s="191"/>
      <c r="H104" s="191"/>
      <c r="I104" s="191"/>
      <c r="J104" s="192">
        <f>J222</f>
        <v>0</v>
      </c>
      <c r="K104" s="12"/>
      <c r="L104" s="189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9" customFormat="1" ht="24.96" customHeight="1">
      <c r="A105" s="9"/>
      <c r="B105" s="145"/>
      <c r="C105" s="9"/>
      <c r="D105" s="146" t="s">
        <v>181</v>
      </c>
      <c r="E105" s="147"/>
      <c r="F105" s="147"/>
      <c r="G105" s="147"/>
      <c r="H105" s="147"/>
      <c r="I105" s="147"/>
      <c r="J105" s="148">
        <f>J224</f>
        <v>0</v>
      </c>
      <c r="K105" s="9"/>
      <c r="L105" s="14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2" customFormat="1" ht="19.92" customHeight="1">
      <c r="A106" s="12"/>
      <c r="B106" s="189"/>
      <c r="C106" s="12"/>
      <c r="D106" s="190" t="s">
        <v>182</v>
      </c>
      <c r="E106" s="191"/>
      <c r="F106" s="191"/>
      <c r="G106" s="191"/>
      <c r="H106" s="191"/>
      <c r="I106" s="191"/>
      <c r="J106" s="192">
        <f>J225</f>
        <v>0</v>
      </c>
      <c r="K106" s="12"/>
      <c r="L106" s="189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189"/>
      <c r="C107" s="12"/>
      <c r="D107" s="190" t="s">
        <v>183</v>
      </c>
      <c r="E107" s="191"/>
      <c r="F107" s="191"/>
      <c r="G107" s="191"/>
      <c r="H107" s="191"/>
      <c r="I107" s="191"/>
      <c r="J107" s="192">
        <f>J245</f>
        <v>0</v>
      </c>
      <c r="K107" s="12"/>
      <c r="L107" s="189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189"/>
      <c r="C108" s="12"/>
      <c r="D108" s="190" t="s">
        <v>184</v>
      </c>
      <c r="E108" s="191"/>
      <c r="F108" s="191"/>
      <c r="G108" s="191"/>
      <c r="H108" s="191"/>
      <c r="I108" s="191"/>
      <c r="J108" s="192">
        <f>J251</f>
        <v>0</v>
      </c>
      <c r="K108" s="12"/>
      <c r="L108" s="189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12" customFormat="1" ht="19.92" customHeight="1">
      <c r="A109" s="12"/>
      <c r="B109" s="189"/>
      <c r="C109" s="12"/>
      <c r="D109" s="190" t="s">
        <v>185</v>
      </c>
      <c r="E109" s="191"/>
      <c r="F109" s="191"/>
      <c r="G109" s="191"/>
      <c r="H109" s="191"/>
      <c r="I109" s="191"/>
      <c r="J109" s="192">
        <f>J256</f>
        <v>0</v>
      </c>
      <c r="K109" s="12"/>
      <c r="L109" s="189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="12" customFormat="1" ht="19.92" customHeight="1">
      <c r="A110" s="12"/>
      <c r="B110" s="189"/>
      <c r="C110" s="12"/>
      <c r="D110" s="190" t="s">
        <v>186</v>
      </c>
      <c r="E110" s="191"/>
      <c r="F110" s="191"/>
      <c r="G110" s="191"/>
      <c r="H110" s="191"/>
      <c r="I110" s="191"/>
      <c r="J110" s="192">
        <f>J274</f>
        <v>0</v>
      </c>
      <c r="K110" s="12"/>
      <c r="L110" s="189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="12" customFormat="1" ht="19.92" customHeight="1">
      <c r="A111" s="12"/>
      <c r="B111" s="189"/>
      <c r="C111" s="12"/>
      <c r="D111" s="190" t="s">
        <v>187</v>
      </c>
      <c r="E111" s="191"/>
      <c r="F111" s="191"/>
      <c r="G111" s="191"/>
      <c r="H111" s="191"/>
      <c r="I111" s="191"/>
      <c r="J111" s="192">
        <f>J302</f>
        <v>0</v>
      </c>
      <c r="K111" s="12"/>
      <c r="L111" s="189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="2" customFormat="1" ht="21.84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124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5"/>
      <c r="D121" s="35"/>
      <c r="E121" s="126" t="str">
        <f>E7</f>
        <v>MÚ Luby boční vstup a vestavba výtahu</v>
      </c>
      <c r="F121" s="29"/>
      <c r="G121" s="29"/>
      <c r="H121" s="29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" customFormat="1" ht="12" customHeight="1">
      <c r="B122" s="19"/>
      <c r="C122" s="29" t="s">
        <v>116</v>
      </c>
      <c r="L122" s="19"/>
    </row>
    <row r="123" s="2" customFormat="1" ht="16.5" customHeight="1">
      <c r="A123" s="35"/>
      <c r="B123" s="36"/>
      <c r="C123" s="35"/>
      <c r="D123" s="35"/>
      <c r="E123" s="126" t="s">
        <v>172</v>
      </c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173</v>
      </c>
      <c r="D124" s="35"/>
      <c r="E124" s="35"/>
      <c r="F124" s="35"/>
      <c r="G124" s="35"/>
      <c r="H124" s="35"/>
      <c r="I124" s="35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5"/>
      <c r="D125" s="35"/>
      <c r="E125" s="64" t="str">
        <f>E11</f>
        <v>10 - boční vstup - stavební část</v>
      </c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5"/>
      <c r="D126" s="35"/>
      <c r="E126" s="35"/>
      <c r="F126" s="35"/>
      <c r="G126" s="35"/>
      <c r="H126" s="35"/>
      <c r="I126" s="35"/>
      <c r="J126" s="35"/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5"/>
      <c r="E127" s="35"/>
      <c r="F127" s="24" t="str">
        <f>F14</f>
        <v>Luby</v>
      </c>
      <c r="G127" s="35"/>
      <c r="H127" s="35"/>
      <c r="I127" s="29" t="s">
        <v>22</v>
      </c>
      <c r="J127" s="66" t="str">
        <f>IF(J14="","",J14)</f>
        <v>15. 8. 2024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5"/>
      <c r="E129" s="35"/>
      <c r="F129" s="24" t="str">
        <f>E17</f>
        <v>Město Luby</v>
      </c>
      <c r="G129" s="35"/>
      <c r="H129" s="35"/>
      <c r="I129" s="29" t="s">
        <v>30</v>
      </c>
      <c r="J129" s="33" t="str">
        <f>E23</f>
        <v>ing.Benda Jiří</v>
      </c>
      <c r="K129" s="35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5"/>
      <c r="E130" s="35"/>
      <c r="F130" s="24" t="str">
        <f>IF(E20="","",E20)</f>
        <v>Vyplň údaj</v>
      </c>
      <c r="G130" s="35"/>
      <c r="H130" s="35"/>
      <c r="I130" s="29" t="s">
        <v>33</v>
      </c>
      <c r="J130" s="33" t="str">
        <f>E26</f>
        <v>Milan Hájek</v>
      </c>
      <c r="K130" s="35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5"/>
      <c r="D131" s="35"/>
      <c r="E131" s="35"/>
      <c r="F131" s="35"/>
      <c r="G131" s="35"/>
      <c r="H131" s="35"/>
      <c r="I131" s="35"/>
      <c r="J131" s="35"/>
      <c r="K131" s="35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0" customFormat="1" ht="29.28" customHeight="1">
      <c r="A132" s="149"/>
      <c r="B132" s="150"/>
      <c r="C132" s="151" t="s">
        <v>125</v>
      </c>
      <c r="D132" s="152" t="s">
        <v>61</v>
      </c>
      <c r="E132" s="152" t="s">
        <v>57</v>
      </c>
      <c r="F132" s="152" t="s">
        <v>58</v>
      </c>
      <c r="G132" s="152" t="s">
        <v>126</v>
      </c>
      <c r="H132" s="152" t="s">
        <v>127</v>
      </c>
      <c r="I132" s="152" t="s">
        <v>128</v>
      </c>
      <c r="J132" s="152" t="s">
        <v>120</v>
      </c>
      <c r="K132" s="153" t="s">
        <v>129</v>
      </c>
      <c r="L132" s="154"/>
      <c r="M132" s="83" t="s">
        <v>1</v>
      </c>
      <c r="N132" s="84" t="s">
        <v>40</v>
      </c>
      <c r="O132" s="84" t="s">
        <v>130</v>
      </c>
      <c r="P132" s="84" t="s">
        <v>131</v>
      </c>
      <c r="Q132" s="84" t="s">
        <v>132</v>
      </c>
      <c r="R132" s="84" t="s">
        <v>133</v>
      </c>
      <c r="S132" s="84" t="s">
        <v>134</v>
      </c>
      <c r="T132" s="85" t="s">
        <v>135</v>
      </c>
      <c r="U132" s="14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/>
    </row>
    <row r="133" s="2" customFormat="1" ht="22.8" customHeight="1">
      <c r="A133" s="35"/>
      <c r="B133" s="36"/>
      <c r="C133" s="90" t="s">
        <v>136</v>
      </c>
      <c r="D133" s="35"/>
      <c r="E133" s="35"/>
      <c r="F133" s="35"/>
      <c r="G133" s="35"/>
      <c r="H133" s="35"/>
      <c r="I133" s="35"/>
      <c r="J133" s="155">
        <f>BK133</f>
        <v>0</v>
      </c>
      <c r="K133" s="35"/>
      <c r="L133" s="36"/>
      <c r="M133" s="86"/>
      <c r="N133" s="70"/>
      <c r="O133" s="87"/>
      <c r="P133" s="156">
        <f>P134+P224</f>
        <v>0</v>
      </c>
      <c r="Q133" s="87"/>
      <c r="R133" s="156">
        <f>R134+R224</f>
        <v>24.845559940000001</v>
      </c>
      <c r="S133" s="87"/>
      <c r="T133" s="157">
        <f>T134+T224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75</v>
      </c>
      <c r="AU133" s="16" t="s">
        <v>122</v>
      </c>
      <c r="BK133" s="158">
        <f>BK134+BK224</f>
        <v>0</v>
      </c>
    </row>
    <row r="134" s="11" customFormat="1" ht="25.92" customHeight="1">
      <c r="A134" s="11"/>
      <c r="B134" s="159"/>
      <c r="C134" s="11"/>
      <c r="D134" s="160" t="s">
        <v>75</v>
      </c>
      <c r="E134" s="161" t="s">
        <v>188</v>
      </c>
      <c r="F134" s="161" t="s">
        <v>189</v>
      </c>
      <c r="G134" s="11"/>
      <c r="H134" s="11"/>
      <c r="I134" s="162"/>
      <c r="J134" s="163">
        <f>BK134</f>
        <v>0</v>
      </c>
      <c r="K134" s="11"/>
      <c r="L134" s="159"/>
      <c r="M134" s="164"/>
      <c r="N134" s="165"/>
      <c r="O134" s="165"/>
      <c r="P134" s="166">
        <f>P135+P161+P190+P210+P222</f>
        <v>0</v>
      </c>
      <c r="Q134" s="165"/>
      <c r="R134" s="166">
        <f>R135+R161+R190+R210+R222</f>
        <v>23.513604820000001</v>
      </c>
      <c r="S134" s="165"/>
      <c r="T134" s="167">
        <f>T135+T161+T190+T210+T222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160" t="s">
        <v>83</v>
      </c>
      <c r="AT134" s="168" t="s">
        <v>75</v>
      </c>
      <c r="AU134" s="168" t="s">
        <v>76</v>
      </c>
      <c r="AY134" s="160" t="s">
        <v>139</v>
      </c>
      <c r="BK134" s="169">
        <f>BK135+BK161+BK190+BK210+BK222</f>
        <v>0</v>
      </c>
    </row>
    <row r="135" s="11" customFormat="1" ht="22.8" customHeight="1">
      <c r="A135" s="11"/>
      <c r="B135" s="159"/>
      <c r="C135" s="11"/>
      <c r="D135" s="160" t="s">
        <v>75</v>
      </c>
      <c r="E135" s="193" t="s">
        <v>83</v>
      </c>
      <c r="F135" s="193" t="s">
        <v>190</v>
      </c>
      <c r="G135" s="11"/>
      <c r="H135" s="11"/>
      <c r="I135" s="162"/>
      <c r="J135" s="194">
        <f>BK135</f>
        <v>0</v>
      </c>
      <c r="K135" s="11"/>
      <c r="L135" s="159"/>
      <c r="M135" s="164"/>
      <c r="N135" s="165"/>
      <c r="O135" s="165"/>
      <c r="P135" s="166">
        <f>SUM(P136:P160)</f>
        <v>0</v>
      </c>
      <c r="Q135" s="165"/>
      <c r="R135" s="166">
        <f>SUM(R136:R160)</f>
        <v>0</v>
      </c>
      <c r="S135" s="165"/>
      <c r="T135" s="167">
        <f>SUM(T136:T160)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60" t="s">
        <v>83</v>
      </c>
      <c r="AT135" s="168" t="s">
        <v>75</v>
      </c>
      <c r="AU135" s="168" t="s">
        <v>83</v>
      </c>
      <c r="AY135" s="160" t="s">
        <v>139</v>
      </c>
      <c r="BK135" s="169">
        <f>SUM(BK136:BK160)</f>
        <v>0</v>
      </c>
    </row>
    <row r="136" s="2" customFormat="1" ht="33" customHeight="1">
      <c r="A136" s="35"/>
      <c r="B136" s="170"/>
      <c r="C136" s="171" t="s">
        <v>83</v>
      </c>
      <c r="D136" s="171" t="s">
        <v>140</v>
      </c>
      <c r="E136" s="172" t="s">
        <v>191</v>
      </c>
      <c r="F136" s="173" t="s">
        <v>192</v>
      </c>
      <c r="G136" s="174" t="s">
        <v>193</v>
      </c>
      <c r="H136" s="175">
        <v>3</v>
      </c>
      <c r="I136" s="176"/>
      <c r="J136" s="177">
        <f>ROUND(I136*H136,2)</f>
        <v>0</v>
      </c>
      <c r="K136" s="173" t="s">
        <v>194</v>
      </c>
      <c r="L136" s="36"/>
      <c r="M136" s="178" t="s">
        <v>1</v>
      </c>
      <c r="N136" s="179" t="s">
        <v>41</v>
      </c>
      <c r="O136" s="74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144</v>
      </c>
      <c r="AT136" s="182" t="s">
        <v>140</v>
      </c>
      <c r="AU136" s="182" t="s">
        <v>85</v>
      </c>
      <c r="AY136" s="16" t="s">
        <v>139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83</v>
      </c>
      <c r="BK136" s="183">
        <f>ROUND(I136*H136,2)</f>
        <v>0</v>
      </c>
      <c r="BL136" s="16" t="s">
        <v>144</v>
      </c>
      <c r="BM136" s="182" t="s">
        <v>195</v>
      </c>
    </row>
    <row r="137" s="13" customFormat="1">
      <c r="A137" s="13"/>
      <c r="B137" s="195"/>
      <c r="C137" s="13"/>
      <c r="D137" s="196" t="s">
        <v>196</v>
      </c>
      <c r="E137" s="197" t="s">
        <v>1</v>
      </c>
      <c r="F137" s="198" t="s">
        <v>197</v>
      </c>
      <c r="G137" s="13"/>
      <c r="H137" s="199">
        <v>3</v>
      </c>
      <c r="I137" s="200"/>
      <c r="J137" s="13"/>
      <c r="K137" s="13"/>
      <c r="L137" s="195"/>
      <c r="M137" s="201"/>
      <c r="N137" s="202"/>
      <c r="O137" s="202"/>
      <c r="P137" s="202"/>
      <c r="Q137" s="202"/>
      <c r="R137" s="202"/>
      <c r="S137" s="202"/>
      <c r="T137" s="20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7" t="s">
        <v>196</v>
      </c>
      <c r="AU137" s="197" t="s">
        <v>85</v>
      </c>
      <c r="AV137" s="13" t="s">
        <v>85</v>
      </c>
      <c r="AW137" s="13" t="s">
        <v>32</v>
      </c>
      <c r="AX137" s="13" t="s">
        <v>83</v>
      </c>
      <c r="AY137" s="197" t="s">
        <v>139</v>
      </c>
    </row>
    <row r="138" s="2" customFormat="1" ht="33" customHeight="1">
      <c r="A138" s="35"/>
      <c r="B138" s="170"/>
      <c r="C138" s="171" t="s">
        <v>85</v>
      </c>
      <c r="D138" s="171" t="s">
        <v>140</v>
      </c>
      <c r="E138" s="172" t="s">
        <v>198</v>
      </c>
      <c r="F138" s="173" t="s">
        <v>199</v>
      </c>
      <c r="G138" s="174" t="s">
        <v>193</v>
      </c>
      <c r="H138" s="175">
        <v>4.8310000000000004</v>
      </c>
      <c r="I138" s="176"/>
      <c r="J138" s="177">
        <f>ROUND(I138*H138,2)</f>
        <v>0</v>
      </c>
      <c r="K138" s="173" t="s">
        <v>194</v>
      </c>
      <c r="L138" s="36"/>
      <c r="M138" s="178" t="s">
        <v>1</v>
      </c>
      <c r="N138" s="179" t="s">
        <v>41</v>
      </c>
      <c r="O138" s="74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144</v>
      </c>
      <c r="AT138" s="182" t="s">
        <v>140</v>
      </c>
      <c r="AU138" s="182" t="s">
        <v>85</v>
      </c>
      <c r="AY138" s="16" t="s">
        <v>139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83</v>
      </c>
      <c r="BK138" s="183">
        <f>ROUND(I138*H138,2)</f>
        <v>0</v>
      </c>
      <c r="BL138" s="16" t="s">
        <v>144</v>
      </c>
      <c r="BM138" s="182" t="s">
        <v>200</v>
      </c>
    </row>
    <row r="139" s="13" customFormat="1">
      <c r="A139" s="13"/>
      <c r="B139" s="195"/>
      <c r="C139" s="13"/>
      <c r="D139" s="196" t="s">
        <v>196</v>
      </c>
      <c r="E139" s="197" t="s">
        <v>1</v>
      </c>
      <c r="F139" s="198" t="s">
        <v>201</v>
      </c>
      <c r="G139" s="13"/>
      <c r="H139" s="199">
        <v>1.258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196</v>
      </c>
      <c r="AU139" s="197" t="s">
        <v>85</v>
      </c>
      <c r="AV139" s="13" t="s">
        <v>85</v>
      </c>
      <c r="AW139" s="13" t="s">
        <v>32</v>
      </c>
      <c r="AX139" s="13" t="s">
        <v>76</v>
      </c>
      <c r="AY139" s="197" t="s">
        <v>139</v>
      </c>
    </row>
    <row r="140" s="13" customFormat="1">
      <c r="A140" s="13"/>
      <c r="B140" s="195"/>
      <c r="C140" s="13"/>
      <c r="D140" s="196" t="s">
        <v>196</v>
      </c>
      <c r="E140" s="197" t="s">
        <v>1</v>
      </c>
      <c r="F140" s="198" t="s">
        <v>202</v>
      </c>
      <c r="G140" s="13"/>
      <c r="H140" s="199">
        <v>2.5019999999999998</v>
      </c>
      <c r="I140" s="200"/>
      <c r="J140" s="13"/>
      <c r="K140" s="13"/>
      <c r="L140" s="195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7" t="s">
        <v>196</v>
      </c>
      <c r="AU140" s="197" t="s">
        <v>85</v>
      </c>
      <c r="AV140" s="13" t="s">
        <v>85</v>
      </c>
      <c r="AW140" s="13" t="s">
        <v>32</v>
      </c>
      <c r="AX140" s="13" t="s">
        <v>76</v>
      </c>
      <c r="AY140" s="197" t="s">
        <v>139</v>
      </c>
    </row>
    <row r="141" s="13" customFormat="1">
      <c r="A141" s="13"/>
      <c r="B141" s="195"/>
      <c r="C141" s="13"/>
      <c r="D141" s="196" t="s">
        <v>196</v>
      </c>
      <c r="E141" s="197" t="s">
        <v>1</v>
      </c>
      <c r="F141" s="198" t="s">
        <v>203</v>
      </c>
      <c r="G141" s="13"/>
      <c r="H141" s="199">
        <v>1.071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196</v>
      </c>
      <c r="AU141" s="197" t="s">
        <v>85</v>
      </c>
      <c r="AV141" s="13" t="s">
        <v>85</v>
      </c>
      <c r="AW141" s="13" t="s">
        <v>32</v>
      </c>
      <c r="AX141" s="13" t="s">
        <v>76</v>
      </c>
      <c r="AY141" s="197" t="s">
        <v>139</v>
      </c>
    </row>
    <row r="142" s="2" customFormat="1" ht="33" customHeight="1">
      <c r="A142" s="35"/>
      <c r="B142" s="170"/>
      <c r="C142" s="171" t="s">
        <v>149</v>
      </c>
      <c r="D142" s="171" t="s">
        <v>140</v>
      </c>
      <c r="E142" s="172" t="s">
        <v>204</v>
      </c>
      <c r="F142" s="173" t="s">
        <v>205</v>
      </c>
      <c r="G142" s="174" t="s">
        <v>193</v>
      </c>
      <c r="H142" s="175">
        <v>2.0699999999999998</v>
      </c>
      <c r="I142" s="176"/>
      <c r="J142" s="177">
        <f>ROUND(I142*H142,2)</f>
        <v>0</v>
      </c>
      <c r="K142" s="173" t="s">
        <v>194</v>
      </c>
      <c r="L142" s="36"/>
      <c r="M142" s="178" t="s">
        <v>1</v>
      </c>
      <c r="N142" s="179" t="s">
        <v>41</v>
      </c>
      <c r="O142" s="74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2" t="s">
        <v>144</v>
      </c>
      <c r="AT142" s="182" t="s">
        <v>140</v>
      </c>
      <c r="AU142" s="182" t="s">
        <v>85</v>
      </c>
      <c r="AY142" s="16" t="s">
        <v>139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83</v>
      </c>
      <c r="BK142" s="183">
        <f>ROUND(I142*H142,2)</f>
        <v>0</v>
      </c>
      <c r="BL142" s="16" t="s">
        <v>144</v>
      </c>
      <c r="BM142" s="182" t="s">
        <v>206</v>
      </c>
    </row>
    <row r="143" s="13" customFormat="1">
      <c r="A143" s="13"/>
      <c r="B143" s="195"/>
      <c r="C143" s="13"/>
      <c r="D143" s="196" t="s">
        <v>196</v>
      </c>
      <c r="E143" s="197" t="s">
        <v>1</v>
      </c>
      <c r="F143" s="198" t="s">
        <v>207</v>
      </c>
      <c r="G143" s="13"/>
      <c r="H143" s="199">
        <v>0.53900000000000003</v>
      </c>
      <c r="I143" s="200"/>
      <c r="J143" s="13"/>
      <c r="K143" s="13"/>
      <c r="L143" s="195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7" t="s">
        <v>196</v>
      </c>
      <c r="AU143" s="197" t="s">
        <v>85</v>
      </c>
      <c r="AV143" s="13" t="s">
        <v>85</v>
      </c>
      <c r="AW143" s="13" t="s">
        <v>32</v>
      </c>
      <c r="AX143" s="13" t="s">
        <v>76</v>
      </c>
      <c r="AY143" s="197" t="s">
        <v>139</v>
      </c>
    </row>
    <row r="144" s="13" customFormat="1">
      <c r="A144" s="13"/>
      <c r="B144" s="195"/>
      <c r="C144" s="13"/>
      <c r="D144" s="196" t="s">
        <v>196</v>
      </c>
      <c r="E144" s="197" t="s">
        <v>1</v>
      </c>
      <c r="F144" s="198" t="s">
        <v>208</v>
      </c>
      <c r="G144" s="13"/>
      <c r="H144" s="199">
        <v>1.0720000000000001</v>
      </c>
      <c r="I144" s="200"/>
      <c r="J144" s="13"/>
      <c r="K144" s="13"/>
      <c r="L144" s="195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196</v>
      </c>
      <c r="AU144" s="197" t="s">
        <v>85</v>
      </c>
      <c r="AV144" s="13" t="s">
        <v>85</v>
      </c>
      <c r="AW144" s="13" t="s">
        <v>32</v>
      </c>
      <c r="AX144" s="13" t="s">
        <v>76</v>
      </c>
      <c r="AY144" s="197" t="s">
        <v>139</v>
      </c>
    </row>
    <row r="145" s="13" customFormat="1">
      <c r="A145" s="13"/>
      <c r="B145" s="195"/>
      <c r="C145" s="13"/>
      <c r="D145" s="196" t="s">
        <v>196</v>
      </c>
      <c r="E145" s="197" t="s">
        <v>1</v>
      </c>
      <c r="F145" s="198" t="s">
        <v>209</v>
      </c>
      <c r="G145" s="13"/>
      <c r="H145" s="199">
        <v>0.45900000000000002</v>
      </c>
      <c r="I145" s="200"/>
      <c r="J145" s="13"/>
      <c r="K145" s="13"/>
      <c r="L145" s="195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196</v>
      </c>
      <c r="AU145" s="197" t="s">
        <v>85</v>
      </c>
      <c r="AV145" s="13" t="s">
        <v>85</v>
      </c>
      <c r="AW145" s="13" t="s">
        <v>32</v>
      </c>
      <c r="AX145" s="13" t="s">
        <v>76</v>
      </c>
      <c r="AY145" s="197" t="s">
        <v>139</v>
      </c>
    </row>
    <row r="146" s="2" customFormat="1" ht="37.8" customHeight="1">
      <c r="A146" s="35"/>
      <c r="B146" s="170"/>
      <c r="C146" s="171" t="s">
        <v>144</v>
      </c>
      <c r="D146" s="171" t="s">
        <v>140</v>
      </c>
      <c r="E146" s="172" t="s">
        <v>210</v>
      </c>
      <c r="F146" s="173" t="s">
        <v>211</v>
      </c>
      <c r="G146" s="174" t="s">
        <v>193</v>
      </c>
      <c r="H146" s="175">
        <v>1.381</v>
      </c>
      <c r="I146" s="176"/>
      <c r="J146" s="177">
        <f>ROUND(I146*H146,2)</f>
        <v>0</v>
      </c>
      <c r="K146" s="173" t="s">
        <v>194</v>
      </c>
      <c r="L146" s="36"/>
      <c r="M146" s="178" t="s">
        <v>1</v>
      </c>
      <c r="N146" s="179" t="s">
        <v>41</v>
      </c>
      <c r="O146" s="74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144</v>
      </c>
      <c r="AT146" s="182" t="s">
        <v>140</v>
      </c>
      <c r="AU146" s="182" t="s">
        <v>85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83</v>
      </c>
      <c r="BK146" s="183">
        <f>ROUND(I146*H146,2)</f>
        <v>0</v>
      </c>
      <c r="BL146" s="16" t="s">
        <v>144</v>
      </c>
      <c r="BM146" s="182" t="s">
        <v>212</v>
      </c>
    </row>
    <row r="147" s="13" customFormat="1">
      <c r="A147" s="13"/>
      <c r="B147" s="195"/>
      <c r="C147" s="13"/>
      <c r="D147" s="196" t="s">
        <v>196</v>
      </c>
      <c r="E147" s="197" t="s">
        <v>1</v>
      </c>
      <c r="F147" s="198" t="s">
        <v>213</v>
      </c>
      <c r="G147" s="13"/>
      <c r="H147" s="199">
        <v>1.381</v>
      </c>
      <c r="I147" s="200"/>
      <c r="J147" s="13"/>
      <c r="K147" s="13"/>
      <c r="L147" s="195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196</v>
      </c>
      <c r="AU147" s="197" t="s">
        <v>85</v>
      </c>
      <c r="AV147" s="13" t="s">
        <v>85</v>
      </c>
      <c r="AW147" s="13" t="s">
        <v>32</v>
      </c>
      <c r="AX147" s="13" t="s">
        <v>83</v>
      </c>
      <c r="AY147" s="197" t="s">
        <v>139</v>
      </c>
    </row>
    <row r="148" s="2" customFormat="1" ht="37.8" customHeight="1">
      <c r="A148" s="35"/>
      <c r="B148" s="170"/>
      <c r="C148" s="171" t="s">
        <v>138</v>
      </c>
      <c r="D148" s="171" t="s">
        <v>140</v>
      </c>
      <c r="E148" s="172" t="s">
        <v>214</v>
      </c>
      <c r="F148" s="173" t="s">
        <v>215</v>
      </c>
      <c r="G148" s="174" t="s">
        <v>193</v>
      </c>
      <c r="H148" s="175">
        <v>2.0699999999999998</v>
      </c>
      <c r="I148" s="176"/>
      <c r="J148" s="177">
        <f>ROUND(I148*H148,2)</f>
        <v>0</v>
      </c>
      <c r="K148" s="173" t="s">
        <v>194</v>
      </c>
      <c r="L148" s="36"/>
      <c r="M148" s="178" t="s">
        <v>1</v>
      </c>
      <c r="N148" s="179" t="s">
        <v>41</v>
      </c>
      <c r="O148" s="74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144</v>
      </c>
      <c r="AT148" s="182" t="s">
        <v>140</v>
      </c>
      <c r="AU148" s="182" t="s">
        <v>85</v>
      </c>
      <c r="AY148" s="16" t="s">
        <v>139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83</v>
      </c>
      <c r="BK148" s="183">
        <f>ROUND(I148*H148,2)</f>
        <v>0</v>
      </c>
      <c r="BL148" s="16" t="s">
        <v>144</v>
      </c>
      <c r="BM148" s="182" t="s">
        <v>216</v>
      </c>
    </row>
    <row r="149" s="2" customFormat="1" ht="33" customHeight="1">
      <c r="A149" s="35"/>
      <c r="B149" s="170"/>
      <c r="C149" s="171" t="s">
        <v>160</v>
      </c>
      <c r="D149" s="171" t="s">
        <v>140</v>
      </c>
      <c r="E149" s="172" t="s">
        <v>217</v>
      </c>
      <c r="F149" s="173" t="s">
        <v>218</v>
      </c>
      <c r="G149" s="174" t="s">
        <v>219</v>
      </c>
      <c r="H149" s="175">
        <v>6.9020000000000001</v>
      </c>
      <c r="I149" s="176"/>
      <c r="J149" s="177">
        <f>ROUND(I149*H149,2)</f>
        <v>0</v>
      </c>
      <c r="K149" s="173" t="s">
        <v>194</v>
      </c>
      <c r="L149" s="36"/>
      <c r="M149" s="178" t="s">
        <v>1</v>
      </c>
      <c r="N149" s="179" t="s">
        <v>41</v>
      </c>
      <c r="O149" s="74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144</v>
      </c>
      <c r="AT149" s="182" t="s">
        <v>140</v>
      </c>
      <c r="AU149" s="182" t="s">
        <v>85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83</v>
      </c>
      <c r="BK149" s="183">
        <f>ROUND(I149*H149,2)</f>
        <v>0</v>
      </c>
      <c r="BL149" s="16" t="s">
        <v>144</v>
      </c>
      <c r="BM149" s="182" t="s">
        <v>220</v>
      </c>
    </row>
    <row r="150" s="13" customFormat="1">
      <c r="A150" s="13"/>
      <c r="B150" s="195"/>
      <c r="C150" s="13"/>
      <c r="D150" s="196" t="s">
        <v>196</v>
      </c>
      <c r="E150" s="13"/>
      <c r="F150" s="198" t="s">
        <v>221</v>
      </c>
      <c r="G150" s="13"/>
      <c r="H150" s="199">
        <v>6.9020000000000001</v>
      </c>
      <c r="I150" s="200"/>
      <c r="J150" s="13"/>
      <c r="K150" s="13"/>
      <c r="L150" s="195"/>
      <c r="M150" s="201"/>
      <c r="N150" s="202"/>
      <c r="O150" s="202"/>
      <c r="P150" s="202"/>
      <c r="Q150" s="202"/>
      <c r="R150" s="202"/>
      <c r="S150" s="202"/>
      <c r="T150" s="20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7" t="s">
        <v>196</v>
      </c>
      <c r="AU150" s="197" t="s">
        <v>85</v>
      </c>
      <c r="AV150" s="13" t="s">
        <v>85</v>
      </c>
      <c r="AW150" s="13" t="s">
        <v>3</v>
      </c>
      <c r="AX150" s="13" t="s">
        <v>83</v>
      </c>
      <c r="AY150" s="197" t="s">
        <v>139</v>
      </c>
    </row>
    <row r="151" s="2" customFormat="1" ht="16.5" customHeight="1">
      <c r="A151" s="35"/>
      <c r="B151" s="170"/>
      <c r="C151" s="171" t="s">
        <v>164</v>
      </c>
      <c r="D151" s="171" t="s">
        <v>140</v>
      </c>
      <c r="E151" s="172" t="s">
        <v>222</v>
      </c>
      <c r="F151" s="173" t="s">
        <v>223</v>
      </c>
      <c r="G151" s="174" t="s">
        <v>193</v>
      </c>
      <c r="H151" s="175">
        <v>3.4510000000000001</v>
      </c>
      <c r="I151" s="176"/>
      <c r="J151" s="177">
        <f>ROUND(I151*H151,2)</f>
        <v>0</v>
      </c>
      <c r="K151" s="173" t="s">
        <v>194</v>
      </c>
      <c r="L151" s="36"/>
      <c r="M151" s="178" t="s">
        <v>1</v>
      </c>
      <c r="N151" s="179" t="s">
        <v>41</v>
      </c>
      <c r="O151" s="74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144</v>
      </c>
      <c r="AT151" s="182" t="s">
        <v>140</v>
      </c>
      <c r="AU151" s="182" t="s">
        <v>85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83</v>
      </c>
      <c r="BK151" s="183">
        <f>ROUND(I151*H151,2)</f>
        <v>0</v>
      </c>
      <c r="BL151" s="16" t="s">
        <v>144</v>
      </c>
      <c r="BM151" s="182" t="s">
        <v>224</v>
      </c>
    </row>
    <row r="152" s="2" customFormat="1" ht="24.15" customHeight="1">
      <c r="A152" s="35"/>
      <c r="B152" s="170"/>
      <c r="C152" s="171" t="s">
        <v>168</v>
      </c>
      <c r="D152" s="171" t="s">
        <v>140</v>
      </c>
      <c r="E152" s="172" t="s">
        <v>225</v>
      </c>
      <c r="F152" s="173" t="s">
        <v>226</v>
      </c>
      <c r="G152" s="174" t="s">
        <v>193</v>
      </c>
      <c r="H152" s="175">
        <v>3.4510000000000001</v>
      </c>
      <c r="I152" s="176"/>
      <c r="J152" s="177">
        <f>ROUND(I152*H152,2)</f>
        <v>0</v>
      </c>
      <c r="K152" s="173" t="s">
        <v>194</v>
      </c>
      <c r="L152" s="36"/>
      <c r="M152" s="178" t="s">
        <v>1</v>
      </c>
      <c r="N152" s="179" t="s">
        <v>41</v>
      </c>
      <c r="O152" s="74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144</v>
      </c>
      <c r="AT152" s="182" t="s">
        <v>140</v>
      </c>
      <c r="AU152" s="182" t="s">
        <v>85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83</v>
      </c>
      <c r="BK152" s="183">
        <f>ROUND(I152*H152,2)</f>
        <v>0</v>
      </c>
      <c r="BL152" s="16" t="s">
        <v>144</v>
      </c>
      <c r="BM152" s="182" t="s">
        <v>227</v>
      </c>
    </row>
    <row r="153" s="13" customFormat="1">
      <c r="A153" s="13"/>
      <c r="B153" s="195"/>
      <c r="C153" s="13"/>
      <c r="D153" s="196" t="s">
        <v>196</v>
      </c>
      <c r="E153" s="197" t="s">
        <v>1</v>
      </c>
      <c r="F153" s="198" t="s">
        <v>228</v>
      </c>
      <c r="G153" s="13"/>
      <c r="H153" s="199">
        <v>0.89900000000000002</v>
      </c>
      <c r="I153" s="200"/>
      <c r="J153" s="13"/>
      <c r="K153" s="13"/>
      <c r="L153" s="195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7" t="s">
        <v>196</v>
      </c>
      <c r="AU153" s="197" t="s">
        <v>85</v>
      </c>
      <c r="AV153" s="13" t="s">
        <v>85</v>
      </c>
      <c r="AW153" s="13" t="s">
        <v>32</v>
      </c>
      <c r="AX153" s="13" t="s">
        <v>76</v>
      </c>
      <c r="AY153" s="197" t="s">
        <v>139</v>
      </c>
    </row>
    <row r="154" s="13" customFormat="1">
      <c r="A154" s="13"/>
      <c r="B154" s="195"/>
      <c r="C154" s="13"/>
      <c r="D154" s="196" t="s">
        <v>196</v>
      </c>
      <c r="E154" s="197" t="s">
        <v>1</v>
      </c>
      <c r="F154" s="198" t="s">
        <v>229</v>
      </c>
      <c r="G154" s="13"/>
      <c r="H154" s="199">
        <v>1.7869999999999999</v>
      </c>
      <c r="I154" s="200"/>
      <c r="J154" s="13"/>
      <c r="K154" s="13"/>
      <c r="L154" s="195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196</v>
      </c>
      <c r="AU154" s="197" t="s">
        <v>85</v>
      </c>
      <c r="AV154" s="13" t="s">
        <v>85</v>
      </c>
      <c r="AW154" s="13" t="s">
        <v>32</v>
      </c>
      <c r="AX154" s="13" t="s">
        <v>76</v>
      </c>
      <c r="AY154" s="197" t="s">
        <v>139</v>
      </c>
    </row>
    <row r="155" s="13" customFormat="1">
      <c r="A155" s="13"/>
      <c r="B155" s="195"/>
      <c r="C155" s="13"/>
      <c r="D155" s="196" t="s">
        <v>196</v>
      </c>
      <c r="E155" s="197" t="s">
        <v>1</v>
      </c>
      <c r="F155" s="198" t="s">
        <v>230</v>
      </c>
      <c r="G155" s="13"/>
      <c r="H155" s="199">
        <v>0.76500000000000001</v>
      </c>
      <c r="I155" s="200"/>
      <c r="J155" s="13"/>
      <c r="K155" s="13"/>
      <c r="L155" s="195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7" t="s">
        <v>196</v>
      </c>
      <c r="AU155" s="197" t="s">
        <v>85</v>
      </c>
      <c r="AV155" s="13" t="s">
        <v>85</v>
      </c>
      <c r="AW155" s="13" t="s">
        <v>32</v>
      </c>
      <c r="AX155" s="13" t="s">
        <v>76</v>
      </c>
      <c r="AY155" s="197" t="s">
        <v>139</v>
      </c>
    </row>
    <row r="156" s="2" customFormat="1" ht="24.15" customHeight="1">
      <c r="A156" s="35"/>
      <c r="B156" s="170"/>
      <c r="C156" s="171" t="s">
        <v>231</v>
      </c>
      <c r="D156" s="171" t="s">
        <v>140</v>
      </c>
      <c r="E156" s="172" t="s">
        <v>232</v>
      </c>
      <c r="F156" s="173" t="s">
        <v>233</v>
      </c>
      <c r="G156" s="174" t="s">
        <v>234</v>
      </c>
      <c r="H156" s="175">
        <v>4.0789999999999997</v>
      </c>
      <c r="I156" s="176"/>
      <c r="J156" s="177">
        <f>ROUND(I156*H156,2)</f>
        <v>0</v>
      </c>
      <c r="K156" s="173" t="s">
        <v>194</v>
      </c>
      <c r="L156" s="36"/>
      <c r="M156" s="178" t="s">
        <v>1</v>
      </c>
      <c r="N156" s="179" t="s">
        <v>41</v>
      </c>
      <c r="O156" s="74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144</v>
      </c>
      <c r="AT156" s="182" t="s">
        <v>140</v>
      </c>
      <c r="AU156" s="182" t="s">
        <v>85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83</v>
      </c>
      <c r="BK156" s="183">
        <f>ROUND(I156*H156,2)</f>
        <v>0</v>
      </c>
      <c r="BL156" s="16" t="s">
        <v>144</v>
      </c>
      <c r="BM156" s="182" t="s">
        <v>235</v>
      </c>
    </row>
    <row r="157" s="13" customFormat="1">
      <c r="A157" s="13"/>
      <c r="B157" s="195"/>
      <c r="C157" s="13"/>
      <c r="D157" s="196" t="s">
        <v>196</v>
      </c>
      <c r="E157" s="197" t="s">
        <v>1</v>
      </c>
      <c r="F157" s="198" t="s">
        <v>236</v>
      </c>
      <c r="G157" s="13"/>
      <c r="H157" s="199">
        <v>1.284</v>
      </c>
      <c r="I157" s="200"/>
      <c r="J157" s="13"/>
      <c r="K157" s="13"/>
      <c r="L157" s="195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196</v>
      </c>
      <c r="AU157" s="197" t="s">
        <v>85</v>
      </c>
      <c r="AV157" s="13" t="s">
        <v>85</v>
      </c>
      <c r="AW157" s="13" t="s">
        <v>32</v>
      </c>
      <c r="AX157" s="13" t="s">
        <v>76</v>
      </c>
      <c r="AY157" s="197" t="s">
        <v>139</v>
      </c>
    </row>
    <row r="158" s="13" customFormat="1">
      <c r="A158" s="13"/>
      <c r="B158" s="195"/>
      <c r="C158" s="13"/>
      <c r="D158" s="196" t="s">
        <v>196</v>
      </c>
      <c r="E158" s="197" t="s">
        <v>1</v>
      </c>
      <c r="F158" s="198" t="s">
        <v>237</v>
      </c>
      <c r="G158" s="13"/>
      <c r="H158" s="199">
        <v>0.57599999999999996</v>
      </c>
      <c r="I158" s="200"/>
      <c r="J158" s="13"/>
      <c r="K158" s="13"/>
      <c r="L158" s="195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196</v>
      </c>
      <c r="AU158" s="197" t="s">
        <v>85</v>
      </c>
      <c r="AV158" s="13" t="s">
        <v>85</v>
      </c>
      <c r="AW158" s="13" t="s">
        <v>32</v>
      </c>
      <c r="AX158" s="13" t="s">
        <v>76</v>
      </c>
      <c r="AY158" s="197" t="s">
        <v>139</v>
      </c>
    </row>
    <row r="159" s="13" customFormat="1">
      <c r="A159" s="13"/>
      <c r="B159" s="195"/>
      <c r="C159" s="13"/>
      <c r="D159" s="196" t="s">
        <v>196</v>
      </c>
      <c r="E159" s="197" t="s">
        <v>1</v>
      </c>
      <c r="F159" s="198" t="s">
        <v>238</v>
      </c>
      <c r="G159" s="13"/>
      <c r="H159" s="199">
        <v>1.5540000000000001</v>
      </c>
      <c r="I159" s="200"/>
      <c r="J159" s="13"/>
      <c r="K159" s="13"/>
      <c r="L159" s="195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196</v>
      </c>
      <c r="AU159" s="197" t="s">
        <v>85</v>
      </c>
      <c r="AV159" s="13" t="s">
        <v>85</v>
      </c>
      <c r="AW159" s="13" t="s">
        <v>32</v>
      </c>
      <c r="AX159" s="13" t="s">
        <v>76</v>
      </c>
      <c r="AY159" s="197" t="s">
        <v>139</v>
      </c>
    </row>
    <row r="160" s="13" customFormat="1">
      <c r="A160" s="13"/>
      <c r="B160" s="195"/>
      <c r="C160" s="13"/>
      <c r="D160" s="196" t="s">
        <v>196</v>
      </c>
      <c r="E160" s="197" t="s">
        <v>1</v>
      </c>
      <c r="F160" s="198" t="s">
        <v>239</v>
      </c>
      <c r="G160" s="13"/>
      <c r="H160" s="199">
        <v>0.66500000000000004</v>
      </c>
      <c r="I160" s="200"/>
      <c r="J160" s="13"/>
      <c r="K160" s="13"/>
      <c r="L160" s="195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196</v>
      </c>
      <c r="AU160" s="197" t="s">
        <v>85</v>
      </c>
      <c r="AV160" s="13" t="s">
        <v>85</v>
      </c>
      <c r="AW160" s="13" t="s">
        <v>32</v>
      </c>
      <c r="AX160" s="13" t="s">
        <v>76</v>
      </c>
      <c r="AY160" s="197" t="s">
        <v>139</v>
      </c>
    </row>
    <row r="161" s="11" customFormat="1" ht="22.8" customHeight="1">
      <c r="A161" s="11"/>
      <c r="B161" s="159"/>
      <c r="C161" s="11"/>
      <c r="D161" s="160" t="s">
        <v>75</v>
      </c>
      <c r="E161" s="193" t="s">
        <v>85</v>
      </c>
      <c r="F161" s="193" t="s">
        <v>240</v>
      </c>
      <c r="G161" s="11"/>
      <c r="H161" s="11"/>
      <c r="I161" s="162"/>
      <c r="J161" s="194">
        <f>BK161</f>
        <v>0</v>
      </c>
      <c r="K161" s="11"/>
      <c r="L161" s="159"/>
      <c r="M161" s="164"/>
      <c r="N161" s="165"/>
      <c r="O161" s="165"/>
      <c r="P161" s="166">
        <f>SUM(P162:P189)</f>
        <v>0</v>
      </c>
      <c r="Q161" s="165"/>
      <c r="R161" s="166">
        <f>SUM(R162:R189)</f>
        <v>14.993225130000003</v>
      </c>
      <c r="S161" s="165"/>
      <c r="T161" s="167">
        <f>SUM(T162:T189)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60" t="s">
        <v>83</v>
      </c>
      <c r="AT161" s="168" t="s">
        <v>75</v>
      </c>
      <c r="AU161" s="168" t="s">
        <v>83</v>
      </c>
      <c r="AY161" s="160" t="s">
        <v>139</v>
      </c>
      <c r="BK161" s="169">
        <f>SUM(BK162:BK189)</f>
        <v>0</v>
      </c>
    </row>
    <row r="162" s="2" customFormat="1" ht="24.15" customHeight="1">
      <c r="A162" s="35"/>
      <c r="B162" s="170"/>
      <c r="C162" s="171" t="s">
        <v>88</v>
      </c>
      <c r="D162" s="171" t="s">
        <v>140</v>
      </c>
      <c r="E162" s="172" t="s">
        <v>241</v>
      </c>
      <c r="F162" s="173" t="s">
        <v>242</v>
      </c>
      <c r="G162" s="174" t="s">
        <v>193</v>
      </c>
      <c r="H162" s="175">
        <v>0.92600000000000005</v>
      </c>
      <c r="I162" s="176"/>
      <c r="J162" s="177">
        <f>ROUND(I162*H162,2)</f>
        <v>0</v>
      </c>
      <c r="K162" s="173" t="s">
        <v>194</v>
      </c>
      <c r="L162" s="36"/>
      <c r="M162" s="178" t="s">
        <v>1</v>
      </c>
      <c r="N162" s="179" t="s">
        <v>41</v>
      </c>
      <c r="O162" s="74"/>
      <c r="P162" s="180">
        <f>O162*H162</f>
        <v>0</v>
      </c>
      <c r="Q162" s="180">
        <v>2.1600000000000001</v>
      </c>
      <c r="R162" s="180">
        <f>Q162*H162</f>
        <v>2.0001600000000002</v>
      </c>
      <c r="S162" s="180">
        <v>0</v>
      </c>
      <c r="T162" s="18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2" t="s">
        <v>144</v>
      </c>
      <c r="AT162" s="182" t="s">
        <v>140</v>
      </c>
      <c r="AU162" s="182" t="s">
        <v>85</v>
      </c>
      <c r="AY162" s="16" t="s">
        <v>139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83</v>
      </c>
      <c r="BK162" s="183">
        <f>ROUND(I162*H162,2)</f>
        <v>0</v>
      </c>
      <c r="BL162" s="16" t="s">
        <v>144</v>
      </c>
      <c r="BM162" s="182" t="s">
        <v>243</v>
      </c>
    </row>
    <row r="163" s="13" customFormat="1">
      <c r="A163" s="13"/>
      <c r="B163" s="195"/>
      <c r="C163" s="13"/>
      <c r="D163" s="196" t="s">
        <v>196</v>
      </c>
      <c r="E163" s="197" t="s">
        <v>1</v>
      </c>
      <c r="F163" s="198" t="s">
        <v>244</v>
      </c>
      <c r="G163" s="13"/>
      <c r="H163" s="199">
        <v>0.128</v>
      </c>
      <c r="I163" s="200"/>
      <c r="J163" s="13"/>
      <c r="K163" s="13"/>
      <c r="L163" s="195"/>
      <c r="M163" s="201"/>
      <c r="N163" s="202"/>
      <c r="O163" s="202"/>
      <c r="P163" s="202"/>
      <c r="Q163" s="202"/>
      <c r="R163" s="202"/>
      <c r="S163" s="202"/>
      <c r="T163" s="20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7" t="s">
        <v>196</v>
      </c>
      <c r="AU163" s="197" t="s">
        <v>85</v>
      </c>
      <c r="AV163" s="13" t="s">
        <v>85</v>
      </c>
      <c r="AW163" s="13" t="s">
        <v>32</v>
      </c>
      <c r="AX163" s="13" t="s">
        <v>76</v>
      </c>
      <c r="AY163" s="197" t="s">
        <v>139</v>
      </c>
    </row>
    <row r="164" s="13" customFormat="1">
      <c r="A164" s="13"/>
      <c r="B164" s="195"/>
      <c r="C164" s="13"/>
      <c r="D164" s="196" t="s">
        <v>196</v>
      </c>
      <c r="E164" s="197" t="s">
        <v>1</v>
      </c>
      <c r="F164" s="198" t="s">
        <v>237</v>
      </c>
      <c r="G164" s="13"/>
      <c r="H164" s="199">
        <v>0.57599999999999996</v>
      </c>
      <c r="I164" s="200"/>
      <c r="J164" s="13"/>
      <c r="K164" s="13"/>
      <c r="L164" s="195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196</v>
      </c>
      <c r="AU164" s="197" t="s">
        <v>85</v>
      </c>
      <c r="AV164" s="13" t="s">
        <v>85</v>
      </c>
      <c r="AW164" s="13" t="s">
        <v>32</v>
      </c>
      <c r="AX164" s="13" t="s">
        <v>76</v>
      </c>
      <c r="AY164" s="197" t="s">
        <v>139</v>
      </c>
    </row>
    <row r="165" s="13" customFormat="1">
      <c r="A165" s="13"/>
      <c r="B165" s="195"/>
      <c r="C165" s="13"/>
      <c r="D165" s="196" t="s">
        <v>196</v>
      </c>
      <c r="E165" s="197" t="s">
        <v>1</v>
      </c>
      <c r="F165" s="198" t="s">
        <v>245</v>
      </c>
      <c r="G165" s="13"/>
      <c r="H165" s="199">
        <v>0.155</v>
      </c>
      <c r="I165" s="200"/>
      <c r="J165" s="13"/>
      <c r="K165" s="13"/>
      <c r="L165" s="195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7" t="s">
        <v>196</v>
      </c>
      <c r="AU165" s="197" t="s">
        <v>85</v>
      </c>
      <c r="AV165" s="13" t="s">
        <v>85</v>
      </c>
      <c r="AW165" s="13" t="s">
        <v>32</v>
      </c>
      <c r="AX165" s="13" t="s">
        <v>76</v>
      </c>
      <c r="AY165" s="197" t="s">
        <v>139</v>
      </c>
    </row>
    <row r="166" s="13" customFormat="1">
      <c r="A166" s="13"/>
      <c r="B166" s="195"/>
      <c r="C166" s="13"/>
      <c r="D166" s="196" t="s">
        <v>196</v>
      </c>
      <c r="E166" s="197" t="s">
        <v>1</v>
      </c>
      <c r="F166" s="198" t="s">
        <v>246</v>
      </c>
      <c r="G166" s="13"/>
      <c r="H166" s="199">
        <v>0.067000000000000004</v>
      </c>
      <c r="I166" s="200"/>
      <c r="J166" s="13"/>
      <c r="K166" s="13"/>
      <c r="L166" s="195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7" t="s">
        <v>196</v>
      </c>
      <c r="AU166" s="197" t="s">
        <v>85</v>
      </c>
      <c r="AV166" s="13" t="s">
        <v>85</v>
      </c>
      <c r="AW166" s="13" t="s">
        <v>32</v>
      </c>
      <c r="AX166" s="13" t="s">
        <v>76</v>
      </c>
      <c r="AY166" s="197" t="s">
        <v>139</v>
      </c>
    </row>
    <row r="167" s="2" customFormat="1" ht="24.15" customHeight="1">
      <c r="A167" s="35"/>
      <c r="B167" s="170"/>
      <c r="C167" s="171" t="s">
        <v>247</v>
      </c>
      <c r="D167" s="171" t="s">
        <v>140</v>
      </c>
      <c r="E167" s="172" t="s">
        <v>248</v>
      </c>
      <c r="F167" s="173" t="s">
        <v>249</v>
      </c>
      <c r="G167" s="174" t="s">
        <v>193</v>
      </c>
      <c r="H167" s="175">
        <v>0.372</v>
      </c>
      <c r="I167" s="176"/>
      <c r="J167" s="177">
        <f>ROUND(I167*H167,2)</f>
        <v>0</v>
      </c>
      <c r="K167" s="173" t="s">
        <v>194</v>
      </c>
      <c r="L167" s="36"/>
      <c r="M167" s="178" t="s">
        <v>1</v>
      </c>
      <c r="N167" s="179" t="s">
        <v>41</v>
      </c>
      <c r="O167" s="74"/>
      <c r="P167" s="180">
        <f>O167*H167</f>
        <v>0</v>
      </c>
      <c r="Q167" s="180">
        <v>2.5018699999999998</v>
      </c>
      <c r="R167" s="180">
        <f>Q167*H167</f>
        <v>0.93069563999999994</v>
      </c>
      <c r="S167" s="180">
        <v>0</v>
      </c>
      <c r="T167" s="18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2" t="s">
        <v>144</v>
      </c>
      <c r="AT167" s="182" t="s">
        <v>140</v>
      </c>
      <c r="AU167" s="182" t="s">
        <v>85</v>
      </c>
      <c r="AY167" s="16" t="s">
        <v>139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83</v>
      </c>
      <c r="BK167" s="183">
        <f>ROUND(I167*H167,2)</f>
        <v>0</v>
      </c>
      <c r="BL167" s="16" t="s">
        <v>144</v>
      </c>
      <c r="BM167" s="182" t="s">
        <v>250</v>
      </c>
    </row>
    <row r="168" s="13" customFormat="1">
      <c r="A168" s="13"/>
      <c r="B168" s="195"/>
      <c r="C168" s="13"/>
      <c r="D168" s="196" t="s">
        <v>196</v>
      </c>
      <c r="E168" s="197" t="s">
        <v>1</v>
      </c>
      <c r="F168" s="198" t="s">
        <v>251</v>
      </c>
      <c r="G168" s="13"/>
      <c r="H168" s="199">
        <v>0.372</v>
      </c>
      <c r="I168" s="200"/>
      <c r="J168" s="13"/>
      <c r="K168" s="13"/>
      <c r="L168" s="195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196</v>
      </c>
      <c r="AU168" s="197" t="s">
        <v>85</v>
      </c>
      <c r="AV168" s="13" t="s">
        <v>85</v>
      </c>
      <c r="AW168" s="13" t="s">
        <v>32</v>
      </c>
      <c r="AX168" s="13" t="s">
        <v>83</v>
      </c>
      <c r="AY168" s="197" t="s">
        <v>139</v>
      </c>
    </row>
    <row r="169" s="2" customFormat="1" ht="16.5" customHeight="1">
      <c r="A169" s="35"/>
      <c r="B169" s="170"/>
      <c r="C169" s="171" t="s">
        <v>8</v>
      </c>
      <c r="D169" s="171" t="s">
        <v>140</v>
      </c>
      <c r="E169" s="172" t="s">
        <v>252</v>
      </c>
      <c r="F169" s="173" t="s">
        <v>253</v>
      </c>
      <c r="G169" s="174" t="s">
        <v>234</v>
      </c>
      <c r="H169" s="175">
        <v>1.0960000000000001</v>
      </c>
      <c r="I169" s="176"/>
      <c r="J169" s="177">
        <f>ROUND(I169*H169,2)</f>
        <v>0</v>
      </c>
      <c r="K169" s="173" t="s">
        <v>194</v>
      </c>
      <c r="L169" s="36"/>
      <c r="M169" s="178" t="s">
        <v>1</v>
      </c>
      <c r="N169" s="179" t="s">
        <v>41</v>
      </c>
      <c r="O169" s="74"/>
      <c r="P169" s="180">
        <f>O169*H169</f>
        <v>0</v>
      </c>
      <c r="Q169" s="180">
        <v>0.0029399999999999999</v>
      </c>
      <c r="R169" s="180">
        <f>Q169*H169</f>
        <v>0.0032222400000000003</v>
      </c>
      <c r="S169" s="180">
        <v>0</v>
      </c>
      <c r="T169" s="18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2" t="s">
        <v>144</v>
      </c>
      <c r="AT169" s="182" t="s">
        <v>140</v>
      </c>
      <c r="AU169" s="182" t="s">
        <v>85</v>
      </c>
      <c r="AY169" s="16" t="s">
        <v>139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83</v>
      </c>
      <c r="BK169" s="183">
        <f>ROUND(I169*H169,2)</f>
        <v>0</v>
      </c>
      <c r="BL169" s="16" t="s">
        <v>144</v>
      </c>
      <c r="BM169" s="182" t="s">
        <v>254</v>
      </c>
    </row>
    <row r="170" s="13" customFormat="1">
      <c r="A170" s="13"/>
      <c r="B170" s="195"/>
      <c r="C170" s="13"/>
      <c r="D170" s="196" t="s">
        <v>196</v>
      </c>
      <c r="E170" s="197" t="s">
        <v>1</v>
      </c>
      <c r="F170" s="198" t="s">
        <v>255</v>
      </c>
      <c r="G170" s="13"/>
      <c r="H170" s="199">
        <v>1.0960000000000001</v>
      </c>
      <c r="I170" s="200"/>
      <c r="J170" s="13"/>
      <c r="K170" s="13"/>
      <c r="L170" s="195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7" t="s">
        <v>196</v>
      </c>
      <c r="AU170" s="197" t="s">
        <v>85</v>
      </c>
      <c r="AV170" s="13" t="s">
        <v>85</v>
      </c>
      <c r="AW170" s="13" t="s">
        <v>32</v>
      </c>
      <c r="AX170" s="13" t="s">
        <v>83</v>
      </c>
      <c r="AY170" s="197" t="s">
        <v>139</v>
      </c>
    </row>
    <row r="171" s="2" customFormat="1" ht="16.5" customHeight="1">
      <c r="A171" s="35"/>
      <c r="B171" s="170"/>
      <c r="C171" s="171" t="s">
        <v>256</v>
      </c>
      <c r="D171" s="171" t="s">
        <v>140</v>
      </c>
      <c r="E171" s="172" t="s">
        <v>257</v>
      </c>
      <c r="F171" s="173" t="s">
        <v>258</v>
      </c>
      <c r="G171" s="174" t="s">
        <v>234</v>
      </c>
      <c r="H171" s="175">
        <v>1.0960000000000001</v>
      </c>
      <c r="I171" s="176"/>
      <c r="J171" s="177">
        <f>ROUND(I171*H171,2)</f>
        <v>0</v>
      </c>
      <c r="K171" s="173" t="s">
        <v>194</v>
      </c>
      <c r="L171" s="36"/>
      <c r="M171" s="178" t="s">
        <v>1</v>
      </c>
      <c r="N171" s="179" t="s">
        <v>41</v>
      </c>
      <c r="O171" s="74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144</v>
      </c>
      <c r="AT171" s="182" t="s">
        <v>140</v>
      </c>
      <c r="AU171" s="182" t="s">
        <v>85</v>
      </c>
      <c r="AY171" s="16" t="s">
        <v>139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83</v>
      </c>
      <c r="BK171" s="183">
        <f>ROUND(I171*H171,2)</f>
        <v>0</v>
      </c>
      <c r="BL171" s="16" t="s">
        <v>144</v>
      </c>
      <c r="BM171" s="182" t="s">
        <v>259</v>
      </c>
    </row>
    <row r="172" s="2" customFormat="1" ht="16.5" customHeight="1">
      <c r="A172" s="35"/>
      <c r="B172" s="170"/>
      <c r="C172" s="171" t="s">
        <v>260</v>
      </c>
      <c r="D172" s="171" t="s">
        <v>140</v>
      </c>
      <c r="E172" s="172" t="s">
        <v>261</v>
      </c>
      <c r="F172" s="173" t="s">
        <v>262</v>
      </c>
      <c r="G172" s="174" t="s">
        <v>219</v>
      </c>
      <c r="H172" s="175">
        <v>0.017999999999999999</v>
      </c>
      <c r="I172" s="176"/>
      <c r="J172" s="177">
        <f>ROUND(I172*H172,2)</f>
        <v>0</v>
      </c>
      <c r="K172" s="173" t="s">
        <v>194</v>
      </c>
      <c r="L172" s="36"/>
      <c r="M172" s="178" t="s">
        <v>1</v>
      </c>
      <c r="N172" s="179" t="s">
        <v>41</v>
      </c>
      <c r="O172" s="74"/>
      <c r="P172" s="180">
        <f>O172*H172</f>
        <v>0</v>
      </c>
      <c r="Q172" s="180">
        <v>1.06277</v>
      </c>
      <c r="R172" s="180">
        <f>Q172*H172</f>
        <v>0.019129859999999999</v>
      </c>
      <c r="S172" s="180">
        <v>0</v>
      </c>
      <c r="T172" s="18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2" t="s">
        <v>144</v>
      </c>
      <c r="AT172" s="182" t="s">
        <v>140</v>
      </c>
      <c r="AU172" s="182" t="s">
        <v>85</v>
      </c>
      <c r="AY172" s="16" t="s">
        <v>139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83</v>
      </c>
      <c r="BK172" s="183">
        <f>ROUND(I172*H172,2)</f>
        <v>0</v>
      </c>
      <c r="BL172" s="16" t="s">
        <v>144</v>
      </c>
      <c r="BM172" s="182" t="s">
        <v>263</v>
      </c>
    </row>
    <row r="173" s="13" customFormat="1">
      <c r="A173" s="13"/>
      <c r="B173" s="195"/>
      <c r="C173" s="13"/>
      <c r="D173" s="196" t="s">
        <v>196</v>
      </c>
      <c r="E173" s="197" t="s">
        <v>1</v>
      </c>
      <c r="F173" s="198" t="s">
        <v>264</v>
      </c>
      <c r="G173" s="13"/>
      <c r="H173" s="199">
        <v>0.017999999999999999</v>
      </c>
      <c r="I173" s="200"/>
      <c r="J173" s="13"/>
      <c r="K173" s="13"/>
      <c r="L173" s="195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7" t="s">
        <v>196</v>
      </c>
      <c r="AU173" s="197" t="s">
        <v>85</v>
      </c>
      <c r="AV173" s="13" t="s">
        <v>85</v>
      </c>
      <c r="AW173" s="13" t="s">
        <v>32</v>
      </c>
      <c r="AX173" s="13" t="s">
        <v>83</v>
      </c>
      <c r="AY173" s="197" t="s">
        <v>139</v>
      </c>
    </row>
    <row r="174" s="2" customFormat="1" ht="24.15" customHeight="1">
      <c r="A174" s="35"/>
      <c r="B174" s="170"/>
      <c r="C174" s="171" t="s">
        <v>265</v>
      </c>
      <c r="D174" s="171" t="s">
        <v>140</v>
      </c>
      <c r="E174" s="172" t="s">
        <v>266</v>
      </c>
      <c r="F174" s="173" t="s">
        <v>267</v>
      </c>
      <c r="G174" s="174" t="s">
        <v>193</v>
      </c>
      <c r="H174" s="175">
        <v>3.3330000000000002</v>
      </c>
      <c r="I174" s="176"/>
      <c r="J174" s="177">
        <f>ROUND(I174*H174,2)</f>
        <v>0</v>
      </c>
      <c r="K174" s="173" t="s">
        <v>194</v>
      </c>
      <c r="L174" s="36"/>
      <c r="M174" s="178" t="s">
        <v>1</v>
      </c>
      <c r="N174" s="179" t="s">
        <v>41</v>
      </c>
      <c r="O174" s="74"/>
      <c r="P174" s="180">
        <f>O174*H174</f>
        <v>0</v>
      </c>
      <c r="Q174" s="180">
        <v>2.5018699999999998</v>
      </c>
      <c r="R174" s="180">
        <f>Q174*H174</f>
        <v>8.3387327100000004</v>
      </c>
      <c r="S174" s="180">
        <v>0</v>
      </c>
      <c r="T174" s="18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2" t="s">
        <v>144</v>
      </c>
      <c r="AT174" s="182" t="s">
        <v>140</v>
      </c>
      <c r="AU174" s="182" t="s">
        <v>85</v>
      </c>
      <c r="AY174" s="16" t="s">
        <v>139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6" t="s">
        <v>83</v>
      </c>
      <c r="BK174" s="183">
        <f>ROUND(I174*H174,2)</f>
        <v>0</v>
      </c>
      <c r="BL174" s="16" t="s">
        <v>144</v>
      </c>
      <c r="BM174" s="182" t="s">
        <v>268</v>
      </c>
    </row>
    <row r="175" s="13" customFormat="1">
      <c r="A175" s="13"/>
      <c r="B175" s="195"/>
      <c r="C175" s="13"/>
      <c r="D175" s="196" t="s">
        <v>196</v>
      </c>
      <c r="E175" s="197" t="s">
        <v>1</v>
      </c>
      <c r="F175" s="198" t="s">
        <v>269</v>
      </c>
      <c r="G175" s="13"/>
      <c r="H175" s="199">
        <v>0.51400000000000001</v>
      </c>
      <c r="I175" s="200"/>
      <c r="J175" s="13"/>
      <c r="K175" s="13"/>
      <c r="L175" s="195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196</v>
      </c>
      <c r="AU175" s="197" t="s">
        <v>85</v>
      </c>
      <c r="AV175" s="13" t="s">
        <v>85</v>
      </c>
      <c r="AW175" s="13" t="s">
        <v>32</v>
      </c>
      <c r="AX175" s="13" t="s">
        <v>76</v>
      </c>
      <c r="AY175" s="197" t="s">
        <v>139</v>
      </c>
    </row>
    <row r="176" s="13" customFormat="1">
      <c r="A176" s="13"/>
      <c r="B176" s="195"/>
      <c r="C176" s="13"/>
      <c r="D176" s="196" t="s">
        <v>196</v>
      </c>
      <c r="E176" s="197" t="s">
        <v>1</v>
      </c>
      <c r="F176" s="198" t="s">
        <v>270</v>
      </c>
      <c r="G176" s="13"/>
      <c r="H176" s="199">
        <v>1.974</v>
      </c>
      <c r="I176" s="200"/>
      <c r="J176" s="13"/>
      <c r="K176" s="13"/>
      <c r="L176" s="195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196</v>
      </c>
      <c r="AU176" s="197" t="s">
        <v>85</v>
      </c>
      <c r="AV176" s="13" t="s">
        <v>85</v>
      </c>
      <c r="AW176" s="13" t="s">
        <v>32</v>
      </c>
      <c r="AX176" s="13" t="s">
        <v>76</v>
      </c>
      <c r="AY176" s="197" t="s">
        <v>139</v>
      </c>
    </row>
    <row r="177" s="13" customFormat="1">
      <c r="A177" s="13"/>
      <c r="B177" s="195"/>
      <c r="C177" s="13"/>
      <c r="D177" s="196" t="s">
        <v>196</v>
      </c>
      <c r="E177" s="197" t="s">
        <v>1</v>
      </c>
      <c r="F177" s="198" t="s">
        <v>271</v>
      </c>
      <c r="G177" s="13"/>
      <c r="H177" s="199">
        <v>0.84499999999999997</v>
      </c>
      <c r="I177" s="200"/>
      <c r="J177" s="13"/>
      <c r="K177" s="13"/>
      <c r="L177" s="195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196</v>
      </c>
      <c r="AU177" s="197" t="s">
        <v>85</v>
      </c>
      <c r="AV177" s="13" t="s">
        <v>85</v>
      </c>
      <c r="AW177" s="13" t="s">
        <v>32</v>
      </c>
      <c r="AX177" s="13" t="s">
        <v>76</v>
      </c>
      <c r="AY177" s="197" t="s">
        <v>139</v>
      </c>
    </row>
    <row r="178" s="2" customFormat="1" ht="16.5" customHeight="1">
      <c r="A178" s="35"/>
      <c r="B178" s="170"/>
      <c r="C178" s="171" t="s">
        <v>272</v>
      </c>
      <c r="D178" s="171" t="s">
        <v>140</v>
      </c>
      <c r="E178" s="172" t="s">
        <v>273</v>
      </c>
      <c r="F178" s="173" t="s">
        <v>274</v>
      </c>
      <c r="G178" s="174" t="s">
        <v>234</v>
      </c>
      <c r="H178" s="175">
        <v>18.079999999999998</v>
      </c>
      <c r="I178" s="176"/>
      <c r="J178" s="177">
        <f>ROUND(I178*H178,2)</f>
        <v>0</v>
      </c>
      <c r="K178" s="173" t="s">
        <v>194</v>
      </c>
      <c r="L178" s="36"/>
      <c r="M178" s="178" t="s">
        <v>1</v>
      </c>
      <c r="N178" s="179" t="s">
        <v>41</v>
      </c>
      <c r="O178" s="74"/>
      <c r="P178" s="180">
        <f>O178*H178</f>
        <v>0</v>
      </c>
      <c r="Q178" s="180">
        <v>0.0026900000000000001</v>
      </c>
      <c r="R178" s="180">
        <f>Q178*H178</f>
        <v>0.048635199999999996</v>
      </c>
      <c r="S178" s="180">
        <v>0</v>
      </c>
      <c r="T178" s="18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2" t="s">
        <v>144</v>
      </c>
      <c r="AT178" s="182" t="s">
        <v>140</v>
      </c>
      <c r="AU178" s="182" t="s">
        <v>85</v>
      </c>
      <c r="AY178" s="16" t="s">
        <v>139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6" t="s">
        <v>83</v>
      </c>
      <c r="BK178" s="183">
        <f>ROUND(I178*H178,2)</f>
        <v>0</v>
      </c>
      <c r="BL178" s="16" t="s">
        <v>144</v>
      </c>
      <c r="BM178" s="182" t="s">
        <v>275</v>
      </c>
    </row>
    <row r="179" s="13" customFormat="1">
      <c r="A179" s="13"/>
      <c r="B179" s="195"/>
      <c r="C179" s="13"/>
      <c r="D179" s="196" t="s">
        <v>196</v>
      </c>
      <c r="E179" s="197" t="s">
        <v>1</v>
      </c>
      <c r="F179" s="198" t="s">
        <v>276</v>
      </c>
      <c r="G179" s="13"/>
      <c r="H179" s="199">
        <v>3.4239999999999999</v>
      </c>
      <c r="I179" s="200"/>
      <c r="J179" s="13"/>
      <c r="K179" s="13"/>
      <c r="L179" s="195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7" t="s">
        <v>196</v>
      </c>
      <c r="AU179" s="197" t="s">
        <v>85</v>
      </c>
      <c r="AV179" s="13" t="s">
        <v>85</v>
      </c>
      <c r="AW179" s="13" t="s">
        <v>32</v>
      </c>
      <c r="AX179" s="13" t="s">
        <v>76</v>
      </c>
      <c r="AY179" s="197" t="s">
        <v>139</v>
      </c>
    </row>
    <row r="180" s="13" customFormat="1">
      <c r="A180" s="13"/>
      <c r="B180" s="195"/>
      <c r="C180" s="13"/>
      <c r="D180" s="196" t="s">
        <v>196</v>
      </c>
      <c r="E180" s="197" t="s">
        <v>1</v>
      </c>
      <c r="F180" s="198" t="s">
        <v>277</v>
      </c>
      <c r="G180" s="13"/>
      <c r="H180" s="199">
        <v>11.278000000000001</v>
      </c>
      <c r="I180" s="200"/>
      <c r="J180" s="13"/>
      <c r="K180" s="13"/>
      <c r="L180" s="195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196</v>
      </c>
      <c r="AU180" s="197" t="s">
        <v>85</v>
      </c>
      <c r="AV180" s="13" t="s">
        <v>85</v>
      </c>
      <c r="AW180" s="13" t="s">
        <v>32</v>
      </c>
      <c r="AX180" s="13" t="s">
        <v>76</v>
      </c>
      <c r="AY180" s="197" t="s">
        <v>139</v>
      </c>
    </row>
    <row r="181" s="13" customFormat="1">
      <c r="A181" s="13"/>
      <c r="B181" s="195"/>
      <c r="C181" s="13"/>
      <c r="D181" s="196" t="s">
        <v>196</v>
      </c>
      <c r="E181" s="197" t="s">
        <v>1</v>
      </c>
      <c r="F181" s="198" t="s">
        <v>278</v>
      </c>
      <c r="G181" s="13"/>
      <c r="H181" s="199">
        <v>3.3780000000000001</v>
      </c>
      <c r="I181" s="200"/>
      <c r="J181" s="13"/>
      <c r="K181" s="13"/>
      <c r="L181" s="195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7" t="s">
        <v>196</v>
      </c>
      <c r="AU181" s="197" t="s">
        <v>85</v>
      </c>
      <c r="AV181" s="13" t="s">
        <v>85</v>
      </c>
      <c r="AW181" s="13" t="s">
        <v>32</v>
      </c>
      <c r="AX181" s="13" t="s">
        <v>76</v>
      </c>
      <c r="AY181" s="197" t="s">
        <v>139</v>
      </c>
    </row>
    <row r="182" s="2" customFormat="1" ht="16.5" customHeight="1">
      <c r="A182" s="35"/>
      <c r="B182" s="170"/>
      <c r="C182" s="171" t="s">
        <v>279</v>
      </c>
      <c r="D182" s="171" t="s">
        <v>140</v>
      </c>
      <c r="E182" s="172" t="s">
        <v>280</v>
      </c>
      <c r="F182" s="173" t="s">
        <v>281</v>
      </c>
      <c r="G182" s="174" t="s">
        <v>234</v>
      </c>
      <c r="H182" s="175">
        <v>18.079999999999998</v>
      </c>
      <c r="I182" s="176"/>
      <c r="J182" s="177">
        <f>ROUND(I182*H182,2)</f>
        <v>0</v>
      </c>
      <c r="K182" s="173" t="s">
        <v>194</v>
      </c>
      <c r="L182" s="36"/>
      <c r="M182" s="178" t="s">
        <v>1</v>
      </c>
      <c r="N182" s="179" t="s">
        <v>41</v>
      </c>
      <c r="O182" s="74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2" t="s">
        <v>144</v>
      </c>
      <c r="AT182" s="182" t="s">
        <v>140</v>
      </c>
      <c r="AU182" s="182" t="s">
        <v>85</v>
      </c>
      <c r="AY182" s="16" t="s">
        <v>139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6" t="s">
        <v>83</v>
      </c>
      <c r="BK182" s="183">
        <f>ROUND(I182*H182,2)</f>
        <v>0</v>
      </c>
      <c r="BL182" s="16" t="s">
        <v>144</v>
      </c>
      <c r="BM182" s="182" t="s">
        <v>282</v>
      </c>
    </row>
    <row r="183" s="2" customFormat="1" ht="21.75" customHeight="1">
      <c r="A183" s="35"/>
      <c r="B183" s="170"/>
      <c r="C183" s="171" t="s">
        <v>283</v>
      </c>
      <c r="D183" s="171" t="s">
        <v>140</v>
      </c>
      <c r="E183" s="172" t="s">
        <v>284</v>
      </c>
      <c r="F183" s="173" t="s">
        <v>285</v>
      </c>
      <c r="G183" s="174" t="s">
        <v>219</v>
      </c>
      <c r="H183" s="175">
        <v>0.5</v>
      </c>
      <c r="I183" s="176"/>
      <c r="J183" s="177">
        <f>ROUND(I183*H183,2)</f>
        <v>0</v>
      </c>
      <c r="K183" s="173" t="s">
        <v>194</v>
      </c>
      <c r="L183" s="36"/>
      <c r="M183" s="178" t="s">
        <v>1</v>
      </c>
      <c r="N183" s="179" t="s">
        <v>41</v>
      </c>
      <c r="O183" s="74"/>
      <c r="P183" s="180">
        <f>O183*H183</f>
        <v>0</v>
      </c>
      <c r="Q183" s="180">
        <v>1.0606199999999999</v>
      </c>
      <c r="R183" s="180">
        <f>Q183*H183</f>
        <v>0.53030999999999995</v>
      </c>
      <c r="S183" s="180">
        <v>0</v>
      </c>
      <c r="T183" s="18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2" t="s">
        <v>144</v>
      </c>
      <c r="AT183" s="182" t="s">
        <v>140</v>
      </c>
      <c r="AU183" s="182" t="s">
        <v>85</v>
      </c>
      <c r="AY183" s="16" t="s">
        <v>139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6" t="s">
        <v>83</v>
      </c>
      <c r="BK183" s="183">
        <f>ROUND(I183*H183,2)</f>
        <v>0</v>
      </c>
      <c r="BL183" s="16" t="s">
        <v>144</v>
      </c>
      <c r="BM183" s="182" t="s">
        <v>286</v>
      </c>
    </row>
    <row r="184" s="13" customFormat="1">
      <c r="A184" s="13"/>
      <c r="B184" s="195"/>
      <c r="C184" s="13"/>
      <c r="D184" s="196" t="s">
        <v>196</v>
      </c>
      <c r="E184" s="197" t="s">
        <v>1</v>
      </c>
      <c r="F184" s="198" t="s">
        <v>287</v>
      </c>
      <c r="G184" s="13"/>
      <c r="H184" s="199">
        <v>0.5</v>
      </c>
      <c r="I184" s="200"/>
      <c r="J184" s="13"/>
      <c r="K184" s="13"/>
      <c r="L184" s="195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7" t="s">
        <v>196</v>
      </c>
      <c r="AU184" s="197" t="s">
        <v>85</v>
      </c>
      <c r="AV184" s="13" t="s">
        <v>85</v>
      </c>
      <c r="AW184" s="13" t="s">
        <v>32</v>
      </c>
      <c r="AX184" s="13" t="s">
        <v>83</v>
      </c>
      <c r="AY184" s="197" t="s">
        <v>139</v>
      </c>
    </row>
    <row r="185" s="2" customFormat="1" ht="33" customHeight="1">
      <c r="A185" s="35"/>
      <c r="B185" s="170"/>
      <c r="C185" s="171" t="s">
        <v>288</v>
      </c>
      <c r="D185" s="171" t="s">
        <v>140</v>
      </c>
      <c r="E185" s="172" t="s">
        <v>289</v>
      </c>
      <c r="F185" s="173" t="s">
        <v>290</v>
      </c>
      <c r="G185" s="174" t="s">
        <v>234</v>
      </c>
      <c r="H185" s="175">
        <v>5.0060000000000002</v>
      </c>
      <c r="I185" s="176"/>
      <c r="J185" s="177">
        <f>ROUND(I185*H185,2)</f>
        <v>0</v>
      </c>
      <c r="K185" s="173" t="s">
        <v>194</v>
      </c>
      <c r="L185" s="36"/>
      <c r="M185" s="178" t="s">
        <v>1</v>
      </c>
      <c r="N185" s="179" t="s">
        <v>41</v>
      </c>
      <c r="O185" s="74"/>
      <c r="P185" s="180">
        <f>O185*H185</f>
        <v>0</v>
      </c>
      <c r="Q185" s="180">
        <v>0.61207999999999996</v>
      </c>
      <c r="R185" s="180">
        <f>Q185*H185</f>
        <v>3.0640724800000001</v>
      </c>
      <c r="S185" s="180">
        <v>0</v>
      </c>
      <c r="T185" s="18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2" t="s">
        <v>144</v>
      </c>
      <c r="AT185" s="182" t="s">
        <v>140</v>
      </c>
      <c r="AU185" s="182" t="s">
        <v>85</v>
      </c>
      <c r="AY185" s="16" t="s">
        <v>139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6" t="s">
        <v>83</v>
      </c>
      <c r="BK185" s="183">
        <f>ROUND(I185*H185,2)</f>
        <v>0</v>
      </c>
      <c r="BL185" s="16" t="s">
        <v>144</v>
      </c>
      <c r="BM185" s="182" t="s">
        <v>291</v>
      </c>
    </row>
    <row r="186" s="13" customFormat="1">
      <c r="A186" s="13"/>
      <c r="B186" s="195"/>
      <c r="C186" s="13"/>
      <c r="D186" s="196" t="s">
        <v>196</v>
      </c>
      <c r="E186" s="197" t="s">
        <v>1</v>
      </c>
      <c r="F186" s="198" t="s">
        <v>292</v>
      </c>
      <c r="G186" s="13"/>
      <c r="H186" s="199">
        <v>2.8999999999999999</v>
      </c>
      <c r="I186" s="200"/>
      <c r="J186" s="13"/>
      <c r="K186" s="13"/>
      <c r="L186" s="195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196</v>
      </c>
      <c r="AU186" s="197" t="s">
        <v>85</v>
      </c>
      <c r="AV186" s="13" t="s">
        <v>85</v>
      </c>
      <c r="AW186" s="13" t="s">
        <v>32</v>
      </c>
      <c r="AX186" s="13" t="s">
        <v>76</v>
      </c>
      <c r="AY186" s="197" t="s">
        <v>139</v>
      </c>
    </row>
    <row r="187" s="13" customFormat="1">
      <c r="A187" s="13"/>
      <c r="B187" s="195"/>
      <c r="C187" s="13"/>
      <c r="D187" s="196" t="s">
        <v>196</v>
      </c>
      <c r="E187" s="197" t="s">
        <v>1</v>
      </c>
      <c r="F187" s="198" t="s">
        <v>293</v>
      </c>
      <c r="G187" s="13"/>
      <c r="H187" s="199">
        <v>2.1059999999999999</v>
      </c>
      <c r="I187" s="200"/>
      <c r="J187" s="13"/>
      <c r="K187" s="13"/>
      <c r="L187" s="195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196</v>
      </c>
      <c r="AU187" s="197" t="s">
        <v>85</v>
      </c>
      <c r="AV187" s="13" t="s">
        <v>85</v>
      </c>
      <c r="AW187" s="13" t="s">
        <v>32</v>
      </c>
      <c r="AX187" s="13" t="s">
        <v>76</v>
      </c>
      <c r="AY187" s="197" t="s">
        <v>139</v>
      </c>
    </row>
    <row r="188" s="2" customFormat="1" ht="24.15" customHeight="1">
      <c r="A188" s="35"/>
      <c r="B188" s="170"/>
      <c r="C188" s="171" t="s">
        <v>100</v>
      </c>
      <c r="D188" s="171" t="s">
        <v>140</v>
      </c>
      <c r="E188" s="172" t="s">
        <v>294</v>
      </c>
      <c r="F188" s="173" t="s">
        <v>295</v>
      </c>
      <c r="G188" s="174" t="s">
        <v>219</v>
      </c>
      <c r="H188" s="175">
        <v>0.055</v>
      </c>
      <c r="I188" s="176"/>
      <c r="J188" s="177">
        <f>ROUND(I188*H188,2)</f>
        <v>0</v>
      </c>
      <c r="K188" s="173" t="s">
        <v>194</v>
      </c>
      <c r="L188" s="36"/>
      <c r="M188" s="178" t="s">
        <v>1</v>
      </c>
      <c r="N188" s="179" t="s">
        <v>41</v>
      </c>
      <c r="O188" s="74"/>
      <c r="P188" s="180">
        <f>O188*H188</f>
        <v>0</v>
      </c>
      <c r="Q188" s="180">
        <v>1.0593999999999999</v>
      </c>
      <c r="R188" s="180">
        <f>Q188*H188</f>
        <v>0.058266999999999992</v>
      </c>
      <c r="S188" s="180">
        <v>0</v>
      </c>
      <c r="T188" s="18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2" t="s">
        <v>144</v>
      </c>
      <c r="AT188" s="182" t="s">
        <v>140</v>
      </c>
      <c r="AU188" s="182" t="s">
        <v>85</v>
      </c>
      <c r="AY188" s="16" t="s">
        <v>139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6" t="s">
        <v>83</v>
      </c>
      <c r="BK188" s="183">
        <f>ROUND(I188*H188,2)</f>
        <v>0</v>
      </c>
      <c r="BL188" s="16" t="s">
        <v>144</v>
      </c>
      <c r="BM188" s="182" t="s">
        <v>296</v>
      </c>
    </row>
    <row r="189" s="13" customFormat="1">
      <c r="A189" s="13"/>
      <c r="B189" s="195"/>
      <c r="C189" s="13"/>
      <c r="D189" s="196" t="s">
        <v>196</v>
      </c>
      <c r="E189" s="197" t="s">
        <v>1</v>
      </c>
      <c r="F189" s="198" t="s">
        <v>297</v>
      </c>
      <c r="G189" s="13"/>
      <c r="H189" s="199">
        <v>0.055</v>
      </c>
      <c r="I189" s="200"/>
      <c r="J189" s="13"/>
      <c r="K189" s="13"/>
      <c r="L189" s="195"/>
      <c r="M189" s="201"/>
      <c r="N189" s="202"/>
      <c r="O189" s="202"/>
      <c r="P189" s="202"/>
      <c r="Q189" s="202"/>
      <c r="R189" s="202"/>
      <c r="S189" s="202"/>
      <c r="T189" s="20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7" t="s">
        <v>196</v>
      </c>
      <c r="AU189" s="197" t="s">
        <v>85</v>
      </c>
      <c r="AV189" s="13" t="s">
        <v>85</v>
      </c>
      <c r="AW189" s="13" t="s">
        <v>32</v>
      </c>
      <c r="AX189" s="13" t="s">
        <v>83</v>
      </c>
      <c r="AY189" s="197" t="s">
        <v>139</v>
      </c>
    </row>
    <row r="190" s="11" customFormat="1" ht="22.8" customHeight="1">
      <c r="A190" s="11"/>
      <c r="B190" s="159"/>
      <c r="C190" s="11"/>
      <c r="D190" s="160" t="s">
        <v>75</v>
      </c>
      <c r="E190" s="193" t="s">
        <v>144</v>
      </c>
      <c r="F190" s="193" t="s">
        <v>298</v>
      </c>
      <c r="G190" s="11"/>
      <c r="H190" s="11"/>
      <c r="I190" s="162"/>
      <c r="J190" s="194">
        <f>BK190</f>
        <v>0</v>
      </c>
      <c r="K190" s="11"/>
      <c r="L190" s="159"/>
      <c r="M190" s="164"/>
      <c r="N190" s="165"/>
      <c r="O190" s="165"/>
      <c r="P190" s="166">
        <f>SUM(P191:P209)</f>
        <v>0</v>
      </c>
      <c r="Q190" s="165"/>
      <c r="R190" s="166">
        <f>SUM(R191:R209)</f>
        <v>6.8906421899999994</v>
      </c>
      <c r="S190" s="165"/>
      <c r="T190" s="167">
        <f>SUM(T191:T209)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160" t="s">
        <v>83</v>
      </c>
      <c r="AT190" s="168" t="s">
        <v>75</v>
      </c>
      <c r="AU190" s="168" t="s">
        <v>83</v>
      </c>
      <c r="AY190" s="160" t="s">
        <v>139</v>
      </c>
      <c r="BK190" s="169">
        <f>SUM(BK191:BK209)</f>
        <v>0</v>
      </c>
    </row>
    <row r="191" s="2" customFormat="1" ht="21.75" customHeight="1">
      <c r="A191" s="35"/>
      <c r="B191" s="170"/>
      <c r="C191" s="171" t="s">
        <v>7</v>
      </c>
      <c r="D191" s="171" t="s">
        <v>140</v>
      </c>
      <c r="E191" s="172" t="s">
        <v>299</v>
      </c>
      <c r="F191" s="173" t="s">
        <v>300</v>
      </c>
      <c r="G191" s="174" t="s">
        <v>193</v>
      </c>
      <c r="H191" s="175">
        <v>1.752</v>
      </c>
      <c r="I191" s="176"/>
      <c r="J191" s="177">
        <f>ROUND(I191*H191,2)</f>
        <v>0</v>
      </c>
      <c r="K191" s="173" t="s">
        <v>194</v>
      </c>
      <c r="L191" s="36"/>
      <c r="M191" s="178" t="s">
        <v>1</v>
      </c>
      <c r="N191" s="179" t="s">
        <v>41</v>
      </c>
      <c r="O191" s="74"/>
      <c r="P191" s="180">
        <f>O191*H191</f>
        <v>0</v>
      </c>
      <c r="Q191" s="180">
        <v>2.5019499999999999</v>
      </c>
      <c r="R191" s="180">
        <f>Q191*H191</f>
        <v>4.3834163999999998</v>
      </c>
      <c r="S191" s="180">
        <v>0</v>
      </c>
      <c r="T191" s="18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2" t="s">
        <v>144</v>
      </c>
      <c r="AT191" s="182" t="s">
        <v>140</v>
      </c>
      <c r="AU191" s="182" t="s">
        <v>85</v>
      </c>
      <c r="AY191" s="16" t="s">
        <v>139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6" t="s">
        <v>83</v>
      </c>
      <c r="BK191" s="183">
        <f>ROUND(I191*H191,2)</f>
        <v>0</v>
      </c>
      <c r="BL191" s="16" t="s">
        <v>144</v>
      </c>
      <c r="BM191" s="182" t="s">
        <v>301</v>
      </c>
    </row>
    <row r="192" s="13" customFormat="1">
      <c r="A192" s="13"/>
      <c r="B192" s="195"/>
      <c r="C192" s="13"/>
      <c r="D192" s="196" t="s">
        <v>196</v>
      </c>
      <c r="E192" s="197" t="s">
        <v>1</v>
      </c>
      <c r="F192" s="198" t="s">
        <v>302</v>
      </c>
      <c r="G192" s="13"/>
      <c r="H192" s="199">
        <v>0.69599999999999995</v>
      </c>
      <c r="I192" s="200"/>
      <c r="J192" s="13"/>
      <c r="K192" s="13"/>
      <c r="L192" s="195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196</v>
      </c>
      <c r="AU192" s="197" t="s">
        <v>85</v>
      </c>
      <c r="AV192" s="13" t="s">
        <v>85</v>
      </c>
      <c r="AW192" s="13" t="s">
        <v>32</v>
      </c>
      <c r="AX192" s="13" t="s">
        <v>76</v>
      </c>
      <c r="AY192" s="197" t="s">
        <v>139</v>
      </c>
    </row>
    <row r="193" s="13" customFormat="1">
      <c r="A193" s="13"/>
      <c r="B193" s="195"/>
      <c r="C193" s="13"/>
      <c r="D193" s="196" t="s">
        <v>196</v>
      </c>
      <c r="E193" s="197" t="s">
        <v>1</v>
      </c>
      <c r="F193" s="198" t="s">
        <v>303</v>
      </c>
      <c r="G193" s="13"/>
      <c r="H193" s="199">
        <v>1.0560000000000001</v>
      </c>
      <c r="I193" s="200"/>
      <c r="J193" s="13"/>
      <c r="K193" s="13"/>
      <c r="L193" s="195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196</v>
      </c>
      <c r="AU193" s="197" t="s">
        <v>85</v>
      </c>
      <c r="AV193" s="13" t="s">
        <v>85</v>
      </c>
      <c r="AW193" s="13" t="s">
        <v>32</v>
      </c>
      <c r="AX193" s="13" t="s">
        <v>76</v>
      </c>
      <c r="AY193" s="197" t="s">
        <v>139</v>
      </c>
    </row>
    <row r="194" s="2" customFormat="1" ht="24.15" customHeight="1">
      <c r="A194" s="35"/>
      <c r="B194" s="170"/>
      <c r="C194" s="171" t="s">
        <v>304</v>
      </c>
      <c r="D194" s="171" t="s">
        <v>140</v>
      </c>
      <c r="E194" s="172" t="s">
        <v>305</v>
      </c>
      <c r="F194" s="173" t="s">
        <v>306</v>
      </c>
      <c r="G194" s="174" t="s">
        <v>219</v>
      </c>
      <c r="H194" s="175">
        <v>0.057000000000000002</v>
      </c>
      <c r="I194" s="176"/>
      <c r="J194" s="177">
        <f>ROUND(I194*H194,2)</f>
        <v>0</v>
      </c>
      <c r="K194" s="173" t="s">
        <v>194</v>
      </c>
      <c r="L194" s="36"/>
      <c r="M194" s="178" t="s">
        <v>1</v>
      </c>
      <c r="N194" s="179" t="s">
        <v>41</v>
      </c>
      <c r="O194" s="74"/>
      <c r="P194" s="180">
        <f>O194*H194</f>
        <v>0</v>
      </c>
      <c r="Q194" s="180">
        <v>1.0492699999999999</v>
      </c>
      <c r="R194" s="180">
        <f>Q194*H194</f>
        <v>0.059808389999999996</v>
      </c>
      <c r="S194" s="180">
        <v>0</v>
      </c>
      <c r="T194" s="18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2" t="s">
        <v>144</v>
      </c>
      <c r="AT194" s="182" t="s">
        <v>140</v>
      </c>
      <c r="AU194" s="182" t="s">
        <v>85</v>
      </c>
      <c r="AY194" s="16" t="s">
        <v>139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6" t="s">
        <v>83</v>
      </c>
      <c r="BK194" s="183">
        <f>ROUND(I194*H194,2)</f>
        <v>0</v>
      </c>
      <c r="BL194" s="16" t="s">
        <v>144</v>
      </c>
      <c r="BM194" s="182" t="s">
        <v>307</v>
      </c>
    </row>
    <row r="195" s="13" customFormat="1">
      <c r="A195" s="13"/>
      <c r="B195" s="195"/>
      <c r="C195" s="13"/>
      <c r="D195" s="196" t="s">
        <v>196</v>
      </c>
      <c r="E195" s="197" t="s">
        <v>1</v>
      </c>
      <c r="F195" s="198" t="s">
        <v>308</v>
      </c>
      <c r="G195" s="13"/>
      <c r="H195" s="199">
        <v>0.057000000000000002</v>
      </c>
      <c r="I195" s="200"/>
      <c r="J195" s="13"/>
      <c r="K195" s="13"/>
      <c r="L195" s="195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196</v>
      </c>
      <c r="AU195" s="197" t="s">
        <v>85</v>
      </c>
      <c r="AV195" s="13" t="s">
        <v>85</v>
      </c>
      <c r="AW195" s="13" t="s">
        <v>32</v>
      </c>
      <c r="AX195" s="13" t="s">
        <v>83</v>
      </c>
      <c r="AY195" s="197" t="s">
        <v>139</v>
      </c>
    </row>
    <row r="196" s="2" customFormat="1" ht="24.15" customHeight="1">
      <c r="A196" s="35"/>
      <c r="B196" s="170"/>
      <c r="C196" s="171" t="s">
        <v>309</v>
      </c>
      <c r="D196" s="171" t="s">
        <v>140</v>
      </c>
      <c r="E196" s="172" t="s">
        <v>310</v>
      </c>
      <c r="F196" s="173" t="s">
        <v>311</v>
      </c>
      <c r="G196" s="174" t="s">
        <v>219</v>
      </c>
      <c r="H196" s="175">
        <v>0.19600000000000001</v>
      </c>
      <c r="I196" s="176"/>
      <c r="J196" s="177">
        <f>ROUND(I196*H196,2)</f>
        <v>0</v>
      </c>
      <c r="K196" s="173" t="s">
        <v>194</v>
      </c>
      <c r="L196" s="36"/>
      <c r="M196" s="178" t="s">
        <v>1</v>
      </c>
      <c r="N196" s="179" t="s">
        <v>41</v>
      </c>
      <c r="O196" s="74"/>
      <c r="P196" s="180">
        <f>O196*H196</f>
        <v>0</v>
      </c>
      <c r="Q196" s="180">
        <v>1.06277</v>
      </c>
      <c r="R196" s="180">
        <f>Q196*H196</f>
        <v>0.20830292</v>
      </c>
      <c r="S196" s="180">
        <v>0</v>
      </c>
      <c r="T196" s="18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2" t="s">
        <v>144</v>
      </c>
      <c r="AT196" s="182" t="s">
        <v>140</v>
      </c>
      <c r="AU196" s="182" t="s">
        <v>85</v>
      </c>
      <c r="AY196" s="16" t="s">
        <v>139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6" t="s">
        <v>83</v>
      </c>
      <c r="BK196" s="183">
        <f>ROUND(I196*H196,2)</f>
        <v>0</v>
      </c>
      <c r="BL196" s="16" t="s">
        <v>144</v>
      </c>
      <c r="BM196" s="182" t="s">
        <v>312</v>
      </c>
    </row>
    <row r="197" s="13" customFormat="1">
      <c r="A197" s="13"/>
      <c r="B197" s="195"/>
      <c r="C197" s="13"/>
      <c r="D197" s="196" t="s">
        <v>196</v>
      </c>
      <c r="E197" s="197" t="s">
        <v>1</v>
      </c>
      <c r="F197" s="198" t="s">
        <v>313</v>
      </c>
      <c r="G197" s="13"/>
      <c r="H197" s="199">
        <v>0.19600000000000001</v>
      </c>
      <c r="I197" s="200"/>
      <c r="J197" s="13"/>
      <c r="K197" s="13"/>
      <c r="L197" s="195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7" t="s">
        <v>196</v>
      </c>
      <c r="AU197" s="197" t="s">
        <v>85</v>
      </c>
      <c r="AV197" s="13" t="s">
        <v>85</v>
      </c>
      <c r="AW197" s="13" t="s">
        <v>32</v>
      </c>
      <c r="AX197" s="13" t="s">
        <v>83</v>
      </c>
      <c r="AY197" s="197" t="s">
        <v>139</v>
      </c>
    </row>
    <row r="198" s="2" customFormat="1" ht="24.15" customHeight="1">
      <c r="A198" s="35"/>
      <c r="B198" s="170"/>
      <c r="C198" s="171" t="s">
        <v>314</v>
      </c>
      <c r="D198" s="171" t="s">
        <v>140</v>
      </c>
      <c r="E198" s="172" t="s">
        <v>315</v>
      </c>
      <c r="F198" s="173" t="s">
        <v>316</v>
      </c>
      <c r="G198" s="174" t="s">
        <v>234</v>
      </c>
      <c r="H198" s="175">
        <v>13.368</v>
      </c>
      <c r="I198" s="176"/>
      <c r="J198" s="177">
        <f>ROUND(I198*H198,2)</f>
        <v>0</v>
      </c>
      <c r="K198" s="173" t="s">
        <v>194</v>
      </c>
      <c r="L198" s="36"/>
      <c r="M198" s="178" t="s">
        <v>1</v>
      </c>
      <c r="N198" s="179" t="s">
        <v>41</v>
      </c>
      <c r="O198" s="74"/>
      <c r="P198" s="180">
        <f>O198*H198</f>
        <v>0</v>
      </c>
      <c r="Q198" s="180">
        <v>0.012959999999999999</v>
      </c>
      <c r="R198" s="180">
        <f>Q198*H198</f>
        <v>0.17324928000000001</v>
      </c>
      <c r="S198" s="180">
        <v>0</v>
      </c>
      <c r="T198" s="18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2" t="s">
        <v>144</v>
      </c>
      <c r="AT198" s="182" t="s">
        <v>140</v>
      </c>
      <c r="AU198" s="182" t="s">
        <v>85</v>
      </c>
      <c r="AY198" s="16" t="s">
        <v>139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6" t="s">
        <v>83</v>
      </c>
      <c r="BK198" s="183">
        <f>ROUND(I198*H198,2)</f>
        <v>0</v>
      </c>
      <c r="BL198" s="16" t="s">
        <v>144</v>
      </c>
      <c r="BM198" s="182" t="s">
        <v>317</v>
      </c>
    </row>
    <row r="199" s="13" customFormat="1">
      <c r="A199" s="13"/>
      <c r="B199" s="195"/>
      <c r="C199" s="13"/>
      <c r="D199" s="196" t="s">
        <v>196</v>
      </c>
      <c r="E199" s="197" t="s">
        <v>1</v>
      </c>
      <c r="F199" s="198" t="s">
        <v>318</v>
      </c>
      <c r="G199" s="13"/>
      <c r="H199" s="199">
        <v>4.3499999999999996</v>
      </c>
      <c r="I199" s="200"/>
      <c r="J199" s="13"/>
      <c r="K199" s="13"/>
      <c r="L199" s="195"/>
      <c r="M199" s="201"/>
      <c r="N199" s="202"/>
      <c r="O199" s="202"/>
      <c r="P199" s="202"/>
      <c r="Q199" s="202"/>
      <c r="R199" s="202"/>
      <c r="S199" s="202"/>
      <c r="T199" s="20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7" t="s">
        <v>196</v>
      </c>
      <c r="AU199" s="197" t="s">
        <v>85</v>
      </c>
      <c r="AV199" s="13" t="s">
        <v>85</v>
      </c>
      <c r="AW199" s="13" t="s">
        <v>32</v>
      </c>
      <c r="AX199" s="13" t="s">
        <v>76</v>
      </c>
      <c r="AY199" s="197" t="s">
        <v>139</v>
      </c>
    </row>
    <row r="200" s="13" customFormat="1">
      <c r="A200" s="13"/>
      <c r="B200" s="195"/>
      <c r="C200" s="13"/>
      <c r="D200" s="196" t="s">
        <v>196</v>
      </c>
      <c r="E200" s="197" t="s">
        <v>1</v>
      </c>
      <c r="F200" s="198" t="s">
        <v>319</v>
      </c>
      <c r="G200" s="13"/>
      <c r="H200" s="199">
        <v>0.65800000000000003</v>
      </c>
      <c r="I200" s="200"/>
      <c r="J200" s="13"/>
      <c r="K200" s="13"/>
      <c r="L200" s="195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7" t="s">
        <v>196</v>
      </c>
      <c r="AU200" s="197" t="s">
        <v>85</v>
      </c>
      <c r="AV200" s="13" t="s">
        <v>85</v>
      </c>
      <c r="AW200" s="13" t="s">
        <v>32</v>
      </c>
      <c r="AX200" s="13" t="s">
        <v>76</v>
      </c>
      <c r="AY200" s="197" t="s">
        <v>139</v>
      </c>
    </row>
    <row r="201" s="13" customFormat="1">
      <c r="A201" s="13"/>
      <c r="B201" s="195"/>
      <c r="C201" s="13"/>
      <c r="D201" s="196" t="s">
        <v>196</v>
      </c>
      <c r="E201" s="197" t="s">
        <v>1</v>
      </c>
      <c r="F201" s="198" t="s">
        <v>320</v>
      </c>
      <c r="G201" s="13"/>
      <c r="H201" s="199">
        <v>6.5999999999999996</v>
      </c>
      <c r="I201" s="200"/>
      <c r="J201" s="13"/>
      <c r="K201" s="13"/>
      <c r="L201" s="195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7" t="s">
        <v>196</v>
      </c>
      <c r="AU201" s="197" t="s">
        <v>85</v>
      </c>
      <c r="AV201" s="13" t="s">
        <v>85</v>
      </c>
      <c r="AW201" s="13" t="s">
        <v>32</v>
      </c>
      <c r="AX201" s="13" t="s">
        <v>76</v>
      </c>
      <c r="AY201" s="197" t="s">
        <v>139</v>
      </c>
    </row>
    <row r="202" s="13" customFormat="1">
      <c r="A202" s="13"/>
      <c r="B202" s="195"/>
      <c r="C202" s="13"/>
      <c r="D202" s="196" t="s">
        <v>196</v>
      </c>
      <c r="E202" s="197" t="s">
        <v>1</v>
      </c>
      <c r="F202" s="198" t="s">
        <v>321</v>
      </c>
      <c r="G202" s="13"/>
      <c r="H202" s="199">
        <v>1.76</v>
      </c>
      <c r="I202" s="200"/>
      <c r="J202" s="13"/>
      <c r="K202" s="13"/>
      <c r="L202" s="195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196</v>
      </c>
      <c r="AU202" s="197" t="s">
        <v>85</v>
      </c>
      <c r="AV202" s="13" t="s">
        <v>85</v>
      </c>
      <c r="AW202" s="13" t="s">
        <v>32</v>
      </c>
      <c r="AX202" s="13" t="s">
        <v>76</v>
      </c>
      <c r="AY202" s="197" t="s">
        <v>139</v>
      </c>
    </row>
    <row r="203" s="2" customFormat="1" ht="24.15" customHeight="1">
      <c r="A203" s="35"/>
      <c r="B203" s="170"/>
      <c r="C203" s="171" t="s">
        <v>322</v>
      </c>
      <c r="D203" s="171" t="s">
        <v>140</v>
      </c>
      <c r="E203" s="172" t="s">
        <v>323</v>
      </c>
      <c r="F203" s="173" t="s">
        <v>324</v>
      </c>
      <c r="G203" s="174" t="s">
        <v>234</v>
      </c>
      <c r="H203" s="175">
        <v>13.368</v>
      </c>
      <c r="I203" s="176"/>
      <c r="J203" s="177">
        <f>ROUND(I203*H203,2)</f>
        <v>0</v>
      </c>
      <c r="K203" s="173" t="s">
        <v>194</v>
      </c>
      <c r="L203" s="36"/>
      <c r="M203" s="178" t="s">
        <v>1</v>
      </c>
      <c r="N203" s="179" t="s">
        <v>41</v>
      </c>
      <c r="O203" s="74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2" t="s">
        <v>144</v>
      </c>
      <c r="AT203" s="182" t="s">
        <v>140</v>
      </c>
      <c r="AU203" s="182" t="s">
        <v>85</v>
      </c>
      <c r="AY203" s="16" t="s">
        <v>139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6" t="s">
        <v>83</v>
      </c>
      <c r="BK203" s="183">
        <f>ROUND(I203*H203,2)</f>
        <v>0</v>
      </c>
      <c r="BL203" s="16" t="s">
        <v>144</v>
      </c>
      <c r="BM203" s="182" t="s">
        <v>325</v>
      </c>
    </row>
    <row r="204" s="2" customFormat="1" ht="24.15" customHeight="1">
      <c r="A204" s="35"/>
      <c r="B204" s="170"/>
      <c r="C204" s="171" t="s">
        <v>326</v>
      </c>
      <c r="D204" s="171" t="s">
        <v>140</v>
      </c>
      <c r="E204" s="172" t="s">
        <v>327</v>
      </c>
      <c r="F204" s="173" t="s">
        <v>328</v>
      </c>
      <c r="G204" s="174" t="s">
        <v>329</v>
      </c>
      <c r="H204" s="175">
        <v>18</v>
      </c>
      <c r="I204" s="176"/>
      <c r="J204" s="177">
        <f>ROUND(I204*H204,2)</f>
        <v>0</v>
      </c>
      <c r="K204" s="173" t="s">
        <v>194</v>
      </c>
      <c r="L204" s="36"/>
      <c r="M204" s="178" t="s">
        <v>1</v>
      </c>
      <c r="N204" s="179" t="s">
        <v>41</v>
      </c>
      <c r="O204" s="74"/>
      <c r="P204" s="180">
        <f>O204*H204</f>
        <v>0</v>
      </c>
      <c r="Q204" s="180">
        <v>0.11046</v>
      </c>
      <c r="R204" s="180">
        <f>Q204*H204</f>
        <v>1.9882800000000001</v>
      </c>
      <c r="S204" s="180">
        <v>0</v>
      </c>
      <c r="T204" s="18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2" t="s">
        <v>144</v>
      </c>
      <c r="AT204" s="182" t="s">
        <v>140</v>
      </c>
      <c r="AU204" s="182" t="s">
        <v>85</v>
      </c>
      <c r="AY204" s="16" t="s">
        <v>139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6" t="s">
        <v>83</v>
      </c>
      <c r="BK204" s="183">
        <f>ROUND(I204*H204,2)</f>
        <v>0</v>
      </c>
      <c r="BL204" s="16" t="s">
        <v>144</v>
      </c>
      <c r="BM204" s="182" t="s">
        <v>330</v>
      </c>
    </row>
    <row r="205" s="13" customFormat="1">
      <c r="A205" s="13"/>
      <c r="B205" s="195"/>
      <c r="C205" s="13"/>
      <c r="D205" s="196" t="s">
        <v>196</v>
      </c>
      <c r="E205" s="197" t="s">
        <v>1</v>
      </c>
      <c r="F205" s="198" t="s">
        <v>331</v>
      </c>
      <c r="G205" s="13"/>
      <c r="H205" s="199">
        <v>18</v>
      </c>
      <c r="I205" s="200"/>
      <c r="J205" s="13"/>
      <c r="K205" s="13"/>
      <c r="L205" s="195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7" t="s">
        <v>196</v>
      </c>
      <c r="AU205" s="197" t="s">
        <v>85</v>
      </c>
      <c r="AV205" s="13" t="s">
        <v>85</v>
      </c>
      <c r="AW205" s="13" t="s">
        <v>32</v>
      </c>
      <c r="AX205" s="13" t="s">
        <v>83</v>
      </c>
      <c r="AY205" s="197" t="s">
        <v>139</v>
      </c>
    </row>
    <row r="206" s="2" customFormat="1" ht="16.5" customHeight="1">
      <c r="A206" s="35"/>
      <c r="B206" s="170"/>
      <c r="C206" s="171" t="s">
        <v>332</v>
      </c>
      <c r="D206" s="171" t="s">
        <v>140</v>
      </c>
      <c r="E206" s="172" t="s">
        <v>333</v>
      </c>
      <c r="F206" s="173" t="s">
        <v>334</v>
      </c>
      <c r="G206" s="174" t="s">
        <v>234</v>
      </c>
      <c r="H206" s="175">
        <v>8.4700000000000006</v>
      </c>
      <c r="I206" s="176"/>
      <c r="J206" s="177">
        <f>ROUND(I206*H206,2)</f>
        <v>0</v>
      </c>
      <c r="K206" s="173" t="s">
        <v>194</v>
      </c>
      <c r="L206" s="36"/>
      <c r="M206" s="178" t="s">
        <v>1</v>
      </c>
      <c r="N206" s="179" t="s">
        <v>41</v>
      </c>
      <c r="O206" s="74"/>
      <c r="P206" s="180">
        <f>O206*H206</f>
        <v>0</v>
      </c>
      <c r="Q206" s="180">
        <v>0.0091599999999999997</v>
      </c>
      <c r="R206" s="180">
        <f>Q206*H206</f>
        <v>0.077585200000000007</v>
      </c>
      <c r="S206" s="180">
        <v>0</v>
      </c>
      <c r="T206" s="18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2" t="s">
        <v>144</v>
      </c>
      <c r="AT206" s="182" t="s">
        <v>140</v>
      </c>
      <c r="AU206" s="182" t="s">
        <v>85</v>
      </c>
      <c r="AY206" s="16" t="s">
        <v>139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6" t="s">
        <v>83</v>
      </c>
      <c r="BK206" s="183">
        <f>ROUND(I206*H206,2)</f>
        <v>0</v>
      </c>
      <c r="BL206" s="16" t="s">
        <v>144</v>
      </c>
      <c r="BM206" s="182" t="s">
        <v>335</v>
      </c>
    </row>
    <row r="207" s="13" customFormat="1">
      <c r="A207" s="13"/>
      <c r="B207" s="195"/>
      <c r="C207" s="13"/>
      <c r="D207" s="196" t="s">
        <v>196</v>
      </c>
      <c r="E207" s="197" t="s">
        <v>1</v>
      </c>
      <c r="F207" s="198" t="s">
        <v>336</v>
      </c>
      <c r="G207" s="13"/>
      <c r="H207" s="199">
        <v>2.9700000000000002</v>
      </c>
      <c r="I207" s="200"/>
      <c r="J207" s="13"/>
      <c r="K207" s="13"/>
      <c r="L207" s="195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196</v>
      </c>
      <c r="AU207" s="197" t="s">
        <v>85</v>
      </c>
      <c r="AV207" s="13" t="s">
        <v>85</v>
      </c>
      <c r="AW207" s="13" t="s">
        <v>32</v>
      </c>
      <c r="AX207" s="13" t="s">
        <v>76</v>
      </c>
      <c r="AY207" s="197" t="s">
        <v>139</v>
      </c>
    </row>
    <row r="208" s="13" customFormat="1">
      <c r="A208" s="13"/>
      <c r="B208" s="195"/>
      <c r="C208" s="13"/>
      <c r="D208" s="196" t="s">
        <v>196</v>
      </c>
      <c r="E208" s="197" t="s">
        <v>1</v>
      </c>
      <c r="F208" s="198" t="s">
        <v>337</v>
      </c>
      <c r="G208" s="13"/>
      <c r="H208" s="199">
        <v>5.5</v>
      </c>
      <c r="I208" s="200"/>
      <c r="J208" s="13"/>
      <c r="K208" s="13"/>
      <c r="L208" s="195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7" t="s">
        <v>196</v>
      </c>
      <c r="AU208" s="197" t="s">
        <v>85</v>
      </c>
      <c r="AV208" s="13" t="s">
        <v>85</v>
      </c>
      <c r="AW208" s="13" t="s">
        <v>32</v>
      </c>
      <c r="AX208" s="13" t="s">
        <v>76</v>
      </c>
      <c r="AY208" s="197" t="s">
        <v>139</v>
      </c>
    </row>
    <row r="209" s="2" customFormat="1" ht="16.5" customHeight="1">
      <c r="A209" s="35"/>
      <c r="B209" s="170"/>
      <c r="C209" s="171" t="s">
        <v>338</v>
      </c>
      <c r="D209" s="171" t="s">
        <v>140</v>
      </c>
      <c r="E209" s="172" t="s">
        <v>339</v>
      </c>
      <c r="F209" s="173" t="s">
        <v>340</v>
      </c>
      <c r="G209" s="174" t="s">
        <v>234</v>
      </c>
      <c r="H209" s="175">
        <v>8.4700000000000006</v>
      </c>
      <c r="I209" s="176"/>
      <c r="J209" s="177">
        <f>ROUND(I209*H209,2)</f>
        <v>0</v>
      </c>
      <c r="K209" s="173" t="s">
        <v>194</v>
      </c>
      <c r="L209" s="36"/>
      <c r="M209" s="178" t="s">
        <v>1</v>
      </c>
      <c r="N209" s="179" t="s">
        <v>41</v>
      </c>
      <c r="O209" s="74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2" t="s">
        <v>144</v>
      </c>
      <c r="AT209" s="182" t="s">
        <v>140</v>
      </c>
      <c r="AU209" s="182" t="s">
        <v>85</v>
      </c>
      <c r="AY209" s="16" t="s">
        <v>139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6" t="s">
        <v>83</v>
      </c>
      <c r="BK209" s="183">
        <f>ROUND(I209*H209,2)</f>
        <v>0</v>
      </c>
      <c r="BL209" s="16" t="s">
        <v>144</v>
      </c>
      <c r="BM209" s="182" t="s">
        <v>341</v>
      </c>
    </row>
    <row r="210" s="11" customFormat="1" ht="22.8" customHeight="1">
      <c r="A210" s="11"/>
      <c r="B210" s="159"/>
      <c r="C210" s="11"/>
      <c r="D210" s="160" t="s">
        <v>75</v>
      </c>
      <c r="E210" s="193" t="s">
        <v>160</v>
      </c>
      <c r="F210" s="193" t="s">
        <v>342</v>
      </c>
      <c r="G210" s="11"/>
      <c r="H210" s="11"/>
      <c r="I210" s="162"/>
      <c r="J210" s="194">
        <f>BK210</f>
        <v>0</v>
      </c>
      <c r="K210" s="11"/>
      <c r="L210" s="159"/>
      <c r="M210" s="164"/>
      <c r="N210" s="165"/>
      <c r="O210" s="165"/>
      <c r="P210" s="166">
        <f>SUM(P211:P221)</f>
        <v>0</v>
      </c>
      <c r="Q210" s="165"/>
      <c r="R210" s="166">
        <f>SUM(R211:R221)</f>
        <v>1.6297374999999998</v>
      </c>
      <c r="S210" s="165"/>
      <c r="T210" s="167">
        <f>SUM(T211:T221)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160" t="s">
        <v>83</v>
      </c>
      <c r="AT210" s="168" t="s">
        <v>75</v>
      </c>
      <c r="AU210" s="168" t="s">
        <v>83</v>
      </c>
      <c r="AY210" s="160" t="s">
        <v>139</v>
      </c>
      <c r="BK210" s="169">
        <f>SUM(BK211:BK221)</f>
        <v>0</v>
      </c>
    </row>
    <row r="211" s="2" customFormat="1" ht="33" customHeight="1">
      <c r="A211" s="35"/>
      <c r="B211" s="170"/>
      <c r="C211" s="171" t="s">
        <v>343</v>
      </c>
      <c r="D211" s="171" t="s">
        <v>140</v>
      </c>
      <c r="E211" s="172" t="s">
        <v>344</v>
      </c>
      <c r="F211" s="173" t="s">
        <v>345</v>
      </c>
      <c r="G211" s="174" t="s">
        <v>193</v>
      </c>
      <c r="H211" s="175">
        <v>0.64100000000000001</v>
      </c>
      <c r="I211" s="176"/>
      <c r="J211" s="177">
        <f>ROUND(I211*H211,2)</f>
        <v>0</v>
      </c>
      <c r="K211" s="173" t="s">
        <v>194</v>
      </c>
      <c r="L211" s="36"/>
      <c r="M211" s="178" t="s">
        <v>1</v>
      </c>
      <c r="N211" s="179" t="s">
        <v>41</v>
      </c>
      <c r="O211" s="74"/>
      <c r="P211" s="180">
        <f>O211*H211</f>
        <v>0</v>
      </c>
      <c r="Q211" s="180">
        <v>2.5018699999999998</v>
      </c>
      <c r="R211" s="180">
        <f>Q211*H211</f>
        <v>1.60369867</v>
      </c>
      <c r="S211" s="180">
        <v>0</v>
      </c>
      <c r="T211" s="18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2" t="s">
        <v>144</v>
      </c>
      <c r="AT211" s="182" t="s">
        <v>140</v>
      </c>
      <c r="AU211" s="182" t="s">
        <v>85</v>
      </c>
      <c r="AY211" s="16" t="s">
        <v>139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6" t="s">
        <v>83</v>
      </c>
      <c r="BK211" s="183">
        <f>ROUND(I211*H211,2)</f>
        <v>0</v>
      </c>
      <c r="BL211" s="16" t="s">
        <v>144</v>
      </c>
      <c r="BM211" s="182" t="s">
        <v>346</v>
      </c>
    </row>
    <row r="212" s="13" customFormat="1">
      <c r="A212" s="13"/>
      <c r="B212" s="195"/>
      <c r="C212" s="13"/>
      <c r="D212" s="196" t="s">
        <v>196</v>
      </c>
      <c r="E212" s="197" t="s">
        <v>1</v>
      </c>
      <c r="F212" s="198" t="s">
        <v>347</v>
      </c>
      <c r="G212" s="13"/>
      <c r="H212" s="199">
        <v>0.186</v>
      </c>
      <c r="I212" s="200"/>
      <c r="J212" s="13"/>
      <c r="K212" s="13"/>
      <c r="L212" s="195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7" t="s">
        <v>196</v>
      </c>
      <c r="AU212" s="197" t="s">
        <v>85</v>
      </c>
      <c r="AV212" s="13" t="s">
        <v>85</v>
      </c>
      <c r="AW212" s="13" t="s">
        <v>32</v>
      </c>
      <c r="AX212" s="13" t="s">
        <v>76</v>
      </c>
      <c r="AY212" s="197" t="s">
        <v>139</v>
      </c>
    </row>
    <row r="213" s="13" customFormat="1">
      <c r="A213" s="13"/>
      <c r="B213" s="195"/>
      <c r="C213" s="13"/>
      <c r="D213" s="196" t="s">
        <v>196</v>
      </c>
      <c r="E213" s="197" t="s">
        <v>1</v>
      </c>
      <c r="F213" s="198" t="s">
        <v>348</v>
      </c>
      <c r="G213" s="13"/>
      <c r="H213" s="199">
        <v>0.45500000000000002</v>
      </c>
      <c r="I213" s="200"/>
      <c r="J213" s="13"/>
      <c r="K213" s="13"/>
      <c r="L213" s="195"/>
      <c r="M213" s="201"/>
      <c r="N213" s="202"/>
      <c r="O213" s="202"/>
      <c r="P213" s="202"/>
      <c r="Q213" s="202"/>
      <c r="R213" s="202"/>
      <c r="S213" s="202"/>
      <c r="T213" s="20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7" t="s">
        <v>196</v>
      </c>
      <c r="AU213" s="197" t="s">
        <v>85</v>
      </c>
      <c r="AV213" s="13" t="s">
        <v>85</v>
      </c>
      <c r="AW213" s="13" t="s">
        <v>32</v>
      </c>
      <c r="AX213" s="13" t="s">
        <v>76</v>
      </c>
      <c r="AY213" s="197" t="s">
        <v>139</v>
      </c>
    </row>
    <row r="214" s="2" customFormat="1" ht="33" customHeight="1">
      <c r="A214" s="35"/>
      <c r="B214" s="170"/>
      <c r="C214" s="171" t="s">
        <v>109</v>
      </c>
      <c r="D214" s="171" t="s">
        <v>140</v>
      </c>
      <c r="E214" s="172" t="s">
        <v>349</v>
      </c>
      <c r="F214" s="173" t="s">
        <v>350</v>
      </c>
      <c r="G214" s="174" t="s">
        <v>193</v>
      </c>
      <c r="H214" s="175">
        <v>0.092999999999999999</v>
      </c>
      <c r="I214" s="176"/>
      <c r="J214" s="177">
        <f>ROUND(I214*H214,2)</f>
        <v>0</v>
      </c>
      <c r="K214" s="173" t="s">
        <v>194</v>
      </c>
      <c r="L214" s="36"/>
      <c r="M214" s="178" t="s">
        <v>1</v>
      </c>
      <c r="N214" s="179" t="s">
        <v>41</v>
      </c>
      <c r="O214" s="74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2" t="s">
        <v>144</v>
      </c>
      <c r="AT214" s="182" t="s">
        <v>140</v>
      </c>
      <c r="AU214" s="182" t="s">
        <v>85</v>
      </c>
      <c r="AY214" s="16" t="s">
        <v>139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6" t="s">
        <v>83</v>
      </c>
      <c r="BK214" s="183">
        <f>ROUND(I214*H214,2)</f>
        <v>0</v>
      </c>
      <c r="BL214" s="16" t="s">
        <v>144</v>
      </c>
      <c r="BM214" s="182" t="s">
        <v>351</v>
      </c>
    </row>
    <row r="215" s="13" customFormat="1">
      <c r="A215" s="13"/>
      <c r="B215" s="195"/>
      <c r="C215" s="13"/>
      <c r="D215" s="196" t="s">
        <v>196</v>
      </c>
      <c r="E215" s="13"/>
      <c r="F215" s="198" t="s">
        <v>352</v>
      </c>
      <c r="G215" s="13"/>
      <c r="H215" s="199">
        <v>0.092999999999999999</v>
      </c>
      <c r="I215" s="200"/>
      <c r="J215" s="13"/>
      <c r="K215" s="13"/>
      <c r="L215" s="195"/>
      <c r="M215" s="201"/>
      <c r="N215" s="202"/>
      <c r="O215" s="202"/>
      <c r="P215" s="202"/>
      <c r="Q215" s="202"/>
      <c r="R215" s="202"/>
      <c r="S215" s="202"/>
      <c r="T215" s="20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7" t="s">
        <v>196</v>
      </c>
      <c r="AU215" s="197" t="s">
        <v>85</v>
      </c>
      <c r="AV215" s="13" t="s">
        <v>85</v>
      </c>
      <c r="AW215" s="13" t="s">
        <v>3</v>
      </c>
      <c r="AX215" s="13" t="s">
        <v>83</v>
      </c>
      <c r="AY215" s="197" t="s">
        <v>139</v>
      </c>
    </row>
    <row r="216" s="2" customFormat="1" ht="16.5" customHeight="1">
      <c r="A216" s="35"/>
      <c r="B216" s="170"/>
      <c r="C216" s="171" t="s">
        <v>353</v>
      </c>
      <c r="D216" s="171" t="s">
        <v>140</v>
      </c>
      <c r="E216" s="172" t="s">
        <v>354</v>
      </c>
      <c r="F216" s="173" t="s">
        <v>355</v>
      </c>
      <c r="G216" s="174" t="s">
        <v>234</v>
      </c>
      <c r="H216" s="175">
        <v>0.95899999999999996</v>
      </c>
      <c r="I216" s="176"/>
      <c r="J216" s="177">
        <f>ROUND(I216*H216,2)</f>
        <v>0</v>
      </c>
      <c r="K216" s="173" t="s">
        <v>194</v>
      </c>
      <c r="L216" s="36"/>
      <c r="M216" s="178" t="s">
        <v>1</v>
      </c>
      <c r="N216" s="179" t="s">
        <v>41</v>
      </c>
      <c r="O216" s="74"/>
      <c r="P216" s="180">
        <f>O216*H216</f>
        <v>0</v>
      </c>
      <c r="Q216" s="180">
        <v>0.016070000000000001</v>
      </c>
      <c r="R216" s="180">
        <f>Q216*H216</f>
        <v>0.01541113</v>
      </c>
      <c r="S216" s="180">
        <v>0</v>
      </c>
      <c r="T216" s="18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2" t="s">
        <v>144</v>
      </c>
      <c r="AT216" s="182" t="s">
        <v>140</v>
      </c>
      <c r="AU216" s="182" t="s">
        <v>85</v>
      </c>
      <c r="AY216" s="16" t="s">
        <v>139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6" t="s">
        <v>83</v>
      </c>
      <c r="BK216" s="183">
        <f>ROUND(I216*H216,2)</f>
        <v>0</v>
      </c>
      <c r="BL216" s="16" t="s">
        <v>144</v>
      </c>
      <c r="BM216" s="182" t="s">
        <v>356</v>
      </c>
    </row>
    <row r="217" s="13" customFormat="1">
      <c r="A217" s="13"/>
      <c r="B217" s="195"/>
      <c r="C217" s="13"/>
      <c r="D217" s="196" t="s">
        <v>196</v>
      </c>
      <c r="E217" s="197" t="s">
        <v>1</v>
      </c>
      <c r="F217" s="198" t="s">
        <v>357</v>
      </c>
      <c r="G217" s="13"/>
      <c r="H217" s="199">
        <v>0.54800000000000004</v>
      </c>
      <c r="I217" s="200"/>
      <c r="J217" s="13"/>
      <c r="K217" s="13"/>
      <c r="L217" s="195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7" t="s">
        <v>196</v>
      </c>
      <c r="AU217" s="197" t="s">
        <v>85</v>
      </c>
      <c r="AV217" s="13" t="s">
        <v>85</v>
      </c>
      <c r="AW217" s="13" t="s">
        <v>32</v>
      </c>
      <c r="AX217" s="13" t="s">
        <v>76</v>
      </c>
      <c r="AY217" s="197" t="s">
        <v>139</v>
      </c>
    </row>
    <row r="218" s="13" customFormat="1">
      <c r="A218" s="13"/>
      <c r="B218" s="195"/>
      <c r="C218" s="13"/>
      <c r="D218" s="196" t="s">
        <v>196</v>
      </c>
      <c r="E218" s="197" t="s">
        <v>1</v>
      </c>
      <c r="F218" s="198" t="s">
        <v>358</v>
      </c>
      <c r="G218" s="13"/>
      <c r="H218" s="199">
        <v>0.41099999999999998</v>
      </c>
      <c r="I218" s="200"/>
      <c r="J218" s="13"/>
      <c r="K218" s="13"/>
      <c r="L218" s="195"/>
      <c r="M218" s="201"/>
      <c r="N218" s="202"/>
      <c r="O218" s="202"/>
      <c r="P218" s="202"/>
      <c r="Q218" s="202"/>
      <c r="R218" s="202"/>
      <c r="S218" s="202"/>
      <c r="T218" s="20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7" t="s">
        <v>196</v>
      </c>
      <c r="AU218" s="197" t="s">
        <v>85</v>
      </c>
      <c r="AV218" s="13" t="s">
        <v>85</v>
      </c>
      <c r="AW218" s="13" t="s">
        <v>32</v>
      </c>
      <c r="AX218" s="13" t="s">
        <v>76</v>
      </c>
      <c r="AY218" s="197" t="s">
        <v>139</v>
      </c>
    </row>
    <row r="219" s="2" customFormat="1" ht="16.5" customHeight="1">
      <c r="A219" s="35"/>
      <c r="B219" s="170"/>
      <c r="C219" s="171" t="s">
        <v>359</v>
      </c>
      <c r="D219" s="171" t="s">
        <v>140</v>
      </c>
      <c r="E219" s="172" t="s">
        <v>360</v>
      </c>
      <c r="F219" s="173" t="s">
        <v>361</v>
      </c>
      <c r="G219" s="174" t="s">
        <v>234</v>
      </c>
      <c r="H219" s="175">
        <v>0.95899999999999996</v>
      </c>
      <c r="I219" s="176"/>
      <c r="J219" s="177">
        <f>ROUND(I219*H219,2)</f>
        <v>0</v>
      </c>
      <c r="K219" s="173" t="s">
        <v>194</v>
      </c>
      <c r="L219" s="36"/>
      <c r="M219" s="178" t="s">
        <v>1</v>
      </c>
      <c r="N219" s="179" t="s">
        <v>41</v>
      </c>
      <c r="O219" s="74"/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2" t="s">
        <v>144</v>
      </c>
      <c r="AT219" s="182" t="s">
        <v>140</v>
      </c>
      <c r="AU219" s="182" t="s">
        <v>85</v>
      </c>
      <c r="AY219" s="16" t="s">
        <v>139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6" t="s">
        <v>83</v>
      </c>
      <c r="BK219" s="183">
        <f>ROUND(I219*H219,2)</f>
        <v>0</v>
      </c>
      <c r="BL219" s="16" t="s">
        <v>144</v>
      </c>
      <c r="BM219" s="182" t="s">
        <v>362</v>
      </c>
    </row>
    <row r="220" s="2" customFormat="1" ht="16.5" customHeight="1">
      <c r="A220" s="35"/>
      <c r="B220" s="170"/>
      <c r="C220" s="171" t="s">
        <v>363</v>
      </c>
      <c r="D220" s="171" t="s">
        <v>140</v>
      </c>
      <c r="E220" s="172" t="s">
        <v>364</v>
      </c>
      <c r="F220" s="173" t="s">
        <v>365</v>
      </c>
      <c r="G220" s="174" t="s">
        <v>219</v>
      </c>
      <c r="H220" s="175">
        <v>0.01</v>
      </c>
      <c r="I220" s="176"/>
      <c r="J220" s="177">
        <f>ROUND(I220*H220,2)</f>
        <v>0</v>
      </c>
      <c r="K220" s="173" t="s">
        <v>194</v>
      </c>
      <c r="L220" s="36"/>
      <c r="M220" s="178" t="s">
        <v>1</v>
      </c>
      <c r="N220" s="179" t="s">
        <v>41</v>
      </c>
      <c r="O220" s="74"/>
      <c r="P220" s="180">
        <f>O220*H220</f>
        <v>0</v>
      </c>
      <c r="Q220" s="180">
        <v>1.06277</v>
      </c>
      <c r="R220" s="180">
        <f>Q220*H220</f>
        <v>0.0106277</v>
      </c>
      <c r="S220" s="180">
        <v>0</v>
      </c>
      <c r="T220" s="18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2" t="s">
        <v>144</v>
      </c>
      <c r="AT220" s="182" t="s">
        <v>140</v>
      </c>
      <c r="AU220" s="182" t="s">
        <v>85</v>
      </c>
      <c r="AY220" s="16" t="s">
        <v>139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6" t="s">
        <v>83</v>
      </c>
      <c r="BK220" s="183">
        <f>ROUND(I220*H220,2)</f>
        <v>0</v>
      </c>
      <c r="BL220" s="16" t="s">
        <v>144</v>
      </c>
      <c r="BM220" s="182" t="s">
        <v>366</v>
      </c>
    </row>
    <row r="221" s="13" customFormat="1">
      <c r="A221" s="13"/>
      <c r="B221" s="195"/>
      <c r="C221" s="13"/>
      <c r="D221" s="196" t="s">
        <v>196</v>
      </c>
      <c r="E221" s="197" t="s">
        <v>1</v>
      </c>
      <c r="F221" s="198" t="s">
        <v>367</v>
      </c>
      <c r="G221" s="13"/>
      <c r="H221" s="199">
        <v>0.01</v>
      </c>
      <c r="I221" s="200"/>
      <c r="J221" s="13"/>
      <c r="K221" s="13"/>
      <c r="L221" s="195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7" t="s">
        <v>196</v>
      </c>
      <c r="AU221" s="197" t="s">
        <v>85</v>
      </c>
      <c r="AV221" s="13" t="s">
        <v>85</v>
      </c>
      <c r="AW221" s="13" t="s">
        <v>32</v>
      </c>
      <c r="AX221" s="13" t="s">
        <v>83</v>
      </c>
      <c r="AY221" s="197" t="s">
        <v>139</v>
      </c>
    </row>
    <row r="222" s="11" customFormat="1" ht="22.8" customHeight="1">
      <c r="A222" s="11"/>
      <c r="B222" s="159"/>
      <c r="C222" s="11"/>
      <c r="D222" s="160" t="s">
        <v>75</v>
      </c>
      <c r="E222" s="193" t="s">
        <v>368</v>
      </c>
      <c r="F222" s="193" t="s">
        <v>369</v>
      </c>
      <c r="G222" s="11"/>
      <c r="H222" s="11"/>
      <c r="I222" s="162"/>
      <c r="J222" s="194">
        <f>BK222</f>
        <v>0</v>
      </c>
      <c r="K222" s="11"/>
      <c r="L222" s="159"/>
      <c r="M222" s="164"/>
      <c r="N222" s="165"/>
      <c r="O222" s="165"/>
      <c r="P222" s="166">
        <f>P223</f>
        <v>0</v>
      </c>
      <c r="Q222" s="165"/>
      <c r="R222" s="166">
        <f>R223</f>
        <v>0</v>
      </c>
      <c r="S222" s="165"/>
      <c r="T222" s="167">
        <f>T223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160" t="s">
        <v>83</v>
      </c>
      <c r="AT222" s="168" t="s">
        <v>75</v>
      </c>
      <c r="AU222" s="168" t="s">
        <v>83</v>
      </c>
      <c r="AY222" s="160" t="s">
        <v>139</v>
      </c>
      <c r="BK222" s="169">
        <f>BK223</f>
        <v>0</v>
      </c>
    </row>
    <row r="223" s="2" customFormat="1" ht="16.5" customHeight="1">
      <c r="A223" s="35"/>
      <c r="B223" s="170"/>
      <c r="C223" s="171" t="s">
        <v>370</v>
      </c>
      <c r="D223" s="171" t="s">
        <v>140</v>
      </c>
      <c r="E223" s="172" t="s">
        <v>371</v>
      </c>
      <c r="F223" s="173" t="s">
        <v>372</v>
      </c>
      <c r="G223" s="174" t="s">
        <v>219</v>
      </c>
      <c r="H223" s="175">
        <v>23.513999999999999</v>
      </c>
      <c r="I223" s="176"/>
      <c r="J223" s="177">
        <f>ROUND(I223*H223,2)</f>
        <v>0</v>
      </c>
      <c r="K223" s="173" t="s">
        <v>194</v>
      </c>
      <c r="L223" s="36"/>
      <c r="M223" s="178" t="s">
        <v>1</v>
      </c>
      <c r="N223" s="179" t="s">
        <v>41</v>
      </c>
      <c r="O223" s="74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2" t="s">
        <v>144</v>
      </c>
      <c r="AT223" s="182" t="s">
        <v>140</v>
      </c>
      <c r="AU223" s="182" t="s">
        <v>85</v>
      </c>
      <c r="AY223" s="16" t="s">
        <v>139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6" t="s">
        <v>83</v>
      </c>
      <c r="BK223" s="183">
        <f>ROUND(I223*H223,2)</f>
        <v>0</v>
      </c>
      <c r="BL223" s="16" t="s">
        <v>144</v>
      </c>
      <c r="BM223" s="182" t="s">
        <v>373</v>
      </c>
    </row>
    <row r="224" s="11" customFormat="1" ht="25.92" customHeight="1">
      <c r="A224" s="11"/>
      <c r="B224" s="159"/>
      <c r="C224" s="11"/>
      <c r="D224" s="160" t="s">
        <v>75</v>
      </c>
      <c r="E224" s="161" t="s">
        <v>374</v>
      </c>
      <c r="F224" s="161" t="s">
        <v>375</v>
      </c>
      <c r="G224" s="11"/>
      <c r="H224" s="11"/>
      <c r="I224" s="162"/>
      <c r="J224" s="163">
        <f>BK224</f>
        <v>0</v>
      </c>
      <c r="K224" s="11"/>
      <c r="L224" s="159"/>
      <c r="M224" s="164"/>
      <c r="N224" s="165"/>
      <c r="O224" s="165"/>
      <c r="P224" s="166">
        <f>P225+P245+P251+P256+P274+P302</f>
        <v>0</v>
      </c>
      <c r="Q224" s="165"/>
      <c r="R224" s="166">
        <f>R225+R245+R251+R256+R274+R302</f>
        <v>1.3319551199999999</v>
      </c>
      <c r="S224" s="165"/>
      <c r="T224" s="167">
        <f>T225+T245+T251+T256+T274+T302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60" t="s">
        <v>85</v>
      </c>
      <c r="AT224" s="168" t="s">
        <v>75</v>
      </c>
      <c r="AU224" s="168" t="s">
        <v>76</v>
      </c>
      <c r="AY224" s="160" t="s">
        <v>139</v>
      </c>
      <c r="BK224" s="169">
        <f>BK225+BK245+BK251+BK256+BK274+BK302</f>
        <v>0</v>
      </c>
    </row>
    <row r="225" s="11" customFormat="1" ht="22.8" customHeight="1">
      <c r="A225" s="11"/>
      <c r="B225" s="159"/>
      <c r="C225" s="11"/>
      <c r="D225" s="160" t="s">
        <v>75</v>
      </c>
      <c r="E225" s="193" t="s">
        <v>376</v>
      </c>
      <c r="F225" s="193" t="s">
        <v>377</v>
      </c>
      <c r="G225" s="11"/>
      <c r="H225" s="11"/>
      <c r="I225" s="162"/>
      <c r="J225" s="194">
        <f>BK225</f>
        <v>0</v>
      </c>
      <c r="K225" s="11"/>
      <c r="L225" s="159"/>
      <c r="M225" s="164"/>
      <c r="N225" s="165"/>
      <c r="O225" s="165"/>
      <c r="P225" s="166">
        <f>SUM(P226:P244)</f>
        <v>0</v>
      </c>
      <c r="Q225" s="165"/>
      <c r="R225" s="166">
        <f>SUM(R226:R244)</f>
        <v>0.041179599999999997</v>
      </c>
      <c r="S225" s="165"/>
      <c r="T225" s="167">
        <f>SUM(T226:T244)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160" t="s">
        <v>85</v>
      </c>
      <c r="AT225" s="168" t="s">
        <v>75</v>
      </c>
      <c r="AU225" s="168" t="s">
        <v>83</v>
      </c>
      <c r="AY225" s="160" t="s">
        <v>139</v>
      </c>
      <c r="BK225" s="169">
        <f>SUM(BK226:BK244)</f>
        <v>0</v>
      </c>
    </row>
    <row r="226" s="2" customFormat="1" ht="24.15" customHeight="1">
      <c r="A226" s="35"/>
      <c r="B226" s="170"/>
      <c r="C226" s="171" t="s">
        <v>378</v>
      </c>
      <c r="D226" s="171" t="s">
        <v>140</v>
      </c>
      <c r="E226" s="172" t="s">
        <v>379</v>
      </c>
      <c r="F226" s="173" t="s">
        <v>380</v>
      </c>
      <c r="G226" s="174" t="s">
        <v>234</v>
      </c>
      <c r="H226" s="175">
        <v>4.0789999999999997</v>
      </c>
      <c r="I226" s="176"/>
      <c r="J226" s="177">
        <f>ROUND(I226*H226,2)</f>
        <v>0</v>
      </c>
      <c r="K226" s="173" t="s">
        <v>194</v>
      </c>
      <c r="L226" s="36"/>
      <c r="M226" s="178" t="s">
        <v>1</v>
      </c>
      <c r="N226" s="179" t="s">
        <v>41</v>
      </c>
      <c r="O226" s="74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2" t="s">
        <v>272</v>
      </c>
      <c r="AT226" s="182" t="s">
        <v>140</v>
      </c>
      <c r="AU226" s="182" t="s">
        <v>85</v>
      </c>
      <c r="AY226" s="16" t="s">
        <v>139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6" t="s">
        <v>83</v>
      </c>
      <c r="BK226" s="183">
        <f>ROUND(I226*H226,2)</f>
        <v>0</v>
      </c>
      <c r="BL226" s="16" t="s">
        <v>272</v>
      </c>
      <c r="BM226" s="182" t="s">
        <v>381</v>
      </c>
    </row>
    <row r="227" s="13" customFormat="1">
      <c r="A227" s="13"/>
      <c r="B227" s="195"/>
      <c r="C227" s="13"/>
      <c r="D227" s="196" t="s">
        <v>196</v>
      </c>
      <c r="E227" s="197" t="s">
        <v>1</v>
      </c>
      <c r="F227" s="198" t="s">
        <v>382</v>
      </c>
      <c r="G227" s="13"/>
      <c r="H227" s="199">
        <v>1.8600000000000001</v>
      </c>
      <c r="I227" s="200"/>
      <c r="J227" s="13"/>
      <c r="K227" s="13"/>
      <c r="L227" s="195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196</v>
      </c>
      <c r="AU227" s="197" t="s">
        <v>85</v>
      </c>
      <c r="AV227" s="13" t="s">
        <v>85</v>
      </c>
      <c r="AW227" s="13" t="s">
        <v>32</v>
      </c>
      <c r="AX227" s="13" t="s">
        <v>76</v>
      </c>
      <c r="AY227" s="197" t="s">
        <v>139</v>
      </c>
    </row>
    <row r="228" s="13" customFormat="1">
      <c r="A228" s="13"/>
      <c r="B228" s="195"/>
      <c r="C228" s="13"/>
      <c r="D228" s="196" t="s">
        <v>196</v>
      </c>
      <c r="E228" s="197" t="s">
        <v>1</v>
      </c>
      <c r="F228" s="198" t="s">
        <v>238</v>
      </c>
      <c r="G228" s="13"/>
      <c r="H228" s="199">
        <v>1.5540000000000001</v>
      </c>
      <c r="I228" s="200"/>
      <c r="J228" s="13"/>
      <c r="K228" s="13"/>
      <c r="L228" s="195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7" t="s">
        <v>196</v>
      </c>
      <c r="AU228" s="197" t="s">
        <v>85</v>
      </c>
      <c r="AV228" s="13" t="s">
        <v>85</v>
      </c>
      <c r="AW228" s="13" t="s">
        <v>32</v>
      </c>
      <c r="AX228" s="13" t="s">
        <v>76</v>
      </c>
      <c r="AY228" s="197" t="s">
        <v>139</v>
      </c>
    </row>
    <row r="229" s="13" customFormat="1">
      <c r="A229" s="13"/>
      <c r="B229" s="195"/>
      <c r="C229" s="13"/>
      <c r="D229" s="196" t="s">
        <v>196</v>
      </c>
      <c r="E229" s="197" t="s">
        <v>1</v>
      </c>
      <c r="F229" s="198" t="s">
        <v>239</v>
      </c>
      <c r="G229" s="13"/>
      <c r="H229" s="199">
        <v>0.66500000000000004</v>
      </c>
      <c r="I229" s="200"/>
      <c r="J229" s="13"/>
      <c r="K229" s="13"/>
      <c r="L229" s="195"/>
      <c r="M229" s="201"/>
      <c r="N229" s="202"/>
      <c r="O229" s="202"/>
      <c r="P229" s="202"/>
      <c r="Q229" s="202"/>
      <c r="R229" s="202"/>
      <c r="S229" s="202"/>
      <c r="T229" s="20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7" t="s">
        <v>196</v>
      </c>
      <c r="AU229" s="197" t="s">
        <v>85</v>
      </c>
      <c r="AV229" s="13" t="s">
        <v>85</v>
      </c>
      <c r="AW229" s="13" t="s">
        <v>32</v>
      </c>
      <c r="AX229" s="13" t="s">
        <v>76</v>
      </c>
      <c r="AY229" s="197" t="s">
        <v>139</v>
      </c>
    </row>
    <row r="230" s="2" customFormat="1" ht="16.5" customHeight="1">
      <c r="A230" s="35"/>
      <c r="B230" s="170"/>
      <c r="C230" s="204" t="s">
        <v>383</v>
      </c>
      <c r="D230" s="204" t="s">
        <v>384</v>
      </c>
      <c r="E230" s="205" t="s">
        <v>385</v>
      </c>
      <c r="F230" s="206" t="s">
        <v>386</v>
      </c>
      <c r="G230" s="207" t="s">
        <v>219</v>
      </c>
      <c r="H230" s="208">
        <v>0.001</v>
      </c>
      <c r="I230" s="209"/>
      <c r="J230" s="210">
        <f>ROUND(I230*H230,2)</f>
        <v>0</v>
      </c>
      <c r="K230" s="206" t="s">
        <v>194</v>
      </c>
      <c r="L230" s="211"/>
      <c r="M230" s="212" t="s">
        <v>1</v>
      </c>
      <c r="N230" s="213" t="s">
        <v>41</v>
      </c>
      <c r="O230" s="74"/>
      <c r="P230" s="180">
        <f>O230*H230</f>
        <v>0</v>
      </c>
      <c r="Q230" s="180">
        <v>1</v>
      </c>
      <c r="R230" s="180">
        <f>Q230*H230</f>
        <v>0.001</v>
      </c>
      <c r="S230" s="180">
        <v>0</v>
      </c>
      <c r="T230" s="181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2" t="s">
        <v>359</v>
      </c>
      <c r="AT230" s="182" t="s">
        <v>384</v>
      </c>
      <c r="AU230" s="182" t="s">
        <v>85</v>
      </c>
      <c r="AY230" s="16" t="s">
        <v>139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6" t="s">
        <v>83</v>
      </c>
      <c r="BK230" s="183">
        <f>ROUND(I230*H230,2)</f>
        <v>0</v>
      </c>
      <c r="BL230" s="16" t="s">
        <v>272</v>
      </c>
      <c r="BM230" s="182" t="s">
        <v>387</v>
      </c>
    </row>
    <row r="231" s="13" customFormat="1">
      <c r="A231" s="13"/>
      <c r="B231" s="195"/>
      <c r="C231" s="13"/>
      <c r="D231" s="196" t="s">
        <v>196</v>
      </c>
      <c r="E231" s="13"/>
      <c r="F231" s="198" t="s">
        <v>388</v>
      </c>
      <c r="G231" s="13"/>
      <c r="H231" s="199">
        <v>0.001</v>
      </c>
      <c r="I231" s="200"/>
      <c r="J231" s="13"/>
      <c r="K231" s="13"/>
      <c r="L231" s="195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7" t="s">
        <v>196</v>
      </c>
      <c r="AU231" s="197" t="s">
        <v>85</v>
      </c>
      <c r="AV231" s="13" t="s">
        <v>85</v>
      </c>
      <c r="AW231" s="13" t="s">
        <v>3</v>
      </c>
      <c r="AX231" s="13" t="s">
        <v>83</v>
      </c>
      <c r="AY231" s="197" t="s">
        <v>139</v>
      </c>
    </row>
    <row r="232" s="2" customFormat="1" ht="24.15" customHeight="1">
      <c r="A232" s="35"/>
      <c r="B232" s="170"/>
      <c r="C232" s="171" t="s">
        <v>389</v>
      </c>
      <c r="D232" s="171" t="s">
        <v>140</v>
      </c>
      <c r="E232" s="172" t="s">
        <v>390</v>
      </c>
      <c r="F232" s="173" t="s">
        <v>391</v>
      </c>
      <c r="G232" s="174" t="s">
        <v>234</v>
      </c>
      <c r="H232" s="175">
        <v>1.383</v>
      </c>
      <c r="I232" s="176"/>
      <c r="J232" s="177">
        <f>ROUND(I232*H232,2)</f>
        <v>0</v>
      </c>
      <c r="K232" s="173" t="s">
        <v>194</v>
      </c>
      <c r="L232" s="36"/>
      <c r="M232" s="178" t="s">
        <v>1</v>
      </c>
      <c r="N232" s="179" t="s">
        <v>41</v>
      </c>
      <c r="O232" s="74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2" t="s">
        <v>272</v>
      </c>
      <c r="AT232" s="182" t="s">
        <v>140</v>
      </c>
      <c r="AU232" s="182" t="s">
        <v>85</v>
      </c>
      <c r="AY232" s="16" t="s">
        <v>139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6" t="s">
        <v>83</v>
      </c>
      <c r="BK232" s="183">
        <f>ROUND(I232*H232,2)</f>
        <v>0</v>
      </c>
      <c r="BL232" s="16" t="s">
        <v>272</v>
      </c>
      <c r="BM232" s="182" t="s">
        <v>392</v>
      </c>
    </row>
    <row r="233" s="13" customFormat="1">
      <c r="A233" s="13"/>
      <c r="B233" s="195"/>
      <c r="C233" s="13"/>
      <c r="D233" s="196" t="s">
        <v>196</v>
      </c>
      <c r="E233" s="197" t="s">
        <v>1</v>
      </c>
      <c r="F233" s="198" t="s">
        <v>393</v>
      </c>
      <c r="G233" s="13"/>
      <c r="H233" s="199">
        <v>1.383</v>
      </c>
      <c r="I233" s="200"/>
      <c r="J233" s="13"/>
      <c r="K233" s="13"/>
      <c r="L233" s="195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7" t="s">
        <v>196</v>
      </c>
      <c r="AU233" s="197" t="s">
        <v>85</v>
      </c>
      <c r="AV233" s="13" t="s">
        <v>85</v>
      </c>
      <c r="AW233" s="13" t="s">
        <v>32</v>
      </c>
      <c r="AX233" s="13" t="s">
        <v>83</v>
      </c>
      <c r="AY233" s="197" t="s">
        <v>139</v>
      </c>
    </row>
    <row r="234" s="2" customFormat="1" ht="16.5" customHeight="1">
      <c r="A234" s="35"/>
      <c r="B234" s="170"/>
      <c r="C234" s="204" t="s">
        <v>394</v>
      </c>
      <c r="D234" s="204" t="s">
        <v>384</v>
      </c>
      <c r="E234" s="205" t="s">
        <v>385</v>
      </c>
      <c r="F234" s="206" t="s">
        <v>386</v>
      </c>
      <c r="G234" s="207" t="s">
        <v>219</v>
      </c>
      <c r="H234" s="208">
        <v>0.001</v>
      </c>
      <c r="I234" s="209"/>
      <c r="J234" s="210">
        <f>ROUND(I234*H234,2)</f>
        <v>0</v>
      </c>
      <c r="K234" s="206" t="s">
        <v>194</v>
      </c>
      <c r="L234" s="211"/>
      <c r="M234" s="212" t="s">
        <v>1</v>
      </c>
      <c r="N234" s="213" t="s">
        <v>41</v>
      </c>
      <c r="O234" s="74"/>
      <c r="P234" s="180">
        <f>O234*H234</f>
        <v>0</v>
      </c>
      <c r="Q234" s="180">
        <v>1</v>
      </c>
      <c r="R234" s="180">
        <f>Q234*H234</f>
        <v>0.001</v>
      </c>
      <c r="S234" s="180">
        <v>0</v>
      </c>
      <c r="T234" s="18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2" t="s">
        <v>359</v>
      </c>
      <c r="AT234" s="182" t="s">
        <v>384</v>
      </c>
      <c r="AU234" s="182" t="s">
        <v>85</v>
      </c>
      <c r="AY234" s="16" t="s">
        <v>139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6" t="s">
        <v>83</v>
      </c>
      <c r="BK234" s="183">
        <f>ROUND(I234*H234,2)</f>
        <v>0</v>
      </c>
      <c r="BL234" s="16" t="s">
        <v>272</v>
      </c>
      <c r="BM234" s="182" t="s">
        <v>395</v>
      </c>
    </row>
    <row r="235" s="13" customFormat="1">
      <c r="A235" s="13"/>
      <c r="B235" s="195"/>
      <c r="C235" s="13"/>
      <c r="D235" s="196" t="s">
        <v>196</v>
      </c>
      <c r="E235" s="13"/>
      <c r="F235" s="198" t="s">
        <v>396</v>
      </c>
      <c r="G235" s="13"/>
      <c r="H235" s="199">
        <v>0.001</v>
      </c>
      <c r="I235" s="200"/>
      <c r="J235" s="13"/>
      <c r="K235" s="13"/>
      <c r="L235" s="195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196</v>
      </c>
      <c r="AU235" s="197" t="s">
        <v>85</v>
      </c>
      <c r="AV235" s="13" t="s">
        <v>85</v>
      </c>
      <c r="AW235" s="13" t="s">
        <v>3</v>
      </c>
      <c r="AX235" s="13" t="s">
        <v>83</v>
      </c>
      <c r="AY235" s="197" t="s">
        <v>139</v>
      </c>
    </row>
    <row r="236" s="2" customFormat="1" ht="24.15" customHeight="1">
      <c r="A236" s="35"/>
      <c r="B236" s="170"/>
      <c r="C236" s="171" t="s">
        <v>397</v>
      </c>
      <c r="D236" s="171" t="s">
        <v>140</v>
      </c>
      <c r="E236" s="172" t="s">
        <v>398</v>
      </c>
      <c r="F236" s="173" t="s">
        <v>399</v>
      </c>
      <c r="G236" s="174" t="s">
        <v>234</v>
      </c>
      <c r="H236" s="175">
        <v>4.0789999999999997</v>
      </c>
      <c r="I236" s="176"/>
      <c r="J236" s="177">
        <f>ROUND(I236*H236,2)</f>
        <v>0</v>
      </c>
      <c r="K236" s="173" t="s">
        <v>194</v>
      </c>
      <c r="L236" s="36"/>
      <c r="M236" s="178" t="s">
        <v>1</v>
      </c>
      <c r="N236" s="179" t="s">
        <v>41</v>
      </c>
      <c r="O236" s="74"/>
      <c r="P236" s="180">
        <f>O236*H236</f>
        <v>0</v>
      </c>
      <c r="Q236" s="180">
        <v>0.00040000000000000002</v>
      </c>
      <c r="R236" s="180">
        <f>Q236*H236</f>
        <v>0.0016316</v>
      </c>
      <c r="S236" s="180">
        <v>0</v>
      </c>
      <c r="T236" s="18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2" t="s">
        <v>272</v>
      </c>
      <c r="AT236" s="182" t="s">
        <v>140</v>
      </c>
      <c r="AU236" s="182" t="s">
        <v>85</v>
      </c>
      <c r="AY236" s="16" t="s">
        <v>139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6" t="s">
        <v>83</v>
      </c>
      <c r="BK236" s="183">
        <f>ROUND(I236*H236,2)</f>
        <v>0</v>
      </c>
      <c r="BL236" s="16" t="s">
        <v>272</v>
      </c>
      <c r="BM236" s="182" t="s">
        <v>400</v>
      </c>
    </row>
    <row r="237" s="2" customFormat="1" ht="37.8" customHeight="1">
      <c r="A237" s="35"/>
      <c r="B237" s="170"/>
      <c r="C237" s="204" t="s">
        <v>112</v>
      </c>
      <c r="D237" s="204" t="s">
        <v>384</v>
      </c>
      <c r="E237" s="205" t="s">
        <v>401</v>
      </c>
      <c r="F237" s="206" t="s">
        <v>402</v>
      </c>
      <c r="G237" s="207" t="s">
        <v>234</v>
      </c>
      <c r="H237" s="208">
        <v>4.6909999999999998</v>
      </c>
      <c r="I237" s="209"/>
      <c r="J237" s="210">
        <f>ROUND(I237*H237,2)</f>
        <v>0</v>
      </c>
      <c r="K237" s="206" t="s">
        <v>194</v>
      </c>
      <c r="L237" s="211"/>
      <c r="M237" s="212" t="s">
        <v>1</v>
      </c>
      <c r="N237" s="213" t="s">
        <v>41</v>
      </c>
      <c r="O237" s="74"/>
      <c r="P237" s="180">
        <f>O237*H237</f>
        <v>0</v>
      </c>
      <c r="Q237" s="180">
        <v>0.0047999999999999996</v>
      </c>
      <c r="R237" s="180">
        <f>Q237*H237</f>
        <v>0.022516799999999997</v>
      </c>
      <c r="S237" s="180">
        <v>0</v>
      </c>
      <c r="T237" s="18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2" t="s">
        <v>359</v>
      </c>
      <c r="AT237" s="182" t="s">
        <v>384</v>
      </c>
      <c r="AU237" s="182" t="s">
        <v>85</v>
      </c>
      <c r="AY237" s="16" t="s">
        <v>139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6" t="s">
        <v>83</v>
      </c>
      <c r="BK237" s="183">
        <f>ROUND(I237*H237,2)</f>
        <v>0</v>
      </c>
      <c r="BL237" s="16" t="s">
        <v>272</v>
      </c>
      <c r="BM237" s="182" t="s">
        <v>403</v>
      </c>
    </row>
    <row r="238" s="13" customFormat="1">
      <c r="A238" s="13"/>
      <c r="B238" s="195"/>
      <c r="C238" s="13"/>
      <c r="D238" s="196" t="s">
        <v>196</v>
      </c>
      <c r="E238" s="13"/>
      <c r="F238" s="198" t="s">
        <v>404</v>
      </c>
      <c r="G238" s="13"/>
      <c r="H238" s="199">
        <v>4.6909999999999998</v>
      </c>
      <c r="I238" s="200"/>
      <c r="J238" s="13"/>
      <c r="K238" s="13"/>
      <c r="L238" s="195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7" t="s">
        <v>196</v>
      </c>
      <c r="AU238" s="197" t="s">
        <v>85</v>
      </c>
      <c r="AV238" s="13" t="s">
        <v>85</v>
      </c>
      <c r="AW238" s="13" t="s">
        <v>3</v>
      </c>
      <c r="AX238" s="13" t="s">
        <v>83</v>
      </c>
      <c r="AY238" s="197" t="s">
        <v>139</v>
      </c>
    </row>
    <row r="239" s="2" customFormat="1" ht="24.15" customHeight="1">
      <c r="A239" s="35"/>
      <c r="B239" s="170"/>
      <c r="C239" s="171" t="s">
        <v>405</v>
      </c>
      <c r="D239" s="171" t="s">
        <v>140</v>
      </c>
      <c r="E239" s="172" t="s">
        <v>406</v>
      </c>
      <c r="F239" s="173" t="s">
        <v>407</v>
      </c>
      <c r="G239" s="174" t="s">
        <v>234</v>
      </c>
      <c r="H239" s="175">
        <v>1.383</v>
      </c>
      <c r="I239" s="176"/>
      <c r="J239" s="177">
        <f>ROUND(I239*H239,2)</f>
        <v>0</v>
      </c>
      <c r="K239" s="173" t="s">
        <v>194</v>
      </c>
      <c r="L239" s="36"/>
      <c r="M239" s="178" t="s">
        <v>1</v>
      </c>
      <c r="N239" s="179" t="s">
        <v>41</v>
      </c>
      <c r="O239" s="74"/>
      <c r="P239" s="180">
        <f>O239*H239</f>
        <v>0</v>
      </c>
      <c r="Q239" s="180">
        <v>0.00040000000000000002</v>
      </c>
      <c r="R239" s="180">
        <f>Q239*H239</f>
        <v>0.0005532</v>
      </c>
      <c r="S239" s="180">
        <v>0</v>
      </c>
      <c r="T239" s="18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2" t="s">
        <v>272</v>
      </c>
      <c r="AT239" s="182" t="s">
        <v>140</v>
      </c>
      <c r="AU239" s="182" t="s">
        <v>85</v>
      </c>
      <c r="AY239" s="16" t="s">
        <v>139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6" t="s">
        <v>83</v>
      </c>
      <c r="BK239" s="183">
        <f>ROUND(I239*H239,2)</f>
        <v>0</v>
      </c>
      <c r="BL239" s="16" t="s">
        <v>272</v>
      </c>
      <c r="BM239" s="182" t="s">
        <v>408</v>
      </c>
    </row>
    <row r="240" s="2" customFormat="1" ht="37.8" customHeight="1">
      <c r="A240" s="35"/>
      <c r="B240" s="170"/>
      <c r="C240" s="204" t="s">
        <v>409</v>
      </c>
      <c r="D240" s="204" t="s">
        <v>384</v>
      </c>
      <c r="E240" s="205" t="s">
        <v>401</v>
      </c>
      <c r="F240" s="206" t="s">
        <v>402</v>
      </c>
      <c r="G240" s="207" t="s">
        <v>234</v>
      </c>
      <c r="H240" s="208">
        <v>1.6599999999999999</v>
      </c>
      <c r="I240" s="209"/>
      <c r="J240" s="210">
        <f>ROUND(I240*H240,2)</f>
        <v>0</v>
      </c>
      <c r="K240" s="206" t="s">
        <v>194</v>
      </c>
      <c r="L240" s="211"/>
      <c r="M240" s="212" t="s">
        <v>1</v>
      </c>
      <c r="N240" s="213" t="s">
        <v>41</v>
      </c>
      <c r="O240" s="74"/>
      <c r="P240" s="180">
        <f>O240*H240</f>
        <v>0</v>
      </c>
      <c r="Q240" s="180">
        <v>0.0047999999999999996</v>
      </c>
      <c r="R240" s="180">
        <f>Q240*H240</f>
        <v>0.0079679999999999994</v>
      </c>
      <c r="S240" s="180">
        <v>0</v>
      </c>
      <c r="T240" s="18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2" t="s">
        <v>359</v>
      </c>
      <c r="AT240" s="182" t="s">
        <v>384</v>
      </c>
      <c r="AU240" s="182" t="s">
        <v>85</v>
      </c>
      <c r="AY240" s="16" t="s">
        <v>139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6" t="s">
        <v>83</v>
      </c>
      <c r="BK240" s="183">
        <f>ROUND(I240*H240,2)</f>
        <v>0</v>
      </c>
      <c r="BL240" s="16" t="s">
        <v>272</v>
      </c>
      <c r="BM240" s="182" t="s">
        <v>410</v>
      </c>
    </row>
    <row r="241" s="13" customFormat="1">
      <c r="A241" s="13"/>
      <c r="B241" s="195"/>
      <c r="C241" s="13"/>
      <c r="D241" s="196" t="s">
        <v>196</v>
      </c>
      <c r="E241" s="13"/>
      <c r="F241" s="198" t="s">
        <v>411</v>
      </c>
      <c r="G241" s="13"/>
      <c r="H241" s="199">
        <v>1.6599999999999999</v>
      </c>
      <c r="I241" s="200"/>
      <c r="J241" s="13"/>
      <c r="K241" s="13"/>
      <c r="L241" s="195"/>
      <c r="M241" s="201"/>
      <c r="N241" s="202"/>
      <c r="O241" s="202"/>
      <c r="P241" s="202"/>
      <c r="Q241" s="202"/>
      <c r="R241" s="202"/>
      <c r="S241" s="202"/>
      <c r="T241" s="20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7" t="s">
        <v>196</v>
      </c>
      <c r="AU241" s="197" t="s">
        <v>85</v>
      </c>
      <c r="AV241" s="13" t="s">
        <v>85</v>
      </c>
      <c r="AW241" s="13" t="s">
        <v>3</v>
      </c>
      <c r="AX241" s="13" t="s">
        <v>83</v>
      </c>
      <c r="AY241" s="197" t="s">
        <v>139</v>
      </c>
    </row>
    <row r="242" s="2" customFormat="1" ht="37.8" customHeight="1">
      <c r="A242" s="35"/>
      <c r="B242" s="170"/>
      <c r="C242" s="171" t="s">
        <v>412</v>
      </c>
      <c r="D242" s="171" t="s">
        <v>140</v>
      </c>
      <c r="E242" s="172" t="s">
        <v>413</v>
      </c>
      <c r="F242" s="173" t="s">
        <v>414</v>
      </c>
      <c r="G242" s="174" t="s">
        <v>234</v>
      </c>
      <c r="H242" s="175">
        <v>1.8600000000000001</v>
      </c>
      <c r="I242" s="176"/>
      <c r="J242" s="177">
        <f>ROUND(I242*H242,2)</f>
        <v>0</v>
      </c>
      <c r="K242" s="173" t="s">
        <v>194</v>
      </c>
      <c r="L242" s="36"/>
      <c r="M242" s="178" t="s">
        <v>1</v>
      </c>
      <c r="N242" s="179" t="s">
        <v>41</v>
      </c>
      <c r="O242" s="74"/>
      <c r="P242" s="180">
        <f>O242*H242</f>
        <v>0</v>
      </c>
      <c r="Q242" s="180">
        <v>0.0035000000000000001</v>
      </c>
      <c r="R242" s="180">
        <f>Q242*H242</f>
        <v>0.0065100000000000002</v>
      </c>
      <c r="S242" s="180">
        <v>0</v>
      </c>
      <c r="T242" s="18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2" t="s">
        <v>272</v>
      </c>
      <c r="AT242" s="182" t="s">
        <v>140</v>
      </c>
      <c r="AU242" s="182" t="s">
        <v>85</v>
      </c>
      <c r="AY242" s="16" t="s">
        <v>139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6" t="s">
        <v>83</v>
      </c>
      <c r="BK242" s="183">
        <f>ROUND(I242*H242,2)</f>
        <v>0</v>
      </c>
      <c r="BL242" s="16" t="s">
        <v>272</v>
      </c>
      <c r="BM242" s="182" t="s">
        <v>415</v>
      </c>
    </row>
    <row r="243" s="13" customFormat="1">
      <c r="A243" s="13"/>
      <c r="B243" s="195"/>
      <c r="C243" s="13"/>
      <c r="D243" s="196" t="s">
        <v>196</v>
      </c>
      <c r="E243" s="197" t="s">
        <v>1</v>
      </c>
      <c r="F243" s="198" t="s">
        <v>416</v>
      </c>
      <c r="G243" s="13"/>
      <c r="H243" s="199">
        <v>1.8600000000000001</v>
      </c>
      <c r="I243" s="200"/>
      <c r="J243" s="13"/>
      <c r="K243" s="13"/>
      <c r="L243" s="195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7" t="s">
        <v>196</v>
      </c>
      <c r="AU243" s="197" t="s">
        <v>85</v>
      </c>
      <c r="AV243" s="13" t="s">
        <v>85</v>
      </c>
      <c r="AW243" s="13" t="s">
        <v>32</v>
      </c>
      <c r="AX243" s="13" t="s">
        <v>83</v>
      </c>
      <c r="AY243" s="197" t="s">
        <v>139</v>
      </c>
    </row>
    <row r="244" s="2" customFormat="1" ht="24.15" customHeight="1">
      <c r="A244" s="35"/>
      <c r="B244" s="170"/>
      <c r="C244" s="171" t="s">
        <v>417</v>
      </c>
      <c r="D244" s="171" t="s">
        <v>140</v>
      </c>
      <c r="E244" s="172" t="s">
        <v>418</v>
      </c>
      <c r="F244" s="173" t="s">
        <v>419</v>
      </c>
      <c r="G244" s="174" t="s">
        <v>420</v>
      </c>
      <c r="H244" s="214"/>
      <c r="I244" s="176"/>
      <c r="J244" s="177">
        <f>ROUND(I244*H244,2)</f>
        <v>0</v>
      </c>
      <c r="K244" s="173" t="s">
        <v>194</v>
      </c>
      <c r="L244" s="36"/>
      <c r="M244" s="178" t="s">
        <v>1</v>
      </c>
      <c r="N244" s="179" t="s">
        <v>41</v>
      </c>
      <c r="O244" s="74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2" t="s">
        <v>272</v>
      </c>
      <c r="AT244" s="182" t="s">
        <v>140</v>
      </c>
      <c r="AU244" s="182" t="s">
        <v>85</v>
      </c>
      <c r="AY244" s="16" t="s">
        <v>139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6" t="s">
        <v>83</v>
      </c>
      <c r="BK244" s="183">
        <f>ROUND(I244*H244,2)</f>
        <v>0</v>
      </c>
      <c r="BL244" s="16" t="s">
        <v>272</v>
      </c>
      <c r="BM244" s="182" t="s">
        <v>421</v>
      </c>
    </row>
    <row r="245" s="11" customFormat="1" ht="22.8" customHeight="1">
      <c r="A245" s="11"/>
      <c r="B245" s="159"/>
      <c r="C245" s="11"/>
      <c r="D245" s="160" t="s">
        <v>75</v>
      </c>
      <c r="E245" s="193" t="s">
        <v>422</v>
      </c>
      <c r="F245" s="193" t="s">
        <v>423</v>
      </c>
      <c r="G245" s="11"/>
      <c r="H245" s="11"/>
      <c r="I245" s="162"/>
      <c r="J245" s="194">
        <f>BK245</f>
        <v>0</v>
      </c>
      <c r="K245" s="11"/>
      <c r="L245" s="159"/>
      <c r="M245" s="164"/>
      <c r="N245" s="165"/>
      <c r="O245" s="165"/>
      <c r="P245" s="166">
        <f>SUM(P246:P250)</f>
        <v>0</v>
      </c>
      <c r="Q245" s="165"/>
      <c r="R245" s="166">
        <f>SUM(R246:R250)</f>
        <v>0.00036861999999999995</v>
      </c>
      <c r="S245" s="165"/>
      <c r="T245" s="167">
        <f>SUM(T246:T250)</f>
        <v>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R245" s="160" t="s">
        <v>85</v>
      </c>
      <c r="AT245" s="168" t="s">
        <v>75</v>
      </c>
      <c r="AU245" s="168" t="s">
        <v>83</v>
      </c>
      <c r="AY245" s="160" t="s">
        <v>139</v>
      </c>
      <c r="BK245" s="169">
        <f>SUM(BK246:BK250)</f>
        <v>0</v>
      </c>
    </row>
    <row r="246" s="2" customFormat="1" ht="24.15" customHeight="1">
      <c r="A246" s="35"/>
      <c r="B246" s="170"/>
      <c r="C246" s="171" t="s">
        <v>424</v>
      </c>
      <c r="D246" s="171" t="s">
        <v>140</v>
      </c>
      <c r="E246" s="172" t="s">
        <v>425</v>
      </c>
      <c r="F246" s="173" t="s">
        <v>426</v>
      </c>
      <c r="G246" s="174" t="s">
        <v>234</v>
      </c>
      <c r="H246" s="175">
        <v>2.3940000000000001</v>
      </c>
      <c r="I246" s="176"/>
      <c r="J246" s="177">
        <f>ROUND(I246*H246,2)</f>
        <v>0</v>
      </c>
      <c r="K246" s="173" t="s">
        <v>194</v>
      </c>
      <c r="L246" s="36"/>
      <c r="M246" s="178" t="s">
        <v>1</v>
      </c>
      <c r="N246" s="179" t="s">
        <v>41</v>
      </c>
      <c r="O246" s="74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2" t="s">
        <v>272</v>
      </c>
      <c r="AT246" s="182" t="s">
        <v>140</v>
      </c>
      <c r="AU246" s="182" t="s">
        <v>85</v>
      </c>
      <c r="AY246" s="16" t="s">
        <v>139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6" t="s">
        <v>83</v>
      </c>
      <c r="BK246" s="183">
        <f>ROUND(I246*H246,2)</f>
        <v>0</v>
      </c>
      <c r="BL246" s="16" t="s">
        <v>272</v>
      </c>
      <c r="BM246" s="182" t="s">
        <v>427</v>
      </c>
    </row>
    <row r="247" s="13" customFormat="1">
      <c r="A247" s="13"/>
      <c r="B247" s="195"/>
      <c r="C247" s="13"/>
      <c r="D247" s="196" t="s">
        <v>196</v>
      </c>
      <c r="E247" s="197" t="s">
        <v>1</v>
      </c>
      <c r="F247" s="198" t="s">
        <v>428</v>
      </c>
      <c r="G247" s="13"/>
      <c r="H247" s="199">
        <v>2.3940000000000001</v>
      </c>
      <c r="I247" s="200"/>
      <c r="J247" s="13"/>
      <c r="K247" s="13"/>
      <c r="L247" s="195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7" t="s">
        <v>196</v>
      </c>
      <c r="AU247" s="197" t="s">
        <v>85</v>
      </c>
      <c r="AV247" s="13" t="s">
        <v>85</v>
      </c>
      <c r="AW247" s="13" t="s">
        <v>32</v>
      </c>
      <c r="AX247" s="13" t="s">
        <v>83</v>
      </c>
      <c r="AY247" s="197" t="s">
        <v>139</v>
      </c>
    </row>
    <row r="248" s="2" customFormat="1" ht="16.5" customHeight="1">
      <c r="A248" s="35"/>
      <c r="B248" s="170"/>
      <c r="C248" s="204" t="s">
        <v>429</v>
      </c>
      <c r="D248" s="204" t="s">
        <v>384</v>
      </c>
      <c r="E248" s="205" t="s">
        <v>430</v>
      </c>
      <c r="F248" s="206" t="s">
        <v>431</v>
      </c>
      <c r="G248" s="207" t="s">
        <v>234</v>
      </c>
      <c r="H248" s="208">
        <v>2.633</v>
      </c>
      <c r="I248" s="209"/>
      <c r="J248" s="210">
        <f>ROUND(I248*H248,2)</f>
        <v>0</v>
      </c>
      <c r="K248" s="206" t="s">
        <v>194</v>
      </c>
      <c r="L248" s="211"/>
      <c r="M248" s="212" t="s">
        <v>1</v>
      </c>
      <c r="N248" s="213" t="s">
        <v>41</v>
      </c>
      <c r="O248" s="74"/>
      <c r="P248" s="180">
        <f>O248*H248</f>
        <v>0</v>
      </c>
      <c r="Q248" s="180">
        <v>0.00013999999999999999</v>
      </c>
      <c r="R248" s="180">
        <f>Q248*H248</f>
        <v>0.00036861999999999995</v>
      </c>
      <c r="S248" s="180">
        <v>0</v>
      </c>
      <c r="T248" s="18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2" t="s">
        <v>359</v>
      </c>
      <c r="AT248" s="182" t="s">
        <v>384</v>
      </c>
      <c r="AU248" s="182" t="s">
        <v>85</v>
      </c>
      <c r="AY248" s="16" t="s">
        <v>139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6" t="s">
        <v>83</v>
      </c>
      <c r="BK248" s="183">
        <f>ROUND(I248*H248,2)</f>
        <v>0</v>
      </c>
      <c r="BL248" s="16" t="s">
        <v>272</v>
      </c>
      <c r="BM248" s="182" t="s">
        <v>432</v>
      </c>
    </row>
    <row r="249" s="13" customFormat="1">
      <c r="A249" s="13"/>
      <c r="B249" s="195"/>
      <c r="C249" s="13"/>
      <c r="D249" s="196" t="s">
        <v>196</v>
      </c>
      <c r="E249" s="13"/>
      <c r="F249" s="198" t="s">
        <v>433</v>
      </c>
      <c r="G249" s="13"/>
      <c r="H249" s="199">
        <v>2.633</v>
      </c>
      <c r="I249" s="200"/>
      <c r="J249" s="13"/>
      <c r="K249" s="13"/>
      <c r="L249" s="195"/>
      <c r="M249" s="201"/>
      <c r="N249" s="202"/>
      <c r="O249" s="202"/>
      <c r="P249" s="202"/>
      <c r="Q249" s="202"/>
      <c r="R249" s="202"/>
      <c r="S249" s="202"/>
      <c r="T249" s="20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7" t="s">
        <v>196</v>
      </c>
      <c r="AU249" s="197" t="s">
        <v>85</v>
      </c>
      <c r="AV249" s="13" t="s">
        <v>85</v>
      </c>
      <c r="AW249" s="13" t="s">
        <v>3</v>
      </c>
      <c r="AX249" s="13" t="s">
        <v>83</v>
      </c>
      <c r="AY249" s="197" t="s">
        <v>139</v>
      </c>
    </row>
    <row r="250" s="2" customFormat="1" ht="24.15" customHeight="1">
      <c r="A250" s="35"/>
      <c r="B250" s="170"/>
      <c r="C250" s="171" t="s">
        <v>434</v>
      </c>
      <c r="D250" s="171" t="s">
        <v>140</v>
      </c>
      <c r="E250" s="172" t="s">
        <v>435</v>
      </c>
      <c r="F250" s="173" t="s">
        <v>436</v>
      </c>
      <c r="G250" s="174" t="s">
        <v>420</v>
      </c>
      <c r="H250" s="214"/>
      <c r="I250" s="176"/>
      <c r="J250" s="177">
        <f>ROUND(I250*H250,2)</f>
        <v>0</v>
      </c>
      <c r="K250" s="173" t="s">
        <v>194</v>
      </c>
      <c r="L250" s="36"/>
      <c r="M250" s="178" t="s">
        <v>1</v>
      </c>
      <c r="N250" s="179" t="s">
        <v>41</v>
      </c>
      <c r="O250" s="74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2" t="s">
        <v>272</v>
      </c>
      <c r="AT250" s="182" t="s">
        <v>140</v>
      </c>
      <c r="AU250" s="182" t="s">
        <v>85</v>
      </c>
      <c r="AY250" s="16" t="s">
        <v>139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6" t="s">
        <v>83</v>
      </c>
      <c r="BK250" s="183">
        <f>ROUND(I250*H250,2)</f>
        <v>0</v>
      </c>
      <c r="BL250" s="16" t="s">
        <v>272</v>
      </c>
      <c r="BM250" s="182" t="s">
        <v>437</v>
      </c>
    </row>
    <row r="251" s="11" customFormat="1" ht="22.8" customHeight="1">
      <c r="A251" s="11"/>
      <c r="B251" s="159"/>
      <c r="C251" s="11"/>
      <c r="D251" s="160" t="s">
        <v>75</v>
      </c>
      <c r="E251" s="193" t="s">
        <v>438</v>
      </c>
      <c r="F251" s="193" t="s">
        <v>439</v>
      </c>
      <c r="G251" s="11"/>
      <c r="H251" s="11"/>
      <c r="I251" s="162"/>
      <c r="J251" s="194">
        <f>BK251</f>
        <v>0</v>
      </c>
      <c r="K251" s="11"/>
      <c r="L251" s="159"/>
      <c r="M251" s="164"/>
      <c r="N251" s="165"/>
      <c r="O251" s="165"/>
      <c r="P251" s="166">
        <f>SUM(P252:P255)</f>
        <v>0</v>
      </c>
      <c r="Q251" s="165"/>
      <c r="R251" s="166">
        <f>SUM(R252:R255)</f>
        <v>0.015820999999999998</v>
      </c>
      <c r="S251" s="165"/>
      <c r="T251" s="167">
        <f>SUM(T252:T255)</f>
        <v>0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R251" s="160" t="s">
        <v>85</v>
      </c>
      <c r="AT251" s="168" t="s">
        <v>75</v>
      </c>
      <c r="AU251" s="168" t="s">
        <v>83</v>
      </c>
      <c r="AY251" s="160" t="s">
        <v>139</v>
      </c>
      <c r="BK251" s="169">
        <f>SUM(BK252:BK255)</f>
        <v>0</v>
      </c>
    </row>
    <row r="252" s="2" customFormat="1" ht="24.15" customHeight="1">
      <c r="A252" s="35"/>
      <c r="B252" s="170"/>
      <c r="C252" s="171" t="s">
        <v>440</v>
      </c>
      <c r="D252" s="171" t="s">
        <v>140</v>
      </c>
      <c r="E252" s="172" t="s">
        <v>441</v>
      </c>
      <c r="F252" s="173" t="s">
        <v>442</v>
      </c>
      <c r="G252" s="174" t="s">
        <v>329</v>
      </c>
      <c r="H252" s="175">
        <v>5.2000000000000002</v>
      </c>
      <c r="I252" s="176"/>
      <c r="J252" s="177">
        <f>ROUND(I252*H252,2)</f>
        <v>0</v>
      </c>
      <c r="K252" s="173" t="s">
        <v>194</v>
      </c>
      <c r="L252" s="36"/>
      <c r="M252" s="178" t="s">
        <v>1</v>
      </c>
      <c r="N252" s="179" t="s">
        <v>41</v>
      </c>
      <c r="O252" s="74"/>
      <c r="P252" s="180">
        <f>O252*H252</f>
        <v>0</v>
      </c>
      <c r="Q252" s="180">
        <v>0.00233</v>
      </c>
      <c r="R252" s="180">
        <f>Q252*H252</f>
        <v>0.012116</v>
      </c>
      <c r="S252" s="180">
        <v>0</v>
      </c>
      <c r="T252" s="18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2" t="s">
        <v>272</v>
      </c>
      <c r="AT252" s="182" t="s">
        <v>140</v>
      </c>
      <c r="AU252" s="182" t="s">
        <v>85</v>
      </c>
      <c r="AY252" s="16" t="s">
        <v>139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6" t="s">
        <v>83</v>
      </c>
      <c r="BK252" s="183">
        <f>ROUND(I252*H252,2)</f>
        <v>0</v>
      </c>
      <c r="BL252" s="16" t="s">
        <v>272</v>
      </c>
      <c r="BM252" s="182" t="s">
        <v>443</v>
      </c>
    </row>
    <row r="253" s="2" customFormat="1" ht="24.15" customHeight="1">
      <c r="A253" s="35"/>
      <c r="B253" s="170"/>
      <c r="C253" s="171" t="s">
        <v>444</v>
      </c>
      <c r="D253" s="171" t="s">
        <v>140</v>
      </c>
      <c r="E253" s="172" t="s">
        <v>445</v>
      </c>
      <c r="F253" s="173" t="s">
        <v>446</v>
      </c>
      <c r="G253" s="174" t="s">
        <v>155</v>
      </c>
      <c r="H253" s="175">
        <v>1</v>
      </c>
      <c r="I253" s="176"/>
      <c r="J253" s="177">
        <f>ROUND(I253*H253,2)</f>
        <v>0</v>
      </c>
      <c r="K253" s="173" t="s">
        <v>194</v>
      </c>
      <c r="L253" s="36"/>
      <c r="M253" s="178" t="s">
        <v>1</v>
      </c>
      <c r="N253" s="179" t="s">
        <v>41</v>
      </c>
      <c r="O253" s="74"/>
      <c r="P253" s="180">
        <f>O253*H253</f>
        <v>0</v>
      </c>
      <c r="Q253" s="180">
        <v>0.00031</v>
      </c>
      <c r="R253" s="180">
        <f>Q253*H253</f>
        <v>0.00031</v>
      </c>
      <c r="S253" s="180">
        <v>0</v>
      </c>
      <c r="T253" s="18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2" t="s">
        <v>272</v>
      </c>
      <c r="AT253" s="182" t="s">
        <v>140</v>
      </c>
      <c r="AU253" s="182" t="s">
        <v>85</v>
      </c>
      <c r="AY253" s="16" t="s">
        <v>139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6" t="s">
        <v>83</v>
      </c>
      <c r="BK253" s="183">
        <f>ROUND(I253*H253,2)</f>
        <v>0</v>
      </c>
      <c r="BL253" s="16" t="s">
        <v>272</v>
      </c>
      <c r="BM253" s="182" t="s">
        <v>447</v>
      </c>
    </row>
    <row r="254" s="2" customFormat="1" ht="24.15" customHeight="1">
      <c r="A254" s="35"/>
      <c r="B254" s="170"/>
      <c r="C254" s="171" t="s">
        <v>448</v>
      </c>
      <c r="D254" s="171" t="s">
        <v>140</v>
      </c>
      <c r="E254" s="172" t="s">
        <v>449</v>
      </c>
      <c r="F254" s="173" t="s">
        <v>450</v>
      </c>
      <c r="G254" s="174" t="s">
        <v>329</v>
      </c>
      <c r="H254" s="175">
        <v>3.5</v>
      </c>
      <c r="I254" s="176"/>
      <c r="J254" s="177">
        <f>ROUND(I254*H254,2)</f>
        <v>0</v>
      </c>
      <c r="K254" s="173" t="s">
        <v>194</v>
      </c>
      <c r="L254" s="36"/>
      <c r="M254" s="178" t="s">
        <v>1</v>
      </c>
      <c r="N254" s="179" t="s">
        <v>41</v>
      </c>
      <c r="O254" s="74"/>
      <c r="P254" s="180">
        <f>O254*H254</f>
        <v>0</v>
      </c>
      <c r="Q254" s="180">
        <v>0.00097000000000000005</v>
      </c>
      <c r="R254" s="180">
        <f>Q254*H254</f>
        <v>0.003395</v>
      </c>
      <c r="S254" s="180">
        <v>0</v>
      </c>
      <c r="T254" s="18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2" t="s">
        <v>272</v>
      </c>
      <c r="AT254" s="182" t="s">
        <v>140</v>
      </c>
      <c r="AU254" s="182" t="s">
        <v>85</v>
      </c>
      <c r="AY254" s="16" t="s">
        <v>139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16" t="s">
        <v>83</v>
      </c>
      <c r="BK254" s="183">
        <f>ROUND(I254*H254,2)</f>
        <v>0</v>
      </c>
      <c r="BL254" s="16" t="s">
        <v>272</v>
      </c>
      <c r="BM254" s="182" t="s">
        <v>451</v>
      </c>
    </row>
    <row r="255" s="2" customFormat="1" ht="24.15" customHeight="1">
      <c r="A255" s="35"/>
      <c r="B255" s="170"/>
      <c r="C255" s="171" t="s">
        <v>452</v>
      </c>
      <c r="D255" s="171" t="s">
        <v>140</v>
      </c>
      <c r="E255" s="172" t="s">
        <v>453</v>
      </c>
      <c r="F255" s="173" t="s">
        <v>454</v>
      </c>
      <c r="G255" s="174" t="s">
        <v>420</v>
      </c>
      <c r="H255" s="214"/>
      <c r="I255" s="176"/>
      <c r="J255" s="177">
        <f>ROUND(I255*H255,2)</f>
        <v>0</v>
      </c>
      <c r="K255" s="173" t="s">
        <v>194</v>
      </c>
      <c r="L255" s="36"/>
      <c r="M255" s="178" t="s">
        <v>1</v>
      </c>
      <c r="N255" s="179" t="s">
        <v>41</v>
      </c>
      <c r="O255" s="74"/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2" t="s">
        <v>272</v>
      </c>
      <c r="AT255" s="182" t="s">
        <v>140</v>
      </c>
      <c r="AU255" s="182" t="s">
        <v>85</v>
      </c>
      <c r="AY255" s="16" t="s">
        <v>139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6" t="s">
        <v>83</v>
      </c>
      <c r="BK255" s="183">
        <f>ROUND(I255*H255,2)</f>
        <v>0</v>
      </c>
      <c r="BL255" s="16" t="s">
        <v>272</v>
      </c>
      <c r="BM255" s="182" t="s">
        <v>455</v>
      </c>
    </row>
    <row r="256" s="11" customFormat="1" ht="22.8" customHeight="1">
      <c r="A256" s="11"/>
      <c r="B256" s="159"/>
      <c r="C256" s="11"/>
      <c r="D256" s="160" t="s">
        <v>75</v>
      </c>
      <c r="E256" s="193" t="s">
        <v>456</v>
      </c>
      <c r="F256" s="193" t="s">
        <v>457</v>
      </c>
      <c r="G256" s="11"/>
      <c r="H256" s="11"/>
      <c r="I256" s="162"/>
      <c r="J256" s="194">
        <f>BK256</f>
        <v>0</v>
      </c>
      <c r="K256" s="11"/>
      <c r="L256" s="159"/>
      <c r="M256" s="164"/>
      <c r="N256" s="165"/>
      <c r="O256" s="165"/>
      <c r="P256" s="166">
        <f>SUM(P257:P273)</f>
        <v>0</v>
      </c>
      <c r="Q256" s="165"/>
      <c r="R256" s="166">
        <f>SUM(R257:R273)</f>
        <v>0.44287189999999999</v>
      </c>
      <c r="S256" s="165"/>
      <c r="T256" s="167">
        <f>SUM(T257:T273)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160" t="s">
        <v>85</v>
      </c>
      <c r="AT256" s="168" t="s">
        <v>75</v>
      </c>
      <c r="AU256" s="168" t="s">
        <v>83</v>
      </c>
      <c r="AY256" s="160" t="s">
        <v>139</v>
      </c>
      <c r="BK256" s="169">
        <f>SUM(BK257:BK273)</f>
        <v>0</v>
      </c>
    </row>
    <row r="257" s="2" customFormat="1" ht="24.15" customHeight="1">
      <c r="A257" s="35"/>
      <c r="B257" s="170"/>
      <c r="C257" s="171" t="s">
        <v>458</v>
      </c>
      <c r="D257" s="171" t="s">
        <v>140</v>
      </c>
      <c r="E257" s="172" t="s">
        <v>459</v>
      </c>
      <c r="F257" s="173" t="s">
        <v>460</v>
      </c>
      <c r="G257" s="174" t="s">
        <v>329</v>
      </c>
      <c r="H257" s="175">
        <v>4.1100000000000003</v>
      </c>
      <c r="I257" s="176"/>
      <c r="J257" s="177">
        <f>ROUND(I257*H257,2)</f>
        <v>0</v>
      </c>
      <c r="K257" s="173" t="s">
        <v>194</v>
      </c>
      <c r="L257" s="36"/>
      <c r="M257" s="178" t="s">
        <v>1</v>
      </c>
      <c r="N257" s="179" t="s">
        <v>41</v>
      </c>
      <c r="O257" s="74"/>
      <c r="P257" s="180">
        <f>O257*H257</f>
        <v>0</v>
      </c>
      <c r="Q257" s="180">
        <v>0.00072000000000000005</v>
      </c>
      <c r="R257" s="180">
        <f>Q257*H257</f>
        <v>0.0029592000000000004</v>
      </c>
      <c r="S257" s="180">
        <v>0</v>
      </c>
      <c r="T257" s="18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2" t="s">
        <v>272</v>
      </c>
      <c r="AT257" s="182" t="s">
        <v>140</v>
      </c>
      <c r="AU257" s="182" t="s">
        <v>85</v>
      </c>
      <c r="AY257" s="16" t="s">
        <v>139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6" t="s">
        <v>83</v>
      </c>
      <c r="BK257" s="183">
        <f>ROUND(I257*H257,2)</f>
        <v>0</v>
      </c>
      <c r="BL257" s="16" t="s">
        <v>272</v>
      </c>
      <c r="BM257" s="182" t="s">
        <v>461</v>
      </c>
    </row>
    <row r="258" s="13" customFormat="1">
      <c r="A258" s="13"/>
      <c r="B258" s="195"/>
      <c r="C258" s="13"/>
      <c r="D258" s="196" t="s">
        <v>196</v>
      </c>
      <c r="E258" s="197" t="s">
        <v>1</v>
      </c>
      <c r="F258" s="198" t="s">
        <v>462</v>
      </c>
      <c r="G258" s="13"/>
      <c r="H258" s="199">
        <v>4.1100000000000003</v>
      </c>
      <c r="I258" s="200"/>
      <c r="J258" s="13"/>
      <c r="K258" s="13"/>
      <c r="L258" s="195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7" t="s">
        <v>196</v>
      </c>
      <c r="AU258" s="197" t="s">
        <v>85</v>
      </c>
      <c r="AV258" s="13" t="s">
        <v>85</v>
      </c>
      <c r="AW258" s="13" t="s">
        <v>32</v>
      </c>
      <c r="AX258" s="13" t="s">
        <v>83</v>
      </c>
      <c r="AY258" s="197" t="s">
        <v>139</v>
      </c>
    </row>
    <row r="259" s="2" customFormat="1" ht="24.15" customHeight="1">
      <c r="A259" s="35"/>
      <c r="B259" s="170"/>
      <c r="C259" s="204" t="s">
        <v>463</v>
      </c>
      <c r="D259" s="204" t="s">
        <v>384</v>
      </c>
      <c r="E259" s="205" t="s">
        <v>464</v>
      </c>
      <c r="F259" s="206" t="s">
        <v>465</v>
      </c>
      <c r="G259" s="207" t="s">
        <v>329</v>
      </c>
      <c r="H259" s="208">
        <v>4.1100000000000003</v>
      </c>
      <c r="I259" s="209"/>
      <c r="J259" s="210">
        <f>ROUND(I259*H259,2)</f>
        <v>0</v>
      </c>
      <c r="K259" s="206" t="s">
        <v>194</v>
      </c>
      <c r="L259" s="211"/>
      <c r="M259" s="212" t="s">
        <v>1</v>
      </c>
      <c r="N259" s="213" t="s">
        <v>41</v>
      </c>
      <c r="O259" s="74"/>
      <c r="P259" s="180">
        <f>O259*H259</f>
        <v>0</v>
      </c>
      <c r="Q259" s="180">
        <v>0.021999999999999999</v>
      </c>
      <c r="R259" s="180">
        <f>Q259*H259</f>
        <v>0.09042</v>
      </c>
      <c r="S259" s="180">
        <v>0</v>
      </c>
      <c r="T259" s="18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2" t="s">
        <v>359</v>
      </c>
      <c r="AT259" s="182" t="s">
        <v>384</v>
      </c>
      <c r="AU259" s="182" t="s">
        <v>85</v>
      </c>
      <c r="AY259" s="16" t="s">
        <v>139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6" t="s">
        <v>83</v>
      </c>
      <c r="BK259" s="183">
        <f>ROUND(I259*H259,2)</f>
        <v>0</v>
      </c>
      <c r="BL259" s="16" t="s">
        <v>272</v>
      </c>
      <c r="BM259" s="182" t="s">
        <v>466</v>
      </c>
    </row>
    <row r="260" s="2" customFormat="1" ht="24.15" customHeight="1">
      <c r="A260" s="35"/>
      <c r="B260" s="170"/>
      <c r="C260" s="171" t="s">
        <v>467</v>
      </c>
      <c r="D260" s="171" t="s">
        <v>140</v>
      </c>
      <c r="E260" s="172" t="s">
        <v>468</v>
      </c>
      <c r="F260" s="173" t="s">
        <v>469</v>
      </c>
      <c r="G260" s="174" t="s">
        <v>329</v>
      </c>
      <c r="H260" s="175">
        <v>4.5999999999999996</v>
      </c>
      <c r="I260" s="176"/>
      <c r="J260" s="177">
        <f>ROUND(I260*H260,2)</f>
        <v>0</v>
      </c>
      <c r="K260" s="173" t="s">
        <v>194</v>
      </c>
      <c r="L260" s="36"/>
      <c r="M260" s="178" t="s">
        <v>1</v>
      </c>
      <c r="N260" s="179" t="s">
        <v>41</v>
      </c>
      <c r="O260" s="74"/>
      <c r="P260" s="180">
        <f>O260*H260</f>
        <v>0</v>
      </c>
      <c r="Q260" s="180">
        <v>0.00072000000000000005</v>
      </c>
      <c r="R260" s="180">
        <f>Q260*H260</f>
        <v>0.0033119999999999998</v>
      </c>
      <c r="S260" s="180">
        <v>0</v>
      </c>
      <c r="T260" s="18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2" t="s">
        <v>272</v>
      </c>
      <c r="AT260" s="182" t="s">
        <v>140</v>
      </c>
      <c r="AU260" s="182" t="s">
        <v>85</v>
      </c>
      <c r="AY260" s="16" t="s">
        <v>139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6" t="s">
        <v>83</v>
      </c>
      <c r="BK260" s="183">
        <f>ROUND(I260*H260,2)</f>
        <v>0</v>
      </c>
      <c r="BL260" s="16" t="s">
        <v>272</v>
      </c>
      <c r="BM260" s="182" t="s">
        <v>470</v>
      </c>
    </row>
    <row r="261" s="2" customFormat="1" ht="24.15" customHeight="1">
      <c r="A261" s="35"/>
      <c r="B261" s="170"/>
      <c r="C261" s="204" t="s">
        <v>471</v>
      </c>
      <c r="D261" s="204" t="s">
        <v>384</v>
      </c>
      <c r="E261" s="205" t="s">
        <v>472</v>
      </c>
      <c r="F261" s="206" t="s">
        <v>473</v>
      </c>
      <c r="G261" s="207" t="s">
        <v>329</v>
      </c>
      <c r="H261" s="208">
        <v>4.5999999999999996</v>
      </c>
      <c r="I261" s="209"/>
      <c r="J261" s="210">
        <f>ROUND(I261*H261,2)</f>
        <v>0</v>
      </c>
      <c r="K261" s="206" t="s">
        <v>194</v>
      </c>
      <c r="L261" s="211"/>
      <c r="M261" s="212" t="s">
        <v>1</v>
      </c>
      <c r="N261" s="213" t="s">
        <v>41</v>
      </c>
      <c r="O261" s="74"/>
      <c r="P261" s="180">
        <f>O261*H261</f>
        <v>0</v>
      </c>
      <c r="Q261" s="180">
        <v>0.02</v>
      </c>
      <c r="R261" s="180">
        <f>Q261*H261</f>
        <v>0.091999999999999998</v>
      </c>
      <c r="S261" s="180">
        <v>0</v>
      </c>
      <c r="T261" s="18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2" t="s">
        <v>359</v>
      </c>
      <c r="AT261" s="182" t="s">
        <v>384</v>
      </c>
      <c r="AU261" s="182" t="s">
        <v>85</v>
      </c>
      <c r="AY261" s="16" t="s">
        <v>139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6" t="s">
        <v>83</v>
      </c>
      <c r="BK261" s="183">
        <f>ROUND(I261*H261,2)</f>
        <v>0</v>
      </c>
      <c r="BL261" s="16" t="s">
        <v>272</v>
      </c>
      <c r="BM261" s="182" t="s">
        <v>474</v>
      </c>
    </row>
    <row r="262" s="2" customFormat="1" ht="16.5" customHeight="1">
      <c r="A262" s="35"/>
      <c r="B262" s="170"/>
      <c r="C262" s="171" t="s">
        <v>475</v>
      </c>
      <c r="D262" s="171" t="s">
        <v>140</v>
      </c>
      <c r="E262" s="172" t="s">
        <v>476</v>
      </c>
      <c r="F262" s="173" t="s">
        <v>477</v>
      </c>
      <c r="G262" s="174" t="s">
        <v>234</v>
      </c>
      <c r="H262" s="175">
        <v>10.608000000000001</v>
      </c>
      <c r="I262" s="176"/>
      <c r="J262" s="177">
        <f>ROUND(I262*H262,2)</f>
        <v>0</v>
      </c>
      <c r="K262" s="173" t="s">
        <v>194</v>
      </c>
      <c r="L262" s="36"/>
      <c r="M262" s="178" t="s">
        <v>1</v>
      </c>
      <c r="N262" s="179" t="s">
        <v>41</v>
      </c>
      <c r="O262" s="74"/>
      <c r="P262" s="180">
        <f>O262*H262</f>
        <v>0</v>
      </c>
      <c r="Q262" s="180">
        <v>0.00027999999999999998</v>
      </c>
      <c r="R262" s="180">
        <f>Q262*H262</f>
        <v>0.0029702399999999999</v>
      </c>
      <c r="S262" s="180">
        <v>0</v>
      </c>
      <c r="T262" s="18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2" t="s">
        <v>272</v>
      </c>
      <c r="AT262" s="182" t="s">
        <v>140</v>
      </c>
      <c r="AU262" s="182" t="s">
        <v>85</v>
      </c>
      <c r="AY262" s="16" t="s">
        <v>139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6" t="s">
        <v>83</v>
      </c>
      <c r="BK262" s="183">
        <f>ROUND(I262*H262,2)</f>
        <v>0</v>
      </c>
      <c r="BL262" s="16" t="s">
        <v>272</v>
      </c>
      <c r="BM262" s="182" t="s">
        <v>478</v>
      </c>
    </row>
    <row r="263" s="13" customFormat="1">
      <c r="A263" s="13"/>
      <c r="B263" s="195"/>
      <c r="C263" s="13"/>
      <c r="D263" s="196" t="s">
        <v>196</v>
      </c>
      <c r="E263" s="197" t="s">
        <v>1</v>
      </c>
      <c r="F263" s="198" t="s">
        <v>479</v>
      </c>
      <c r="G263" s="13"/>
      <c r="H263" s="199">
        <v>10.608000000000001</v>
      </c>
      <c r="I263" s="200"/>
      <c r="J263" s="13"/>
      <c r="K263" s="13"/>
      <c r="L263" s="195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196</v>
      </c>
      <c r="AU263" s="197" t="s">
        <v>85</v>
      </c>
      <c r="AV263" s="13" t="s">
        <v>85</v>
      </c>
      <c r="AW263" s="13" t="s">
        <v>32</v>
      </c>
      <c r="AX263" s="13" t="s">
        <v>83</v>
      </c>
      <c r="AY263" s="197" t="s">
        <v>139</v>
      </c>
    </row>
    <row r="264" s="2" customFormat="1" ht="16.5" customHeight="1">
      <c r="A264" s="35"/>
      <c r="B264" s="170"/>
      <c r="C264" s="204" t="s">
        <v>480</v>
      </c>
      <c r="D264" s="204" t="s">
        <v>384</v>
      </c>
      <c r="E264" s="205" t="s">
        <v>481</v>
      </c>
      <c r="F264" s="206" t="s">
        <v>482</v>
      </c>
      <c r="G264" s="207" t="s">
        <v>234</v>
      </c>
      <c r="H264" s="208">
        <v>12.019</v>
      </c>
      <c r="I264" s="209"/>
      <c r="J264" s="210">
        <f>ROUND(I264*H264,2)</f>
        <v>0</v>
      </c>
      <c r="K264" s="206" t="s">
        <v>194</v>
      </c>
      <c r="L264" s="211"/>
      <c r="M264" s="212" t="s">
        <v>1</v>
      </c>
      <c r="N264" s="213" t="s">
        <v>41</v>
      </c>
      <c r="O264" s="74"/>
      <c r="P264" s="180">
        <f>O264*H264</f>
        <v>0</v>
      </c>
      <c r="Q264" s="180">
        <v>0.0094000000000000004</v>
      </c>
      <c r="R264" s="180">
        <f>Q264*H264</f>
        <v>0.11297860000000001</v>
      </c>
      <c r="S264" s="180">
        <v>0</v>
      </c>
      <c r="T264" s="18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2" t="s">
        <v>359</v>
      </c>
      <c r="AT264" s="182" t="s">
        <v>384</v>
      </c>
      <c r="AU264" s="182" t="s">
        <v>85</v>
      </c>
      <c r="AY264" s="16" t="s">
        <v>139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6" t="s">
        <v>83</v>
      </c>
      <c r="BK264" s="183">
        <f>ROUND(I264*H264,2)</f>
        <v>0</v>
      </c>
      <c r="BL264" s="16" t="s">
        <v>272</v>
      </c>
      <c r="BM264" s="182" t="s">
        <v>483</v>
      </c>
    </row>
    <row r="265" s="13" customFormat="1">
      <c r="A265" s="13"/>
      <c r="B265" s="195"/>
      <c r="C265" s="13"/>
      <c r="D265" s="196" t="s">
        <v>196</v>
      </c>
      <c r="E265" s="13"/>
      <c r="F265" s="198" t="s">
        <v>484</v>
      </c>
      <c r="G265" s="13"/>
      <c r="H265" s="199">
        <v>12.019</v>
      </c>
      <c r="I265" s="200"/>
      <c r="J265" s="13"/>
      <c r="K265" s="13"/>
      <c r="L265" s="195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7" t="s">
        <v>196</v>
      </c>
      <c r="AU265" s="197" t="s">
        <v>85</v>
      </c>
      <c r="AV265" s="13" t="s">
        <v>85</v>
      </c>
      <c r="AW265" s="13" t="s">
        <v>3</v>
      </c>
      <c r="AX265" s="13" t="s">
        <v>83</v>
      </c>
      <c r="AY265" s="197" t="s">
        <v>139</v>
      </c>
    </row>
    <row r="266" s="2" customFormat="1" ht="24.15" customHeight="1">
      <c r="A266" s="35"/>
      <c r="B266" s="170"/>
      <c r="C266" s="171" t="s">
        <v>485</v>
      </c>
      <c r="D266" s="171" t="s">
        <v>140</v>
      </c>
      <c r="E266" s="172" t="s">
        <v>486</v>
      </c>
      <c r="F266" s="173" t="s">
        <v>487</v>
      </c>
      <c r="G266" s="174" t="s">
        <v>234</v>
      </c>
      <c r="H266" s="175">
        <v>10.608000000000001</v>
      </c>
      <c r="I266" s="176"/>
      <c r="J266" s="177">
        <f>ROUND(I266*H266,2)</f>
        <v>0</v>
      </c>
      <c r="K266" s="173" t="s">
        <v>194</v>
      </c>
      <c r="L266" s="36"/>
      <c r="M266" s="178" t="s">
        <v>1</v>
      </c>
      <c r="N266" s="179" t="s">
        <v>41</v>
      </c>
      <c r="O266" s="74"/>
      <c r="P266" s="180">
        <f>O266*H266</f>
        <v>0</v>
      </c>
      <c r="Q266" s="180">
        <v>0.00031</v>
      </c>
      <c r="R266" s="180">
        <f>Q266*H266</f>
        <v>0.0032884800000000003</v>
      </c>
      <c r="S266" s="180">
        <v>0</v>
      </c>
      <c r="T266" s="181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2" t="s">
        <v>272</v>
      </c>
      <c r="AT266" s="182" t="s">
        <v>140</v>
      </c>
      <c r="AU266" s="182" t="s">
        <v>85</v>
      </c>
      <c r="AY266" s="16" t="s">
        <v>139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6" t="s">
        <v>83</v>
      </c>
      <c r="BK266" s="183">
        <f>ROUND(I266*H266,2)</f>
        <v>0</v>
      </c>
      <c r="BL266" s="16" t="s">
        <v>272</v>
      </c>
      <c r="BM266" s="182" t="s">
        <v>488</v>
      </c>
    </row>
    <row r="267" s="2" customFormat="1" ht="24.15" customHeight="1">
      <c r="A267" s="35"/>
      <c r="B267" s="170"/>
      <c r="C267" s="204" t="s">
        <v>489</v>
      </c>
      <c r="D267" s="204" t="s">
        <v>384</v>
      </c>
      <c r="E267" s="205" t="s">
        <v>490</v>
      </c>
      <c r="F267" s="206" t="s">
        <v>491</v>
      </c>
      <c r="G267" s="207" t="s">
        <v>234</v>
      </c>
      <c r="H267" s="208">
        <v>10.608000000000001</v>
      </c>
      <c r="I267" s="209"/>
      <c r="J267" s="210">
        <f>ROUND(I267*H267,2)</f>
        <v>0</v>
      </c>
      <c r="K267" s="206" t="s">
        <v>194</v>
      </c>
      <c r="L267" s="211"/>
      <c r="M267" s="212" t="s">
        <v>1</v>
      </c>
      <c r="N267" s="213" t="s">
        <v>41</v>
      </c>
      <c r="O267" s="74"/>
      <c r="P267" s="180">
        <f>O267*H267</f>
        <v>0</v>
      </c>
      <c r="Q267" s="180">
        <v>0.0050000000000000001</v>
      </c>
      <c r="R267" s="180">
        <f>Q267*H267</f>
        <v>0.053040000000000004</v>
      </c>
      <c r="S267" s="180">
        <v>0</v>
      </c>
      <c r="T267" s="18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2" t="s">
        <v>359</v>
      </c>
      <c r="AT267" s="182" t="s">
        <v>384</v>
      </c>
      <c r="AU267" s="182" t="s">
        <v>85</v>
      </c>
      <c r="AY267" s="16" t="s">
        <v>139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6" t="s">
        <v>83</v>
      </c>
      <c r="BK267" s="183">
        <f>ROUND(I267*H267,2)</f>
        <v>0</v>
      </c>
      <c r="BL267" s="16" t="s">
        <v>272</v>
      </c>
      <c r="BM267" s="182" t="s">
        <v>492</v>
      </c>
    </row>
    <row r="268" s="2" customFormat="1" ht="24.15" customHeight="1">
      <c r="A268" s="35"/>
      <c r="B268" s="170"/>
      <c r="C268" s="171" t="s">
        <v>493</v>
      </c>
      <c r="D268" s="171" t="s">
        <v>140</v>
      </c>
      <c r="E268" s="172" t="s">
        <v>494</v>
      </c>
      <c r="F268" s="173" t="s">
        <v>495</v>
      </c>
      <c r="G268" s="174" t="s">
        <v>234</v>
      </c>
      <c r="H268" s="175">
        <v>10.608000000000001</v>
      </c>
      <c r="I268" s="176"/>
      <c r="J268" s="177">
        <f>ROUND(I268*H268,2)</f>
        <v>0</v>
      </c>
      <c r="K268" s="173" t="s">
        <v>194</v>
      </c>
      <c r="L268" s="36"/>
      <c r="M268" s="178" t="s">
        <v>1</v>
      </c>
      <c r="N268" s="179" t="s">
        <v>41</v>
      </c>
      <c r="O268" s="74"/>
      <c r="P268" s="180">
        <f>O268*H268</f>
        <v>0</v>
      </c>
      <c r="Q268" s="180">
        <v>6.0000000000000002E-05</v>
      </c>
      <c r="R268" s="180">
        <f>Q268*H268</f>
        <v>0.00063648000000000003</v>
      </c>
      <c r="S268" s="180">
        <v>0</v>
      </c>
      <c r="T268" s="18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2" t="s">
        <v>272</v>
      </c>
      <c r="AT268" s="182" t="s">
        <v>140</v>
      </c>
      <c r="AU268" s="182" t="s">
        <v>85</v>
      </c>
      <c r="AY268" s="16" t="s">
        <v>139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6" t="s">
        <v>83</v>
      </c>
      <c r="BK268" s="183">
        <f>ROUND(I268*H268,2)</f>
        <v>0</v>
      </c>
      <c r="BL268" s="16" t="s">
        <v>272</v>
      </c>
      <c r="BM268" s="182" t="s">
        <v>496</v>
      </c>
    </row>
    <row r="269" s="2" customFormat="1" ht="16.5" customHeight="1">
      <c r="A269" s="35"/>
      <c r="B269" s="170"/>
      <c r="C269" s="204" t="s">
        <v>497</v>
      </c>
      <c r="D269" s="204" t="s">
        <v>384</v>
      </c>
      <c r="E269" s="205" t="s">
        <v>498</v>
      </c>
      <c r="F269" s="206" t="s">
        <v>499</v>
      </c>
      <c r="G269" s="207" t="s">
        <v>234</v>
      </c>
      <c r="H269" s="208">
        <v>11.669000000000001</v>
      </c>
      <c r="I269" s="209"/>
      <c r="J269" s="210">
        <f>ROUND(I269*H269,2)</f>
        <v>0</v>
      </c>
      <c r="K269" s="206" t="s">
        <v>1</v>
      </c>
      <c r="L269" s="211"/>
      <c r="M269" s="212" t="s">
        <v>1</v>
      </c>
      <c r="N269" s="213" t="s">
        <v>41</v>
      </c>
      <c r="O269" s="74"/>
      <c r="P269" s="180">
        <f>O269*H269</f>
        <v>0</v>
      </c>
      <c r="Q269" s="180">
        <v>0.0051000000000000004</v>
      </c>
      <c r="R269" s="180">
        <f>Q269*H269</f>
        <v>0.059511900000000006</v>
      </c>
      <c r="S269" s="180">
        <v>0</v>
      </c>
      <c r="T269" s="181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2" t="s">
        <v>359</v>
      </c>
      <c r="AT269" s="182" t="s">
        <v>384</v>
      </c>
      <c r="AU269" s="182" t="s">
        <v>85</v>
      </c>
      <c r="AY269" s="16" t="s">
        <v>139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6" t="s">
        <v>83</v>
      </c>
      <c r="BK269" s="183">
        <f>ROUND(I269*H269,2)</f>
        <v>0</v>
      </c>
      <c r="BL269" s="16" t="s">
        <v>272</v>
      </c>
      <c r="BM269" s="182" t="s">
        <v>500</v>
      </c>
    </row>
    <row r="270" s="13" customFormat="1">
      <c r="A270" s="13"/>
      <c r="B270" s="195"/>
      <c r="C270" s="13"/>
      <c r="D270" s="196" t="s">
        <v>196</v>
      </c>
      <c r="E270" s="13"/>
      <c r="F270" s="198" t="s">
        <v>501</v>
      </c>
      <c r="G270" s="13"/>
      <c r="H270" s="199">
        <v>11.669000000000001</v>
      </c>
      <c r="I270" s="200"/>
      <c r="J270" s="13"/>
      <c r="K270" s="13"/>
      <c r="L270" s="195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196</v>
      </c>
      <c r="AU270" s="197" t="s">
        <v>85</v>
      </c>
      <c r="AV270" s="13" t="s">
        <v>85</v>
      </c>
      <c r="AW270" s="13" t="s">
        <v>3</v>
      </c>
      <c r="AX270" s="13" t="s">
        <v>83</v>
      </c>
      <c r="AY270" s="197" t="s">
        <v>139</v>
      </c>
    </row>
    <row r="271" s="2" customFormat="1" ht="24.15" customHeight="1">
      <c r="A271" s="35"/>
      <c r="B271" s="170"/>
      <c r="C271" s="171" t="s">
        <v>502</v>
      </c>
      <c r="D271" s="171" t="s">
        <v>140</v>
      </c>
      <c r="E271" s="172" t="s">
        <v>503</v>
      </c>
      <c r="F271" s="173" t="s">
        <v>504</v>
      </c>
      <c r="G271" s="174" t="s">
        <v>505</v>
      </c>
      <c r="H271" s="175">
        <v>435.10000000000002</v>
      </c>
      <c r="I271" s="176"/>
      <c r="J271" s="177">
        <f>ROUND(I271*H271,2)</f>
        <v>0</v>
      </c>
      <c r="K271" s="173" t="s">
        <v>194</v>
      </c>
      <c r="L271" s="36"/>
      <c r="M271" s="178" t="s">
        <v>1</v>
      </c>
      <c r="N271" s="179" t="s">
        <v>41</v>
      </c>
      <c r="O271" s="74"/>
      <c r="P271" s="180">
        <f>O271*H271</f>
        <v>0</v>
      </c>
      <c r="Q271" s="180">
        <v>5.0000000000000002E-05</v>
      </c>
      <c r="R271" s="180">
        <f>Q271*H271</f>
        <v>0.021755000000000004</v>
      </c>
      <c r="S271" s="180">
        <v>0</v>
      </c>
      <c r="T271" s="181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2" t="s">
        <v>272</v>
      </c>
      <c r="AT271" s="182" t="s">
        <v>140</v>
      </c>
      <c r="AU271" s="182" t="s">
        <v>85</v>
      </c>
      <c r="AY271" s="16" t="s">
        <v>139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6" t="s">
        <v>83</v>
      </c>
      <c r="BK271" s="183">
        <f>ROUND(I271*H271,2)</f>
        <v>0</v>
      </c>
      <c r="BL271" s="16" t="s">
        <v>272</v>
      </c>
      <c r="BM271" s="182" t="s">
        <v>506</v>
      </c>
    </row>
    <row r="272" s="2" customFormat="1" ht="16.5" customHeight="1">
      <c r="A272" s="35"/>
      <c r="B272" s="170"/>
      <c r="C272" s="171" t="s">
        <v>507</v>
      </c>
      <c r="D272" s="171" t="s">
        <v>140</v>
      </c>
      <c r="E272" s="172" t="s">
        <v>508</v>
      </c>
      <c r="F272" s="173" t="s">
        <v>509</v>
      </c>
      <c r="G272" s="174" t="s">
        <v>505</v>
      </c>
      <c r="H272" s="175">
        <v>435.10000000000002</v>
      </c>
      <c r="I272" s="176"/>
      <c r="J272" s="177">
        <f>ROUND(I272*H272,2)</f>
        <v>0</v>
      </c>
      <c r="K272" s="173" t="s">
        <v>1</v>
      </c>
      <c r="L272" s="36"/>
      <c r="M272" s="178" t="s">
        <v>1</v>
      </c>
      <c r="N272" s="179" t="s">
        <v>41</v>
      </c>
      <c r="O272" s="74"/>
      <c r="P272" s="180">
        <f>O272*H272</f>
        <v>0</v>
      </c>
      <c r="Q272" s="180">
        <v>0</v>
      </c>
      <c r="R272" s="180">
        <f>Q272*H272</f>
        <v>0</v>
      </c>
      <c r="S272" s="180">
        <v>0</v>
      </c>
      <c r="T272" s="18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2" t="s">
        <v>272</v>
      </c>
      <c r="AT272" s="182" t="s">
        <v>140</v>
      </c>
      <c r="AU272" s="182" t="s">
        <v>85</v>
      </c>
      <c r="AY272" s="16" t="s">
        <v>139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6" t="s">
        <v>83</v>
      </c>
      <c r="BK272" s="183">
        <f>ROUND(I272*H272,2)</f>
        <v>0</v>
      </c>
      <c r="BL272" s="16" t="s">
        <v>272</v>
      </c>
      <c r="BM272" s="182" t="s">
        <v>510</v>
      </c>
    </row>
    <row r="273" s="2" customFormat="1" ht="24.15" customHeight="1">
      <c r="A273" s="35"/>
      <c r="B273" s="170"/>
      <c r="C273" s="171" t="s">
        <v>511</v>
      </c>
      <c r="D273" s="171" t="s">
        <v>140</v>
      </c>
      <c r="E273" s="172" t="s">
        <v>512</v>
      </c>
      <c r="F273" s="173" t="s">
        <v>513</v>
      </c>
      <c r="G273" s="174" t="s">
        <v>420</v>
      </c>
      <c r="H273" s="214"/>
      <c r="I273" s="176"/>
      <c r="J273" s="177">
        <f>ROUND(I273*H273,2)</f>
        <v>0</v>
      </c>
      <c r="K273" s="173" t="s">
        <v>194</v>
      </c>
      <c r="L273" s="36"/>
      <c r="M273" s="178" t="s">
        <v>1</v>
      </c>
      <c r="N273" s="179" t="s">
        <v>41</v>
      </c>
      <c r="O273" s="74"/>
      <c r="P273" s="180">
        <f>O273*H273</f>
        <v>0</v>
      </c>
      <c r="Q273" s="180">
        <v>0</v>
      </c>
      <c r="R273" s="180">
        <f>Q273*H273</f>
        <v>0</v>
      </c>
      <c r="S273" s="180">
        <v>0</v>
      </c>
      <c r="T273" s="181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2" t="s">
        <v>272</v>
      </c>
      <c r="AT273" s="182" t="s">
        <v>140</v>
      </c>
      <c r="AU273" s="182" t="s">
        <v>85</v>
      </c>
      <c r="AY273" s="16" t="s">
        <v>139</v>
      </c>
      <c r="BE273" s="183">
        <f>IF(N273="základní",J273,0)</f>
        <v>0</v>
      </c>
      <c r="BF273" s="183">
        <f>IF(N273="snížená",J273,0)</f>
        <v>0</v>
      </c>
      <c r="BG273" s="183">
        <f>IF(N273="zákl. přenesená",J273,0)</f>
        <v>0</v>
      </c>
      <c r="BH273" s="183">
        <f>IF(N273="sníž. přenesená",J273,0)</f>
        <v>0</v>
      </c>
      <c r="BI273" s="183">
        <f>IF(N273="nulová",J273,0)</f>
        <v>0</v>
      </c>
      <c r="BJ273" s="16" t="s">
        <v>83</v>
      </c>
      <c r="BK273" s="183">
        <f>ROUND(I273*H273,2)</f>
        <v>0</v>
      </c>
      <c r="BL273" s="16" t="s">
        <v>272</v>
      </c>
      <c r="BM273" s="182" t="s">
        <v>514</v>
      </c>
    </row>
    <row r="274" s="11" customFormat="1" ht="22.8" customHeight="1">
      <c r="A274" s="11"/>
      <c r="B274" s="159"/>
      <c r="C274" s="11"/>
      <c r="D274" s="160" t="s">
        <v>75</v>
      </c>
      <c r="E274" s="193" t="s">
        <v>515</v>
      </c>
      <c r="F274" s="193" t="s">
        <v>516</v>
      </c>
      <c r="G274" s="11"/>
      <c r="H274" s="11"/>
      <c r="I274" s="162"/>
      <c r="J274" s="194">
        <f>BK274</f>
        <v>0</v>
      </c>
      <c r="K274" s="11"/>
      <c r="L274" s="159"/>
      <c r="M274" s="164"/>
      <c r="N274" s="165"/>
      <c r="O274" s="165"/>
      <c r="P274" s="166">
        <f>SUM(P275:P301)</f>
        <v>0</v>
      </c>
      <c r="Q274" s="165"/>
      <c r="R274" s="166">
        <f>SUM(R275:R301)</f>
        <v>0.83037719999999993</v>
      </c>
      <c r="S274" s="165"/>
      <c r="T274" s="167">
        <f>SUM(T275:T301)</f>
        <v>0</v>
      </c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R274" s="160" t="s">
        <v>85</v>
      </c>
      <c r="AT274" s="168" t="s">
        <v>75</v>
      </c>
      <c r="AU274" s="168" t="s">
        <v>83</v>
      </c>
      <c r="AY274" s="160" t="s">
        <v>139</v>
      </c>
      <c r="BK274" s="169">
        <f>SUM(BK275:BK301)</f>
        <v>0</v>
      </c>
    </row>
    <row r="275" s="2" customFormat="1" ht="16.5" customHeight="1">
      <c r="A275" s="35"/>
      <c r="B275" s="170"/>
      <c r="C275" s="171" t="s">
        <v>517</v>
      </c>
      <c r="D275" s="171" t="s">
        <v>140</v>
      </c>
      <c r="E275" s="172" t="s">
        <v>518</v>
      </c>
      <c r="F275" s="173" t="s">
        <v>519</v>
      </c>
      <c r="G275" s="174" t="s">
        <v>234</v>
      </c>
      <c r="H275" s="175">
        <v>4.3499999999999996</v>
      </c>
      <c r="I275" s="176"/>
      <c r="J275" s="177">
        <f>ROUND(I275*H275,2)</f>
        <v>0</v>
      </c>
      <c r="K275" s="173" t="s">
        <v>194</v>
      </c>
      <c r="L275" s="36"/>
      <c r="M275" s="178" t="s">
        <v>1</v>
      </c>
      <c r="N275" s="179" t="s">
        <v>41</v>
      </c>
      <c r="O275" s="74"/>
      <c r="P275" s="180">
        <f>O275*H275</f>
        <v>0</v>
      </c>
      <c r="Q275" s="180">
        <v>0</v>
      </c>
      <c r="R275" s="180">
        <f>Q275*H275</f>
        <v>0</v>
      </c>
      <c r="S275" s="180">
        <v>0</v>
      </c>
      <c r="T275" s="18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2" t="s">
        <v>272</v>
      </c>
      <c r="AT275" s="182" t="s">
        <v>140</v>
      </c>
      <c r="AU275" s="182" t="s">
        <v>85</v>
      </c>
      <c r="AY275" s="16" t="s">
        <v>139</v>
      </c>
      <c r="BE275" s="183">
        <f>IF(N275="základní",J275,0)</f>
        <v>0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6" t="s">
        <v>83</v>
      </c>
      <c r="BK275" s="183">
        <f>ROUND(I275*H275,2)</f>
        <v>0</v>
      </c>
      <c r="BL275" s="16" t="s">
        <v>272</v>
      </c>
      <c r="BM275" s="182" t="s">
        <v>520</v>
      </c>
    </row>
    <row r="276" s="13" customFormat="1">
      <c r="A276" s="13"/>
      <c r="B276" s="195"/>
      <c r="C276" s="13"/>
      <c r="D276" s="196" t="s">
        <v>196</v>
      </c>
      <c r="E276" s="197" t="s">
        <v>1</v>
      </c>
      <c r="F276" s="198" t="s">
        <v>318</v>
      </c>
      <c r="G276" s="13"/>
      <c r="H276" s="199">
        <v>4.3499999999999996</v>
      </c>
      <c r="I276" s="200"/>
      <c r="J276" s="13"/>
      <c r="K276" s="13"/>
      <c r="L276" s="195"/>
      <c r="M276" s="201"/>
      <c r="N276" s="202"/>
      <c r="O276" s="202"/>
      <c r="P276" s="202"/>
      <c r="Q276" s="202"/>
      <c r="R276" s="202"/>
      <c r="S276" s="202"/>
      <c r="T276" s="20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7" t="s">
        <v>196</v>
      </c>
      <c r="AU276" s="197" t="s">
        <v>85</v>
      </c>
      <c r="AV276" s="13" t="s">
        <v>85</v>
      </c>
      <c r="AW276" s="13" t="s">
        <v>32</v>
      </c>
      <c r="AX276" s="13" t="s">
        <v>83</v>
      </c>
      <c r="AY276" s="197" t="s">
        <v>139</v>
      </c>
    </row>
    <row r="277" s="2" customFormat="1" ht="16.5" customHeight="1">
      <c r="A277" s="35"/>
      <c r="B277" s="170"/>
      <c r="C277" s="171" t="s">
        <v>521</v>
      </c>
      <c r="D277" s="171" t="s">
        <v>140</v>
      </c>
      <c r="E277" s="172" t="s">
        <v>522</v>
      </c>
      <c r="F277" s="173" t="s">
        <v>523</v>
      </c>
      <c r="G277" s="174" t="s">
        <v>329</v>
      </c>
      <c r="H277" s="175">
        <v>18</v>
      </c>
      <c r="I277" s="176"/>
      <c r="J277" s="177">
        <f>ROUND(I277*H277,2)</f>
        <v>0</v>
      </c>
      <c r="K277" s="173" t="s">
        <v>194</v>
      </c>
      <c r="L277" s="36"/>
      <c r="M277" s="178" t="s">
        <v>1</v>
      </c>
      <c r="N277" s="179" t="s">
        <v>41</v>
      </c>
      <c r="O277" s="74"/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2" t="s">
        <v>272</v>
      </c>
      <c r="AT277" s="182" t="s">
        <v>140</v>
      </c>
      <c r="AU277" s="182" t="s">
        <v>85</v>
      </c>
      <c r="AY277" s="16" t="s">
        <v>139</v>
      </c>
      <c r="BE277" s="183">
        <f>IF(N277="základní",J277,0)</f>
        <v>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16" t="s">
        <v>83</v>
      </c>
      <c r="BK277" s="183">
        <f>ROUND(I277*H277,2)</f>
        <v>0</v>
      </c>
      <c r="BL277" s="16" t="s">
        <v>272</v>
      </c>
      <c r="BM277" s="182" t="s">
        <v>524</v>
      </c>
    </row>
    <row r="278" s="13" customFormat="1">
      <c r="A278" s="13"/>
      <c r="B278" s="195"/>
      <c r="C278" s="13"/>
      <c r="D278" s="196" t="s">
        <v>196</v>
      </c>
      <c r="E278" s="197" t="s">
        <v>1</v>
      </c>
      <c r="F278" s="198" t="s">
        <v>331</v>
      </c>
      <c r="G278" s="13"/>
      <c r="H278" s="199">
        <v>18</v>
      </c>
      <c r="I278" s="200"/>
      <c r="J278" s="13"/>
      <c r="K278" s="13"/>
      <c r="L278" s="195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7" t="s">
        <v>196</v>
      </c>
      <c r="AU278" s="197" t="s">
        <v>85</v>
      </c>
      <c r="AV278" s="13" t="s">
        <v>85</v>
      </c>
      <c r="AW278" s="13" t="s">
        <v>32</v>
      </c>
      <c r="AX278" s="13" t="s">
        <v>83</v>
      </c>
      <c r="AY278" s="197" t="s">
        <v>139</v>
      </c>
    </row>
    <row r="279" s="2" customFormat="1" ht="16.5" customHeight="1">
      <c r="A279" s="35"/>
      <c r="B279" s="170"/>
      <c r="C279" s="171" t="s">
        <v>525</v>
      </c>
      <c r="D279" s="171" t="s">
        <v>140</v>
      </c>
      <c r="E279" s="172" t="s">
        <v>526</v>
      </c>
      <c r="F279" s="173" t="s">
        <v>527</v>
      </c>
      <c r="G279" s="174" t="s">
        <v>234</v>
      </c>
      <c r="H279" s="175">
        <v>12.82</v>
      </c>
      <c r="I279" s="176"/>
      <c r="J279" s="177">
        <f>ROUND(I279*H279,2)</f>
        <v>0</v>
      </c>
      <c r="K279" s="173" t="s">
        <v>194</v>
      </c>
      <c r="L279" s="36"/>
      <c r="M279" s="178" t="s">
        <v>1</v>
      </c>
      <c r="N279" s="179" t="s">
        <v>41</v>
      </c>
      <c r="O279" s="74"/>
      <c r="P279" s="180">
        <f>O279*H279</f>
        <v>0</v>
      </c>
      <c r="Q279" s="180">
        <v>0.00029999999999999997</v>
      </c>
      <c r="R279" s="180">
        <f>Q279*H279</f>
        <v>0.0038459999999999996</v>
      </c>
      <c r="S279" s="180">
        <v>0</v>
      </c>
      <c r="T279" s="181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2" t="s">
        <v>272</v>
      </c>
      <c r="AT279" s="182" t="s">
        <v>140</v>
      </c>
      <c r="AU279" s="182" t="s">
        <v>85</v>
      </c>
      <c r="AY279" s="16" t="s">
        <v>139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6" t="s">
        <v>83</v>
      </c>
      <c r="BK279" s="183">
        <f>ROUND(I279*H279,2)</f>
        <v>0</v>
      </c>
      <c r="BL279" s="16" t="s">
        <v>272</v>
      </c>
      <c r="BM279" s="182" t="s">
        <v>528</v>
      </c>
    </row>
    <row r="280" s="13" customFormat="1">
      <c r="A280" s="13"/>
      <c r="B280" s="195"/>
      <c r="C280" s="13"/>
      <c r="D280" s="196" t="s">
        <v>196</v>
      </c>
      <c r="E280" s="197" t="s">
        <v>1</v>
      </c>
      <c r="F280" s="198" t="s">
        <v>318</v>
      </c>
      <c r="G280" s="13"/>
      <c r="H280" s="199">
        <v>4.3499999999999996</v>
      </c>
      <c r="I280" s="200"/>
      <c r="J280" s="13"/>
      <c r="K280" s="13"/>
      <c r="L280" s="195"/>
      <c r="M280" s="201"/>
      <c r="N280" s="202"/>
      <c r="O280" s="202"/>
      <c r="P280" s="202"/>
      <c r="Q280" s="202"/>
      <c r="R280" s="202"/>
      <c r="S280" s="202"/>
      <c r="T280" s="20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7" t="s">
        <v>196</v>
      </c>
      <c r="AU280" s="197" t="s">
        <v>85</v>
      </c>
      <c r="AV280" s="13" t="s">
        <v>85</v>
      </c>
      <c r="AW280" s="13" t="s">
        <v>32</v>
      </c>
      <c r="AX280" s="13" t="s">
        <v>76</v>
      </c>
      <c r="AY280" s="197" t="s">
        <v>139</v>
      </c>
    </row>
    <row r="281" s="13" customFormat="1">
      <c r="A281" s="13"/>
      <c r="B281" s="195"/>
      <c r="C281" s="13"/>
      <c r="D281" s="196" t="s">
        <v>196</v>
      </c>
      <c r="E281" s="197" t="s">
        <v>1</v>
      </c>
      <c r="F281" s="198" t="s">
        <v>529</v>
      </c>
      <c r="G281" s="13"/>
      <c r="H281" s="199">
        <v>2.9700000000000002</v>
      </c>
      <c r="I281" s="200"/>
      <c r="J281" s="13"/>
      <c r="K281" s="13"/>
      <c r="L281" s="195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7" t="s">
        <v>196</v>
      </c>
      <c r="AU281" s="197" t="s">
        <v>85</v>
      </c>
      <c r="AV281" s="13" t="s">
        <v>85</v>
      </c>
      <c r="AW281" s="13" t="s">
        <v>32</v>
      </c>
      <c r="AX281" s="13" t="s">
        <v>76</v>
      </c>
      <c r="AY281" s="197" t="s">
        <v>139</v>
      </c>
    </row>
    <row r="282" s="13" customFormat="1">
      <c r="A282" s="13"/>
      <c r="B282" s="195"/>
      <c r="C282" s="13"/>
      <c r="D282" s="196" t="s">
        <v>196</v>
      </c>
      <c r="E282" s="197" t="s">
        <v>1</v>
      </c>
      <c r="F282" s="198" t="s">
        <v>337</v>
      </c>
      <c r="G282" s="13"/>
      <c r="H282" s="199">
        <v>5.5</v>
      </c>
      <c r="I282" s="200"/>
      <c r="J282" s="13"/>
      <c r="K282" s="13"/>
      <c r="L282" s="195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7" t="s">
        <v>196</v>
      </c>
      <c r="AU282" s="197" t="s">
        <v>85</v>
      </c>
      <c r="AV282" s="13" t="s">
        <v>85</v>
      </c>
      <c r="AW282" s="13" t="s">
        <v>32</v>
      </c>
      <c r="AX282" s="13" t="s">
        <v>76</v>
      </c>
      <c r="AY282" s="197" t="s">
        <v>139</v>
      </c>
    </row>
    <row r="283" s="2" customFormat="1" ht="37.8" customHeight="1">
      <c r="A283" s="35"/>
      <c r="B283" s="170"/>
      <c r="C283" s="171" t="s">
        <v>530</v>
      </c>
      <c r="D283" s="171" t="s">
        <v>140</v>
      </c>
      <c r="E283" s="172" t="s">
        <v>531</v>
      </c>
      <c r="F283" s="173" t="s">
        <v>532</v>
      </c>
      <c r="G283" s="174" t="s">
        <v>329</v>
      </c>
      <c r="H283" s="175">
        <v>18</v>
      </c>
      <c r="I283" s="176"/>
      <c r="J283" s="177">
        <f>ROUND(I283*H283,2)</f>
        <v>0</v>
      </c>
      <c r="K283" s="173" t="s">
        <v>194</v>
      </c>
      <c r="L283" s="36"/>
      <c r="M283" s="178" t="s">
        <v>1</v>
      </c>
      <c r="N283" s="179" t="s">
        <v>41</v>
      </c>
      <c r="O283" s="74"/>
      <c r="P283" s="180">
        <f>O283*H283</f>
        <v>0</v>
      </c>
      <c r="Q283" s="180">
        <v>0.00198</v>
      </c>
      <c r="R283" s="180">
        <f>Q283*H283</f>
        <v>0.035639999999999998</v>
      </c>
      <c r="S283" s="180">
        <v>0</v>
      </c>
      <c r="T283" s="181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2" t="s">
        <v>272</v>
      </c>
      <c r="AT283" s="182" t="s">
        <v>140</v>
      </c>
      <c r="AU283" s="182" t="s">
        <v>85</v>
      </c>
      <c r="AY283" s="16" t="s">
        <v>139</v>
      </c>
      <c r="BE283" s="183">
        <f>IF(N283="základní",J283,0)</f>
        <v>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16" t="s">
        <v>83</v>
      </c>
      <c r="BK283" s="183">
        <f>ROUND(I283*H283,2)</f>
        <v>0</v>
      </c>
      <c r="BL283" s="16" t="s">
        <v>272</v>
      </c>
      <c r="BM283" s="182" t="s">
        <v>533</v>
      </c>
    </row>
    <row r="284" s="13" customFormat="1">
      <c r="A284" s="13"/>
      <c r="B284" s="195"/>
      <c r="C284" s="13"/>
      <c r="D284" s="196" t="s">
        <v>196</v>
      </c>
      <c r="E284" s="197" t="s">
        <v>1</v>
      </c>
      <c r="F284" s="198" t="s">
        <v>331</v>
      </c>
      <c r="G284" s="13"/>
      <c r="H284" s="199">
        <v>18</v>
      </c>
      <c r="I284" s="200"/>
      <c r="J284" s="13"/>
      <c r="K284" s="13"/>
      <c r="L284" s="195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7" t="s">
        <v>196</v>
      </c>
      <c r="AU284" s="197" t="s">
        <v>85</v>
      </c>
      <c r="AV284" s="13" t="s">
        <v>85</v>
      </c>
      <c r="AW284" s="13" t="s">
        <v>32</v>
      </c>
      <c r="AX284" s="13" t="s">
        <v>83</v>
      </c>
      <c r="AY284" s="197" t="s">
        <v>139</v>
      </c>
    </row>
    <row r="285" s="2" customFormat="1" ht="37.8" customHeight="1">
      <c r="A285" s="35"/>
      <c r="B285" s="170"/>
      <c r="C285" s="204" t="s">
        <v>534</v>
      </c>
      <c r="D285" s="204" t="s">
        <v>384</v>
      </c>
      <c r="E285" s="205" t="s">
        <v>535</v>
      </c>
      <c r="F285" s="206" t="s">
        <v>536</v>
      </c>
      <c r="G285" s="207" t="s">
        <v>329</v>
      </c>
      <c r="H285" s="208">
        <v>19.800000000000001</v>
      </c>
      <c r="I285" s="209"/>
      <c r="J285" s="210">
        <f>ROUND(I285*H285,2)</f>
        <v>0</v>
      </c>
      <c r="K285" s="206" t="s">
        <v>194</v>
      </c>
      <c r="L285" s="211"/>
      <c r="M285" s="212" t="s">
        <v>1</v>
      </c>
      <c r="N285" s="213" t="s">
        <v>41</v>
      </c>
      <c r="O285" s="74"/>
      <c r="P285" s="180">
        <f>O285*H285</f>
        <v>0</v>
      </c>
      <c r="Q285" s="180">
        <v>0.0088000000000000005</v>
      </c>
      <c r="R285" s="180">
        <f>Q285*H285</f>
        <v>0.17424000000000001</v>
      </c>
      <c r="S285" s="180">
        <v>0</v>
      </c>
      <c r="T285" s="18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2" t="s">
        <v>359</v>
      </c>
      <c r="AT285" s="182" t="s">
        <v>384</v>
      </c>
      <c r="AU285" s="182" t="s">
        <v>85</v>
      </c>
      <c r="AY285" s="16" t="s">
        <v>139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6" t="s">
        <v>83</v>
      </c>
      <c r="BK285" s="183">
        <f>ROUND(I285*H285,2)</f>
        <v>0</v>
      </c>
      <c r="BL285" s="16" t="s">
        <v>272</v>
      </c>
      <c r="BM285" s="182" t="s">
        <v>537</v>
      </c>
    </row>
    <row r="286" s="13" customFormat="1">
      <c r="A286" s="13"/>
      <c r="B286" s="195"/>
      <c r="C286" s="13"/>
      <c r="D286" s="196" t="s">
        <v>196</v>
      </c>
      <c r="E286" s="13"/>
      <c r="F286" s="198" t="s">
        <v>538</v>
      </c>
      <c r="G286" s="13"/>
      <c r="H286" s="199">
        <v>19.800000000000001</v>
      </c>
      <c r="I286" s="200"/>
      <c r="J286" s="13"/>
      <c r="K286" s="13"/>
      <c r="L286" s="195"/>
      <c r="M286" s="201"/>
      <c r="N286" s="202"/>
      <c r="O286" s="202"/>
      <c r="P286" s="202"/>
      <c r="Q286" s="202"/>
      <c r="R286" s="202"/>
      <c r="S286" s="202"/>
      <c r="T286" s="20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7" t="s">
        <v>196</v>
      </c>
      <c r="AU286" s="197" t="s">
        <v>85</v>
      </c>
      <c r="AV286" s="13" t="s">
        <v>85</v>
      </c>
      <c r="AW286" s="13" t="s">
        <v>3</v>
      </c>
      <c r="AX286" s="13" t="s">
        <v>83</v>
      </c>
      <c r="AY286" s="197" t="s">
        <v>139</v>
      </c>
    </row>
    <row r="287" s="2" customFormat="1" ht="37.8" customHeight="1">
      <c r="A287" s="35"/>
      <c r="B287" s="170"/>
      <c r="C287" s="171" t="s">
        <v>539</v>
      </c>
      <c r="D287" s="171" t="s">
        <v>140</v>
      </c>
      <c r="E287" s="172" t="s">
        <v>540</v>
      </c>
      <c r="F287" s="173" t="s">
        <v>541</v>
      </c>
      <c r="G287" s="174" t="s">
        <v>329</v>
      </c>
      <c r="H287" s="175">
        <v>18</v>
      </c>
      <c r="I287" s="176"/>
      <c r="J287" s="177">
        <f>ROUND(I287*H287,2)</f>
        <v>0</v>
      </c>
      <c r="K287" s="173" t="s">
        <v>194</v>
      </c>
      <c r="L287" s="36"/>
      <c r="M287" s="178" t="s">
        <v>1</v>
      </c>
      <c r="N287" s="179" t="s">
        <v>41</v>
      </c>
      <c r="O287" s="74"/>
      <c r="P287" s="180">
        <f>O287*H287</f>
        <v>0</v>
      </c>
      <c r="Q287" s="180">
        <v>0.0010200000000000001</v>
      </c>
      <c r="R287" s="180">
        <f>Q287*H287</f>
        <v>0.018360000000000001</v>
      </c>
      <c r="S287" s="180">
        <v>0</v>
      </c>
      <c r="T287" s="18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2" t="s">
        <v>272</v>
      </c>
      <c r="AT287" s="182" t="s">
        <v>140</v>
      </c>
      <c r="AU287" s="182" t="s">
        <v>85</v>
      </c>
      <c r="AY287" s="16" t="s">
        <v>139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6" t="s">
        <v>83</v>
      </c>
      <c r="BK287" s="183">
        <f>ROUND(I287*H287,2)</f>
        <v>0</v>
      </c>
      <c r="BL287" s="16" t="s">
        <v>272</v>
      </c>
      <c r="BM287" s="182" t="s">
        <v>542</v>
      </c>
    </row>
    <row r="288" s="2" customFormat="1" ht="24.15" customHeight="1">
      <c r="A288" s="35"/>
      <c r="B288" s="170"/>
      <c r="C288" s="204" t="s">
        <v>543</v>
      </c>
      <c r="D288" s="204" t="s">
        <v>384</v>
      </c>
      <c r="E288" s="205" t="s">
        <v>544</v>
      </c>
      <c r="F288" s="206" t="s">
        <v>545</v>
      </c>
      <c r="G288" s="207" t="s">
        <v>234</v>
      </c>
      <c r="H288" s="208">
        <v>19.800000000000001</v>
      </c>
      <c r="I288" s="209"/>
      <c r="J288" s="210">
        <f>ROUND(I288*H288,2)</f>
        <v>0</v>
      </c>
      <c r="K288" s="206" t="s">
        <v>194</v>
      </c>
      <c r="L288" s="211"/>
      <c r="M288" s="212" t="s">
        <v>1</v>
      </c>
      <c r="N288" s="213" t="s">
        <v>41</v>
      </c>
      <c r="O288" s="74"/>
      <c r="P288" s="180">
        <f>O288*H288</f>
        <v>0</v>
      </c>
      <c r="Q288" s="180">
        <v>0.021999999999999999</v>
      </c>
      <c r="R288" s="180">
        <f>Q288*H288</f>
        <v>0.43559999999999999</v>
      </c>
      <c r="S288" s="180">
        <v>0</v>
      </c>
      <c r="T288" s="181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2" t="s">
        <v>359</v>
      </c>
      <c r="AT288" s="182" t="s">
        <v>384</v>
      </c>
      <c r="AU288" s="182" t="s">
        <v>85</v>
      </c>
      <c r="AY288" s="16" t="s">
        <v>139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16" t="s">
        <v>83</v>
      </c>
      <c r="BK288" s="183">
        <f>ROUND(I288*H288,2)</f>
        <v>0</v>
      </c>
      <c r="BL288" s="16" t="s">
        <v>272</v>
      </c>
      <c r="BM288" s="182" t="s">
        <v>546</v>
      </c>
    </row>
    <row r="289" s="13" customFormat="1">
      <c r="A289" s="13"/>
      <c r="B289" s="195"/>
      <c r="C289" s="13"/>
      <c r="D289" s="196" t="s">
        <v>196</v>
      </c>
      <c r="E289" s="13"/>
      <c r="F289" s="198" t="s">
        <v>538</v>
      </c>
      <c r="G289" s="13"/>
      <c r="H289" s="199">
        <v>19.800000000000001</v>
      </c>
      <c r="I289" s="200"/>
      <c r="J289" s="13"/>
      <c r="K289" s="13"/>
      <c r="L289" s="195"/>
      <c r="M289" s="201"/>
      <c r="N289" s="202"/>
      <c r="O289" s="202"/>
      <c r="P289" s="202"/>
      <c r="Q289" s="202"/>
      <c r="R289" s="202"/>
      <c r="S289" s="202"/>
      <c r="T289" s="20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7" t="s">
        <v>196</v>
      </c>
      <c r="AU289" s="197" t="s">
        <v>85</v>
      </c>
      <c r="AV289" s="13" t="s">
        <v>85</v>
      </c>
      <c r="AW289" s="13" t="s">
        <v>3</v>
      </c>
      <c r="AX289" s="13" t="s">
        <v>83</v>
      </c>
      <c r="AY289" s="197" t="s">
        <v>139</v>
      </c>
    </row>
    <row r="290" s="2" customFormat="1" ht="33" customHeight="1">
      <c r="A290" s="35"/>
      <c r="B290" s="170"/>
      <c r="C290" s="171" t="s">
        <v>547</v>
      </c>
      <c r="D290" s="171" t="s">
        <v>140</v>
      </c>
      <c r="E290" s="172" t="s">
        <v>548</v>
      </c>
      <c r="F290" s="173" t="s">
        <v>549</v>
      </c>
      <c r="G290" s="174" t="s">
        <v>329</v>
      </c>
      <c r="H290" s="175">
        <v>3.7000000000000002</v>
      </c>
      <c r="I290" s="176"/>
      <c r="J290" s="177">
        <f>ROUND(I290*H290,2)</f>
        <v>0</v>
      </c>
      <c r="K290" s="173" t="s">
        <v>194</v>
      </c>
      <c r="L290" s="36"/>
      <c r="M290" s="178" t="s">
        <v>1</v>
      </c>
      <c r="N290" s="179" t="s">
        <v>41</v>
      </c>
      <c r="O290" s="74"/>
      <c r="P290" s="180">
        <f>O290*H290</f>
        <v>0</v>
      </c>
      <c r="Q290" s="180">
        <v>0.00058</v>
      </c>
      <c r="R290" s="180">
        <f>Q290*H290</f>
        <v>0.0021459999999999999</v>
      </c>
      <c r="S290" s="180">
        <v>0</v>
      </c>
      <c r="T290" s="18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2" t="s">
        <v>272</v>
      </c>
      <c r="AT290" s="182" t="s">
        <v>140</v>
      </c>
      <c r="AU290" s="182" t="s">
        <v>85</v>
      </c>
      <c r="AY290" s="16" t="s">
        <v>139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6" t="s">
        <v>83</v>
      </c>
      <c r="BK290" s="183">
        <f>ROUND(I290*H290,2)</f>
        <v>0</v>
      </c>
      <c r="BL290" s="16" t="s">
        <v>272</v>
      </c>
      <c r="BM290" s="182" t="s">
        <v>550</v>
      </c>
    </row>
    <row r="291" s="2" customFormat="1" ht="33" customHeight="1">
      <c r="A291" s="35"/>
      <c r="B291" s="170"/>
      <c r="C291" s="204" t="s">
        <v>551</v>
      </c>
      <c r="D291" s="204" t="s">
        <v>384</v>
      </c>
      <c r="E291" s="205" t="s">
        <v>552</v>
      </c>
      <c r="F291" s="206" t="s">
        <v>553</v>
      </c>
      <c r="G291" s="207" t="s">
        <v>329</v>
      </c>
      <c r="H291" s="208">
        <v>4.0700000000000003</v>
      </c>
      <c r="I291" s="209"/>
      <c r="J291" s="210">
        <f>ROUND(I291*H291,2)</f>
        <v>0</v>
      </c>
      <c r="K291" s="206" t="s">
        <v>194</v>
      </c>
      <c r="L291" s="211"/>
      <c r="M291" s="212" t="s">
        <v>1</v>
      </c>
      <c r="N291" s="213" t="s">
        <v>41</v>
      </c>
      <c r="O291" s="74"/>
      <c r="P291" s="180">
        <f>O291*H291</f>
        <v>0</v>
      </c>
      <c r="Q291" s="180">
        <v>0.00264</v>
      </c>
      <c r="R291" s="180">
        <f>Q291*H291</f>
        <v>0.010744800000000001</v>
      </c>
      <c r="S291" s="180">
        <v>0</v>
      </c>
      <c r="T291" s="181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2" t="s">
        <v>359</v>
      </c>
      <c r="AT291" s="182" t="s">
        <v>384</v>
      </c>
      <c r="AU291" s="182" t="s">
        <v>85</v>
      </c>
      <c r="AY291" s="16" t="s">
        <v>139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6" t="s">
        <v>83</v>
      </c>
      <c r="BK291" s="183">
        <f>ROUND(I291*H291,2)</f>
        <v>0</v>
      </c>
      <c r="BL291" s="16" t="s">
        <v>272</v>
      </c>
      <c r="BM291" s="182" t="s">
        <v>554</v>
      </c>
    </row>
    <row r="292" s="13" customFormat="1">
      <c r="A292" s="13"/>
      <c r="B292" s="195"/>
      <c r="C292" s="13"/>
      <c r="D292" s="196" t="s">
        <v>196</v>
      </c>
      <c r="E292" s="13"/>
      <c r="F292" s="198" t="s">
        <v>555</v>
      </c>
      <c r="G292" s="13"/>
      <c r="H292" s="199">
        <v>4.0700000000000003</v>
      </c>
      <c r="I292" s="200"/>
      <c r="J292" s="13"/>
      <c r="K292" s="13"/>
      <c r="L292" s="195"/>
      <c r="M292" s="201"/>
      <c r="N292" s="202"/>
      <c r="O292" s="202"/>
      <c r="P292" s="202"/>
      <c r="Q292" s="202"/>
      <c r="R292" s="202"/>
      <c r="S292" s="202"/>
      <c r="T292" s="20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7" t="s">
        <v>196</v>
      </c>
      <c r="AU292" s="197" t="s">
        <v>85</v>
      </c>
      <c r="AV292" s="13" t="s">
        <v>85</v>
      </c>
      <c r="AW292" s="13" t="s">
        <v>3</v>
      </c>
      <c r="AX292" s="13" t="s">
        <v>83</v>
      </c>
      <c r="AY292" s="197" t="s">
        <v>139</v>
      </c>
    </row>
    <row r="293" s="2" customFormat="1" ht="33" customHeight="1">
      <c r="A293" s="35"/>
      <c r="B293" s="170"/>
      <c r="C293" s="171" t="s">
        <v>556</v>
      </c>
      <c r="D293" s="171" t="s">
        <v>140</v>
      </c>
      <c r="E293" s="172" t="s">
        <v>557</v>
      </c>
      <c r="F293" s="173" t="s">
        <v>558</v>
      </c>
      <c r="G293" s="174" t="s">
        <v>234</v>
      </c>
      <c r="H293" s="175">
        <v>4.3499999999999996</v>
      </c>
      <c r="I293" s="176"/>
      <c r="J293" s="177">
        <f>ROUND(I293*H293,2)</f>
        <v>0</v>
      </c>
      <c r="K293" s="173" t="s">
        <v>194</v>
      </c>
      <c r="L293" s="36"/>
      <c r="M293" s="178" t="s">
        <v>1</v>
      </c>
      <c r="N293" s="179" t="s">
        <v>41</v>
      </c>
      <c r="O293" s="74"/>
      <c r="P293" s="180">
        <f>O293*H293</f>
        <v>0</v>
      </c>
      <c r="Q293" s="180">
        <v>0.0053800000000000002</v>
      </c>
      <c r="R293" s="180">
        <f>Q293*H293</f>
        <v>0.023403</v>
      </c>
      <c r="S293" s="180">
        <v>0</v>
      </c>
      <c r="T293" s="18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2" t="s">
        <v>272</v>
      </c>
      <c r="AT293" s="182" t="s">
        <v>140</v>
      </c>
      <c r="AU293" s="182" t="s">
        <v>85</v>
      </c>
      <c r="AY293" s="16" t="s">
        <v>139</v>
      </c>
      <c r="BE293" s="183">
        <f>IF(N293="základní",J293,0)</f>
        <v>0</v>
      </c>
      <c r="BF293" s="183">
        <f>IF(N293="snížená",J293,0)</f>
        <v>0</v>
      </c>
      <c r="BG293" s="183">
        <f>IF(N293="zákl. přenesená",J293,0)</f>
        <v>0</v>
      </c>
      <c r="BH293" s="183">
        <f>IF(N293="sníž. přenesená",J293,0)</f>
        <v>0</v>
      </c>
      <c r="BI293" s="183">
        <f>IF(N293="nulová",J293,0)</f>
        <v>0</v>
      </c>
      <c r="BJ293" s="16" t="s">
        <v>83</v>
      </c>
      <c r="BK293" s="183">
        <f>ROUND(I293*H293,2)</f>
        <v>0</v>
      </c>
      <c r="BL293" s="16" t="s">
        <v>272</v>
      </c>
      <c r="BM293" s="182" t="s">
        <v>559</v>
      </c>
    </row>
    <row r="294" s="13" customFormat="1">
      <c r="A294" s="13"/>
      <c r="B294" s="195"/>
      <c r="C294" s="13"/>
      <c r="D294" s="196" t="s">
        <v>196</v>
      </c>
      <c r="E294" s="197" t="s">
        <v>1</v>
      </c>
      <c r="F294" s="198" t="s">
        <v>318</v>
      </c>
      <c r="G294" s="13"/>
      <c r="H294" s="199">
        <v>4.3499999999999996</v>
      </c>
      <c r="I294" s="200"/>
      <c r="J294" s="13"/>
      <c r="K294" s="13"/>
      <c r="L294" s="195"/>
      <c r="M294" s="201"/>
      <c r="N294" s="202"/>
      <c r="O294" s="202"/>
      <c r="P294" s="202"/>
      <c r="Q294" s="202"/>
      <c r="R294" s="202"/>
      <c r="S294" s="202"/>
      <c r="T294" s="20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7" t="s">
        <v>196</v>
      </c>
      <c r="AU294" s="197" t="s">
        <v>85</v>
      </c>
      <c r="AV294" s="13" t="s">
        <v>85</v>
      </c>
      <c r="AW294" s="13" t="s">
        <v>32</v>
      </c>
      <c r="AX294" s="13" t="s">
        <v>83</v>
      </c>
      <c r="AY294" s="197" t="s">
        <v>139</v>
      </c>
    </row>
    <row r="295" s="2" customFormat="1" ht="24.15" customHeight="1">
      <c r="A295" s="35"/>
      <c r="B295" s="170"/>
      <c r="C295" s="204" t="s">
        <v>560</v>
      </c>
      <c r="D295" s="204" t="s">
        <v>384</v>
      </c>
      <c r="E295" s="205" t="s">
        <v>561</v>
      </c>
      <c r="F295" s="206" t="s">
        <v>562</v>
      </c>
      <c r="G295" s="207" t="s">
        <v>234</v>
      </c>
      <c r="H295" s="208">
        <v>4.7850000000000001</v>
      </c>
      <c r="I295" s="209"/>
      <c r="J295" s="210">
        <f>ROUND(I295*H295,2)</f>
        <v>0</v>
      </c>
      <c r="K295" s="206" t="s">
        <v>194</v>
      </c>
      <c r="L295" s="211"/>
      <c r="M295" s="212" t="s">
        <v>1</v>
      </c>
      <c r="N295" s="213" t="s">
        <v>41</v>
      </c>
      <c r="O295" s="74"/>
      <c r="P295" s="180">
        <f>O295*H295</f>
        <v>0</v>
      </c>
      <c r="Q295" s="180">
        <v>0.021999999999999999</v>
      </c>
      <c r="R295" s="180">
        <f>Q295*H295</f>
        <v>0.10527</v>
      </c>
      <c r="S295" s="180">
        <v>0</v>
      </c>
      <c r="T295" s="181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2" t="s">
        <v>359</v>
      </c>
      <c r="AT295" s="182" t="s">
        <v>384</v>
      </c>
      <c r="AU295" s="182" t="s">
        <v>85</v>
      </c>
      <c r="AY295" s="16" t="s">
        <v>139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6" t="s">
        <v>83</v>
      </c>
      <c r="BK295" s="183">
        <f>ROUND(I295*H295,2)</f>
        <v>0</v>
      </c>
      <c r="BL295" s="16" t="s">
        <v>272</v>
      </c>
      <c r="BM295" s="182" t="s">
        <v>563</v>
      </c>
    </row>
    <row r="296" s="13" customFormat="1">
      <c r="A296" s="13"/>
      <c r="B296" s="195"/>
      <c r="C296" s="13"/>
      <c r="D296" s="196" t="s">
        <v>196</v>
      </c>
      <c r="E296" s="13"/>
      <c r="F296" s="198" t="s">
        <v>564</v>
      </c>
      <c r="G296" s="13"/>
      <c r="H296" s="199">
        <v>4.7850000000000001</v>
      </c>
      <c r="I296" s="200"/>
      <c r="J296" s="13"/>
      <c r="K296" s="13"/>
      <c r="L296" s="195"/>
      <c r="M296" s="201"/>
      <c r="N296" s="202"/>
      <c r="O296" s="202"/>
      <c r="P296" s="202"/>
      <c r="Q296" s="202"/>
      <c r="R296" s="202"/>
      <c r="S296" s="202"/>
      <c r="T296" s="20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7" t="s">
        <v>196</v>
      </c>
      <c r="AU296" s="197" t="s">
        <v>85</v>
      </c>
      <c r="AV296" s="13" t="s">
        <v>85</v>
      </c>
      <c r="AW296" s="13" t="s">
        <v>3</v>
      </c>
      <c r="AX296" s="13" t="s">
        <v>83</v>
      </c>
      <c r="AY296" s="197" t="s">
        <v>139</v>
      </c>
    </row>
    <row r="297" s="2" customFormat="1" ht="33" customHeight="1">
      <c r="A297" s="35"/>
      <c r="B297" s="170"/>
      <c r="C297" s="171" t="s">
        <v>565</v>
      </c>
      <c r="D297" s="171" t="s">
        <v>140</v>
      </c>
      <c r="E297" s="172" t="s">
        <v>566</v>
      </c>
      <c r="F297" s="173" t="s">
        <v>567</v>
      </c>
      <c r="G297" s="174" t="s">
        <v>329</v>
      </c>
      <c r="H297" s="175">
        <v>4.1100000000000003</v>
      </c>
      <c r="I297" s="176"/>
      <c r="J297" s="177">
        <f>ROUND(I297*H297,2)</f>
        <v>0</v>
      </c>
      <c r="K297" s="173" t="s">
        <v>194</v>
      </c>
      <c r="L297" s="36"/>
      <c r="M297" s="178" t="s">
        <v>1</v>
      </c>
      <c r="N297" s="179" t="s">
        <v>41</v>
      </c>
      <c r="O297" s="74"/>
      <c r="P297" s="180">
        <f>O297*H297</f>
        <v>0</v>
      </c>
      <c r="Q297" s="180">
        <v>0.00093999999999999997</v>
      </c>
      <c r="R297" s="180">
        <f>Q297*H297</f>
        <v>0.0038634000000000003</v>
      </c>
      <c r="S297" s="180">
        <v>0</v>
      </c>
      <c r="T297" s="18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2" t="s">
        <v>272</v>
      </c>
      <c r="AT297" s="182" t="s">
        <v>140</v>
      </c>
      <c r="AU297" s="182" t="s">
        <v>85</v>
      </c>
      <c r="AY297" s="16" t="s">
        <v>139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6" t="s">
        <v>83</v>
      </c>
      <c r="BK297" s="183">
        <f>ROUND(I297*H297,2)</f>
        <v>0</v>
      </c>
      <c r="BL297" s="16" t="s">
        <v>272</v>
      </c>
      <c r="BM297" s="182" t="s">
        <v>568</v>
      </c>
    </row>
    <row r="298" s="13" customFormat="1">
      <c r="A298" s="13"/>
      <c r="B298" s="195"/>
      <c r="C298" s="13"/>
      <c r="D298" s="196" t="s">
        <v>196</v>
      </c>
      <c r="E298" s="197" t="s">
        <v>1</v>
      </c>
      <c r="F298" s="198" t="s">
        <v>569</v>
      </c>
      <c r="G298" s="13"/>
      <c r="H298" s="199">
        <v>4.1100000000000003</v>
      </c>
      <c r="I298" s="200"/>
      <c r="J298" s="13"/>
      <c r="K298" s="13"/>
      <c r="L298" s="195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7" t="s">
        <v>196</v>
      </c>
      <c r="AU298" s="197" t="s">
        <v>85</v>
      </c>
      <c r="AV298" s="13" t="s">
        <v>85</v>
      </c>
      <c r="AW298" s="13" t="s">
        <v>32</v>
      </c>
      <c r="AX298" s="13" t="s">
        <v>83</v>
      </c>
      <c r="AY298" s="197" t="s">
        <v>139</v>
      </c>
    </row>
    <row r="299" s="2" customFormat="1" ht="16.5" customHeight="1">
      <c r="A299" s="35"/>
      <c r="B299" s="170"/>
      <c r="C299" s="204" t="s">
        <v>570</v>
      </c>
      <c r="D299" s="204" t="s">
        <v>384</v>
      </c>
      <c r="E299" s="205" t="s">
        <v>571</v>
      </c>
      <c r="F299" s="206" t="s">
        <v>572</v>
      </c>
      <c r="G299" s="207" t="s">
        <v>329</v>
      </c>
      <c r="H299" s="208">
        <v>4.3159999999999998</v>
      </c>
      <c r="I299" s="209"/>
      <c r="J299" s="210">
        <f>ROUND(I299*H299,2)</f>
        <v>0</v>
      </c>
      <c r="K299" s="206" t="s">
        <v>194</v>
      </c>
      <c r="L299" s="211"/>
      <c r="M299" s="212" t="s">
        <v>1</v>
      </c>
      <c r="N299" s="213" t="s">
        <v>41</v>
      </c>
      <c r="O299" s="74"/>
      <c r="P299" s="180">
        <f>O299*H299</f>
        <v>0</v>
      </c>
      <c r="Q299" s="180">
        <v>0.0040000000000000001</v>
      </c>
      <c r="R299" s="180">
        <f>Q299*H299</f>
        <v>0.017263999999999998</v>
      </c>
      <c r="S299" s="180">
        <v>0</v>
      </c>
      <c r="T299" s="181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2" t="s">
        <v>359</v>
      </c>
      <c r="AT299" s="182" t="s">
        <v>384</v>
      </c>
      <c r="AU299" s="182" t="s">
        <v>85</v>
      </c>
      <c r="AY299" s="16" t="s">
        <v>139</v>
      </c>
      <c r="BE299" s="183">
        <f>IF(N299="základní",J299,0)</f>
        <v>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6" t="s">
        <v>83</v>
      </c>
      <c r="BK299" s="183">
        <f>ROUND(I299*H299,2)</f>
        <v>0</v>
      </c>
      <c r="BL299" s="16" t="s">
        <v>272</v>
      </c>
      <c r="BM299" s="182" t="s">
        <v>573</v>
      </c>
    </row>
    <row r="300" s="13" customFormat="1">
      <c r="A300" s="13"/>
      <c r="B300" s="195"/>
      <c r="C300" s="13"/>
      <c r="D300" s="196" t="s">
        <v>196</v>
      </c>
      <c r="E300" s="13"/>
      <c r="F300" s="198" t="s">
        <v>574</v>
      </c>
      <c r="G300" s="13"/>
      <c r="H300" s="199">
        <v>4.3159999999999998</v>
      </c>
      <c r="I300" s="200"/>
      <c r="J300" s="13"/>
      <c r="K300" s="13"/>
      <c r="L300" s="195"/>
      <c r="M300" s="201"/>
      <c r="N300" s="202"/>
      <c r="O300" s="202"/>
      <c r="P300" s="202"/>
      <c r="Q300" s="202"/>
      <c r="R300" s="202"/>
      <c r="S300" s="202"/>
      <c r="T300" s="20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7" t="s">
        <v>196</v>
      </c>
      <c r="AU300" s="197" t="s">
        <v>85</v>
      </c>
      <c r="AV300" s="13" t="s">
        <v>85</v>
      </c>
      <c r="AW300" s="13" t="s">
        <v>3</v>
      </c>
      <c r="AX300" s="13" t="s">
        <v>83</v>
      </c>
      <c r="AY300" s="197" t="s">
        <v>139</v>
      </c>
    </row>
    <row r="301" s="2" customFormat="1" ht="24.15" customHeight="1">
      <c r="A301" s="35"/>
      <c r="B301" s="170"/>
      <c r="C301" s="171" t="s">
        <v>575</v>
      </c>
      <c r="D301" s="171" t="s">
        <v>140</v>
      </c>
      <c r="E301" s="172" t="s">
        <v>576</v>
      </c>
      <c r="F301" s="173" t="s">
        <v>577</v>
      </c>
      <c r="G301" s="174" t="s">
        <v>420</v>
      </c>
      <c r="H301" s="214"/>
      <c r="I301" s="176"/>
      <c r="J301" s="177">
        <f>ROUND(I301*H301,2)</f>
        <v>0</v>
      </c>
      <c r="K301" s="173" t="s">
        <v>194</v>
      </c>
      <c r="L301" s="36"/>
      <c r="M301" s="178" t="s">
        <v>1</v>
      </c>
      <c r="N301" s="179" t="s">
        <v>41</v>
      </c>
      <c r="O301" s="74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2" t="s">
        <v>272</v>
      </c>
      <c r="AT301" s="182" t="s">
        <v>140</v>
      </c>
      <c r="AU301" s="182" t="s">
        <v>85</v>
      </c>
      <c r="AY301" s="16" t="s">
        <v>139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6" t="s">
        <v>83</v>
      </c>
      <c r="BK301" s="183">
        <f>ROUND(I301*H301,2)</f>
        <v>0</v>
      </c>
      <c r="BL301" s="16" t="s">
        <v>272</v>
      </c>
      <c r="BM301" s="182" t="s">
        <v>578</v>
      </c>
    </row>
    <row r="302" s="11" customFormat="1" ht="22.8" customHeight="1">
      <c r="A302" s="11"/>
      <c r="B302" s="159"/>
      <c r="C302" s="11"/>
      <c r="D302" s="160" t="s">
        <v>75</v>
      </c>
      <c r="E302" s="193" t="s">
        <v>579</v>
      </c>
      <c r="F302" s="193" t="s">
        <v>580</v>
      </c>
      <c r="G302" s="11"/>
      <c r="H302" s="11"/>
      <c r="I302" s="162"/>
      <c r="J302" s="194">
        <f>BK302</f>
        <v>0</v>
      </c>
      <c r="K302" s="11"/>
      <c r="L302" s="159"/>
      <c r="M302" s="164"/>
      <c r="N302" s="165"/>
      <c r="O302" s="165"/>
      <c r="P302" s="166">
        <f>SUM(P303:P307)</f>
        <v>0</v>
      </c>
      <c r="Q302" s="165"/>
      <c r="R302" s="166">
        <f>SUM(R303:R307)</f>
        <v>0.0013368000000000002</v>
      </c>
      <c r="S302" s="165"/>
      <c r="T302" s="167">
        <f>SUM(T303:T307)</f>
        <v>0</v>
      </c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R302" s="160" t="s">
        <v>85</v>
      </c>
      <c r="AT302" s="168" t="s">
        <v>75</v>
      </c>
      <c r="AU302" s="168" t="s">
        <v>83</v>
      </c>
      <c r="AY302" s="160" t="s">
        <v>139</v>
      </c>
      <c r="BK302" s="169">
        <f>SUM(BK303:BK307)</f>
        <v>0</v>
      </c>
    </row>
    <row r="303" s="2" customFormat="1" ht="24.15" customHeight="1">
      <c r="A303" s="35"/>
      <c r="B303" s="170"/>
      <c r="C303" s="171" t="s">
        <v>581</v>
      </c>
      <c r="D303" s="171" t="s">
        <v>140</v>
      </c>
      <c r="E303" s="172" t="s">
        <v>582</v>
      </c>
      <c r="F303" s="173" t="s">
        <v>583</v>
      </c>
      <c r="G303" s="174" t="s">
        <v>234</v>
      </c>
      <c r="H303" s="175">
        <v>13.368</v>
      </c>
      <c r="I303" s="176"/>
      <c r="J303" s="177">
        <f>ROUND(I303*H303,2)</f>
        <v>0</v>
      </c>
      <c r="K303" s="173" t="s">
        <v>194</v>
      </c>
      <c r="L303" s="36"/>
      <c r="M303" s="178" t="s">
        <v>1</v>
      </c>
      <c r="N303" s="179" t="s">
        <v>41</v>
      </c>
      <c r="O303" s="74"/>
      <c r="P303" s="180">
        <f>O303*H303</f>
        <v>0</v>
      </c>
      <c r="Q303" s="180">
        <v>0.00010000000000000001</v>
      </c>
      <c r="R303" s="180">
        <f>Q303*H303</f>
        <v>0.0013368000000000002</v>
      </c>
      <c r="S303" s="180">
        <v>0</v>
      </c>
      <c r="T303" s="181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2" t="s">
        <v>272</v>
      </c>
      <c r="AT303" s="182" t="s">
        <v>140</v>
      </c>
      <c r="AU303" s="182" t="s">
        <v>85</v>
      </c>
      <c r="AY303" s="16" t="s">
        <v>139</v>
      </c>
      <c r="BE303" s="183">
        <f>IF(N303="základní",J303,0)</f>
        <v>0</v>
      </c>
      <c r="BF303" s="183">
        <f>IF(N303="snížená",J303,0)</f>
        <v>0</v>
      </c>
      <c r="BG303" s="183">
        <f>IF(N303="zákl. přenesená",J303,0)</f>
        <v>0</v>
      </c>
      <c r="BH303" s="183">
        <f>IF(N303="sníž. přenesená",J303,0)</f>
        <v>0</v>
      </c>
      <c r="BI303" s="183">
        <f>IF(N303="nulová",J303,0)</f>
        <v>0</v>
      </c>
      <c r="BJ303" s="16" t="s">
        <v>83</v>
      </c>
      <c r="BK303" s="183">
        <f>ROUND(I303*H303,2)</f>
        <v>0</v>
      </c>
      <c r="BL303" s="16" t="s">
        <v>272</v>
      </c>
      <c r="BM303" s="182" t="s">
        <v>584</v>
      </c>
    </row>
    <row r="304" s="13" customFormat="1">
      <c r="A304" s="13"/>
      <c r="B304" s="195"/>
      <c r="C304" s="13"/>
      <c r="D304" s="196" t="s">
        <v>196</v>
      </c>
      <c r="E304" s="197" t="s">
        <v>1</v>
      </c>
      <c r="F304" s="198" t="s">
        <v>318</v>
      </c>
      <c r="G304" s="13"/>
      <c r="H304" s="199">
        <v>4.3499999999999996</v>
      </c>
      <c r="I304" s="200"/>
      <c r="J304" s="13"/>
      <c r="K304" s="13"/>
      <c r="L304" s="195"/>
      <c r="M304" s="201"/>
      <c r="N304" s="202"/>
      <c r="O304" s="202"/>
      <c r="P304" s="202"/>
      <c r="Q304" s="202"/>
      <c r="R304" s="202"/>
      <c r="S304" s="202"/>
      <c r="T304" s="20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7" t="s">
        <v>196</v>
      </c>
      <c r="AU304" s="197" t="s">
        <v>85</v>
      </c>
      <c r="AV304" s="13" t="s">
        <v>85</v>
      </c>
      <c r="AW304" s="13" t="s">
        <v>32</v>
      </c>
      <c r="AX304" s="13" t="s">
        <v>76</v>
      </c>
      <c r="AY304" s="197" t="s">
        <v>139</v>
      </c>
    </row>
    <row r="305" s="13" customFormat="1">
      <c r="A305" s="13"/>
      <c r="B305" s="195"/>
      <c r="C305" s="13"/>
      <c r="D305" s="196" t="s">
        <v>196</v>
      </c>
      <c r="E305" s="197" t="s">
        <v>1</v>
      </c>
      <c r="F305" s="198" t="s">
        <v>319</v>
      </c>
      <c r="G305" s="13"/>
      <c r="H305" s="199">
        <v>0.65800000000000003</v>
      </c>
      <c r="I305" s="200"/>
      <c r="J305" s="13"/>
      <c r="K305" s="13"/>
      <c r="L305" s="195"/>
      <c r="M305" s="201"/>
      <c r="N305" s="202"/>
      <c r="O305" s="202"/>
      <c r="P305" s="202"/>
      <c r="Q305" s="202"/>
      <c r="R305" s="202"/>
      <c r="S305" s="202"/>
      <c r="T305" s="20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7" t="s">
        <v>196</v>
      </c>
      <c r="AU305" s="197" t="s">
        <v>85</v>
      </c>
      <c r="AV305" s="13" t="s">
        <v>85</v>
      </c>
      <c r="AW305" s="13" t="s">
        <v>32</v>
      </c>
      <c r="AX305" s="13" t="s">
        <v>76</v>
      </c>
      <c r="AY305" s="197" t="s">
        <v>139</v>
      </c>
    </row>
    <row r="306" s="13" customFormat="1">
      <c r="A306" s="13"/>
      <c r="B306" s="195"/>
      <c r="C306" s="13"/>
      <c r="D306" s="196" t="s">
        <v>196</v>
      </c>
      <c r="E306" s="197" t="s">
        <v>1</v>
      </c>
      <c r="F306" s="198" t="s">
        <v>320</v>
      </c>
      <c r="G306" s="13"/>
      <c r="H306" s="199">
        <v>6.5999999999999996</v>
      </c>
      <c r="I306" s="200"/>
      <c r="J306" s="13"/>
      <c r="K306" s="13"/>
      <c r="L306" s="195"/>
      <c r="M306" s="201"/>
      <c r="N306" s="202"/>
      <c r="O306" s="202"/>
      <c r="P306" s="202"/>
      <c r="Q306" s="202"/>
      <c r="R306" s="202"/>
      <c r="S306" s="202"/>
      <c r="T306" s="20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7" t="s">
        <v>196</v>
      </c>
      <c r="AU306" s="197" t="s">
        <v>85</v>
      </c>
      <c r="AV306" s="13" t="s">
        <v>85</v>
      </c>
      <c r="AW306" s="13" t="s">
        <v>32</v>
      </c>
      <c r="AX306" s="13" t="s">
        <v>76</v>
      </c>
      <c r="AY306" s="197" t="s">
        <v>139</v>
      </c>
    </row>
    <row r="307" s="13" customFormat="1">
      <c r="A307" s="13"/>
      <c r="B307" s="195"/>
      <c r="C307" s="13"/>
      <c r="D307" s="196" t="s">
        <v>196</v>
      </c>
      <c r="E307" s="197" t="s">
        <v>1</v>
      </c>
      <c r="F307" s="198" t="s">
        <v>321</v>
      </c>
      <c r="G307" s="13"/>
      <c r="H307" s="199">
        <v>1.76</v>
      </c>
      <c r="I307" s="200"/>
      <c r="J307" s="13"/>
      <c r="K307" s="13"/>
      <c r="L307" s="195"/>
      <c r="M307" s="215"/>
      <c r="N307" s="216"/>
      <c r="O307" s="216"/>
      <c r="P307" s="216"/>
      <c r="Q307" s="216"/>
      <c r="R307" s="216"/>
      <c r="S307" s="216"/>
      <c r="T307" s="21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7" t="s">
        <v>196</v>
      </c>
      <c r="AU307" s="197" t="s">
        <v>85</v>
      </c>
      <c r="AV307" s="13" t="s">
        <v>85</v>
      </c>
      <c r="AW307" s="13" t="s">
        <v>32</v>
      </c>
      <c r="AX307" s="13" t="s">
        <v>76</v>
      </c>
      <c r="AY307" s="197" t="s">
        <v>139</v>
      </c>
    </row>
    <row r="308" s="2" customFormat="1" ht="6.96" customHeight="1">
      <c r="A308" s="35"/>
      <c r="B308" s="57"/>
      <c r="C308" s="58"/>
      <c r="D308" s="58"/>
      <c r="E308" s="58"/>
      <c r="F308" s="58"/>
      <c r="G308" s="58"/>
      <c r="H308" s="58"/>
      <c r="I308" s="58"/>
      <c r="J308" s="58"/>
      <c r="K308" s="58"/>
      <c r="L308" s="36"/>
      <c r="M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</row>
  </sheetData>
  <autoFilter ref="C132:K3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115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MÚ Luby boční vstup a vestavba výtahu</v>
      </c>
      <c r="F7" s="29"/>
      <c r="G7" s="29"/>
      <c r="H7" s="29"/>
      <c r="L7" s="19"/>
    </row>
    <row r="8" s="1" customFormat="1" ht="12" customHeight="1">
      <c r="B8" s="19"/>
      <c r="D8" s="29" t="s">
        <v>116</v>
      </c>
      <c r="L8" s="19"/>
    </row>
    <row r="9" s="2" customFormat="1" ht="16.5" customHeight="1">
      <c r="A9" s="35"/>
      <c r="B9" s="36"/>
      <c r="C9" s="35"/>
      <c r="D9" s="35"/>
      <c r="E9" s="126" t="s">
        <v>172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173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585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15. 8. 2024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ROUND((SUM(BE122:BE179)),  2)</f>
        <v>0</v>
      </c>
      <c r="G35" s="35"/>
      <c r="H35" s="35"/>
      <c r="I35" s="133">
        <v>0.20999999999999999</v>
      </c>
      <c r="J35" s="132">
        <f>ROUND(((SUM(BE122:BE179))*I35),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ROUND((SUM(BF122:BF179)),  2)</f>
        <v>0</v>
      </c>
      <c r="G36" s="35"/>
      <c r="H36" s="35"/>
      <c r="I36" s="133">
        <v>0.12</v>
      </c>
      <c r="J36" s="132">
        <f>ROUND(((SUM(BF122:BF179))*I36),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ROUND((SUM(BG122:BG179)),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ROUND((SUM(BH122:BH179)),  2)</f>
        <v>0</v>
      </c>
      <c r="G38" s="35"/>
      <c r="H38" s="35"/>
      <c r="I38" s="133">
        <v>0.12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ROUND((SUM(BI122:BI179)),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MÚ Luby boční vstup a vestavba výtahu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116</v>
      </c>
      <c r="L86" s="19"/>
    </row>
    <row r="87" s="2" customFormat="1" ht="16.5" customHeight="1">
      <c r="A87" s="35"/>
      <c r="B87" s="36"/>
      <c r="C87" s="35"/>
      <c r="D87" s="35"/>
      <c r="E87" s="126" t="s">
        <v>172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173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10-1 - boční vstup - elektroinstalace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Luby</v>
      </c>
      <c r="G91" s="35"/>
      <c r="H91" s="35"/>
      <c r="I91" s="29" t="s">
        <v>22</v>
      </c>
      <c r="J91" s="66" t="str">
        <f>IF(J14="","",J14)</f>
        <v>15. 8. 2024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Luby</v>
      </c>
      <c r="G93" s="35"/>
      <c r="H93" s="35"/>
      <c r="I93" s="29" t="s">
        <v>30</v>
      </c>
      <c r="J93" s="33" t="str">
        <f>E23</f>
        <v>ing.Benda Jiří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119</v>
      </c>
      <c r="D96" s="134"/>
      <c r="E96" s="134"/>
      <c r="F96" s="134"/>
      <c r="G96" s="134"/>
      <c r="H96" s="134"/>
      <c r="I96" s="134"/>
      <c r="J96" s="143" t="s">
        <v>120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121</v>
      </c>
      <c r="D98" s="35"/>
      <c r="E98" s="35"/>
      <c r="F98" s="35"/>
      <c r="G98" s="35"/>
      <c r="H98" s="35"/>
      <c r="I98" s="35"/>
      <c r="J98" s="93">
        <f>J122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122</v>
      </c>
    </row>
    <row r="99" s="9" customFormat="1" ht="24.96" customHeight="1">
      <c r="A99" s="9"/>
      <c r="B99" s="145"/>
      <c r="C99" s="9"/>
      <c r="D99" s="146" t="s">
        <v>181</v>
      </c>
      <c r="E99" s="147"/>
      <c r="F99" s="147"/>
      <c r="G99" s="147"/>
      <c r="H99" s="147"/>
      <c r="I99" s="147"/>
      <c r="J99" s="148">
        <f>J123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189"/>
      <c r="C100" s="12"/>
      <c r="D100" s="190" t="s">
        <v>586</v>
      </c>
      <c r="E100" s="191"/>
      <c r="F100" s="191"/>
      <c r="G100" s="191"/>
      <c r="H100" s="191"/>
      <c r="I100" s="191"/>
      <c r="J100" s="192">
        <f>J124</f>
        <v>0</v>
      </c>
      <c r="K100" s="12"/>
      <c r="L100" s="18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124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126" t="str">
        <f>E7</f>
        <v>MÚ Luby boční vstup a vestavba výtahu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9"/>
      <c r="C111" s="29" t="s">
        <v>116</v>
      </c>
      <c r="L111" s="19"/>
    </row>
    <row r="112" s="2" customFormat="1" ht="16.5" customHeight="1">
      <c r="A112" s="35"/>
      <c r="B112" s="36"/>
      <c r="C112" s="35"/>
      <c r="D112" s="35"/>
      <c r="E112" s="126" t="s">
        <v>172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173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E11</f>
        <v>10-1 - boční vstup - elektroinstalace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F14</f>
        <v>Luby</v>
      </c>
      <c r="G116" s="35"/>
      <c r="H116" s="35"/>
      <c r="I116" s="29" t="s">
        <v>22</v>
      </c>
      <c r="J116" s="66" t="str">
        <f>IF(J14="","",J14)</f>
        <v>15. 8. 2024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E17</f>
        <v>Město Luby</v>
      </c>
      <c r="G118" s="35"/>
      <c r="H118" s="35"/>
      <c r="I118" s="29" t="s">
        <v>30</v>
      </c>
      <c r="J118" s="33" t="str">
        <f>E23</f>
        <v>ing.Benda Jiří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IF(E20="","",E20)</f>
        <v>Vyplň údaj</v>
      </c>
      <c r="G119" s="35"/>
      <c r="H119" s="35"/>
      <c r="I119" s="29" t="s">
        <v>33</v>
      </c>
      <c r="J119" s="33" t="str">
        <f>E26</f>
        <v>Milan Hájek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49"/>
      <c r="B121" s="150"/>
      <c r="C121" s="151" t="s">
        <v>125</v>
      </c>
      <c r="D121" s="152" t="s">
        <v>61</v>
      </c>
      <c r="E121" s="152" t="s">
        <v>57</v>
      </c>
      <c r="F121" s="152" t="s">
        <v>58</v>
      </c>
      <c r="G121" s="152" t="s">
        <v>126</v>
      </c>
      <c r="H121" s="152" t="s">
        <v>127</v>
      </c>
      <c r="I121" s="152" t="s">
        <v>128</v>
      </c>
      <c r="J121" s="152" t="s">
        <v>120</v>
      </c>
      <c r="K121" s="153" t="s">
        <v>129</v>
      </c>
      <c r="L121" s="154"/>
      <c r="M121" s="83" t="s">
        <v>1</v>
      </c>
      <c r="N121" s="84" t="s">
        <v>40</v>
      </c>
      <c r="O121" s="84" t="s">
        <v>130</v>
      </c>
      <c r="P121" s="84" t="s">
        <v>131</v>
      </c>
      <c r="Q121" s="84" t="s">
        <v>132</v>
      </c>
      <c r="R121" s="84" t="s">
        <v>133</v>
      </c>
      <c r="S121" s="84" t="s">
        <v>134</v>
      </c>
      <c r="T121" s="85" t="s">
        <v>135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5"/>
      <c r="B122" s="36"/>
      <c r="C122" s="90" t="s">
        <v>136</v>
      </c>
      <c r="D122" s="35"/>
      <c r="E122" s="35"/>
      <c r="F122" s="35"/>
      <c r="G122" s="35"/>
      <c r="H122" s="35"/>
      <c r="I122" s="35"/>
      <c r="J122" s="155">
        <f>BK122</f>
        <v>0</v>
      </c>
      <c r="K122" s="35"/>
      <c r="L122" s="36"/>
      <c r="M122" s="86"/>
      <c r="N122" s="70"/>
      <c r="O122" s="87"/>
      <c r="P122" s="156">
        <f>P123</f>
        <v>0</v>
      </c>
      <c r="Q122" s="87"/>
      <c r="R122" s="156">
        <f>R123</f>
        <v>0</v>
      </c>
      <c r="S122" s="87"/>
      <c r="T122" s="15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75</v>
      </c>
      <c r="AU122" s="16" t="s">
        <v>122</v>
      </c>
      <c r="BK122" s="158">
        <f>BK123</f>
        <v>0</v>
      </c>
    </row>
    <row r="123" s="11" customFormat="1" ht="25.92" customHeight="1">
      <c r="A123" s="11"/>
      <c r="B123" s="159"/>
      <c r="C123" s="11"/>
      <c r="D123" s="160" t="s">
        <v>75</v>
      </c>
      <c r="E123" s="161" t="s">
        <v>374</v>
      </c>
      <c r="F123" s="161" t="s">
        <v>375</v>
      </c>
      <c r="G123" s="11"/>
      <c r="H123" s="11"/>
      <c r="I123" s="162"/>
      <c r="J123" s="163">
        <f>BK123</f>
        <v>0</v>
      </c>
      <c r="K123" s="11"/>
      <c r="L123" s="159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0" t="s">
        <v>85</v>
      </c>
      <c r="AT123" s="168" t="s">
        <v>75</v>
      </c>
      <c r="AU123" s="168" t="s">
        <v>76</v>
      </c>
      <c r="AY123" s="160" t="s">
        <v>139</v>
      </c>
      <c r="BK123" s="169">
        <f>BK124</f>
        <v>0</v>
      </c>
    </row>
    <row r="124" s="11" customFormat="1" ht="22.8" customHeight="1">
      <c r="A124" s="11"/>
      <c r="B124" s="159"/>
      <c r="C124" s="11"/>
      <c r="D124" s="160" t="s">
        <v>75</v>
      </c>
      <c r="E124" s="193" t="s">
        <v>587</v>
      </c>
      <c r="F124" s="193" t="s">
        <v>588</v>
      </c>
      <c r="G124" s="11"/>
      <c r="H124" s="11"/>
      <c r="I124" s="162"/>
      <c r="J124" s="194">
        <f>BK124</f>
        <v>0</v>
      </c>
      <c r="K124" s="11"/>
      <c r="L124" s="159"/>
      <c r="M124" s="164"/>
      <c r="N124" s="165"/>
      <c r="O124" s="165"/>
      <c r="P124" s="166">
        <f>SUM(P125:P179)</f>
        <v>0</v>
      </c>
      <c r="Q124" s="165"/>
      <c r="R124" s="166">
        <f>SUM(R125:R179)</f>
        <v>0</v>
      </c>
      <c r="S124" s="165"/>
      <c r="T124" s="167">
        <f>SUM(T125:T179)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0" t="s">
        <v>85</v>
      </c>
      <c r="AT124" s="168" t="s">
        <v>75</v>
      </c>
      <c r="AU124" s="168" t="s">
        <v>83</v>
      </c>
      <c r="AY124" s="160" t="s">
        <v>139</v>
      </c>
      <c r="BK124" s="169">
        <f>SUM(BK125:BK179)</f>
        <v>0</v>
      </c>
    </row>
    <row r="125" s="2" customFormat="1" ht="37.8" customHeight="1">
      <c r="A125" s="35"/>
      <c r="B125" s="170"/>
      <c r="C125" s="204" t="s">
        <v>83</v>
      </c>
      <c r="D125" s="204" t="s">
        <v>384</v>
      </c>
      <c r="E125" s="205" t="s">
        <v>83</v>
      </c>
      <c r="F125" s="206" t="s">
        <v>589</v>
      </c>
      <c r="G125" s="207" t="s">
        <v>155</v>
      </c>
      <c r="H125" s="208">
        <v>1</v>
      </c>
      <c r="I125" s="209"/>
      <c r="J125" s="210">
        <f>ROUND(I125*H125,2)</f>
        <v>0</v>
      </c>
      <c r="K125" s="206" t="s">
        <v>1</v>
      </c>
      <c r="L125" s="211"/>
      <c r="M125" s="212" t="s">
        <v>1</v>
      </c>
      <c r="N125" s="213" t="s">
        <v>41</v>
      </c>
      <c r="O125" s="74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2" t="s">
        <v>359</v>
      </c>
      <c r="AT125" s="182" t="s">
        <v>384</v>
      </c>
      <c r="AU125" s="182" t="s">
        <v>85</v>
      </c>
      <c r="AY125" s="16" t="s">
        <v>139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83</v>
      </c>
      <c r="BK125" s="183">
        <f>ROUND(I125*H125,2)</f>
        <v>0</v>
      </c>
      <c r="BL125" s="16" t="s">
        <v>272</v>
      </c>
      <c r="BM125" s="182" t="s">
        <v>590</v>
      </c>
    </row>
    <row r="126" s="2" customFormat="1" ht="37.8" customHeight="1">
      <c r="A126" s="35"/>
      <c r="B126" s="170"/>
      <c r="C126" s="204" t="s">
        <v>85</v>
      </c>
      <c r="D126" s="204" t="s">
        <v>384</v>
      </c>
      <c r="E126" s="205" t="s">
        <v>85</v>
      </c>
      <c r="F126" s="206" t="s">
        <v>591</v>
      </c>
      <c r="G126" s="207" t="s">
        <v>155</v>
      </c>
      <c r="H126" s="208">
        <v>1</v>
      </c>
      <c r="I126" s="209"/>
      <c r="J126" s="210">
        <f>ROUND(I126*H126,2)</f>
        <v>0</v>
      </c>
      <c r="K126" s="206" t="s">
        <v>1</v>
      </c>
      <c r="L126" s="211"/>
      <c r="M126" s="212" t="s">
        <v>1</v>
      </c>
      <c r="N126" s="213" t="s">
        <v>41</v>
      </c>
      <c r="O126" s="74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359</v>
      </c>
      <c r="AT126" s="182" t="s">
        <v>384</v>
      </c>
      <c r="AU126" s="182" t="s">
        <v>85</v>
      </c>
      <c r="AY126" s="16" t="s">
        <v>139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83</v>
      </c>
      <c r="BK126" s="183">
        <f>ROUND(I126*H126,2)</f>
        <v>0</v>
      </c>
      <c r="BL126" s="16" t="s">
        <v>272</v>
      </c>
      <c r="BM126" s="182" t="s">
        <v>592</v>
      </c>
    </row>
    <row r="127" s="2" customFormat="1" ht="37.8" customHeight="1">
      <c r="A127" s="35"/>
      <c r="B127" s="170"/>
      <c r="C127" s="204" t="s">
        <v>149</v>
      </c>
      <c r="D127" s="204" t="s">
        <v>384</v>
      </c>
      <c r="E127" s="205" t="s">
        <v>149</v>
      </c>
      <c r="F127" s="206" t="s">
        <v>593</v>
      </c>
      <c r="G127" s="207" t="s">
        <v>155</v>
      </c>
      <c r="H127" s="208">
        <v>1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41</v>
      </c>
      <c r="O127" s="74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2" t="s">
        <v>359</v>
      </c>
      <c r="AT127" s="182" t="s">
        <v>384</v>
      </c>
      <c r="AU127" s="182" t="s">
        <v>85</v>
      </c>
      <c r="AY127" s="16" t="s">
        <v>139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83</v>
      </c>
      <c r="BK127" s="183">
        <f>ROUND(I127*H127,2)</f>
        <v>0</v>
      </c>
      <c r="BL127" s="16" t="s">
        <v>272</v>
      </c>
      <c r="BM127" s="182" t="s">
        <v>594</v>
      </c>
    </row>
    <row r="128" s="2" customFormat="1" ht="37.8" customHeight="1">
      <c r="A128" s="35"/>
      <c r="B128" s="170"/>
      <c r="C128" s="204" t="s">
        <v>144</v>
      </c>
      <c r="D128" s="204" t="s">
        <v>384</v>
      </c>
      <c r="E128" s="205" t="s">
        <v>168</v>
      </c>
      <c r="F128" s="206" t="s">
        <v>595</v>
      </c>
      <c r="G128" s="207" t="s">
        <v>155</v>
      </c>
      <c r="H128" s="208">
        <v>2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41</v>
      </c>
      <c r="O128" s="74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2" t="s">
        <v>359</v>
      </c>
      <c r="AT128" s="182" t="s">
        <v>384</v>
      </c>
      <c r="AU128" s="182" t="s">
        <v>85</v>
      </c>
      <c r="AY128" s="16" t="s">
        <v>139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83</v>
      </c>
      <c r="BK128" s="183">
        <f>ROUND(I128*H128,2)</f>
        <v>0</v>
      </c>
      <c r="BL128" s="16" t="s">
        <v>272</v>
      </c>
      <c r="BM128" s="182" t="s">
        <v>596</v>
      </c>
    </row>
    <row r="129" s="2" customFormat="1" ht="16.5" customHeight="1">
      <c r="A129" s="35"/>
      <c r="B129" s="170"/>
      <c r="C129" s="204" t="s">
        <v>138</v>
      </c>
      <c r="D129" s="204" t="s">
        <v>384</v>
      </c>
      <c r="E129" s="205" t="s">
        <v>231</v>
      </c>
      <c r="F129" s="206" t="s">
        <v>597</v>
      </c>
      <c r="G129" s="207" t="s">
        <v>329</v>
      </c>
      <c r="H129" s="208">
        <v>35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41</v>
      </c>
      <c r="O129" s="74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2" t="s">
        <v>359</v>
      </c>
      <c r="AT129" s="182" t="s">
        <v>384</v>
      </c>
      <c r="AU129" s="182" t="s">
        <v>85</v>
      </c>
      <c r="AY129" s="16" t="s">
        <v>139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83</v>
      </c>
      <c r="BK129" s="183">
        <f>ROUND(I129*H129,2)</f>
        <v>0</v>
      </c>
      <c r="BL129" s="16" t="s">
        <v>272</v>
      </c>
      <c r="BM129" s="182" t="s">
        <v>598</v>
      </c>
    </row>
    <row r="130" s="2" customFormat="1" ht="16.5" customHeight="1">
      <c r="A130" s="35"/>
      <c r="B130" s="170"/>
      <c r="C130" s="204" t="s">
        <v>160</v>
      </c>
      <c r="D130" s="204" t="s">
        <v>384</v>
      </c>
      <c r="E130" s="205" t="s">
        <v>88</v>
      </c>
      <c r="F130" s="206" t="s">
        <v>599</v>
      </c>
      <c r="G130" s="207" t="s">
        <v>329</v>
      </c>
      <c r="H130" s="208">
        <v>5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41</v>
      </c>
      <c r="O130" s="74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2" t="s">
        <v>359</v>
      </c>
      <c r="AT130" s="182" t="s">
        <v>384</v>
      </c>
      <c r="AU130" s="182" t="s">
        <v>85</v>
      </c>
      <c r="AY130" s="16" t="s">
        <v>139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83</v>
      </c>
      <c r="BK130" s="183">
        <f>ROUND(I130*H130,2)</f>
        <v>0</v>
      </c>
      <c r="BL130" s="16" t="s">
        <v>272</v>
      </c>
      <c r="BM130" s="182" t="s">
        <v>600</v>
      </c>
    </row>
    <row r="131" s="2" customFormat="1" ht="16.5" customHeight="1">
      <c r="A131" s="35"/>
      <c r="B131" s="170"/>
      <c r="C131" s="204" t="s">
        <v>164</v>
      </c>
      <c r="D131" s="204" t="s">
        <v>384</v>
      </c>
      <c r="E131" s="205" t="s">
        <v>247</v>
      </c>
      <c r="F131" s="206" t="s">
        <v>601</v>
      </c>
      <c r="G131" s="207" t="s">
        <v>329</v>
      </c>
      <c r="H131" s="208">
        <v>56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41</v>
      </c>
      <c r="O131" s="74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2" t="s">
        <v>359</v>
      </c>
      <c r="AT131" s="182" t="s">
        <v>384</v>
      </c>
      <c r="AU131" s="182" t="s">
        <v>85</v>
      </c>
      <c r="AY131" s="16" t="s">
        <v>139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83</v>
      </c>
      <c r="BK131" s="183">
        <f>ROUND(I131*H131,2)</f>
        <v>0</v>
      </c>
      <c r="BL131" s="16" t="s">
        <v>272</v>
      </c>
      <c r="BM131" s="182" t="s">
        <v>602</v>
      </c>
    </row>
    <row r="132" s="2" customFormat="1" ht="16.5" customHeight="1">
      <c r="A132" s="35"/>
      <c r="B132" s="170"/>
      <c r="C132" s="204" t="s">
        <v>168</v>
      </c>
      <c r="D132" s="204" t="s">
        <v>384</v>
      </c>
      <c r="E132" s="205" t="s">
        <v>8</v>
      </c>
      <c r="F132" s="206" t="s">
        <v>603</v>
      </c>
      <c r="G132" s="207" t="s">
        <v>329</v>
      </c>
      <c r="H132" s="208">
        <v>5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41</v>
      </c>
      <c r="O132" s="74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2" t="s">
        <v>359</v>
      </c>
      <c r="AT132" s="182" t="s">
        <v>384</v>
      </c>
      <c r="AU132" s="182" t="s">
        <v>85</v>
      </c>
      <c r="AY132" s="16" t="s">
        <v>139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83</v>
      </c>
      <c r="BK132" s="183">
        <f>ROUND(I132*H132,2)</f>
        <v>0</v>
      </c>
      <c r="BL132" s="16" t="s">
        <v>272</v>
      </c>
      <c r="BM132" s="182" t="s">
        <v>604</v>
      </c>
    </row>
    <row r="133" s="2" customFormat="1" ht="16.5" customHeight="1">
      <c r="A133" s="35"/>
      <c r="B133" s="170"/>
      <c r="C133" s="204" t="s">
        <v>231</v>
      </c>
      <c r="D133" s="204" t="s">
        <v>384</v>
      </c>
      <c r="E133" s="205" t="s">
        <v>256</v>
      </c>
      <c r="F133" s="206" t="s">
        <v>605</v>
      </c>
      <c r="G133" s="207" t="s">
        <v>329</v>
      </c>
      <c r="H133" s="208">
        <v>83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41</v>
      </c>
      <c r="O133" s="74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2" t="s">
        <v>359</v>
      </c>
      <c r="AT133" s="182" t="s">
        <v>384</v>
      </c>
      <c r="AU133" s="182" t="s">
        <v>85</v>
      </c>
      <c r="AY133" s="16" t="s">
        <v>139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83</v>
      </c>
      <c r="BK133" s="183">
        <f>ROUND(I133*H133,2)</f>
        <v>0</v>
      </c>
      <c r="BL133" s="16" t="s">
        <v>272</v>
      </c>
      <c r="BM133" s="182" t="s">
        <v>606</v>
      </c>
    </row>
    <row r="134" s="2" customFormat="1" ht="16.5" customHeight="1">
      <c r="A134" s="35"/>
      <c r="B134" s="170"/>
      <c r="C134" s="204" t="s">
        <v>88</v>
      </c>
      <c r="D134" s="204" t="s">
        <v>384</v>
      </c>
      <c r="E134" s="205" t="s">
        <v>260</v>
      </c>
      <c r="F134" s="206" t="s">
        <v>607</v>
      </c>
      <c r="G134" s="207" t="s">
        <v>329</v>
      </c>
      <c r="H134" s="208">
        <v>40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41</v>
      </c>
      <c r="O134" s="74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2" t="s">
        <v>359</v>
      </c>
      <c r="AT134" s="182" t="s">
        <v>384</v>
      </c>
      <c r="AU134" s="182" t="s">
        <v>85</v>
      </c>
      <c r="AY134" s="16" t="s">
        <v>139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83</v>
      </c>
      <c r="BK134" s="183">
        <f>ROUND(I134*H134,2)</f>
        <v>0</v>
      </c>
      <c r="BL134" s="16" t="s">
        <v>272</v>
      </c>
      <c r="BM134" s="182" t="s">
        <v>608</v>
      </c>
    </row>
    <row r="135" s="2" customFormat="1" ht="16.5" customHeight="1">
      <c r="A135" s="35"/>
      <c r="B135" s="170"/>
      <c r="C135" s="204" t="s">
        <v>247</v>
      </c>
      <c r="D135" s="204" t="s">
        <v>384</v>
      </c>
      <c r="E135" s="205" t="s">
        <v>265</v>
      </c>
      <c r="F135" s="206" t="s">
        <v>609</v>
      </c>
      <c r="G135" s="207" t="s">
        <v>329</v>
      </c>
      <c r="H135" s="208">
        <v>108</v>
      </c>
      <c r="I135" s="209"/>
      <c r="J135" s="210">
        <f>ROUND(I135*H135,2)</f>
        <v>0</v>
      </c>
      <c r="K135" s="206" t="s">
        <v>1</v>
      </c>
      <c r="L135" s="211"/>
      <c r="M135" s="212" t="s">
        <v>1</v>
      </c>
      <c r="N135" s="213" t="s">
        <v>41</v>
      </c>
      <c r="O135" s="74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359</v>
      </c>
      <c r="AT135" s="182" t="s">
        <v>384</v>
      </c>
      <c r="AU135" s="182" t="s">
        <v>85</v>
      </c>
      <c r="AY135" s="16" t="s">
        <v>139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83</v>
      </c>
      <c r="BK135" s="183">
        <f>ROUND(I135*H135,2)</f>
        <v>0</v>
      </c>
      <c r="BL135" s="16" t="s">
        <v>272</v>
      </c>
      <c r="BM135" s="182" t="s">
        <v>610</v>
      </c>
    </row>
    <row r="136" s="2" customFormat="1" ht="16.5" customHeight="1">
      <c r="A136" s="35"/>
      <c r="B136" s="170"/>
      <c r="C136" s="204" t="s">
        <v>8</v>
      </c>
      <c r="D136" s="204" t="s">
        <v>384</v>
      </c>
      <c r="E136" s="205" t="s">
        <v>272</v>
      </c>
      <c r="F136" s="206" t="s">
        <v>611</v>
      </c>
      <c r="G136" s="207" t="s">
        <v>329</v>
      </c>
      <c r="H136" s="208">
        <v>24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41</v>
      </c>
      <c r="O136" s="74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359</v>
      </c>
      <c r="AT136" s="182" t="s">
        <v>384</v>
      </c>
      <c r="AU136" s="182" t="s">
        <v>85</v>
      </c>
      <c r="AY136" s="16" t="s">
        <v>139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83</v>
      </c>
      <c r="BK136" s="183">
        <f>ROUND(I136*H136,2)</f>
        <v>0</v>
      </c>
      <c r="BL136" s="16" t="s">
        <v>272</v>
      </c>
      <c r="BM136" s="182" t="s">
        <v>612</v>
      </c>
    </row>
    <row r="137" s="2" customFormat="1" ht="16.5" customHeight="1">
      <c r="A137" s="35"/>
      <c r="B137" s="170"/>
      <c r="C137" s="204" t="s">
        <v>256</v>
      </c>
      <c r="D137" s="204" t="s">
        <v>384</v>
      </c>
      <c r="E137" s="205" t="s">
        <v>279</v>
      </c>
      <c r="F137" s="206" t="s">
        <v>613</v>
      </c>
      <c r="G137" s="207" t="s">
        <v>329</v>
      </c>
      <c r="H137" s="208">
        <v>23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41</v>
      </c>
      <c r="O137" s="74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359</v>
      </c>
      <c r="AT137" s="182" t="s">
        <v>384</v>
      </c>
      <c r="AU137" s="182" t="s">
        <v>85</v>
      </c>
      <c r="AY137" s="16" t="s">
        <v>139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83</v>
      </c>
      <c r="BK137" s="183">
        <f>ROUND(I137*H137,2)</f>
        <v>0</v>
      </c>
      <c r="BL137" s="16" t="s">
        <v>272</v>
      </c>
      <c r="BM137" s="182" t="s">
        <v>614</v>
      </c>
    </row>
    <row r="138" s="2" customFormat="1" ht="21.75" customHeight="1">
      <c r="A138" s="35"/>
      <c r="B138" s="170"/>
      <c r="C138" s="204" t="s">
        <v>260</v>
      </c>
      <c r="D138" s="204" t="s">
        <v>384</v>
      </c>
      <c r="E138" s="205" t="s">
        <v>288</v>
      </c>
      <c r="F138" s="206" t="s">
        <v>615</v>
      </c>
      <c r="G138" s="207" t="s">
        <v>329</v>
      </c>
      <c r="H138" s="208">
        <v>8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41</v>
      </c>
      <c r="O138" s="74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359</v>
      </c>
      <c r="AT138" s="182" t="s">
        <v>384</v>
      </c>
      <c r="AU138" s="182" t="s">
        <v>85</v>
      </c>
      <c r="AY138" s="16" t="s">
        <v>139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83</v>
      </c>
      <c r="BK138" s="183">
        <f>ROUND(I138*H138,2)</f>
        <v>0</v>
      </c>
      <c r="BL138" s="16" t="s">
        <v>272</v>
      </c>
      <c r="BM138" s="182" t="s">
        <v>616</v>
      </c>
    </row>
    <row r="139" s="2" customFormat="1" ht="21.75" customHeight="1">
      <c r="A139" s="35"/>
      <c r="B139" s="170"/>
      <c r="C139" s="204" t="s">
        <v>265</v>
      </c>
      <c r="D139" s="204" t="s">
        <v>384</v>
      </c>
      <c r="E139" s="205" t="s">
        <v>7</v>
      </c>
      <c r="F139" s="206" t="s">
        <v>617</v>
      </c>
      <c r="G139" s="207" t="s">
        <v>329</v>
      </c>
      <c r="H139" s="208">
        <v>44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41</v>
      </c>
      <c r="O139" s="74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2" t="s">
        <v>359</v>
      </c>
      <c r="AT139" s="182" t="s">
        <v>384</v>
      </c>
      <c r="AU139" s="182" t="s">
        <v>85</v>
      </c>
      <c r="AY139" s="16" t="s">
        <v>139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83</v>
      </c>
      <c r="BK139" s="183">
        <f>ROUND(I139*H139,2)</f>
        <v>0</v>
      </c>
      <c r="BL139" s="16" t="s">
        <v>272</v>
      </c>
      <c r="BM139" s="182" t="s">
        <v>618</v>
      </c>
    </row>
    <row r="140" s="2" customFormat="1" ht="21.75" customHeight="1">
      <c r="A140" s="35"/>
      <c r="B140" s="170"/>
      <c r="C140" s="204" t="s">
        <v>272</v>
      </c>
      <c r="D140" s="204" t="s">
        <v>384</v>
      </c>
      <c r="E140" s="205" t="s">
        <v>304</v>
      </c>
      <c r="F140" s="206" t="s">
        <v>619</v>
      </c>
      <c r="G140" s="207" t="s">
        <v>329</v>
      </c>
      <c r="H140" s="208">
        <v>192</v>
      </c>
      <c r="I140" s="209"/>
      <c r="J140" s="210">
        <f>ROUND(I140*H140,2)</f>
        <v>0</v>
      </c>
      <c r="K140" s="206" t="s">
        <v>1</v>
      </c>
      <c r="L140" s="211"/>
      <c r="M140" s="212" t="s">
        <v>1</v>
      </c>
      <c r="N140" s="213" t="s">
        <v>41</v>
      </c>
      <c r="O140" s="74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359</v>
      </c>
      <c r="AT140" s="182" t="s">
        <v>384</v>
      </c>
      <c r="AU140" s="182" t="s">
        <v>85</v>
      </c>
      <c r="AY140" s="16" t="s">
        <v>139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83</v>
      </c>
      <c r="BK140" s="183">
        <f>ROUND(I140*H140,2)</f>
        <v>0</v>
      </c>
      <c r="BL140" s="16" t="s">
        <v>272</v>
      </c>
      <c r="BM140" s="182" t="s">
        <v>620</v>
      </c>
    </row>
    <row r="141" s="2" customFormat="1" ht="21.75" customHeight="1">
      <c r="A141" s="35"/>
      <c r="B141" s="170"/>
      <c r="C141" s="204" t="s">
        <v>279</v>
      </c>
      <c r="D141" s="204" t="s">
        <v>384</v>
      </c>
      <c r="E141" s="205" t="s">
        <v>309</v>
      </c>
      <c r="F141" s="206" t="s">
        <v>621</v>
      </c>
      <c r="G141" s="207" t="s">
        <v>329</v>
      </c>
      <c r="H141" s="208">
        <v>125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41</v>
      </c>
      <c r="O141" s="74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359</v>
      </c>
      <c r="AT141" s="182" t="s">
        <v>384</v>
      </c>
      <c r="AU141" s="182" t="s">
        <v>85</v>
      </c>
      <c r="AY141" s="16" t="s">
        <v>139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83</v>
      </c>
      <c r="BK141" s="183">
        <f>ROUND(I141*H141,2)</f>
        <v>0</v>
      </c>
      <c r="BL141" s="16" t="s">
        <v>272</v>
      </c>
      <c r="BM141" s="182" t="s">
        <v>622</v>
      </c>
    </row>
    <row r="142" s="2" customFormat="1" ht="21.75" customHeight="1">
      <c r="A142" s="35"/>
      <c r="B142" s="170"/>
      <c r="C142" s="204" t="s">
        <v>283</v>
      </c>
      <c r="D142" s="204" t="s">
        <v>384</v>
      </c>
      <c r="E142" s="205" t="s">
        <v>314</v>
      </c>
      <c r="F142" s="206" t="s">
        <v>623</v>
      </c>
      <c r="G142" s="207" t="s">
        <v>329</v>
      </c>
      <c r="H142" s="208">
        <v>125</v>
      </c>
      <c r="I142" s="209"/>
      <c r="J142" s="210">
        <f>ROUND(I142*H142,2)</f>
        <v>0</v>
      </c>
      <c r="K142" s="206" t="s">
        <v>1</v>
      </c>
      <c r="L142" s="211"/>
      <c r="M142" s="212" t="s">
        <v>1</v>
      </c>
      <c r="N142" s="213" t="s">
        <v>41</v>
      </c>
      <c r="O142" s="74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2" t="s">
        <v>359</v>
      </c>
      <c r="AT142" s="182" t="s">
        <v>384</v>
      </c>
      <c r="AU142" s="182" t="s">
        <v>85</v>
      </c>
      <c r="AY142" s="16" t="s">
        <v>139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83</v>
      </c>
      <c r="BK142" s="183">
        <f>ROUND(I142*H142,2)</f>
        <v>0</v>
      </c>
      <c r="BL142" s="16" t="s">
        <v>272</v>
      </c>
      <c r="BM142" s="182" t="s">
        <v>624</v>
      </c>
    </row>
    <row r="143" s="2" customFormat="1" ht="21.75" customHeight="1">
      <c r="A143" s="35"/>
      <c r="B143" s="170"/>
      <c r="C143" s="204" t="s">
        <v>288</v>
      </c>
      <c r="D143" s="204" t="s">
        <v>384</v>
      </c>
      <c r="E143" s="205" t="s">
        <v>332</v>
      </c>
      <c r="F143" s="206" t="s">
        <v>625</v>
      </c>
      <c r="G143" s="207" t="s">
        <v>329</v>
      </c>
      <c r="H143" s="208">
        <v>43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41</v>
      </c>
      <c r="O143" s="74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2" t="s">
        <v>359</v>
      </c>
      <c r="AT143" s="182" t="s">
        <v>384</v>
      </c>
      <c r="AU143" s="182" t="s">
        <v>85</v>
      </c>
      <c r="AY143" s="16" t="s">
        <v>139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83</v>
      </c>
      <c r="BK143" s="183">
        <f>ROUND(I143*H143,2)</f>
        <v>0</v>
      </c>
      <c r="BL143" s="16" t="s">
        <v>272</v>
      </c>
      <c r="BM143" s="182" t="s">
        <v>626</v>
      </c>
    </row>
    <row r="144" s="2" customFormat="1" ht="24.15" customHeight="1">
      <c r="A144" s="35"/>
      <c r="B144" s="170"/>
      <c r="C144" s="204" t="s">
        <v>100</v>
      </c>
      <c r="D144" s="204" t="s">
        <v>384</v>
      </c>
      <c r="E144" s="205" t="s">
        <v>338</v>
      </c>
      <c r="F144" s="206" t="s">
        <v>627</v>
      </c>
      <c r="G144" s="207" t="s">
        <v>628</v>
      </c>
      <c r="H144" s="208">
        <v>6</v>
      </c>
      <c r="I144" s="209"/>
      <c r="J144" s="210">
        <f>ROUND(I144*H144,2)</f>
        <v>0</v>
      </c>
      <c r="K144" s="206" t="s">
        <v>1</v>
      </c>
      <c r="L144" s="211"/>
      <c r="M144" s="212" t="s">
        <v>1</v>
      </c>
      <c r="N144" s="213" t="s">
        <v>41</v>
      </c>
      <c r="O144" s="74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2" t="s">
        <v>359</v>
      </c>
      <c r="AT144" s="182" t="s">
        <v>384</v>
      </c>
      <c r="AU144" s="182" t="s">
        <v>85</v>
      </c>
      <c r="AY144" s="16" t="s">
        <v>139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83</v>
      </c>
      <c r="BK144" s="183">
        <f>ROUND(I144*H144,2)</f>
        <v>0</v>
      </c>
      <c r="BL144" s="16" t="s">
        <v>272</v>
      </c>
      <c r="BM144" s="182" t="s">
        <v>629</v>
      </c>
    </row>
    <row r="145" s="2" customFormat="1" ht="24.15" customHeight="1">
      <c r="A145" s="35"/>
      <c r="B145" s="170"/>
      <c r="C145" s="204" t="s">
        <v>7</v>
      </c>
      <c r="D145" s="204" t="s">
        <v>384</v>
      </c>
      <c r="E145" s="205" t="s">
        <v>353</v>
      </c>
      <c r="F145" s="206" t="s">
        <v>630</v>
      </c>
      <c r="G145" s="207" t="s">
        <v>631</v>
      </c>
      <c r="H145" s="208">
        <v>5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41</v>
      </c>
      <c r="O145" s="74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359</v>
      </c>
      <c r="AT145" s="182" t="s">
        <v>384</v>
      </c>
      <c r="AU145" s="182" t="s">
        <v>85</v>
      </c>
      <c r="AY145" s="16" t="s">
        <v>139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83</v>
      </c>
      <c r="BK145" s="183">
        <f>ROUND(I145*H145,2)</f>
        <v>0</v>
      </c>
      <c r="BL145" s="16" t="s">
        <v>272</v>
      </c>
      <c r="BM145" s="182" t="s">
        <v>632</v>
      </c>
    </row>
    <row r="146" s="2" customFormat="1" ht="24.15" customHeight="1">
      <c r="A146" s="35"/>
      <c r="B146" s="170"/>
      <c r="C146" s="204" t="s">
        <v>304</v>
      </c>
      <c r="D146" s="204" t="s">
        <v>384</v>
      </c>
      <c r="E146" s="205" t="s">
        <v>359</v>
      </c>
      <c r="F146" s="206" t="s">
        <v>633</v>
      </c>
      <c r="G146" s="207" t="s">
        <v>631</v>
      </c>
      <c r="H146" s="208">
        <v>2</v>
      </c>
      <c r="I146" s="209"/>
      <c r="J146" s="210">
        <f>ROUND(I146*H146,2)</f>
        <v>0</v>
      </c>
      <c r="K146" s="206" t="s">
        <v>1</v>
      </c>
      <c r="L146" s="211"/>
      <c r="M146" s="212" t="s">
        <v>1</v>
      </c>
      <c r="N146" s="213" t="s">
        <v>41</v>
      </c>
      <c r="O146" s="74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359</v>
      </c>
      <c r="AT146" s="182" t="s">
        <v>384</v>
      </c>
      <c r="AU146" s="182" t="s">
        <v>85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83</v>
      </c>
      <c r="BK146" s="183">
        <f>ROUND(I146*H146,2)</f>
        <v>0</v>
      </c>
      <c r="BL146" s="16" t="s">
        <v>272</v>
      </c>
      <c r="BM146" s="182" t="s">
        <v>634</v>
      </c>
    </row>
    <row r="147" s="2" customFormat="1" ht="24.15" customHeight="1">
      <c r="A147" s="35"/>
      <c r="B147" s="170"/>
      <c r="C147" s="204" t="s">
        <v>309</v>
      </c>
      <c r="D147" s="204" t="s">
        <v>384</v>
      </c>
      <c r="E147" s="205" t="s">
        <v>378</v>
      </c>
      <c r="F147" s="206" t="s">
        <v>635</v>
      </c>
      <c r="G147" s="207" t="s">
        <v>631</v>
      </c>
      <c r="H147" s="208">
        <v>2</v>
      </c>
      <c r="I147" s="209"/>
      <c r="J147" s="210">
        <f>ROUND(I147*H147,2)</f>
        <v>0</v>
      </c>
      <c r="K147" s="206" t="s">
        <v>1</v>
      </c>
      <c r="L147" s="211"/>
      <c r="M147" s="212" t="s">
        <v>1</v>
      </c>
      <c r="N147" s="213" t="s">
        <v>41</v>
      </c>
      <c r="O147" s="74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2" t="s">
        <v>359</v>
      </c>
      <c r="AT147" s="182" t="s">
        <v>384</v>
      </c>
      <c r="AU147" s="182" t="s">
        <v>85</v>
      </c>
      <c r="AY147" s="16" t="s">
        <v>139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83</v>
      </c>
      <c r="BK147" s="183">
        <f>ROUND(I147*H147,2)</f>
        <v>0</v>
      </c>
      <c r="BL147" s="16" t="s">
        <v>272</v>
      </c>
      <c r="BM147" s="182" t="s">
        <v>636</v>
      </c>
    </row>
    <row r="148" s="2" customFormat="1" ht="24.15" customHeight="1">
      <c r="A148" s="35"/>
      <c r="B148" s="170"/>
      <c r="C148" s="204" t="s">
        <v>314</v>
      </c>
      <c r="D148" s="204" t="s">
        <v>384</v>
      </c>
      <c r="E148" s="205" t="s">
        <v>383</v>
      </c>
      <c r="F148" s="206" t="s">
        <v>637</v>
      </c>
      <c r="G148" s="207" t="s">
        <v>631</v>
      </c>
      <c r="H148" s="208">
        <v>8</v>
      </c>
      <c r="I148" s="209"/>
      <c r="J148" s="210">
        <f>ROUND(I148*H148,2)</f>
        <v>0</v>
      </c>
      <c r="K148" s="206" t="s">
        <v>1</v>
      </c>
      <c r="L148" s="211"/>
      <c r="M148" s="212" t="s">
        <v>1</v>
      </c>
      <c r="N148" s="213" t="s">
        <v>41</v>
      </c>
      <c r="O148" s="74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359</v>
      </c>
      <c r="AT148" s="182" t="s">
        <v>384</v>
      </c>
      <c r="AU148" s="182" t="s">
        <v>85</v>
      </c>
      <c r="AY148" s="16" t="s">
        <v>139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83</v>
      </c>
      <c r="BK148" s="183">
        <f>ROUND(I148*H148,2)</f>
        <v>0</v>
      </c>
      <c r="BL148" s="16" t="s">
        <v>272</v>
      </c>
      <c r="BM148" s="182" t="s">
        <v>638</v>
      </c>
    </row>
    <row r="149" s="2" customFormat="1" ht="24.15" customHeight="1">
      <c r="A149" s="35"/>
      <c r="B149" s="170"/>
      <c r="C149" s="204" t="s">
        <v>322</v>
      </c>
      <c r="D149" s="204" t="s">
        <v>384</v>
      </c>
      <c r="E149" s="205" t="s">
        <v>389</v>
      </c>
      <c r="F149" s="206" t="s">
        <v>639</v>
      </c>
      <c r="G149" s="207" t="s">
        <v>631</v>
      </c>
      <c r="H149" s="208">
        <v>3</v>
      </c>
      <c r="I149" s="209"/>
      <c r="J149" s="210">
        <f>ROUND(I149*H149,2)</f>
        <v>0</v>
      </c>
      <c r="K149" s="206" t="s">
        <v>1</v>
      </c>
      <c r="L149" s="211"/>
      <c r="M149" s="212" t="s">
        <v>1</v>
      </c>
      <c r="N149" s="213" t="s">
        <v>41</v>
      </c>
      <c r="O149" s="74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359</v>
      </c>
      <c r="AT149" s="182" t="s">
        <v>384</v>
      </c>
      <c r="AU149" s="182" t="s">
        <v>85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83</v>
      </c>
      <c r="BK149" s="183">
        <f>ROUND(I149*H149,2)</f>
        <v>0</v>
      </c>
      <c r="BL149" s="16" t="s">
        <v>272</v>
      </c>
      <c r="BM149" s="182" t="s">
        <v>640</v>
      </c>
    </row>
    <row r="150" s="2" customFormat="1" ht="24.15" customHeight="1">
      <c r="A150" s="35"/>
      <c r="B150" s="170"/>
      <c r="C150" s="204" t="s">
        <v>326</v>
      </c>
      <c r="D150" s="204" t="s">
        <v>384</v>
      </c>
      <c r="E150" s="205" t="s">
        <v>112</v>
      </c>
      <c r="F150" s="206" t="s">
        <v>641</v>
      </c>
      <c r="G150" s="207" t="s">
        <v>631</v>
      </c>
      <c r="H150" s="208">
        <v>2</v>
      </c>
      <c r="I150" s="209"/>
      <c r="J150" s="210">
        <f>ROUND(I150*H150,2)</f>
        <v>0</v>
      </c>
      <c r="K150" s="206" t="s">
        <v>1</v>
      </c>
      <c r="L150" s="211"/>
      <c r="M150" s="212" t="s">
        <v>1</v>
      </c>
      <c r="N150" s="213" t="s">
        <v>41</v>
      </c>
      <c r="O150" s="74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359</v>
      </c>
      <c r="AT150" s="182" t="s">
        <v>384</v>
      </c>
      <c r="AU150" s="182" t="s">
        <v>85</v>
      </c>
      <c r="AY150" s="16" t="s">
        <v>139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83</v>
      </c>
      <c r="BK150" s="183">
        <f>ROUND(I150*H150,2)</f>
        <v>0</v>
      </c>
      <c r="BL150" s="16" t="s">
        <v>272</v>
      </c>
      <c r="BM150" s="182" t="s">
        <v>642</v>
      </c>
    </row>
    <row r="151" s="2" customFormat="1" ht="24.15" customHeight="1">
      <c r="A151" s="35"/>
      <c r="B151" s="170"/>
      <c r="C151" s="204" t="s">
        <v>332</v>
      </c>
      <c r="D151" s="204" t="s">
        <v>384</v>
      </c>
      <c r="E151" s="205" t="s">
        <v>405</v>
      </c>
      <c r="F151" s="206" t="s">
        <v>643</v>
      </c>
      <c r="G151" s="207" t="s">
        <v>631</v>
      </c>
      <c r="H151" s="208">
        <v>6</v>
      </c>
      <c r="I151" s="209"/>
      <c r="J151" s="210">
        <f>ROUND(I151*H151,2)</f>
        <v>0</v>
      </c>
      <c r="K151" s="206" t="s">
        <v>1</v>
      </c>
      <c r="L151" s="211"/>
      <c r="M151" s="212" t="s">
        <v>1</v>
      </c>
      <c r="N151" s="213" t="s">
        <v>41</v>
      </c>
      <c r="O151" s="74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359</v>
      </c>
      <c r="AT151" s="182" t="s">
        <v>384</v>
      </c>
      <c r="AU151" s="182" t="s">
        <v>85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83</v>
      </c>
      <c r="BK151" s="183">
        <f>ROUND(I151*H151,2)</f>
        <v>0</v>
      </c>
      <c r="BL151" s="16" t="s">
        <v>272</v>
      </c>
      <c r="BM151" s="182" t="s">
        <v>644</v>
      </c>
    </row>
    <row r="152" s="2" customFormat="1" ht="24.15" customHeight="1">
      <c r="A152" s="35"/>
      <c r="B152" s="170"/>
      <c r="C152" s="204" t="s">
        <v>338</v>
      </c>
      <c r="D152" s="204" t="s">
        <v>384</v>
      </c>
      <c r="E152" s="205" t="s">
        <v>409</v>
      </c>
      <c r="F152" s="206" t="s">
        <v>645</v>
      </c>
      <c r="G152" s="207" t="s">
        <v>631</v>
      </c>
      <c r="H152" s="208">
        <v>6</v>
      </c>
      <c r="I152" s="209"/>
      <c r="J152" s="210">
        <f>ROUND(I152*H152,2)</f>
        <v>0</v>
      </c>
      <c r="K152" s="206" t="s">
        <v>1</v>
      </c>
      <c r="L152" s="211"/>
      <c r="M152" s="212" t="s">
        <v>1</v>
      </c>
      <c r="N152" s="213" t="s">
        <v>41</v>
      </c>
      <c r="O152" s="74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359</v>
      </c>
      <c r="AT152" s="182" t="s">
        <v>384</v>
      </c>
      <c r="AU152" s="182" t="s">
        <v>85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83</v>
      </c>
      <c r="BK152" s="183">
        <f>ROUND(I152*H152,2)</f>
        <v>0</v>
      </c>
      <c r="BL152" s="16" t="s">
        <v>272</v>
      </c>
      <c r="BM152" s="182" t="s">
        <v>646</v>
      </c>
    </row>
    <row r="153" s="2" customFormat="1" ht="24.15" customHeight="1">
      <c r="A153" s="35"/>
      <c r="B153" s="170"/>
      <c r="C153" s="204" t="s">
        <v>343</v>
      </c>
      <c r="D153" s="204" t="s">
        <v>384</v>
      </c>
      <c r="E153" s="205" t="s">
        <v>412</v>
      </c>
      <c r="F153" s="206" t="s">
        <v>647</v>
      </c>
      <c r="G153" s="207" t="s">
        <v>631</v>
      </c>
      <c r="H153" s="208">
        <v>2</v>
      </c>
      <c r="I153" s="209"/>
      <c r="J153" s="210">
        <f>ROUND(I153*H153,2)</f>
        <v>0</v>
      </c>
      <c r="K153" s="206" t="s">
        <v>1</v>
      </c>
      <c r="L153" s="211"/>
      <c r="M153" s="212" t="s">
        <v>1</v>
      </c>
      <c r="N153" s="213" t="s">
        <v>41</v>
      </c>
      <c r="O153" s="74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359</v>
      </c>
      <c r="AT153" s="182" t="s">
        <v>384</v>
      </c>
      <c r="AU153" s="182" t="s">
        <v>85</v>
      </c>
      <c r="AY153" s="16" t="s">
        <v>139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83</v>
      </c>
      <c r="BK153" s="183">
        <f>ROUND(I153*H153,2)</f>
        <v>0</v>
      </c>
      <c r="BL153" s="16" t="s">
        <v>272</v>
      </c>
      <c r="BM153" s="182" t="s">
        <v>648</v>
      </c>
    </row>
    <row r="154" s="2" customFormat="1" ht="24.15" customHeight="1">
      <c r="A154" s="35"/>
      <c r="B154" s="170"/>
      <c r="C154" s="204" t="s">
        <v>109</v>
      </c>
      <c r="D154" s="204" t="s">
        <v>384</v>
      </c>
      <c r="E154" s="205" t="s">
        <v>417</v>
      </c>
      <c r="F154" s="206" t="s">
        <v>649</v>
      </c>
      <c r="G154" s="207" t="s">
        <v>631</v>
      </c>
      <c r="H154" s="208">
        <v>2</v>
      </c>
      <c r="I154" s="209"/>
      <c r="J154" s="210">
        <f>ROUND(I154*H154,2)</f>
        <v>0</v>
      </c>
      <c r="K154" s="206" t="s">
        <v>1</v>
      </c>
      <c r="L154" s="211"/>
      <c r="M154" s="212" t="s">
        <v>1</v>
      </c>
      <c r="N154" s="213" t="s">
        <v>41</v>
      </c>
      <c r="O154" s="74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359</v>
      </c>
      <c r="AT154" s="182" t="s">
        <v>384</v>
      </c>
      <c r="AU154" s="182" t="s">
        <v>85</v>
      </c>
      <c r="AY154" s="16" t="s">
        <v>139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83</v>
      </c>
      <c r="BK154" s="183">
        <f>ROUND(I154*H154,2)</f>
        <v>0</v>
      </c>
      <c r="BL154" s="16" t="s">
        <v>272</v>
      </c>
      <c r="BM154" s="182" t="s">
        <v>650</v>
      </c>
    </row>
    <row r="155" s="2" customFormat="1" ht="24.15" customHeight="1">
      <c r="A155" s="35"/>
      <c r="B155" s="170"/>
      <c r="C155" s="204" t="s">
        <v>353</v>
      </c>
      <c r="D155" s="204" t="s">
        <v>384</v>
      </c>
      <c r="E155" s="205" t="s">
        <v>444</v>
      </c>
      <c r="F155" s="206" t="s">
        <v>651</v>
      </c>
      <c r="G155" s="207" t="s">
        <v>631</v>
      </c>
      <c r="H155" s="208">
        <v>1</v>
      </c>
      <c r="I155" s="209"/>
      <c r="J155" s="210">
        <f>ROUND(I155*H155,2)</f>
        <v>0</v>
      </c>
      <c r="K155" s="206" t="s">
        <v>1</v>
      </c>
      <c r="L155" s="211"/>
      <c r="M155" s="212" t="s">
        <v>1</v>
      </c>
      <c r="N155" s="213" t="s">
        <v>41</v>
      </c>
      <c r="O155" s="74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359</v>
      </c>
      <c r="AT155" s="182" t="s">
        <v>384</v>
      </c>
      <c r="AU155" s="182" t="s">
        <v>85</v>
      </c>
      <c r="AY155" s="16" t="s">
        <v>139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83</v>
      </c>
      <c r="BK155" s="183">
        <f>ROUND(I155*H155,2)</f>
        <v>0</v>
      </c>
      <c r="BL155" s="16" t="s">
        <v>272</v>
      </c>
      <c r="BM155" s="182" t="s">
        <v>652</v>
      </c>
    </row>
    <row r="156" s="2" customFormat="1" ht="24.15" customHeight="1">
      <c r="A156" s="35"/>
      <c r="B156" s="170"/>
      <c r="C156" s="204" t="s">
        <v>359</v>
      </c>
      <c r="D156" s="204" t="s">
        <v>384</v>
      </c>
      <c r="E156" s="205" t="s">
        <v>448</v>
      </c>
      <c r="F156" s="206" t="s">
        <v>653</v>
      </c>
      <c r="G156" s="207" t="s">
        <v>631</v>
      </c>
      <c r="H156" s="208">
        <v>8</v>
      </c>
      <c r="I156" s="209"/>
      <c r="J156" s="210">
        <f>ROUND(I156*H156,2)</f>
        <v>0</v>
      </c>
      <c r="K156" s="206" t="s">
        <v>1</v>
      </c>
      <c r="L156" s="211"/>
      <c r="M156" s="212" t="s">
        <v>1</v>
      </c>
      <c r="N156" s="213" t="s">
        <v>41</v>
      </c>
      <c r="O156" s="74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359</v>
      </c>
      <c r="AT156" s="182" t="s">
        <v>384</v>
      </c>
      <c r="AU156" s="182" t="s">
        <v>85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83</v>
      </c>
      <c r="BK156" s="183">
        <f>ROUND(I156*H156,2)</f>
        <v>0</v>
      </c>
      <c r="BL156" s="16" t="s">
        <v>272</v>
      </c>
      <c r="BM156" s="182" t="s">
        <v>654</v>
      </c>
    </row>
    <row r="157" s="2" customFormat="1" ht="37.8" customHeight="1">
      <c r="A157" s="35"/>
      <c r="B157" s="170"/>
      <c r="C157" s="204" t="s">
        <v>363</v>
      </c>
      <c r="D157" s="204" t="s">
        <v>384</v>
      </c>
      <c r="E157" s="205" t="s">
        <v>452</v>
      </c>
      <c r="F157" s="206" t="s">
        <v>655</v>
      </c>
      <c r="G157" s="207" t="s">
        <v>631</v>
      </c>
      <c r="H157" s="208">
        <v>2</v>
      </c>
      <c r="I157" s="209"/>
      <c r="J157" s="210">
        <f>ROUND(I157*H157,2)</f>
        <v>0</v>
      </c>
      <c r="K157" s="206" t="s">
        <v>1</v>
      </c>
      <c r="L157" s="211"/>
      <c r="M157" s="212" t="s">
        <v>1</v>
      </c>
      <c r="N157" s="213" t="s">
        <v>41</v>
      </c>
      <c r="O157" s="74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359</v>
      </c>
      <c r="AT157" s="182" t="s">
        <v>384</v>
      </c>
      <c r="AU157" s="182" t="s">
        <v>85</v>
      </c>
      <c r="AY157" s="16" t="s">
        <v>139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83</v>
      </c>
      <c r="BK157" s="183">
        <f>ROUND(I157*H157,2)</f>
        <v>0</v>
      </c>
      <c r="BL157" s="16" t="s">
        <v>272</v>
      </c>
      <c r="BM157" s="182" t="s">
        <v>656</v>
      </c>
    </row>
    <row r="158" s="2" customFormat="1" ht="24.15" customHeight="1">
      <c r="A158" s="35"/>
      <c r="B158" s="170"/>
      <c r="C158" s="204" t="s">
        <v>370</v>
      </c>
      <c r="D158" s="204" t="s">
        <v>384</v>
      </c>
      <c r="E158" s="205" t="s">
        <v>458</v>
      </c>
      <c r="F158" s="206" t="s">
        <v>657</v>
      </c>
      <c r="G158" s="207" t="s">
        <v>631</v>
      </c>
      <c r="H158" s="208">
        <v>12</v>
      </c>
      <c r="I158" s="209"/>
      <c r="J158" s="210">
        <f>ROUND(I158*H158,2)</f>
        <v>0</v>
      </c>
      <c r="K158" s="206" t="s">
        <v>1</v>
      </c>
      <c r="L158" s="211"/>
      <c r="M158" s="212" t="s">
        <v>1</v>
      </c>
      <c r="N158" s="213" t="s">
        <v>41</v>
      </c>
      <c r="O158" s="74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359</v>
      </c>
      <c r="AT158" s="182" t="s">
        <v>384</v>
      </c>
      <c r="AU158" s="182" t="s">
        <v>85</v>
      </c>
      <c r="AY158" s="16" t="s">
        <v>139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83</v>
      </c>
      <c r="BK158" s="183">
        <f>ROUND(I158*H158,2)</f>
        <v>0</v>
      </c>
      <c r="BL158" s="16" t="s">
        <v>272</v>
      </c>
      <c r="BM158" s="182" t="s">
        <v>658</v>
      </c>
    </row>
    <row r="159" s="2" customFormat="1" ht="24.15" customHeight="1">
      <c r="A159" s="35"/>
      <c r="B159" s="170"/>
      <c r="C159" s="204" t="s">
        <v>378</v>
      </c>
      <c r="D159" s="204" t="s">
        <v>384</v>
      </c>
      <c r="E159" s="205" t="s">
        <v>463</v>
      </c>
      <c r="F159" s="206" t="s">
        <v>659</v>
      </c>
      <c r="G159" s="207" t="s">
        <v>631</v>
      </c>
      <c r="H159" s="208">
        <v>7</v>
      </c>
      <c r="I159" s="209"/>
      <c r="J159" s="210">
        <f>ROUND(I159*H159,2)</f>
        <v>0</v>
      </c>
      <c r="K159" s="206" t="s">
        <v>1</v>
      </c>
      <c r="L159" s="211"/>
      <c r="M159" s="212" t="s">
        <v>1</v>
      </c>
      <c r="N159" s="213" t="s">
        <v>41</v>
      </c>
      <c r="O159" s="74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359</v>
      </c>
      <c r="AT159" s="182" t="s">
        <v>384</v>
      </c>
      <c r="AU159" s="182" t="s">
        <v>85</v>
      </c>
      <c r="AY159" s="16" t="s">
        <v>139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83</v>
      </c>
      <c r="BK159" s="183">
        <f>ROUND(I159*H159,2)</f>
        <v>0</v>
      </c>
      <c r="BL159" s="16" t="s">
        <v>272</v>
      </c>
      <c r="BM159" s="182" t="s">
        <v>660</v>
      </c>
    </row>
    <row r="160" s="2" customFormat="1" ht="24.15" customHeight="1">
      <c r="A160" s="35"/>
      <c r="B160" s="170"/>
      <c r="C160" s="204" t="s">
        <v>383</v>
      </c>
      <c r="D160" s="204" t="s">
        <v>384</v>
      </c>
      <c r="E160" s="205" t="s">
        <v>467</v>
      </c>
      <c r="F160" s="206" t="s">
        <v>661</v>
      </c>
      <c r="G160" s="207" t="s">
        <v>631</v>
      </c>
      <c r="H160" s="208">
        <v>4</v>
      </c>
      <c r="I160" s="209"/>
      <c r="J160" s="210">
        <f>ROUND(I160*H160,2)</f>
        <v>0</v>
      </c>
      <c r="K160" s="206" t="s">
        <v>1</v>
      </c>
      <c r="L160" s="211"/>
      <c r="M160" s="212" t="s">
        <v>1</v>
      </c>
      <c r="N160" s="213" t="s">
        <v>41</v>
      </c>
      <c r="O160" s="74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2" t="s">
        <v>359</v>
      </c>
      <c r="AT160" s="182" t="s">
        <v>384</v>
      </c>
      <c r="AU160" s="182" t="s">
        <v>85</v>
      </c>
      <c r="AY160" s="16" t="s">
        <v>139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83</v>
      </c>
      <c r="BK160" s="183">
        <f>ROUND(I160*H160,2)</f>
        <v>0</v>
      </c>
      <c r="BL160" s="16" t="s">
        <v>272</v>
      </c>
      <c r="BM160" s="182" t="s">
        <v>662</v>
      </c>
    </row>
    <row r="161" s="2" customFormat="1" ht="21.75" customHeight="1">
      <c r="A161" s="35"/>
      <c r="B161" s="170"/>
      <c r="C161" s="204" t="s">
        <v>389</v>
      </c>
      <c r="D161" s="204" t="s">
        <v>384</v>
      </c>
      <c r="E161" s="205" t="s">
        <v>475</v>
      </c>
      <c r="F161" s="206" t="s">
        <v>663</v>
      </c>
      <c r="G161" s="207" t="s">
        <v>631</v>
      </c>
      <c r="H161" s="208">
        <v>1</v>
      </c>
      <c r="I161" s="209"/>
      <c r="J161" s="210">
        <f>ROUND(I161*H161,2)</f>
        <v>0</v>
      </c>
      <c r="K161" s="206" t="s">
        <v>1</v>
      </c>
      <c r="L161" s="211"/>
      <c r="M161" s="212" t="s">
        <v>1</v>
      </c>
      <c r="N161" s="213" t="s">
        <v>41</v>
      </c>
      <c r="O161" s="74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359</v>
      </c>
      <c r="AT161" s="182" t="s">
        <v>384</v>
      </c>
      <c r="AU161" s="182" t="s">
        <v>85</v>
      </c>
      <c r="AY161" s="16" t="s">
        <v>139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83</v>
      </c>
      <c r="BK161" s="183">
        <f>ROUND(I161*H161,2)</f>
        <v>0</v>
      </c>
      <c r="BL161" s="16" t="s">
        <v>272</v>
      </c>
      <c r="BM161" s="182" t="s">
        <v>664</v>
      </c>
    </row>
    <row r="162" s="2" customFormat="1" ht="24.15" customHeight="1">
      <c r="A162" s="35"/>
      <c r="B162" s="170"/>
      <c r="C162" s="204" t="s">
        <v>394</v>
      </c>
      <c r="D162" s="204" t="s">
        <v>384</v>
      </c>
      <c r="E162" s="205" t="s">
        <v>480</v>
      </c>
      <c r="F162" s="206" t="s">
        <v>665</v>
      </c>
      <c r="G162" s="207" t="s">
        <v>631</v>
      </c>
      <c r="H162" s="208">
        <v>18</v>
      </c>
      <c r="I162" s="209"/>
      <c r="J162" s="210">
        <f>ROUND(I162*H162,2)</f>
        <v>0</v>
      </c>
      <c r="K162" s="206" t="s">
        <v>1</v>
      </c>
      <c r="L162" s="211"/>
      <c r="M162" s="212" t="s">
        <v>1</v>
      </c>
      <c r="N162" s="213" t="s">
        <v>41</v>
      </c>
      <c r="O162" s="74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2" t="s">
        <v>359</v>
      </c>
      <c r="AT162" s="182" t="s">
        <v>384</v>
      </c>
      <c r="AU162" s="182" t="s">
        <v>85</v>
      </c>
      <c r="AY162" s="16" t="s">
        <v>139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83</v>
      </c>
      <c r="BK162" s="183">
        <f>ROUND(I162*H162,2)</f>
        <v>0</v>
      </c>
      <c r="BL162" s="16" t="s">
        <v>272</v>
      </c>
      <c r="BM162" s="182" t="s">
        <v>666</v>
      </c>
    </row>
    <row r="163" s="2" customFormat="1" ht="16.5" customHeight="1">
      <c r="A163" s="35"/>
      <c r="B163" s="170"/>
      <c r="C163" s="204" t="s">
        <v>397</v>
      </c>
      <c r="D163" s="204" t="s">
        <v>384</v>
      </c>
      <c r="E163" s="205" t="s">
        <v>497</v>
      </c>
      <c r="F163" s="206" t="s">
        <v>667</v>
      </c>
      <c r="G163" s="207" t="s">
        <v>631</v>
      </c>
      <c r="H163" s="208">
        <v>1</v>
      </c>
      <c r="I163" s="209"/>
      <c r="J163" s="210">
        <f>ROUND(I163*H163,2)</f>
        <v>0</v>
      </c>
      <c r="K163" s="206" t="s">
        <v>1</v>
      </c>
      <c r="L163" s="211"/>
      <c r="M163" s="212" t="s">
        <v>1</v>
      </c>
      <c r="N163" s="213" t="s">
        <v>41</v>
      </c>
      <c r="O163" s="74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359</v>
      </c>
      <c r="AT163" s="182" t="s">
        <v>384</v>
      </c>
      <c r="AU163" s="182" t="s">
        <v>85</v>
      </c>
      <c r="AY163" s="16" t="s">
        <v>139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83</v>
      </c>
      <c r="BK163" s="183">
        <f>ROUND(I163*H163,2)</f>
        <v>0</v>
      </c>
      <c r="BL163" s="16" t="s">
        <v>272</v>
      </c>
      <c r="BM163" s="182" t="s">
        <v>668</v>
      </c>
    </row>
    <row r="164" s="2" customFormat="1" ht="24.15" customHeight="1">
      <c r="A164" s="35"/>
      <c r="B164" s="170"/>
      <c r="C164" s="204" t="s">
        <v>112</v>
      </c>
      <c r="D164" s="204" t="s">
        <v>384</v>
      </c>
      <c r="E164" s="205" t="s">
        <v>502</v>
      </c>
      <c r="F164" s="206" t="s">
        <v>669</v>
      </c>
      <c r="G164" s="207" t="s">
        <v>631</v>
      </c>
      <c r="H164" s="208">
        <v>14</v>
      </c>
      <c r="I164" s="209"/>
      <c r="J164" s="210">
        <f>ROUND(I164*H164,2)</f>
        <v>0</v>
      </c>
      <c r="K164" s="206" t="s">
        <v>1</v>
      </c>
      <c r="L164" s="211"/>
      <c r="M164" s="212" t="s">
        <v>1</v>
      </c>
      <c r="N164" s="213" t="s">
        <v>41</v>
      </c>
      <c r="O164" s="74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2" t="s">
        <v>359</v>
      </c>
      <c r="AT164" s="182" t="s">
        <v>384</v>
      </c>
      <c r="AU164" s="182" t="s">
        <v>85</v>
      </c>
      <c r="AY164" s="16" t="s">
        <v>139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83</v>
      </c>
      <c r="BK164" s="183">
        <f>ROUND(I164*H164,2)</f>
        <v>0</v>
      </c>
      <c r="BL164" s="16" t="s">
        <v>272</v>
      </c>
      <c r="BM164" s="182" t="s">
        <v>670</v>
      </c>
    </row>
    <row r="165" s="2" customFormat="1" ht="24.15" customHeight="1">
      <c r="A165" s="35"/>
      <c r="B165" s="170"/>
      <c r="C165" s="204" t="s">
        <v>405</v>
      </c>
      <c r="D165" s="204" t="s">
        <v>384</v>
      </c>
      <c r="E165" s="205" t="s">
        <v>507</v>
      </c>
      <c r="F165" s="206" t="s">
        <v>671</v>
      </c>
      <c r="G165" s="207" t="s">
        <v>631</v>
      </c>
      <c r="H165" s="208">
        <v>4</v>
      </c>
      <c r="I165" s="209"/>
      <c r="J165" s="210">
        <f>ROUND(I165*H165,2)</f>
        <v>0</v>
      </c>
      <c r="K165" s="206" t="s">
        <v>1</v>
      </c>
      <c r="L165" s="211"/>
      <c r="M165" s="212" t="s">
        <v>1</v>
      </c>
      <c r="N165" s="213" t="s">
        <v>41</v>
      </c>
      <c r="O165" s="74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2" t="s">
        <v>359</v>
      </c>
      <c r="AT165" s="182" t="s">
        <v>384</v>
      </c>
      <c r="AU165" s="182" t="s">
        <v>85</v>
      </c>
      <c r="AY165" s="16" t="s">
        <v>139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83</v>
      </c>
      <c r="BK165" s="183">
        <f>ROUND(I165*H165,2)</f>
        <v>0</v>
      </c>
      <c r="BL165" s="16" t="s">
        <v>272</v>
      </c>
      <c r="BM165" s="182" t="s">
        <v>672</v>
      </c>
    </row>
    <row r="166" s="2" customFormat="1" ht="21.75" customHeight="1">
      <c r="A166" s="35"/>
      <c r="B166" s="170"/>
      <c r="C166" s="204" t="s">
        <v>409</v>
      </c>
      <c r="D166" s="204" t="s">
        <v>384</v>
      </c>
      <c r="E166" s="205" t="s">
        <v>517</v>
      </c>
      <c r="F166" s="206" t="s">
        <v>673</v>
      </c>
      <c r="G166" s="207" t="s">
        <v>631</v>
      </c>
      <c r="H166" s="208">
        <v>14</v>
      </c>
      <c r="I166" s="209"/>
      <c r="J166" s="210">
        <f>ROUND(I166*H166,2)</f>
        <v>0</v>
      </c>
      <c r="K166" s="206" t="s">
        <v>1</v>
      </c>
      <c r="L166" s="211"/>
      <c r="M166" s="212" t="s">
        <v>1</v>
      </c>
      <c r="N166" s="213" t="s">
        <v>41</v>
      </c>
      <c r="O166" s="74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359</v>
      </c>
      <c r="AT166" s="182" t="s">
        <v>384</v>
      </c>
      <c r="AU166" s="182" t="s">
        <v>85</v>
      </c>
      <c r="AY166" s="16" t="s">
        <v>139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83</v>
      </c>
      <c r="BK166" s="183">
        <f>ROUND(I166*H166,2)</f>
        <v>0</v>
      </c>
      <c r="BL166" s="16" t="s">
        <v>272</v>
      </c>
      <c r="BM166" s="182" t="s">
        <v>674</v>
      </c>
    </row>
    <row r="167" s="2" customFormat="1" ht="24.15" customHeight="1">
      <c r="A167" s="35"/>
      <c r="B167" s="170"/>
      <c r="C167" s="204" t="s">
        <v>412</v>
      </c>
      <c r="D167" s="204" t="s">
        <v>384</v>
      </c>
      <c r="E167" s="205" t="s">
        <v>521</v>
      </c>
      <c r="F167" s="206" t="s">
        <v>675</v>
      </c>
      <c r="G167" s="207" t="s">
        <v>631</v>
      </c>
      <c r="H167" s="208">
        <v>12</v>
      </c>
      <c r="I167" s="209"/>
      <c r="J167" s="210">
        <f>ROUND(I167*H167,2)</f>
        <v>0</v>
      </c>
      <c r="K167" s="206" t="s">
        <v>1</v>
      </c>
      <c r="L167" s="211"/>
      <c r="M167" s="212" t="s">
        <v>1</v>
      </c>
      <c r="N167" s="213" t="s">
        <v>41</v>
      </c>
      <c r="O167" s="74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2" t="s">
        <v>359</v>
      </c>
      <c r="AT167" s="182" t="s">
        <v>384</v>
      </c>
      <c r="AU167" s="182" t="s">
        <v>85</v>
      </c>
      <c r="AY167" s="16" t="s">
        <v>139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83</v>
      </c>
      <c r="BK167" s="183">
        <f>ROUND(I167*H167,2)</f>
        <v>0</v>
      </c>
      <c r="BL167" s="16" t="s">
        <v>272</v>
      </c>
      <c r="BM167" s="182" t="s">
        <v>676</v>
      </c>
    </row>
    <row r="168" s="2" customFormat="1" ht="24.15" customHeight="1">
      <c r="A168" s="35"/>
      <c r="B168" s="170"/>
      <c r="C168" s="204" t="s">
        <v>417</v>
      </c>
      <c r="D168" s="204" t="s">
        <v>384</v>
      </c>
      <c r="E168" s="205" t="s">
        <v>525</v>
      </c>
      <c r="F168" s="206" t="s">
        <v>677</v>
      </c>
      <c r="G168" s="207" t="s">
        <v>631</v>
      </c>
      <c r="H168" s="208">
        <v>6</v>
      </c>
      <c r="I168" s="209"/>
      <c r="J168" s="210">
        <f>ROUND(I168*H168,2)</f>
        <v>0</v>
      </c>
      <c r="K168" s="206" t="s">
        <v>1</v>
      </c>
      <c r="L168" s="211"/>
      <c r="M168" s="212" t="s">
        <v>1</v>
      </c>
      <c r="N168" s="213" t="s">
        <v>41</v>
      </c>
      <c r="O168" s="74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2" t="s">
        <v>359</v>
      </c>
      <c r="AT168" s="182" t="s">
        <v>384</v>
      </c>
      <c r="AU168" s="182" t="s">
        <v>85</v>
      </c>
      <c r="AY168" s="16" t="s">
        <v>139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83</v>
      </c>
      <c r="BK168" s="183">
        <f>ROUND(I168*H168,2)</f>
        <v>0</v>
      </c>
      <c r="BL168" s="16" t="s">
        <v>272</v>
      </c>
      <c r="BM168" s="182" t="s">
        <v>678</v>
      </c>
    </row>
    <row r="169" s="2" customFormat="1" ht="24.15" customHeight="1">
      <c r="A169" s="35"/>
      <c r="B169" s="170"/>
      <c r="C169" s="204" t="s">
        <v>424</v>
      </c>
      <c r="D169" s="204" t="s">
        <v>384</v>
      </c>
      <c r="E169" s="205" t="s">
        <v>530</v>
      </c>
      <c r="F169" s="206" t="s">
        <v>679</v>
      </c>
      <c r="G169" s="207" t="s">
        <v>631</v>
      </c>
      <c r="H169" s="208">
        <v>1</v>
      </c>
      <c r="I169" s="209"/>
      <c r="J169" s="210">
        <f>ROUND(I169*H169,2)</f>
        <v>0</v>
      </c>
      <c r="K169" s="206" t="s">
        <v>1</v>
      </c>
      <c r="L169" s="211"/>
      <c r="M169" s="212" t="s">
        <v>1</v>
      </c>
      <c r="N169" s="213" t="s">
        <v>41</v>
      </c>
      <c r="O169" s="74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2" t="s">
        <v>359</v>
      </c>
      <c r="AT169" s="182" t="s">
        <v>384</v>
      </c>
      <c r="AU169" s="182" t="s">
        <v>85</v>
      </c>
      <c r="AY169" s="16" t="s">
        <v>139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83</v>
      </c>
      <c r="BK169" s="183">
        <f>ROUND(I169*H169,2)</f>
        <v>0</v>
      </c>
      <c r="BL169" s="16" t="s">
        <v>272</v>
      </c>
      <c r="BM169" s="182" t="s">
        <v>680</v>
      </c>
    </row>
    <row r="170" s="2" customFormat="1" ht="24.15" customHeight="1">
      <c r="A170" s="35"/>
      <c r="B170" s="170"/>
      <c r="C170" s="204" t="s">
        <v>429</v>
      </c>
      <c r="D170" s="204" t="s">
        <v>384</v>
      </c>
      <c r="E170" s="205" t="s">
        <v>534</v>
      </c>
      <c r="F170" s="206" t="s">
        <v>681</v>
      </c>
      <c r="G170" s="207" t="s">
        <v>631</v>
      </c>
      <c r="H170" s="208">
        <v>1</v>
      </c>
      <c r="I170" s="209"/>
      <c r="J170" s="210">
        <f>ROUND(I170*H170,2)</f>
        <v>0</v>
      </c>
      <c r="K170" s="206" t="s">
        <v>1</v>
      </c>
      <c r="L170" s="211"/>
      <c r="M170" s="212" t="s">
        <v>1</v>
      </c>
      <c r="N170" s="213" t="s">
        <v>41</v>
      </c>
      <c r="O170" s="74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2" t="s">
        <v>359</v>
      </c>
      <c r="AT170" s="182" t="s">
        <v>384</v>
      </c>
      <c r="AU170" s="182" t="s">
        <v>85</v>
      </c>
      <c r="AY170" s="16" t="s">
        <v>139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83</v>
      </c>
      <c r="BK170" s="183">
        <f>ROUND(I170*H170,2)</f>
        <v>0</v>
      </c>
      <c r="BL170" s="16" t="s">
        <v>272</v>
      </c>
      <c r="BM170" s="182" t="s">
        <v>682</v>
      </c>
    </row>
    <row r="171" s="2" customFormat="1" ht="16.5" customHeight="1">
      <c r="A171" s="35"/>
      <c r="B171" s="170"/>
      <c r="C171" s="204" t="s">
        <v>434</v>
      </c>
      <c r="D171" s="204" t="s">
        <v>384</v>
      </c>
      <c r="E171" s="205" t="s">
        <v>543</v>
      </c>
      <c r="F171" s="206" t="s">
        <v>683</v>
      </c>
      <c r="G171" s="207" t="s">
        <v>631</v>
      </c>
      <c r="H171" s="208">
        <v>33</v>
      </c>
      <c r="I171" s="209"/>
      <c r="J171" s="210">
        <f>ROUND(I171*H171,2)</f>
        <v>0</v>
      </c>
      <c r="K171" s="206" t="s">
        <v>1</v>
      </c>
      <c r="L171" s="211"/>
      <c r="M171" s="212" t="s">
        <v>1</v>
      </c>
      <c r="N171" s="213" t="s">
        <v>41</v>
      </c>
      <c r="O171" s="74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359</v>
      </c>
      <c r="AT171" s="182" t="s">
        <v>384</v>
      </c>
      <c r="AU171" s="182" t="s">
        <v>85</v>
      </c>
      <c r="AY171" s="16" t="s">
        <v>139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83</v>
      </c>
      <c r="BK171" s="183">
        <f>ROUND(I171*H171,2)</f>
        <v>0</v>
      </c>
      <c r="BL171" s="16" t="s">
        <v>272</v>
      </c>
      <c r="BM171" s="182" t="s">
        <v>684</v>
      </c>
    </row>
    <row r="172" s="2" customFormat="1" ht="16.5" customHeight="1">
      <c r="A172" s="35"/>
      <c r="B172" s="170"/>
      <c r="C172" s="204" t="s">
        <v>440</v>
      </c>
      <c r="D172" s="204" t="s">
        <v>384</v>
      </c>
      <c r="E172" s="205" t="s">
        <v>547</v>
      </c>
      <c r="F172" s="206" t="s">
        <v>685</v>
      </c>
      <c r="G172" s="207" t="s">
        <v>631</v>
      </c>
      <c r="H172" s="208">
        <v>33</v>
      </c>
      <c r="I172" s="209"/>
      <c r="J172" s="210">
        <f>ROUND(I172*H172,2)</f>
        <v>0</v>
      </c>
      <c r="K172" s="206" t="s">
        <v>1</v>
      </c>
      <c r="L172" s="211"/>
      <c r="M172" s="212" t="s">
        <v>1</v>
      </c>
      <c r="N172" s="213" t="s">
        <v>41</v>
      </c>
      <c r="O172" s="74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2" t="s">
        <v>359</v>
      </c>
      <c r="AT172" s="182" t="s">
        <v>384</v>
      </c>
      <c r="AU172" s="182" t="s">
        <v>85</v>
      </c>
      <c r="AY172" s="16" t="s">
        <v>139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83</v>
      </c>
      <c r="BK172" s="183">
        <f>ROUND(I172*H172,2)</f>
        <v>0</v>
      </c>
      <c r="BL172" s="16" t="s">
        <v>272</v>
      </c>
      <c r="BM172" s="182" t="s">
        <v>686</v>
      </c>
    </row>
    <row r="173" s="2" customFormat="1" ht="21.75" customHeight="1">
      <c r="A173" s="35"/>
      <c r="B173" s="170"/>
      <c r="C173" s="204" t="s">
        <v>444</v>
      </c>
      <c r="D173" s="204" t="s">
        <v>384</v>
      </c>
      <c r="E173" s="205" t="s">
        <v>560</v>
      </c>
      <c r="F173" s="206" t="s">
        <v>687</v>
      </c>
      <c r="G173" s="207" t="s">
        <v>631</v>
      </c>
      <c r="H173" s="208">
        <v>29</v>
      </c>
      <c r="I173" s="209"/>
      <c r="J173" s="210">
        <f>ROUND(I173*H173,2)</f>
        <v>0</v>
      </c>
      <c r="K173" s="206" t="s">
        <v>1</v>
      </c>
      <c r="L173" s="211"/>
      <c r="M173" s="212" t="s">
        <v>1</v>
      </c>
      <c r="N173" s="213" t="s">
        <v>41</v>
      </c>
      <c r="O173" s="74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2" t="s">
        <v>359</v>
      </c>
      <c r="AT173" s="182" t="s">
        <v>384</v>
      </c>
      <c r="AU173" s="182" t="s">
        <v>85</v>
      </c>
      <c r="AY173" s="16" t="s">
        <v>139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6" t="s">
        <v>83</v>
      </c>
      <c r="BK173" s="183">
        <f>ROUND(I173*H173,2)</f>
        <v>0</v>
      </c>
      <c r="BL173" s="16" t="s">
        <v>272</v>
      </c>
      <c r="BM173" s="182" t="s">
        <v>688</v>
      </c>
    </row>
    <row r="174" s="2" customFormat="1" ht="16.5" customHeight="1">
      <c r="A174" s="35"/>
      <c r="B174" s="170"/>
      <c r="C174" s="204" t="s">
        <v>448</v>
      </c>
      <c r="D174" s="204" t="s">
        <v>384</v>
      </c>
      <c r="E174" s="205" t="s">
        <v>565</v>
      </c>
      <c r="F174" s="206" t="s">
        <v>689</v>
      </c>
      <c r="G174" s="207" t="s">
        <v>690</v>
      </c>
      <c r="H174" s="208">
        <v>1</v>
      </c>
      <c r="I174" s="209"/>
      <c r="J174" s="210">
        <f>ROUND(I174*H174,2)</f>
        <v>0</v>
      </c>
      <c r="K174" s="206" t="s">
        <v>1</v>
      </c>
      <c r="L174" s="211"/>
      <c r="M174" s="212" t="s">
        <v>1</v>
      </c>
      <c r="N174" s="213" t="s">
        <v>41</v>
      </c>
      <c r="O174" s="74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2" t="s">
        <v>359</v>
      </c>
      <c r="AT174" s="182" t="s">
        <v>384</v>
      </c>
      <c r="AU174" s="182" t="s">
        <v>85</v>
      </c>
      <c r="AY174" s="16" t="s">
        <v>139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6" t="s">
        <v>83</v>
      </c>
      <c r="BK174" s="183">
        <f>ROUND(I174*H174,2)</f>
        <v>0</v>
      </c>
      <c r="BL174" s="16" t="s">
        <v>272</v>
      </c>
      <c r="BM174" s="182" t="s">
        <v>691</v>
      </c>
    </row>
    <row r="175" s="2" customFormat="1" ht="16.5" customHeight="1">
      <c r="A175" s="35"/>
      <c r="B175" s="170"/>
      <c r="C175" s="204" t="s">
        <v>452</v>
      </c>
      <c r="D175" s="204" t="s">
        <v>384</v>
      </c>
      <c r="E175" s="205" t="s">
        <v>570</v>
      </c>
      <c r="F175" s="206" t="s">
        <v>692</v>
      </c>
      <c r="G175" s="207" t="s">
        <v>690</v>
      </c>
      <c r="H175" s="208">
        <v>1</v>
      </c>
      <c r="I175" s="209"/>
      <c r="J175" s="210">
        <f>ROUND(I175*H175,2)</f>
        <v>0</v>
      </c>
      <c r="K175" s="206" t="s">
        <v>1</v>
      </c>
      <c r="L175" s="211"/>
      <c r="M175" s="212" t="s">
        <v>1</v>
      </c>
      <c r="N175" s="213" t="s">
        <v>41</v>
      </c>
      <c r="O175" s="74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2" t="s">
        <v>359</v>
      </c>
      <c r="AT175" s="182" t="s">
        <v>384</v>
      </c>
      <c r="AU175" s="182" t="s">
        <v>85</v>
      </c>
      <c r="AY175" s="16" t="s">
        <v>139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83</v>
      </c>
      <c r="BK175" s="183">
        <f>ROUND(I175*H175,2)</f>
        <v>0</v>
      </c>
      <c r="BL175" s="16" t="s">
        <v>272</v>
      </c>
      <c r="BM175" s="182" t="s">
        <v>693</v>
      </c>
    </row>
    <row r="176" s="2" customFormat="1" ht="24.15" customHeight="1">
      <c r="A176" s="35"/>
      <c r="B176" s="170"/>
      <c r="C176" s="171" t="s">
        <v>458</v>
      </c>
      <c r="D176" s="171" t="s">
        <v>140</v>
      </c>
      <c r="E176" s="172" t="s">
        <v>575</v>
      </c>
      <c r="F176" s="173" t="s">
        <v>694</v>
      </c>
      <c r="G176" s="174" t="s">
        <v>690</v>
      </c>
      <c r="H176" s="175">
        <v>1</v>
      </c>
      <c r="I176" s="176"/>
      <c r="J176" s="177">
        <f>ROUND(I176*H176,2)</f>
        <v>0</v>
      </c>
      <c r="K176" s="173" t="s">
        <v>1</v>
      </c>
      <c r="L176" s="36"/>
      <c r="M176" s="178" t="s">
        <v>1</v>
      </c>
      <c r="N176" s="179" t="s">
        <v>41</v>
      </c>
      <c r="O176" s="74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2" t="s">
        <v>272</v>
      </c>
      <c r="AT176" s="182" t="s">
        <v>140</v>
      </c>
      <c r="AU176" s="182" t="s">
        <v>85</v>
      </c>
      <c r="AY176" s="16" t="s">
        <v>139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6" t="s">
        <v>83</v>
      </c>
      <c r="BK176" s="183">
        <f>ROUND(I176*H176,2)</f>
        <v>0</v>
      </c>
      <c r="BL176" s="16" t="s">
        <v>272</v>
      </c>
      <c r="BM176" s="182" t="s">
        <v>695</v>
      </c>
    </row>
    <row r="177" s="2" customFormat="1" ht="16.5" customHeight="1">
      <c r="A177" s="35"/>
      <c r="B177" s="170"/>
      <c r="C177" s="171" t="s">
        <v>463</v>
      </c>
      <c r="D177" s="171" t="s">
        <v>140</v>
      </c>
      <c r="E177" s="172" t="s">
        <v>581</v>
      </c>
      <c r="F177" s="173" t="s">
        <v>696</v>
      </c>
      <c r="G177" s="174" t="s">
        <v>690</v>
      </c>
      <c r="H177" s="175">
        <v>1</v>
      </c>
      <c r="I177" s="176"/>
      <c r="J177" s="177">
        <f>ROUND(I177*H177,2)</f>
        <v>0</v>
      </c>
      <c r="K177" s="173" t="s">
        <v>1</v>
      </c>
      <c r="L177" s="36"/>
      <c r="M177" s="178" t="s">
        <v>1</v>
      </c>
      <c r="N177" s="179" t="s">
        <v>41</v>
      </c>
      <c r="O177" s="74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2" t="s">
        <v>272</v>
      </c>
      <c r="AT177" s="182" t="s">
        <v>140</v>
      </c>
      <c r="AU177" s="182" t="s">
        <v>85</v>
      </c>
      <c r="AY177" s="16" t="s">
        <v>139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83</v>
      </c>
      <c r="BK177" s="183">
        <f>ROUND(I177*H177,2)</f>
        <v>0</v>
      </c>
      <c r="BL177" s="16" t="s">
        <v>272</v>
      </c>
      <c r="BM177" s="182" t="s">
        <v>697</v>
      </c>
    </row>
    <row r="178" s="2" customFormat="1" ht="16.5" customHeight="1">
      <c r="A178" s="35"/>
      <c r="B178" s="170"/>
      <c r="C178" s="171" t="s">
        <v>467</v>
      </c>
      <c r="D178" s="171" t="s">
        <v>140</v>
      </c>
      <c r="E178" s="172" t="s">
        <v>698</v>
      </c>
      <c r="F178" s="173" t="s">
        <v>699</v>
      </c>
      <c r="G178" s="174" t="s">
        <v>690</v>
      </c>
      <c r="H178" s="175">
        <v>1</v>
      </c>
      <c r="I178" s="176"/>
      <c r="J178" s="177">
        <f>ROUND(I178*H178,2)</f>
        <v>0</v>
      </c>
      <c r="K178" s="173" t="s">
        <v>1</v>
      </c>
      <c r="L178" s="36"/>
      <c r="M178" s="178" t="s">
        <v>1</v>
      </c>
      <c r="N178" s="179" t="s">
        <v>41</v>
      </c>
      <c r="O178" s="74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2" t="s">
        <v>272</v>
      </c>
      <c r="AT178" s="182" t="s">
        <v>140</v>
      </c>
      <c r="AU178" s="182" t="s">
        <v>85</v>
      </c>
      <c r="AY178" s="16" t="s">
        <v>139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6" t="s">
        <v>83</v>
      </c>
      <c r="BK178" s="183">
        <f>ROUND(I178*H178,2)</f>
        <v>0</v>
      </c>
      <c r="BL178" s="16" t="s">
        <v>272</v>
      </c>
      <c r="BM178" s="182" t="s">
        <v>700</v>
      </c>
    </row>
    <row r="179" s="2" customFormat="1" ht="16.5" customHeight="1">
      <c r="A179" s="35"/>
      <c r="B179" s="170"/>
      <c r="C179" s="171" t="s">
        <v>471</v>
      </c>
      <c r="D179" s="171" t="s">
        <v>140</v>
      </c>
      <c r="E179" s="172" t="s">
        <v>701</v>
      </c>
      <c r="F179" s="173" t="s">
        <v>702</v>
      </c>
      <c r="G179" s="174" t="s">
        <v>690</v>
      </c>
      <c r="H179" s="175">
        <v>1</v>
      </c>
      <c r="I179" s="176"/>
      <c r="J179" s="177">
        <f>ROUND(I179*H179,2)</f>
        <v>0</v>
      </c>
      <c r="K179" s="173" t="s">
        <v>1</v>
      </c>
      <c r="L179" s="36"/>
      <c r="M179" s="184" t="s">
        <v>1</v>
      </c>
      <c r="N179" s="185" t="s">
        <v>41</v>
      </c>
      <c r="O179" s="186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2" t="s">
        <v>272</v>
      </c>
      <c r="AT179" s="182" t="s">
        <v>140</v>
      </c>
      <c r="AU179" s="182" t="s">
        <v>85</v>
      </c>
      <c r="AY179" s="16" t="s">
        <v>139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6" t="s">
        <v>83</v>
      </c>
      <c r="BK179" s="183">
        <f>ROUND(I179*H179,2)</f>
        <v>0</v>
      </c>
      <c r="BL179" s="16" t="s">
        <v>272</v>
      </c>
      <c r="BM179" s="182" t="s">
        <v>703</v>
      </c>
    </row>
    <row r="180" s="2" customFormat="1" ht="6.96" customHeight="1">
      <c r="A180" s="35"/>
      <c r="B180" s="57"/>
      <c r="C180" s="58"/>
      <c r="D180" s="58"/>
      <c r="E180" s="58"/>
      <c r="F180" s="58"/>
      <c r="G180" s="58"/>
      <c r="H180" s="58"/>
      <c r="I180" s="58"/>
      <c r="J180" s="58"/>
      <c r="K180" s="58"/>
      <c r="L180" s="36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autoFilter ref="C121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115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MÚ Luby boční vstup a vestavba výtahu</v>
      </c>
      <c r="F7" s="29"/>
      <c r="G7" s="29"/>
      <c r="H7" s="29"/>
      <c r="L7" s="19"/>
    </row>
    <row r="8" s="1" customFormat="1" ht="12" customHeight="1">
      <c r="B8" s="19"/>
      <c r="D8" s="29" t="s">
        <v>116</v>
      </c>
      <c r="L8" s="19"/>
    </row>
    <row r="9" s="2" customFormat="1" ht="16.5" customHeight="1">
      <c r="A9" s="35"/>
      <c r="B9" s="36"/>
      <c r="C9" s="35"/>
      <c r="D9" s="35"/>
      <c r="E9" s="126" t="s">
        <v>172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173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704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15. 8. 2024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ROUND((SUM(BE122:BE127)),  2)</f>
        <v>0</v>
      </c>
      <c r="G35" s="35"/>
      <c r="H35" s="35"/>
      <c r="I35" s="133">
        <v>0.20999999999999999</v>
      </c>
      <c r="J35" s="132">
        <f>ROUND(((SUM(BE122:BE127))*I35),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ROUND((SUM(BF122:BF127)),  2)</f>
        <v>0</v>
      </c>
      <c r="G36" s="35"/>
      <c r="H36" s="35"/>
      <c r="I36" s="133">
        <v>0.12</v>
      </c>
      <c r="J36" s="132">
        <f>ROUND(((SUM(BF122:BF127))*I36),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ROUND((SUM(BG122:BG127)),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ROUND((SUM(BH122:BH127)),  2)</f>
        <v>0</v>
      </c>
      <c r="G38" s="35"/>
      <c r="H38" s="35"/>
      <c r="I38" s="133">
        <v>0.12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ROUND((SUM(BI122:BI127)),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MÚ Luby boční vstup a vestavba výtahu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116</v>
      </c>
      <c r="L86" s="19"/>
    </row>
    <row r="87" s="2" customFormat="1" ht="16.5" customHeight="1">
      <c r="A87" s="35"/>
      <c r="B87" s="36"/>
      <c r="C87" s="35"/>
      <c r="D87" s="35"/>
      <c r="E87" s="126" t="s">
        <v>172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173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10-2 - boční vstup - plošina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Luby</v>
      </c>
      <c r="G91" s="35"/>
      <c r="H91" s="35"/>
      <c r="I91" s="29" t="s">
        <v>22</v>
      </c>
      <c r="J91" s="66" t="str">
        <f>IF(J14="","",J14)</f>
        <v>15. 8. 2024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Luby</v>
      </c>
      <c r="G93" s="35"/>
      <c r="H93" s="35"/>
      <c r="I93" s="29" t="s">
        <v>30</v>
      </c>
      <c r="J93" s="33" t="str">
        <f>E23</f>
        <v>ing.Benda Jiří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119</v>
      </c>
      <c r="D96" s="134"/>
      <c r="E96" s="134"/>
      <c r="F96" s="134"/>
      <c r="G96" s="134"/>
      <c r="H96" s="134"/>
      <c r="I96" s="134"/>
      <c r="J96" s="143" t="s">
        <v>120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121</v>
      </c>
      <c r="D98" s="35"/>
      <c r="E98" s="35"/>
      <c r="F98" s="35"/>
      <c r="G98" s="35"/>
      <c r="H98" s="35"/>
      <c r="I98" s="35"/>
      <c r="J98" s="93">
        <f>J122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122</v>
      </c>
    </row>
    <row r="99" s="9" customFormat="1" ht="24.96" customHeight="1">
      <c r="A99" s="9"/>
      <c r="B99" s="145"/>
      <c r="C99" s="9"/>
      <c r="D99" s="146" t="s">
        <v>705</v>
      </c>
      <c r="E99" s="147"/>
      <c r="F99" s="147"/>
      <c r="G99" s="147"/>
      <c r="H99" s="147"/>
      <c r="I99" s="147"/>
      <c r="J99" s="148">
        <f>J123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189"/>
      <c r="C100" s="12"/>
      <c r="D100" s="190" t="s">
        <v>706</v>
      </c>
      <c r="E100" s="191"/>
      <c r="F100" s="191"/>
      <c r="G100" s="191"/>
      <c r="H100" s="191"/>
      <c r="I100" s="191"/>
      <c r="J100" s="192">
        <f>J124</f>
        <v>0</v>
      </c>
      <c r="K100" s="12"/>
      <c r="L100" s="18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124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126" t="str">
        <f>E7</f>
        <v>MÚ Luby boční vstup a vestavba výtahu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9"/>
      <c r="C111" s="29" t="s">
        <v>116</v>
      </c>
      <c r="L111" s="19"/>
    </row>
    <row r="112" s="2" customFormat="1" ht="16.5" customHeight="1">
      <c r="A112" s="35"/>
      <c r="B112" s="36"/>
      <c r="C112" s="35"/>
      <c r="D112" s="35"/>
      <c r="E112" s="126" t="s">
        <v>172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173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E11</f>
        <v>10-2 - boční vstup - plošina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F14</f>
        <v>Luby</v>
      </c>
      <c r="G116" s="35"/>
      <c r="H116" s="35"/>
      <c r="I116" s="29" t="s">
        <v>22</v>
      </c>
      <c r="J116" s="66" t="str">
        <f>IF(J14="","",J14)</f>
        <v>15. 8. 2024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E17</f>
        <v>Město Luby</v>
      </c>
      <c r="G118" s="35"/>
      <c r="H118" s="35"/>
      <c r="I118" s="29" t="s">
        <v>30</v>
      </c>
      <c r="J118" s="33" t="str">
        <f>E23</f>
        <v>ing.Benda Jiří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IF(E20="","",E20)</f>
        <v>Vyplň údaj</v>
      </c>
      <c r="G119" s="35"/>
      <c r="H119" s="35"/>
      <c r="I119" s="29" t="s">
        <v>33</v>
      </c>
      <c r="J119" s="33" t="str">
        <f>E26</f>
        <v>Milan Hájek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49"/>
      <c r="B121" s="150"/>
      <c r="C121" s="151" t="s">
        <v>125</v>
      </c>
      <c r="D121" s="152" t="s">
        <v>61</v>
      </c>
      <c r="E121" s="152" t="s">
        <v>57</v>
      </c>
      <c r="F121" s="152" t="s">
        <v>58</v>
      </c>
      <c r="G121" s="152" t="s">
        <v>126</v>
      </c>
      <c r="H121" s="152" t="s">
        <v>127</v>
      </c>
      <c r="I121" s="152" t="s">
        <v>128</v>
      </c>
      <c r="J121" s="152" t="s">
        <v>120</v>
      </c>
      <c r="K121" s="153" t="s">
        <v>129</v>
      </c>
      <c r="L121" s="154"/>
      <c r="M121" s="83" t="s">
        <v>1</v>
      </c>
      <c r="N121" s="84" t="s">
        <v>40</v>
      </c>
      <c r="O121" s="84" t="s">
        <v>130</v>
      </c>
      <c r="P121" s="84" t="s">
        <v>131</v>
      </c>
      <c r="Q121" s="84" t="s">
        <v>132</v>
      </c>
      <c r="R121" s="84" t="s">
        <v>133</v>
      </c>
      <c r="S121" s="84" t="s">
        <v>134</v>
      </c>
      <c r="T121" s="85" t="s">
        <v>135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5"/>
      <c r="B122" s="36"/>
      <c r="C122" s="90" t="s">
        <v>136</v>
      </c>
      <c r="D122" s="35"/>
      <c r="E122" s="35"/>
      <c r="F122" s="35"/>
      <c r="G122" s="35"/>
      <c r="H122" s="35"/>
      <c r="I122" s="35"/>
      <c r="J122" s="155">
        <f>BK122</f>
        <v>0</v>
      </c>
      <c r="K122" s="35"/>
      <c r="L122" s="36"/>
      <c r="M122" s="86"/>
      <c r="N122" s="70"/>
      <c r="O122" s="87"/>
      <c r="P122" s="156">
        <f>P123</f>
        <v>0</v>
      </c>
      <c r="Q122" s="87"/>
      <c r="R122" s="156">
        <f>R123</f>
        <v>0</v>
      </c>
      <c r="S122" s="87"/>
      <c r="T122" s="15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75</v>
      </c>
      <c r="AU122" s="16" t="s">
        <v>122</v>
      </c>
      <c r="BK122" s="158">
        <f>BK123</f>
        <v>0</v>
      </c>
    </row>
    <row r="123" s="11" customFormat="1" ht="25.92" customHeight="1">
      <c r="A123" s="11"/>
      <c r="B123" s="159"/>
      <c r="C123" s="11"/>
      <c r="D123" s="160" t="s">
        <v>75</v>
      </c>
      <c r="E123" s="161" t="s">
        <v>384</v>
      </c>
      <c r="F123" s="161" t="s">
        <v>707</v>
      </c>
      <c r="G123" s="11"/>
      <c r="H123" s="11"/>
      <c r="I123" s="162"/>
      <c r="J123" s="163">
        <f>BK123</f>
        <v>0</v>
      </c>
      <c r="K123" s="11"/>
      <c r="L123" s="159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0" t="s">
        <v>149</v>
      </c>
      <c r="AT123" s="168" t="s">
        <v>75</v>
      </c>
      <c r="AU123" s="168" t="s">
        <v>76</v>
      </c>
      <c r="AY123" s="160" t="s">
        <v>139</v>
      </c>
      <c r="BK123" s="169">
        <f>BK124</f>
        <v>0</v>
      </c>
    </row>
    <row r="124" s="11" customFormat="1" ht="22.8" customHeight="1">
      <c r="A124" s="11"/>
      <c r="B124" s="159"/>
      <c r="C124" s="11"/>
      <c r="D124" s="160" t="s">
        <v>75</v>
      </c>
      <c r="E124" s="193" t="s">
        <v>708</v>
      </c>
      <c r="F124" s="193" t="s">
        <v>709</v>
      </c>
      <c r="G124" s="11"/>
      <c r="H124" s="11"/>
      <c r="I124" s="162"/>
      <c r="J124" s="194">
        <f>BK124</f>
        <v>0</v>
      </c>
      <c r="K124" s="11"/>
      <c r="L124" s="159"/>
      <c r="M124" s="164"/>
      <c r="N124" s="165"/>
      <c r="O124" s="165"/>
      <c r="P124" s="166">
        <f>SUM(P125:P127)</f>
        <v>0</v>
      </c>
      <c r="Q124" s="165"/>
      <c r="R124" s="166">
        <f>SUM(R125:R127)</f>
        <v>0</v>
      </c>
      <c r="S124" s="165"/>
      <c r="T124" s="167">
        <f>SUM(T125:T127)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0" t="s">
        <v>149</v>
      </c>
      <c r="AT124" s="168" t="s">
        <v>75</v>
      </c>
      <c r="AU124" s="168" t="s">
        <v>83</v>
      </c>
      <c r="AY124" s="160" t="s">
        <v>139</v>
      </c>
      <c r="BK124" s="169">
        <f>SUM(BK125:BK127)</f>
        <v>0</v>
      </c>
    </row>
    <row r="125" s="2" customFormat="1" ht="16.5" customHeight="1">
      <c r="A125" s="35"/>
      <c r="B125" s="170"/>
      <c r="C125" s="171" t="s">
        <v>83</v>
      </c>
      <c r="D125" s="171" t="s">
        <v>140</v>
      </c>
      <c r="E125" s="172" t="s">
        <v>710</v>
      </c>
      <c r="F125" s="173" t="s">
        <v>711</v>
      </c>
      <c r="G125" s="174" t="s">
        <v>155</v>
      </c>
      <c r="H125" s="175">
        <v>1</v>
      </c>
      <c r="I125" s="176"/>
      <c r="J125" s="177">
        <f>ROUND(I125*H125,2)</f>
        <v>0</v>
      </c>
      <c r="K125" s="173" t="s">
        <v>1</v>
      </c>
      <c r="L125" s="36"/>
      <c r="M125" s="178" t="s">
        <v>1</v>
      </c>
      <c r="N125" s="179" t="s">
        <v>41</v>
      </c>
      <c r="O125" s="74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2" t="s">
        <v>511</v>
      </c>
      <c r="AT125" s="182" t="s">
        <v>140</v>
      </c>
      <c r="AU125" s="182" t="s">
        <v>85</v>
      </c>
      <c r="AY125" s="16" t="s">
        <v>139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83</v>
      </c>
      <c r="BK125" s="183">
        <f>ROUND(I125*H125,2)</f>
        <v>0</v>
      </c>
      <c r="BL125" s="16" t="s">
        <v>511</v>
      </c>
      <c r="BM125" s="182" t="s">
        <v>712</v>
      </c>
    </row>
    <row r="126" s="2" customFormat="1" ht="16.5" customHeight="1">
      <c r="A126" s="35"/>
      <c r="B126" s="170"/>
      <c r="C126" s="171" t="s">
        <v>85</v>
      </c>
      <c r="D126" s="171" t="s">
        <v>140</v>
      </c>
      <c r="E126" s="172" t="s">
        <v>713</v>
      </c>
      <c r="F126" s="173" t="s">
        <v>714</v>
      </c>
      <c r="G126" s="174" t="s">
        <v>143</v>
      </c>
      <c r="H126" s="175">
        <v>1</v>
      </c>
      <c r="I126" s="176"/>
      <c r="J126" s="177">
        <f>ROUND(I126*H126,2)</f>
        <v>0</v>
      </c>
      <c r="K126" s="173" t="s">
        <v>1</v>
      </c>
      <c r="L126" s="36"/>
      <c r="M126" s="178" t="s">
        <v>1</v>
      </c>
      <c r="N126" s="179" t="s">
        <v>41</v>
      </c>
      <c r="O126" s="74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511</v>
      </c>
      <c r="AT126" s="182" t="s">
        <v>140</v>
      </c>
      <c r="AU126" s="182" t="s">
        <v>85</v>
      </c>
      <c r="AY126" s="16" t="s">
        <v>139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83</v>
      </c>
      <c r="BK126" s="183">
        <f>ROUND(I126*H126,2)</f>
        <v>0</v>
      </c>
      <c r="BL126" s="16" t="s">
        <v>511</v>
      </c>
      <c r="BM126" s="182" t="s">
        <v>715</v>
      </c>
    </row>
    <row r="127" s="2" customFormat="1" ht="16.5" customHeight="1">
      <c r="A127" s="35"/>
      <c r="B127" s="170"/>
      <c r="C127" s="171" t="s">
        <v>149</v>
      </c>
      <c r="D127" s="171" t="s">
        <v>140</v>
      </c>
      <c r="E127" s="172" t="s">
        <v>716</v>
      </c>
      <c r="F127" s="173" t="s">
        <v>717</v>
      </c>
      <c r="G127" s="174" t="s">
        <v>143</v>
      </c>
      <c r="H127" s="175">
        <v>1</v>
      </c>
      <c r="I127" s="176"/>
      <c r="J127" s="177">
        <f>ROUND(I127*H127,2)</f>
        <v>0</v>
      </c>
      <c r="K127" s="173" t="s">
        <v>1</v>
      </c>
      <c r="L127" s="36"/>
      <c r="M127" s="184" t="s">
        <v>1</v>
      </c>
      <c r="N127" s="185" t="s">
        <v>41</v>
      </c>
      <c r="O127" s="186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2" t="s">
        <v>511</v>
      </c>
      <c r="AT127" s="182" t="s">
        <v>140</v>
      </c>
      <c r="AU127" s="182" t="s">
        <v>85</v>
      </c>
      <c r="AY127" s="16" t="s">
        <v>139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83</v>
      </c>
      <c r="BK127" s="183">
        <f>ROUND(I127*H127,2)</f>
        <v>0</v>
      </c>
      <c r="BL127" s="16" t="s">
        <v>511</v>
      </c>
      <c r="BM127" s="182" t="s">
        <v>718</v>
      </c>
    </row>
    <row r="128" s="2" customFormat="1" ht="6.96" customHeight="1">
      <c r="A128" s="35"/>
      <c r="B128" s="57"/>
      <c r="C128" s="58"/>
      <c r="D128" s="58"/>
      <c r="E128" s="58"/>
      <c r="F128" s="58"/>
      <c r="G128" s="58"/>
      <c r="H128" s="58"/>
      <c r="I128" s="58"/>
      <c r="J128" s="58"/>
      <c r="K128" s="58"/>
      <c r="L128" s="36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autoFilter ref="C121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115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MÚ Luby boční vstup a vestavba výtahu</v>
      </c>
      <c r="F7" s="29"/>
      <c r="G7" s="29"/>
      <c r="H7" s="29"/>
      <c r="L7" s="19"/>
    </row>
    <row r="8" s="1" customFormat="1" ht="12" customHeight="1">
      <c r="B8" s="19"/>
      <c r="D8" s="29" t="s">
        <v>116</v>
      </c>
      <c r="L8" s="19"/>
    </row>
    <row r="9" s="2" customFormat="1" ht="16.5" customHeight="1">
      <c r="A9" s="35"/>
      <c r="B9" s="36"/>
      <c r="C9" s="35"/>
      <c r="D9" s="35"/>
      <c r="E9" s="126" t="s">
        <v>719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173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720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15. 8. 2024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ROUND(J143,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ROUND((SUM(BE143:BE718)),  2)</f>
        <v>0</v>
      </c>
      <c r="G35" s="35"/>
      <c r="H35" s="35"/>
      <c r="I35" s="133">
        <v>0.20999999999999999</v>
      </c>
      <c r="J35" s="132">
        <f>ROUND(((SUM(BE143:BE718))*I35),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ROUND((SUM(BF143:BF718)),  2)</f>
        <v>0</v>
      </c>
      <c r="G36" s="35"/>
      <c r="H36" s="35"/>
      <c r="I36" s="133">
        <v>0.12</v>
      </c>
      <c r="J36" s="132">
        <f>ROUND(((SUM(BF143:BF718))*I36),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ROUND((SUM(BG143:BG718)),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ROUND((SUM(BH143:BH718)),  2)</f>
        <v>0</v>
      </c>
      <c r="G38" s="35"/>
      <c r="H38" s="35"/>
      <c r="I38" s="133">
        <v>0.12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ROUND((SUM(BI143:BI718)),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MÚ Luby boční vstup a vestavba výtahu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116</v>
      </c>
      <c r="L86" s="19"/>
    </row>
    <row r="87" s="2" customFormat="1" ht="16.5" customHeight="1">
      <c r="A87" s="35"/>
      <c r="B87" s="36"/>
      <c r="C87" s="35"/>
      <c r="D87" s="35"/>
      <c r="E87" s="126" t="s">
        <v>719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173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20 - výtah a bezbariérové WC - stavební část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Luby</v>
      </c>
      <c r="G91" s="35"/>
      <c r="H91" s="35"/>
      <c r="I91" s="29" t="s">
        <v>22</v>
      </c>
      <c r="J91" s="66" t="str">
        <f>IF(J14="","",J14)</f>
        <v>15. 8. 2024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Luby</v>
      </c>
      <c r="G93" s="35"/>
      <c r="H93" s="35"/>
      <c r="I93" s="29" t="s">
        <v>30</v>
      </c>
      <c r="J93" s="33" t="str">
        <f>E23</f>
        <v>ing.Benda Jiří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119</v>
      </c>
      <c r="D96" s="134"/>
      <c r="E96" s="134"/>
      <c r="F96" s="134"/>
      <c r="G96" s="134"/>
      <c r="H96" s="134"/>
      <c r="I96" s="134"/>
      <c r="J96" s="143" t="s">
        <v>120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121</v>
      </c>
      <c r="D98" s="35"/>
      <c r="E98" s="35"/>
      <c r="F98" s="35"/>
      <c r="G98" s="35"/>
      <c r="H98" s="35"/>
      <c r="I98" s="35"/>
      <c r="J98" s="93">
        <f>J143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122</v>
      </c>
    </row>
    <row r="99" s="9" customFormat="1" ht="24.96" customHeight="1">
      <c r="A99" s="9"/>
      <c r="B99" s="145"/>
      <c r="C99" s="9"/>
      <c r="D99" s="146" t="s">
        <v>175</v>
      </c>
      <c r="E99" s="147"/>
      <c r="F99" s="147"/>
      <c r="G99" s="147"/>
      <c r="H99" s="147"/>
      <c r="I99" s="147"/>
      <c r="J99" s="148">
        <f>J144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189"/>
      <c r="C100" s="12"/>
      <c r="D100" s="190" t="s">
        <v>176</v>
      </c>
      <c r="E100" s="191"/>
      <c r="F100" s="191"/>
      <c r="G100" s="191"/>
      <c r="H100" s="191"/>
      <c r="I100" s="191"/>
      <c r="J100" s="192">
        <f>J145</f>
        <v>0</v>
      </c>
      <c r="K100" s="12"/>
      <c r="L100" s="18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189"/>
      <c r="C101" s="12"/>
      <c r="D101" s="190" t="s">
        <v>177</v>
      </c>
      <c r="E101" s="191"/>
      <c r="F101" s="191"/>
      <c r="G101" s="191"/>
      <c r="H101" s="191"/>
      <c r="I101" s="191"/>
      <c r="J101" s="192">
        <f>J156</f>
        <v>0</v>
      </c>
      <c r="K101" s="12"/>
      <c r="L101" s="189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189"/>
      <c r="C102" s="12"/>
      <c r="D102" s="190" t="s">
        <v>721</v>
      </c>
      <c r="E102" s="191"/>
      <c r="F102" s="191"/>
      <c r="G102" s="191"/>
      <c r="H102" s="191"/>
      <c r="I102" s="191"/>
      <c r="J102" s="192">
        <f>J167</f>
        <v>0</v>
      </c>
      <c r="K102" s="12"/>
      <c r="L102" s="18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189"/>
      <c r="C103" s="12"/>
      <c r="D103" s="190" t="s">
        <v>178</v>
      </c>
      <c r="E103" s="191"/>
      <c r="F103" s="191"/>
      <c r="G103" s="191"/>
      <c r="H103" s="191"/>
      <c r="I103" s="191"/>
      <c r="J103" s="192">
        <f>J220</f>
        <v>0</v>
      </c>
      <c r="K103" s="12"/>
      <c r="L103" s="189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189"/>
      <c r="C104" s="12"/>
      <c r="D104" s="190" t="s">
        <v>722</v>
      </c>
      <c r="E104" s="191"/>
      <c r="F104" s="191"/>
      <c r="G104" s="191"/>
      <c r="H104" s="191"/>
      <c r="I104" s="191"/>
      <c r="J104" s="192">
        <f>J266</f>
        <v>0</v>
      </c>
      <c r="K104" s="12"/>
      <c r="L104" s="189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189"/>
      <c r="C105" s="12"/>
      <c r="D105" s="190" t="s">
        <v>179</v>
      </c>
      <c r="E105" s="191"/>
      <c r="F105" s="191"/>
      <c r="G105" s="191"/>
      <c r="H105" s="191"/>
      <c r="I105" s="191"/>
      <c r="J105" s="192">
        <f>J269</f>
        <v>0</v>
      </c>
      <c r="K105" s="12"/>
      <c r="L105" s="189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189"/>
      <c r="C106" s="12"/>
      <c r="D106" s="190" t="s">
        <v>723</v>
      </c>
      <c r="E106" s="191"/>
      <c r="F106" s="191"/>
      <c r="G106" s="191"/>
      <c r="H106" s="191"/>
      <c r="I106" s="191"/>
      <c r="J106" s="192">
        <f>J362</f>
        <v>0</v>
      </c>
      <c r="K106" s="12"/>
      <c r="L106" s="189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189"/>
      <c r="C107" s="12"/>
      <c r="D107" s="190" t="s">
        <v>724</v>
      </c>
      <c r="E107" s="191"/>
      <c r="F107" s="191"/>
      <c r="G107" s="191"/>
      <c r="H107" s="191"/>
      <c r="I107" s="191"/>
      <c r="J107" s="192">
        <f>J445</f>
        <v>0</v>
      </c>
      <c r="K107" s="12"/>
      <c r="L107" s="189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189"/>
      <c r="C108" s="12"/>
      <c r="D108" s="190" t="s">
        <v>180</v>
      </c>
      <c r="E108" s="191"/>
      <c r="F108" s="191"/>
      <c r="G108" s="191"/>
      <c r="H108" s="191"/>
      <c r="I108" s="191"/>
      <c r="J108" s="192">
        <f>J452</f>
        <v>0</v>
      </c>
      <c r="K108" s="12"/>
      <c r="L108" s="189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9" customFormat="1" ht="24.96" customHeight="1">
      <c r="A109" s="9"/>
      <c r="B109" s="145"/>
      <c r="C109" s="9"/>
      <c r="D109" s="146" t="s">
        <v>181</v>
      </c>
      <c r="E109" s="147"/>
      <c r="F109" s="147"/>
      <c r="G109" s="147"/>
      <c r="H109" s="147"/>
      <c r="I109" s="147"/>
      <c r="J109" s="148">
        <f>J454</f>
        <v>0</v>
      </c>
      <c r="K109" s="9"/>
      <c r="L109" s="14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2" customFormat="1" ht="19.92" customHeight="1">
      <c r="A110" s="12"/>
      <c r="B110" s="189"/>
      <c r="C110" s="12"/>
      <c r="D110" s="190" t="s">
        <v>182</v>
      </c>
      <c r="E110" s="191"/>
      <c r="F110" s="191"/>
      <c r="G110" s="191"/>
      <c r="H110" s="191"/>
      <c r="I110" s="191"/>
      <c r="J110" s="192">
        <f>J455</f>
        <v>0</v>
      </c>
      <c r="K110" s="12"/>
      <c r="L110" s="189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="12" customFormat="1" ht="19.92" customHeight="1">
      <c r="A111" s="12"/>
      <c r="B111" s="189"/>
      <c r="C111" s="12"/>
      <c r="D111" s="190" t="s">
        <v>183</v>
      </c>
      <c r="E111" s="191"/>
      <c r="F111" s="191"/>
      <c r="G111" s="191"/>
      <c r="H111" s="191"/>
      <c r="I111" s="191"/>
      <c r="J111" s="192">
        <f>J473</f>
        <v>0</v>
      </c>
      <c r="K111" s="12"/>
      <c r="L111" s="189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="12" customFormat="1" ht="19.92" customHeight="1">
      <c r="A112" s="12"/>
      <c r="B112" s="189"/>
      <c r="C112" s="12"/>
      <c r="D112" s="190" t="s">
        <v>725</v>
      </c>
      <c r="E112" s="191"/>
      <c r="F112" s="191"/>
      <c r="G112" s="191"/>
      <c r="H112" s="191"/>
      <c r="I112" s="191"/>
      <c r="J112" s="192">
        <f>J488</f>
        <v>0</v>
      </c>
      <c r="K112" s="12"/>
      <c r="L112" s="189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="12" customFormat="1" ht="19.92" customHeight="1">
      <c r="A113" s="12"/>
      <c r="B113" s="189"/>
      <c r="C113" s="12"/>
      <c r="D113" s="190" t="s">
        <v>726</v>
      </c>
      <c r="E113" s="191"/>
      <c r="F113" s="191"/>
      <c r="G113" s="191"/>
      <c r="H113" s="191"/>
      <c r="I113" s="191"/>
      <c r="J113" s="192">
        <f>J499</f>
        <v>0</v>
      </c>
      <c r="K113" s="12"/>
      <c r="L113" s="189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="12" customFormat="1" ht="19.92" customHeight="1">
      <c r="A114" s="12"/>
      <c r="B114" s="189"/>
      <c r="C114" s="12"/>
      <c r="D114" s="190" t="s">
        <v>727</v>
      </c>
      <c r="E114" s="191"/>
      <c r="F114" s="191"/>
      <c r="G114" s="191"/>
      <c r="H114" s="191"/>
      <c r="I114" s="191"/>
      <c r="J114" s="192">
        <f>J528</f>
        <v>0</v>
      </c>
      <c r="K114" s="12"/>
      <c r="L114" s="189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="12" customFormat="1" ht="19.92" customHeight="1">
      <c r="A115" s="12"/>
      <c r="B115" s="189"/>
      <c r="C115" s="12"/>
      <c r="D115" s="190" t="s">
        <v>185</v>
      </c>
      <c r="E115" s="191"/>
      <c r="F115" s="191"/>
      <c r="G115" s="191"/>
      <c r="H115" s="191"/>
      <c r="I115" s="191"/>
      <c r="J115" s="192">
        <f>J554</f>
        <v>0</v>
      </c>
      <c r="K115" s="12"/>
      <c r="L115" s="189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="12" customFormat="1" ht="19.92" customHeight="1">
      <c r="A116" s="12"/>
      <c r="B116" s="189"/>
      <c r="C116" s="12"/>
      <c r="D116" s="190" t="s">
        <v>186</v>
      </c>
      <c r="E116" s="191"/>
      <c r="F116" s="191"/>
      <c r="G116" s="191"/>
      <c r="H116" s="191"/>
      <c r="I116" s="191"/>
      <c r="J116" s="192">
        <f>J557</f>
        <v>0</v>
      </c>
      <c r="K116" s="12"/>
      <c r="L116" s="189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="12" customFormat="1" ht="19.92" customHeight="1">
      <c r="A117" s="12"/>
      <c r="B117" s="189"/>
      <c r="C117" s="12"/>
      <c r="D117" s="190" t="s">
        <v>728</v>
      </c>
      <c r="E117" s="191"/>
      <c r="F117" s="191"/>
      <c r="G117" s="191"/>
      <c r="H117" s="191"/>
      <c r="I117" s="191"/>
      <c r="J117" s="192">
        <f>J602</f>
        <v>0</v>
      </c>
      <c r="K117" s="12"/>
      <c r="L117" s="189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="12" customFormat="1" ht="19.92" customHeight="1">
      <c r="A118" s="12"/>
      <c r="B118" s="189"/>
      <c r="C118" s="12"/>
      <c r="D118" s="190" t="s">
        <v>729</v>
      </c>
      <c r="E118" s="191"/>
      <c r="F118" s="191"/>
      <c r="G118" s="191"/>
      <c r="H118" s="191"/>
      <c r="I118" s="191"/>
      <c r="J118" s="192">
        <f>J623</f>
        <v>0</v>
      </c>
      <c r="K118" s="12"/>
      <c r="L118" s="189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="12" customFormat="1" ht="19.92" customHeight="1">
      <c r="A119" s="12"/>
      <c r="B119" s="189"/>
      <c r="C119" s="12"/>
      <c r="D119" s="190" t="s">
        <v>187</v>
      </c>
      <c r="E119" s="191"/>
      <c r="F119" s="191"/>
      <c r="G119" s="191"/>
      <c r="H119" s="191"/>
      <c r="I119" s="191"/>
      <c r="J119" s="192">
        <f>J658</f>
        <v>0</v>
      </c>
      <c r="K119" s="12"/>
      <c r="L119" s="189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="12" customFormat="1" ht="19.92" customHeight="1">
      <c r="A120" s="12"/>
      <c r="B120" s="189"/>
      <c r="C120" s="12"/>
      <c r="D120" s="190" t="s">
        <v>730</v>
      </c>
      <c r="E120" s="191"/>
      <c r="F120" s="191"/>
      <c r="G120" s="191"/>
      <c r="H120" s="191"/>
      <c r="I120" s="191"/>
      <c r="J120" s="192">
        <f>J683</f>
        <v>0</v>
      </c>
      <c r="K120" s="12"/>
      <c r="L120" s="189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="9" customFormat="1" ht="24.96" customHeight="1">
      <c r="A121" s="9"/>
      <c r="B121" s="145"/>
      <c r="C121" s="9"/>
      <c r="D121" s="146" t="s">
        <v>731</v>
      </c>
      <c r="E121" s="147"/>
      <c r="F121" s="147"/>
      <c r="G121" s="147"/>
      <c r="H121" s="147"/>
      <c r="I121" s="147"/>
      <c r="J121" s="148">
        <f>J716</f>
        <v>0</v>
      </c>
      <c r="K121" s="9"/>
      <c r="L121" s="14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57"/>
      <c r="C123" s="58"/>
      <c r="D123" s="58"/>
      <c r="E123" s="58"/>
      <c r="F123" s="58"/>
      <c r="G123" s="58"/>
      <c r="H123" s="58"/>
      <c r="I123" s="58"/>
      <c r="J123" s="58"/>
      <c r="K123" s="58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7" s="2" customFormat="1" ht="6.96" customHeight="1">
      <c r="A127" s="35"/>
      <c r="B127" s="59"/>
      <c r="C127" s="60"/>
      <c r="D127" s="60"/>
      <c r="E127" s="60"/>
      <c r="F127" s="60"/>
      <c r="G127" s="60"/>
      <c r="H127" s="60"/>
      <c r="I127" s="60"/>
      <c r="J127" s="60"/>
      <c r="K127" s="60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24.96" customHeight="1">
      <c r="A128" s="35"/>
      <c r="B128" s="36"/>
      <c r="C128" s="20" t="s">
        <v>124</v>
      </c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5"/>
      <c r="D129" s="35"/>
      <c r="E129" s="35"/>
      <c r="F129" s="35"/>
      <c r="G129" s="35"/>
      <c r="H129" s="35"/>
      <c r="I129" s="35"/>
      <c r="J129" s="35"/>
      <c r="K129" s="35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2" customHeight="1">
      <c r="A130" s="35"/>
      <c r="B130" s="36"/>
      <c r="C130" s="29" t="s">
        <v>16</v>
      </c>
      <c r="D130" s="35"/>
      <c r="E130" s="35"/>
      <c r="F130" s="35"/>
      <c r="G130" s="35"/>
      <c r="H130" s="35"/>
      <c r="I130" s="35"/>
      <c r="J130" s="35"/>
      <c r="K130" s="35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6.5" customHeight="1">
      <c r="A131" s="35"/>
      <c r="B131" s="36"/>
      <c r="C131" s="35"/>
      <c r="D131" s="35"/>
      <c r="E131" s="126" t="str">
        <f>E7</f>
        <v>MÚ Luby boční vstup a vestavba výtahu</v>
      </c>
      <c r="F131" s="29"/>
      <c r="G131" s="29"/>
      <c r="H131" s="29"/>
      <c r="I131" s="35"/>
      <c r="J131" s="35"/>
      <c r="K131" s="35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" customFormat="1" ht="12" customHeight="1">
      <c r="B132" s="19"/>
      <c r="C132" s="29" t="s">
        <v>116</v>
      </c>
      <c r="L132" s="19"/>
    </row>
    <row r="133" s="2" customFormat="1" ht="16.5" customHeight="1">
      <c r="A133" s="35"/>
      <c r="B133" s="36"/>
      <c r="C133" s="35"/>
      <c r="D133" s="35"/>
      <c r="E133" s="126" t="s">
        <v>719</v>
      </c>
      <c r="F133" s="35"/>
      <c r="G133" s="35"/>
      <c r="H133" s="35"/>
      <c r="I133" s="35"/>
      <c r="J133" s="35"/>
      <c r="K133" s="35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2" customHeight="1">
      <c r="A134" s="35"/>
      <c r="B134" s="36"/>
      <c r="C134" s="29" t="s">
        <v>173</v>
      </c>
      <c r="D134" s="35"/>
      <c r="E134" s="35"/>
      <c r="F134" s="35"/>
      <c r="G134" s="35"/>
      <c r="H134" s="35"/>
      <c r="I134" s="35"/>
      <c r="J134" s="35"/>
      <c r="K134" s="35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6.5" customHeight="1">
      <c r="A135" s="35"/>
      <c r="B135" s="36"/>
      <c r="C135" s="35"/>
      <c r="D135" s="35"/>
      <c r="E135" s="64" t="str">
        <f>E11</f>
        <v>20 - výtah a bezbariérové WC - stavební část</v>
      </c>
      <c r="F135" s="35"/>
      <c r="G135" s="35"/>
      <c r="H135" s="35"/>
      <c r="I135" s="35"/>
      <c r="J135" s="35"/>
      <c r="K135" s="35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5"/>
      <c r="D136" s="35"/>
      <c r="E136" s="35"/>
      <c r="F136" s="35"/>
      <c r="G136" s="35"/>
      <c r="H136" s="35"/>
      <c r="I136" s="35"/>
      <c r="J136" s="35"/>
      <c r="K136" s="35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2" customHeight="1">
      <c r="A137" s="35"/>
      <c r="B137" s="36"/>
      <c r="C137" s="29" t="s">
        <v>20</v>
      </c>
      <c r="D137" s="35"/>
      <c r="E137" s="35"/>
      <c r="F137" s="24" t="str">
        <f>F14</f>
        <v>Luby</v>
      </c>
      <c r="G137" s="35"/>
      <c r="H137" s="35"/>
      <c r="I137" s="29" t="s">
        <v>22</v>
      </c>
      <c r="J137" s="66" t="str">
        <f>IF(J14="","",J14)</f>
        <v>15. 8. 2024</v>
      </c>
      <c r="K137" s="35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6.96" customHeight="1">
      <c r="A138" s="35"/>
      <c r="B138" s="36"/>
      <c r="C138" s="35"/>
      <c r="D138" s="35"/>
      <c r="E138" s="35"/>
      <c r="F138" s="35"/>
      <c r="G138" s="35"/>
      <c r="H138" s="35"/>
      <c r="I138" s="35"/>
      <c r="J138" s="35"/>
      <c r="K138" s="35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5.15" customHeight="1">
      <c r="A139" s="35"/>
      <c r="B139" s="36"/>
      <c r="C139" s="29" t="s">
        <v>24</v>
      </c>
      <c r="D139" s="35"/>
      <c r="E139" s="35"/>
      <c r="F139" s="24" t="str">
        <f>E17</f>
        <v>Město Luby</v>
      </c>
      <c r="G139" s="35"/>
      <c r="H139" s="35"/>
      <c r="I139" s="29" t="s">
        <v>30</v>
      </c>
      <c r="J139" s="33" t="str">
        <f>E23</f>
        <v>ing.Benda Jiří</v>
      </c>
      <c r="K139" s="35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5.15" customHeight="1">
      <c r="A140" s="35"/>
      <c r="B140" s="36"/>
      <c r="C140" s="29" t="s">
        <v>28</v>
      </c>
      <c r="D140" s="35"/>
      <c r="E140" s="35"/>
      <c r="F140" s="24" t="str">
        <f>IF(E20="","",E20)</f>
        <v>Vyplň údaj</v>
      </c>
      <c r="G140" s="35"/>
      <c r="H140" s="35"/>
      <c r="I140" s="29" t="s">
        <v>33</v>
      </c>
      <c r="J140" s="33" t="str">
        <f>E26</f>
        <v>Milan Hájek</v>
      </c>
      <c r="K140" s="35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0.32" customHeight="1">
      <c r="A141" s="35"/>
      <c r="B141" s="36"/>
      <c r="C141" s="35"/>
      <c r="D141" s="35"/>
      <c r="E141" s="35"/>
      <c r="F141" s="35"/>
      <c r="G141" s="35"/>
      <c r="H141" s="35"/>
      <c r="I141" s="35"/>
      <c r="J141" s="35"/>
      <c r="K141" s="35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10" customFormat="1" ht="29.28" customHeight="1">
      <c r="A142" s="149"/>
      <c r="B142" s="150"/>
      <c r="C142" s="151" t="s">
        <v>125</v>
      </c>
      <c r="D142" s="152" t="s">
        <v>61</v>
      </c>
      <c r="E142" s="152" t="s">
        <v>57</v>
      </c>
      <c r="F142" s="152" t="s">
        <v>58</v>
      </c>
      <c r="G142" s="152" t="s">
        <v>126</v>
      </c>
      <c r="H142" s="152" t="s">
        <v>127</v>
      </c>
      <c r="I142" s="152" t="s">
        <v>128</v>
      </c>
      <c r="J142" s="152" t="s">
        <v>120</v>
      </c>
      <c r="K142" s="153" t="s">
        <v>129</v>
      </c>
      <c r="L142" s="154"/>
      <c r="M142" s="83" t="s">
        <v>1</v>
      </c>
      <c r="N142" s="84" t="s">
        <v>40</v>
      </c>
      <c r="O142" s="84" t="s">
        <v>130</v>
      </c>
      <c r="P142" s="84" t="s">
        <v>131</v>
      </c>
      <c r="Q142" s="84" t="s">
        <v>132</v>
      </c>
      <c r="R142" s="84" t="s">
        <v>133</v>
      </c>
      <c r="S142" s="84" t="s">
        <v>134</v>
      </c>
      <c r="T142" s="85" t="s">
        <v>135</v>
      </c>
      <c r="U142" s="149"/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/>
    </row>
    <row r="143" s="2" customFormat="1" ht="22.8" customHeight="1">
      <c r="A143" s="35"/>
      <c r="B143" s="36"/>
      <c r="C143" s="90" t="s">
        <v>136</v>
      </c>
      <c r="D143" s="35"/>
      <c r="E143" s="35"/>
      <c r="F143" s="35"/>
      <c r="G143" s="35"/>
      <c r="H143" s="35"/>
      <c r="I143" s="35"/>
      <c r="J143" s="155">
        <f>BK143</f>
        <v>0</v>
      </c>
      <c r="K143" s="35"/>
      <c r="L143" s="36"/>
      <c r="M143" s="86"/>
      <c r="N143" s="70"/>
      <c r="O143" s="87"/>
      <c r="P143" s="156">
        <f>P144+P454+P716</f>
        <v>0</v>
      </c>
      <c r="Q143" s="87"/>
      <c r="R143" s="156">
        <f>R144+R454+R716</f>
        <v>59.404990420000011</v>
      </c>
      <c r="S143" s="87"/>
      <c r="T143" s="157">
        <f>T144+T454+T716</f>
        <v>46.213691750000002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75</v>
      </c>
      <c r="AU143" s="16" t="s">
        <v>122</v>
      </c>
      <c r="BK143" s="158">
        <f>BK144+BK454+BK716</f>
        <v>0</v>
      </c>
    </row>
    <row r="144" s="11" customFormat="1" ht="25.92" customHeight="1">
      <c r="A144" s="11"/>
      <c r="B144" s="159"/>
      <c r="C144" s="11"/>
      <c r="D144" s="160" t="s">
        <v>75</v>
      </c>
      <c r="E144" s="161" t="s">
        <v>188</v>
      </c>
      <c r="F144" s="161" t="s">
        <v>189</v>
      </c>
      <c r="G144" s="11"/>
      <c r="H144" s="11"/>
      <c r="I144" s="162"/>
      <c r="J144" s="163">
        <f>BK144</f>
        <v>0</v>
      </c>
      <c r="K144" s="11"/>
      <c r="L144" s="159"/>
      <c r="M144" s="164"/>
      <c r="N144" s="165"/>
      <c r="O144" s="165"/>
      <c r="P144" s="166">
        <f>P145+P156+P167+P220+P266+P269+P362+P445+P452</f>
        <v>0</v>
      </c>
      <c r="Q144" s="165"/>
      <c r="R144" s="166">
        <f>R145+R156+R167+R220+R266+R269+R362+R445+R452</f>
        <v>52.074216280000009</v>
      </c>
      <c r="S144" s="165"/>
      <c r="T144" s="167">
        <f>T145+T156+T167+T220+T266+T269+T362+T445+T452</f>
        <v>41.647953000000001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60" t="s">
        <v>83</v>
      </c>
      <c r="AT144" s="168" t="s">
        <v>75</v>
      </c>
      <c r="AU144" s="168" t="s">
        <v>76</v>
      </c>
      <c r="AY144" s="160" t="s">
        <v>139</v>
      </c>
      <c r="BK144" s="169">
        <f>BK145+BK156+BK167+BK220+BK266+BK269+BK362+BK445+BK452</f>
        <v>0</v>
      </c>
    </row>
    <row r="145" s="11" customFormat="1" ht="22.8" customHeight="1">
      <c r="A145" s="11"/>
      <c r="B145" s="159"/>
      <c r="C145" s="11"/>
      <c r="D145" s="160" t="s">
        <v>75</v>
      </c>
      <c r="E145" s="193" t="s">
        <v>83</v>
      </c>
      <c r="F145" s="193" t="s">
        <v>190</v>
      </c>
      <c r="G145" s="11"/>
      <c r="H145" s="11"/>
      <c r="I145" s="162"/>
      <c r="J145" s="194">
        <f>BK145</f>
        <v>0</v>
      </c>
      <c r="K145" s="11"/>
      <c r="L145" s="159"/>
      <c r="M145" s="164"/>
      <c r="N145" s="165"/>
      <c r="O145" s="165"/>
      <c r="P145" s="166">
        <f>SUM(P146:P155)</f>
        <v>0</v>
      </c>
      <c r="Q145" s="165"/>
      <c r="R145" s="166">
        <f>SUM(R146:R155)</f>
        <v>0</v>
      </c>
      <c r="S145" s="165"/>
      <c r="T145" s="167">
        <f>SUM(T146:T155)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60" t="s">
        <v>83</v>
      </c>
      <c r="AT145" s="168" t="s">
        <v>75</v>
      </c>
      <c r="AU145" s="168" t="s">
        <v>83</v>
      </c>
      <c r="AY145" s="160" t="s">
        <v>139</v>
      </c>
      <c r="BK145" s="169">
        <f>SUM(BK146:BK155)</f>
        <v>0</v>
      </c>
    </row>
    <row r="146" s="2" customFormat="1" ht="33" customHeight="1">
      <c r="A146" s="35"/>
      <c r="B146" s="170"/>
      <c r="C146" s="171" t="s">
        <v>83</v>
      </c>
      <c r="D146" s="171" t="s">
        <v>140</v>
      </c>
      <c r="E146" s="172" t="s">
        <v>732</v>
      </c>
      <c r="F146" s="173" t="s">
        <v>733</v>
      </c>
      <c r="G146" s="174" t="s">
        <v>193</v>
      </c>
      <c r="H146" s="175">
        <v>6.0640000000000001</v>
      </c>
      <c r="I146" s="176"/>
      <c r="J146" s="177">
        <f>ROUND(I146*H146,2)</f>
        <v>0</v>
      </c>
      <c r="K146" s="173" t="s">
        <v>194</v>
      </c>
      <c r="L146" s="36"/>
      <c r="M146" s="178" t="s">
        <v>1</v>
      </c>
      <c r="N146" s="179" t="s">
        <v>41</v>
      </c>
      <c r="O146" s="74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144</v>
      </c>
      <c r="AT146" s="182" t="s">
        <v>140</v>
      </c>
      <c r="AU146" s="182" t="s">
        <v>85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83</v>
      </c>
      <c r="BK146" s="183">
        <f>ROUND(I146*H146,2)</f>
        <v>0</v>
      </c>
      <c r="BL146" s="16" t="s">
        <v>144</v>
      </c>
      <c r="BM146" s="182" t="s">
        <v>734</v>
      </c>
    </row>
    <row r="147" s="13" customFormat="1">
      <c r="A147" s="13"/>
      <c r="B147" s="195"/>
      <c r="C147" s="13"/>
      <c r="D147" s="196" t="s">
        <v>196</v>
      </c>
      <c r="E147" s="197" t="s">
        <v>1</v>
      </c>
      <c r="F147" s="198" t="s">
        <v>735</v>
      </c>
      <c r="G147" s="13"/>
      <c r="H147" s="199">
        <v>6.0640000000000001</v>
      </c>
      <c r="I147" s="200"/>
      <c r="J147" s="13"/>
      <c r="K147" s="13"/>
      <c r="L147" s="195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196</v>
      </c>
      <c r="AU147" s="197" t="s">
        <v>85</v>
      </c>
      <c r="AV147" s="13" t="s">
        <v>85</v>
      </c>
      <c r="AW147" s="13" t="s">
        <v>32</v>
      </c>
      <c r="AX147" s="13" t="s">
        <v>83</v>
      </c>
      <c r="AY147" s="197" t="s">
        <v>139</v>
      </c>
    </row>
    <row r="148" s="2" customFormat="1" ht="33" customHeight="1">
      <c r="A148" s="35"/>
      <c r="B148" s="170"/>
      <c r="C148" s="171" t="s">
        <v>85</v>
      </c>
      <c r="D148" s="171" t="s">
        <v>140</v>
      </c>
      <c r="E148" s="172" t="s">
        <v>736</v>
      </c>
      <c r="F148" s="173" t="s">
        <v>737</v>
      </c>
      <c r="G148" s="174" t="s">
        <v>193</v>
      </c>
      <c r="H148" s="175">
        <v>6.0640000000000001</v>
      </c>
      <c r="I148" s="176"/>
      <c r="J148" s="177">
        <f>ROUND(I148*H148,2)</f>
        <v>0</v>
      </c>
      <c r="K148" s="173" t="s">
        <v>194</v>
      </c>
      <c r="L148" s="36"/>
      <c r="M148" s="178" t="s">
        <v>1</v>
      </c>
      <c r="N148" s="179" t="s">
        <v>41</v>
      </c>
      <c r="O148" s="74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144</v>
      </c>
      <c r="AT148" s="182" t="s">
        <v>140</v>
      </c>
      <c r="AU148" s="182" t="s">
        <v>85</v>
      </c>
      <c r="AY148" s="16" t="s">
        <v>139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83</v>
      </c>
      <c r="BK148" s="183">
        <f>ROUND(I148*H148,2)</f>
        <v>0</v>
      </c>
      <c r="BL148" s="16" t="s">
        <v>144</v>
      </c>
      <c r="BM148" s="182" t="s">
        <v>738</v>
      </c>
    </row>
    <row r="149" s="2" customFormat="1" ht="33" customHeight="1">
      <c r="A149" s="35"/>
      <c r="B149" s="170"/>
      <c r="C149" s="171" t="s">
        <v>149</v>
      </c>
      <c r="D149" s="171" t="s">
        <v>140</v>
      </c>
      <c r="E149" s="172" t="s">
        <v>739</v>
      </c>
      <c r="F149" s="173" t="s">
        <v>740</v>
      </c>
      <c r="G149" s="174" t="s">
        <v>193</v>
      </c>
      <c r="H149" s="175">
        <v>6.0640000000000001</v>
      </c>
      <c r="I149" s="176"/>
      <c r="J149" s="177">
        <f>ROUND(I149*H149,2)</f>
        <v>0</v>
      </c>
      <c r="K149" s="173" t="s">
        <v>194</v>
      </c>
      <c r="L149" s="36"/>
      <c r="M149" s="178" t="s">
        <v>1</v>
      </c>
      <c r="N149" s="179" t="s">
        <v>41</v>
      </c>
      <c r="O149" s="74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144</v>
      </c>
      <c r="AT149" s="182" t="s">
        <v>140</v>
      </c>
      <c r="AU149" s="182" t="s">
        <v>85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83</v>
      </c>
      <c r="BK149" s="183">
        <f>ROUND(I149*H149,2)</f>
        <v>0</v>
      </c>
      <c r="BL149" s="16" t="s">
        <v>144</v>
      </c>
      <c r="BM149" s="182" t="s">
        <v>741</v>
      </c>
    </row>
    <row r="150" s="2" customFormat="1" ht="37.8" customHeight="1">
      <c r="A150" s="35"/>
      <c r="B150" s="170"/>
      <c r="C150" s="171" t="s">
        <v>144</v>
      </c>
      <c r="D150" s="171" t="s">
        <v>140</v>
      </c>
      <c r="E150" s="172" t="s">
        <v>214</v>
      </c>
      <c r="F150" s="173" t="s">
        <v>215</v>
      </c>
      <c r="G150" s="174" t="s">
        <v>193</v>
      </c>
      <c r="H150" s="175">
        <v>6.0640000000000001</v>
      </c>
      <c r="I150" s="176"/>
      <c r="J150" s="177">
        <f>ROUND(I150*H150,2)</f>
        <v>0</v>
      </c>
      <c r="K150" s="173" t="s">
        <v>194</v>
      </c>
      <c r="L150" s="36"/>
      <c r="M150" s="178" t="s">
        <v>1</v>
      </c>
      <c r="N150" s="179" t="s">
        <v>41</v>
      </c>
      <c r="O150" s="74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144</v>
      </c>
      <c r="AT150" s="182" t="s">
        <v>140</v>
      </c>
      <c r="AU150" s="182" t="s">
        <v>85</v>
      </c>
      <c r="AY150" s="16" t="s">
        <v>139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83</v>
      </c>
      <c r="BK150" s="183">
        <f>ROUND(I150*H150,2)</f>
        <v>0</v>
      </c>
      <c r="BL150" s="16" t="s">
        <v>144</v>
      </c>
      <c r="BM150" s="182" t="s">
        <v>742</v>
      </c>
    </row>
    <row r="151" s="2" customFormat="1" ht="33" customHeight="1">
      <c r="A151" s="35"/>
      <c r="B151" s="170"/>
      <c r="C151" s="171" t="s">
        <v>138</v>
      </c>
      <c r="D151" s="171" t="s">
        <v>140</v>
      </c>
      <c r="E151" s="172" t="s">
        <v>217</v>
      </c>
      <c r="F151" s="173" t="s">
        <v>218</v>
      </c>
      <c r="G151" s="174" t="s">
        <v>219</v>
      </c>
      <c r="H151" s="175">
        <v>12.128</v>
      </c>
      <c r="I151" s="176"/>
      <c r="J151" s="177">
        <f>ROUND(I151*H151,2)</f>
        <v>0</v>
      </c>
      <c r="K151" s="173" t="s">
        <v>194</v>
      </c>
      <c r="L151" s="36"/>
      <c r="M151" s="178" t="s">
        <v>1</v>
      </c>
      <c r="N151" s="179" t="s">
        <v>41</v>
      </c>
      <c r="O151" s="74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144</v>
      </c>
      <c r="AT151" s="182" t="s">
        <v>140</v>
      </c>
      <c r="AU151" s="182" t="s">
        <v>85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83</v>
      </c>
      <c r="BK151" s="183">
        <f>ROUND(I151*H151,2)</f>
        <v>0</v>
      </c>
      <c r="BL151" s="16" t="s">
        <v>144</v>
      </c>
      <c r="BM151" s="182" t="s">
        <v>743</v>
      </c>
    </row>
    <row r="152" s="13" customFormat="1">
      <c r="A152" s="13"/>
      <c r="B152" s="195"/>
      <c r="C152" s="13"/>
      <c r="D152" s="196" t="s">
        <v>196</v>
      </c>
      <c r="E152" s="13"/>
      <c r="F152" s="198" t="s">
        <v>744</v>
      </c>
      <c r="G152" s="13"/>
      <c r="H152" s="199">
        <v>12.128</v>
      </c>
      <c r="I152" s="200"/>
      <c r="J152" s="13"/>
      <c r="K152" s="13"/>
      <c r="L152" s="195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196</v>
      </c>
      <c r="AU152" s="197" t="s">
        <v>85</v>
      </c>
      <c r="AV152" s="13" t="s">
        <v>85</v>
      </c>
      <c r="AW152" s="13" t="s">
        <v>3</v>
      </c>
      <c r="AX152" s="13" t="s">
        <v>83</v>
      </c>
      <c r="AY152" s="197" t="s">
        <v>139</v>
      </c>
    </row>
    <row r="153" s="2" customFormat="1" ht="16.5" customHeight="1">
      <c r="A153" s="35"/>
      <c r="B153" s="170"/>
      <c r="C153" s="171" t="s">
        <v>160</v>
      </c>
      <c r="D153" s="171" t="s">
        <v>140</v>
      </c>
      <c r="E153" s="172" t="s">
        <v>222</v>
      </c>
      <c r="F153" s="173" t="s">
        <v>223</v>
      </c>
      <c r="G153" s="174" t="s">
        <v>193</v>
      </c>
      <c r="H153" s="175">
        <v>6.0640000000000001</v>
      </c>
      <c r="I153" s="176"/>
      <c r="J153" s="177">
        <f>ROUND(I153*H153,2)</f>
        <v>0</v>
      </c>
      <c r="K153" s="173" t="s">
        <v>194</v>
      </c>
      <c r="L153" s="36"/>
      <c r="M153" s="178" t="s">
        <v>1</v>
      </c>
      <c r="N153" s="179" t="s">
        <v>41</v>
      </c>
      <c r="O153" s="74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144</v>
      </c>
      <c r="AT153" s="182" t="s">
        <v>140</v>
      </c>
      <c r="AU153" s="182" t="s">
        <v>85</v>
      </c>
      <c r="AY153" s="16" t="s">
        <v>139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83</v>
      </c>
      <c r="BK153" s="183">
        <f>ROUND(I153*H153,2)</f>
        <v>0</v>
      </c>
      <c r="BL153" s="16" t="s">
        <v>144</v>
      </c>
      <c r="BM153" s="182" t="s">
        <v>745</v>
      </c>
    </row>
    <row r="154" s="2" customFormat="1" ht="24.15" customHeight="1">
      <c r="A154" s="35"/>
      <c r="B154" s="170"/>
      <c r="C154" s="171" t="s">
        <v>164</v>
      </c>
      <c r="D154" s="171" t="s">
        <v>140</v>
      </c>
      <c r="E154" s="172" t="s">
        <v>232</v>
      </c>
      <c r="F154" s="173" t="s">
        <v>233</v>
      </c>
      <c r="G154" s="174" t="s">
        <v>234</v>
      </c>
      <c r="H154" s="175">
        <v>3.6749999999999998</v>
      </c>
      <c r="I154" s="176"/>
      <c r="J154" s="177">
        <f>ROUND(I154*H154,2)</f>
        <v>0</v>
      </c>
      <c r="K154" s="173" t="s">
        <v>194</v>
      </c>
      <c r="L154" s="36"/>
      <c r="M154" s="178" t="s">
        <v>1</v>
      </c>
      <c r="N154" s="179" t="s">
        <v>41</v>
      </c>
      <c r="O154" s="74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144</v>
      </c>
      <c r="AT154" s="182" t="s">
        <v>140</v>
      </c>
      <c r="AU154" s="182" t="s">
        <v>85</v>
      </c>
      <c r="AY154" s="16" t="s">
        <v>139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83</v>
      </c>
      <c r="BK154" s="183">
        <f>ROUND(I154*H154,2)</f>
        <v>0</v>
      </c>
      <c r="BL154" s="16" t="s">
        <v>144</v>
      </c>
      <c r="BM154" s="182" t="s">
        <v>746</v>
      </c>
    </row>
    <row r="155" s="13" customFormat="1">
      <c r="A155" s="13"/>
      <c r="B155" s="195"/>
      <c r="C155" s="13"/>
      <c r="D155" s="196" t="s">
        <v>196</v>
      </c>
      <c r="E155" s="197" t="s">
        <v>1</v>
      </c>
      <c r="F155" s="198" t="s">
        <v>747</v>
      </c>
      <c r="G155" s="13"/>
      <c r="H155" s="199">
        <v>3.6749999999999998</v>
      </c>
      <c r="I155" s="200"/>
      <c r="J155" s="13"/>
      <c r="K155" s="13"/>
      <c r="L155" s="195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7" t="s">
        <v>196</v>
      </c>
      <c r="AU155" s="197" t="s">
        <v>85</v>
      </c>
      <c r="AV155" s="13" t="s">
        <v>85</v>
      </c>
      <c r="AW155" s="13" t="s">
        <v>32</v>
      </c>
      <c r="AX155" s="13" t="s">
        <v>83</v>
      </c>
      <c r="AY155" s="197" t="s">
        <v>139</v>
      </c>
    </row>
    <row r="156" s="11" customFormat="1" ht="22.8" customHeight="1">
      <c r="A156" s="11"/>
      <c r="B156" s="159"/>
      <c r="C156" s="11"/>
      <c r="D156" s="160" t="s">
        <v>75</v>
      </c>
      <c r="E156" s="193" t="s">
        <v>85</v>
      </c>
      <c r="F156" s="193" t="s">
        <v>240</v>
      </c>
      <c r="G156" s="11"/>
      <c r="H156" s="11"/>
      <c r="I156" s="162"/>
      <c r="J156" s="194">
        <f>BK156</f>
        <v>0</v>
      </c>
      <c r="K156" s="11"/>
      <c r="L156" s="159"/>
      <c r="M156" s="164"/>
      <c r="N156" s="165"/>
      <c r="O156" s="165"/>
      <c r="P156" s="166">
        <f>SUM(P157:P166)</f>
        <v>0</v>
      </c>
      <c r="Q156" s="165"/>
      <c r="R156" s="166">
        <f>SUM(R157:R166)</f>
        <v>4.3208156899999999</v>
      </c>
      <c r="S156" s="165"/>
      <c r="T156" s="167">
        <f>SUM(T157:T166)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60" t="s">
        <v>83</v>
      </c>
      <c r="AT156" s="168" t="s">
        <v>75</v>
      </c>
      <c r="AU156" s="168" t="s">
        <v>83</v>
      </c>
      <c r="AY156" s="160" t="s">
        <v>139</v>
      </c>
      <c r="BK156" s="169">
        <f>SUM(BK157:BK166)</f>
        <v>0</v>
      </c>
    </row>
    <row r="157" s="2" customFormat="1" ht="24.15" customHeight="1">
      <c r="A157" s="35"/>
      <c r="B157" s="170"/>
      <c r="C157" s="171" t="s">
        <v>168</v>
      </c>
      <c r="D157" s="171" t="s">
        <v>140</v>
      </c>
      <c r="E157" s="172" t="s">
        <v>248</v>
      </c>
      <c r="F157" s="173" t="s">
        <v>249</v>
      </c>
      <c r="G157" s="174" t="s">
        <v>193</v>
      </c>
      <c r="H157" s="175">
        <v>0.71999999999999997</v>
      </c>
      <c r="I157" s="176"/>
      <c r="J157" s="177">
        <f>ROUND(I157*H157,2)</f>
        <v>0</v>
      </c>
      <c r="K157" s="173" t="s">
        <v>194</v>
      </c>
      <c r="L157" s="36"/>
      <c r="M157" s="178" t="s">
        <v>1</v>
      </c>
      <c r="N157" s="179" t="s">
        <v>41</v>
      </c>
      <c r="O157" s="74"/>
      <c r="P157" s="180">
        <f>O157*H157</f>
        <v>0</v>
      </c>
      <c r="Q157" s="180">
        <v>2.5018699999999998</v>
      </c>
      <c r="R157" s="180">
        <f>Q157*H157</f>
        <v>1.8013463999999999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144</v>
      </c>
      <c r="AT157" s="182" t="s">
        <v>140</v>
      </c>
      <c r="AU157" s="182" t="s">
        <v>85</v>
      </c>
      <c r="AY157" s="16" t="s">
        <v>139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83</v>
      </c>
      <c r="BK157" s="183">
        <f>ROUND(I157*H157,2)</f>
        <v>0</v>
      </c>
      <c r="BL157" s="16" t="s">
        <v>144</v>
      </c>
      <c r="BM157" s="182" t="s">
        <v>748</v>
      </c>
    </row>
    <row r="158" s="13" customFormat="1">
      <c r="A158" s="13"/>
      <c r="B158" s="195"/>
      <c r="C158" s="13"/>
      <c r="D158" s="196" t="s">
        <v>196</v>
      </c>
      <c r="E158" s="197" t="s">
        <v>1</v>
      </c>
      <c r="F158" s="198" t="s">
        <v>749</v>
      </c>
      <c r="G158" s="13"/>
      <c r="H158" s="199">
        <v>0.71999999999999997</v>
      </c>
      <c r="I158" s="200"/>
      <c r="J158" s="13"/>
      <c r="K158" s="13"/>
      <c r="L158" s="195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196</v>
      </c>
      <c r="AU158" s="197" t="s">
        <v>85</v>
      </c>
      <c r="AV158" s="13" t="s">
        <v>85</v>
      </c>
      <c r="AW158" s="13" t="s">
        <v>32</v>
      </c>
      <c r="AX158" s="13" t="s">
        <v>83</v>
      </c>
      <c r="AY158" s="197" t="s">
        <v>139</v>
      </c>
    </row>
    <row r="159" s="2" customFormat="1" ht="21.75" customHeight="1">
      <c r="A159" s="35"/>
      <c r="B159" s="170"/>
      <c r="C159" s="171" t="s">
        <v>231</v>
      </c>
      <c r="D159" s="171" t="s">
        <v>140</v>
      </c>
      <c r="E159" s="172" t="s">
        <v>750</v>
      </c>
      <c r="F159" s="173" t="s">
        <v>751</v>
      </c>
      <c r="G159" s="174" t="s">
        <v>219</v>
      </c>
      <c r="H159" s="175">
        <v>0.017000000000000001</v>
      </c>
      <c r="I159" s="176"/>
      <c r="J159" s="177">
        <f>ROUND(I159*H159,2)</f>
        <v>0</v>
      </c>
      <c r="K159" s="173" t="s">
        <v>194</v>
      </c>
      <c r="L159" s="36"/>
      <c r="M159" s="178" t="s">
        <v>1</v>
      </c>
      <c r="N159" s="179" t="s">
        <v>41</v>
      </c>
      <c r="O159" s="74"/>
      <c r="P159" s="180">
        <f>O159*H159</f>
        <v>0</v>
      </c>
      <c r="Q159" s="180">
        <v>1.0606199999999999</v>
      </c>
      <c r="R159" s="180">
        <f>Q159*H159</f>
        <v>0.018030540000000001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144</v>
      </c>
      <c r="AT159" s="182" t="s">
        <v>140</v>
      </c>
      <c r="AU159" s="182" t="s">
        <v>85</v>
      </c>
      <c r="AY159" s="16" t="s">
        <v>139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83</v>
      </c>
      <c r="BK159" s="183">
        <f>ROUND(I159*H159,2)</f>
        <v>0</v>
      </c>
      <c r="BL159" s="16" t="s">
        <v>144</v>
      </c>
      <c r="BM159" s="182" t="s">
        <v>752</v>
      </c>
    </row>
    <row r="160" s="13" customFormat="1">
      <c r="A160" s="13"/>
      <c r="B160" s="195"/>
      <c r="C160" s="13"/>
      <c r="D160" s="196" t="s">
        <v>196</v>
      </c>
      <c r="E160" s="197" t="s">
        <v>1</v>
      </c>
      <c r="F160" s="198" t="s">
        <v>753</v>
      </c>
      <c r="G160" s="13"/>
      <c r="H160" s="199">
        <v>0.017000000000000001</v>
      </c>
      <c r="I160" s="200"/>
      <c r="J160" s="13"/>
      <c r="K160" s="13"/>
      <c r="L160" s="195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196</v>
      </c>
      <c r="AU160" s="197" t="s">
        <v>85</v>
      </c>
      <c r="AV160" s="13" t="s">
        <v>85</v>
      </c>
      <c r="AW160" s="13" t="s">
        <v>32</v>
      </c>
      <c r="AX160" s="13" t="s">
        <v>83</v>
      </c>
      <c r="AY160" s="197" t="s">
        <v>139</v>
      </c>
    </row>
    <row r="161" s="2" customFormat="1" ht="16.5" customHeight="1">
      <c r="A161" s="35"/>
      <c r="B161" s="170"/>
      <c r="C161" s="171" t="s">
        <v>88</v>
      </c>
      <c r="D161" s="171" t="s">
        <v>140</v>
      </c>
      <c r="E161" s="172" t="s">
        <v>261</v>
      </c>
      <c r="F161" s="173" t="s">
        <v>262</v>
      </c>
      <c r="G161" s="174" t="s">
        <v>219</v>
      </c>
      <c r="H161" s="175">
        <v>0.055</v>
      </c>
      <c r="I161" s="176"/>
      <c r="J161" s="177">
        <f>ROUND(I161*H161,2)</f>
        <v>0</v>
      </c>
      <c r="K161" s="173" t="s">
        <v>194</v>
      </c>
      <c r="L161" s="36"/>
      <c r="M161" s="178" t="s">
        <v>1</v>
      </c>
      <c r="N161" s="179" t="s">
        <v>41</v>
      </c>
      <c r="O161" s="74"/>
      <c r="P161" s="180">
        <f>O161*H161</f>
        <v>0</v>
      </c>
      <c r="Q161" s="180">
        <v>1.06277</v>
      </c>
      <c r="R161" s="180">
        <f>Q161*H161</f>
        <v>0.05845235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144</v>
      </c>
      <c r="AT161" s="182" t="s">
        <v>140</v>
      </c>
      <c r="AU161" s="182" t="s">
        <v>85</v>
      </c>
      <c r="AY161" s="16" t="s">
        <v>139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83</v>
      </c>
      <c r="BK161" s="183">
        <f>ROUND(I161*H161,2)</f>
        <v>0</v>
      </c>
      <c r="BL161" s="16" t="s">
        <v>144</v>
      </c>
      <c r="BM161" s="182" t="s">
        <v>754</v>
      </c>
    </row>
    <row r="162" s="13" customFormat="1">
      <c r="A162" s="13"/>
      <c r="B162" s="195"/>
      <c r="C162" s="13"/>
      <c r="D162" s="196" t="s">
        <v>196</v>
      </c>
      <c r="E162" s="197" t="s">
        <v>1</v>
      </c>
      <c r="F162" s="198" t="s">
        <v>755</v>
      </c>
      <c r="G162" s="13"/>
      <c r="H162" s="199">
        <v>0.055</v>
      </c>
      <c r="I162" s="200"/>
      <c r="J162" s="13"/>
      <c r="K162" s="13"/>
      <c r="L162" s="195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7" t="s">
        <v>196</v>
      </c>
      <c r="AU162" s="197" t="s">
        <v>85</v>
      </c>
      <c r="AV162" s="13" t="s">
        <v>85</v>
      </c>
      <c r="AW162" s="13" t="s">
        <v>32</v>
      </c>
      <c r="AX162" s="13" t="s">
        <v>83</v>
      </c>
      <c r="AY162" s="197" t="s">
        <v>139</v>
      </c>
    </row>
    <row r="163" s="2" customFormat="1" ht="33" customHeight="1">
      <c r="A163" s="35"/>
      <c r="B163" s="170"/>
      <c r="C163" s="171" t="s">
        <v>247</v>
      </c>
      <c r="D163" s="171" t="s">
        <v>140</v>
      </c>
      <c r="E163" s="172" t="s">
        <v>756</v>
      </c>
      <c r="F163" s="173" t="s">
        <v>757</v>
      </c>
      <c r="G163" s="174" t="s">
        <v>234</v>
      </c>
      <c r="H163" s="175">
        <v>4.7999999999999998</v>
      </c>
      <c r="I163" s="176"/>
      <c r="J163" s="177">
        <f>ROUND(I163*H163,2)</f>
        <v>0</v>
      </c>
      <c r="K163" s="173" t="s">
        <v>194</v>
      </c>
      <c r="L163" s="36"/>
      <c r="M163" s="178" t="s">
        <v>1</v>
      </c>
      <c r="N163" s="179" t="s">
        <v>41</v>
      </c>
      <c r="O163" s="74"/>
      <c r="P163" s="180">
        <f>O163*H163</f>
        <v>0</v>
      </c>
      <c r="Q163" s="180">
        <v>0.50100999999999996</v>
      </c>
      <c r="R163" s="180">
        <f>Q163*H163</f>
        <v>2.4048479999999999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144</v>
      </c>
      <c r="AT163" s="182" t="s">
        <v>140</v>
      </c>
      <c r="AU163" s="182" t="s">
        <v>85</v>
      </c>
      <c r="AY163" s="16" t="s">
        <v>139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83</v>
      </c>
      <c r="BK163" s="183">
        <f>ROUND(I163*H163,2)</f>
        <v>0</v>
      </c>
      <c r="BL163" s="16" t="s">
        <v>144</v>
      </c>
      <c r="BM163" s="182" t="s">
        <v>758</v>
      </c>
    </row>
    <row r="164" s="13" customFormat="1">
      <c r="A164" s="13"/>
      <c r="B164" s="195"/>
      <c r="C164" s="13"/>
      <c r="D164" s="196" t="s">
        <v>196</v>
      </c>
      <c r="E164" s="197" t="s">
        <v>1</v>
      </c>
      <c r="F164" s="198" t="s">
        <v>759</v>
      </c>
      <c r="G164" s="13"/>
      <c r="H164" s="199">
        <v>4.7999999999999998</v>
      </c>
      <c r="I164" s="200"/>
      <c r="J164" s="13"/>
      <c r="K164" s="13"/>
      <c r="L164" s="195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196</v>
      </c>
      <c r="AU164" s="197" t="s">
        <v>85</v>
      </c>
      <c r="AV164" s="13" t="s">
        <v>85</v>
      </c>
      <c r="AW164" s="13" t="s">
        <v>32</v>
      </c>
      <c r="AX164" s="13" t="s">
        <v>83</v>
      </c>
      <c r="AY164" s="197" t="s">
        <v>139</v>
      </c>
    </row>
    <row r="165" s="2" customFormat="1" ht="24.15" customHeight="1">
      <c r="A165" s="35"/>
      <c r="B165" s="170"/>
      <c r="C165" s="171" t="s">
        <v>8</v>
      </c>
      <c r="D165" s="171" t="s">
        <v>140</v>
      </c>
      <c r="E165" s="172" t="s">
        <v>294</v>
      </c>
      <c r="F165" s="173" t="s">
        <v>295</v>
      </c>
      <c r="G165" s="174" t="s">
        <v>219</v>
      </c>
      <c r="H165" s="175">
        <v>0.035999999999999997</v>
      </c>
      <c r="I165" s="176"/>
      <c r="J165" s="177">
        <f>ROUND(I165*H165,2)</f>
        <v>0</v>
      </c>
      <c r="K165" s="173" t="s">
        <v>194</v>
      </c>
      <c r="L165" s="36"/>
      <c r="M165" s="178" t="s">
        <v>1</v>
      </c>
      <c r="N165" s="179" t="s">
        <v>41</v>
      </c>
      <c r="O165" s="74"/>
      <c r="P165" s="180">
        <f>O165*H165</f>
        <v>0</v>
      </c>
      <c r="Q165" s="180">
        <v>1.0593999999999999</v>
      </c>
      <c r="R165" s="180">
        <f>Q165*H165</f>
        <v>0.038138399999999996</v>
      </c>
      <c r="S165" s="180">
        <v>0</v>
      </c>
      <c r="T165" s="18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2" t="s">
        <v>144</v>
      </c>
      <c r="AT165" s="182" t="s">
        <v>140</v>
      </c>
      <c r="AU165" s="182" t="s">
        <v>85</v>
      </c>
      <c r="AY165" s="16" t="s">
        <v>139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83</v>
      </c>
      <c r="BK165" s="183">
        <f>ROUND(I165*H165,2)</f>
        <v>0</v>
      </c>
      <c r="BL165" s="16" t="s">
        <v>144</v>
      </c>
      <c r="BM165" s="182" t="s">
        <v>760</v>
      </c>
    </row>
    <row r="166" s="13" customFormat="1">
      <c r="A166" s="13"/>
      <c r="B166" s="195"/>
      <c r="C166" s="13"/>
      <c r="D166" s="196" t="s">
        <v>196</v>
      </c>
      <c r="E166" s="197" t="s">
        <v>1</v>
      </c>
      <c r="F166" s="198" t="s">
        <v>761</v>
      </c>
      <c r="G166" s="13"/>
      <c r="H166" s="199">
        <v>0.035999999999999997</v>
      </c>
      <c r="I166" s="200"/>
      <c r="J166" s="13"/>
      <c r="K166" s="13"/>
      <c r="L166" s="195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7" t="s">
        <v>196</v>
      </c>
      <c r="AU166" s="197" t="s">
        <v>85</v>
      </c>
      <c r="AV166" s="13" t="s">
        <v>85</v>
      </c>
      <c r="AW166" s="13" t="s">
        <v>32</v>
      </c>
      <c r="AX166" s="13" t="s">
        <v>83</v>
      </c>
      <c r="AY166" s="197" t="s">
        <v>139</v>
      </c>
    </row>
    <row r="167" s="11" customFormat="1" ht="22.8" customHeight="1">
      <c r="A167" s="11"/>
      <c r="B167" s="159"/>
      <c r="C167" s="11"/>
      <c r="D167" s="160" t="s">
        <v>75</v>
      </c>
      <c r="E167" s="193" t="s">
        <v>149</v>
      </c>
      <c r="F167" s="193" t="s">
        <v>762</v>
      </c>
      <c r="G167" s="11"/>
      <c r="H167" s="11"/>
      <c r="I167" s="162"/>
      <c r="J167" s="194">
        <f>BK167</f>
        <v>0</v>
      </c>
      <c r="K167" s="11"/>
      <c r="L167" s="159"/>
      <c r="M167" s="164"/>
      <c r="N167" s="165"/>
      <c r="O167" s="165"/>
      <c r="P167" s="166">
        <f>SUM(P168:P219)</f>
        <v>0</v>
      </c>
      <c r="Q167" s="165"/>
      <c r="R167" s="166">
        <f>SUM(R168:R219)</f>
        <v>24.531456920000007</v>
      </c>
      <c r="S167" s="165"/>
      <c r="T167" s="167">
        <f>SUM(T168:T219)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160" t="s">
        <v>83</v>
      </c>
      <c r="AT167" s="168" t="s">
        <v>75</v>
      </c>
      <c r="AU167" s="168" t="s">
        <v>83</v>
      </c>
      <c r="AY167" s="160" t="s">
        <v>139</v>
      </c>
      <c r="BK167" s="169">
        <f>SUM(BK168:BK219)</f>
        <v>0</v>
      </c>
    </row>
    <row r="168" s="2" customFormat="1" ht="24.15" customHeight="1">
      <c r="A168" s="35"/>
      <c r="B168" s="170"/>
      <c r="C168" s="171" t="s">
        <v>256</v>
      </c>
      <c r="D168" s="171" t="s">
        <v>140</v>
      </c>
      <c r="E168" s="172" t="s">
        <v>763</v>
      </c>
      <c r="F168" s="173" t="s">
        <v>764</v>
      </c>
      <c r="G168" s="174" t="s">
        <v>234</v>
      </c>
      <c r="H168" s="175">
        <v>1.9379999999999999</v>
      </c>
      <c r="I168" s="176"/>
      <c r="J168" s="177">
        <f>ROUND(I168*H168,2)</f>
        <v>0</v>
      </c>
      <c r="K168" s="173" t="s">
        <v>194</v>
      </c>
      <c r="L168" s="36"/>
      <c r="M168" s="178" t="s">
        <v>1</v>
      </c>
      <c r="N168" s="179" t="s">
        <v>41</v>
      </c>
      <c r="O168" s="74"/>
      <c r="P168" s="180">
        <f>O168*H168</f>
        <v>0</v>
      </c>
      <c r="Q168" s="180">
        <v>0.28867999999999999</v>
      </c>
      <c r="R168" s="180">
        <f>Q168*H168</f>
        <v>0.55946183999999999</v>
      </c>
      <c r="S168" s="180">
        <v>0</v>
      </c>
      <c r="T168" s="18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2" t="s">
        <v>144</v>
      </c>
      <c r="AT168" s="182" t="s">
        <v>140</v>
      </c>
      <c r="AU168" s="182" t="s">
        <v>85</v>
      </c>
      <c r="AY168" s="16" t="s">
        <v>139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83</v>
      </c>
      <c r="BK168" s="183">
        <f>ROUND(I168*H168,2)</f>
        <v>0</v>
      </c>
      <c r="BL168" s="16" t="s">
        <v>144</v>
      </c>
      <c r="BM168" s="182" t="s">
        <v>765</v>
      </c>
    </row>
    <row r="169" s="13" customFormat="1">
      <c r="A169" s="13"/>
      <c r="B169" s="195"/>
      <c r="C169" s="13"/>
      <c r="D169" s="196" t="s">
        <v>196</v>
      </c>
      <c r="E169" s="197" t="s">
        <v>1</v>
      </c>
      <c r="F169" s="198" t="s">
        <v>766</v>
      </c>
      <c r="G169" s="13"/>
      <c r="H169" s="199">
        <v>1.9379999999999999</v>
      </c>
      <c r="I169" s="200"/>
      <c r="J169" s="13"/>
      <c r="K169" s="13"/>
      <c r="L169" s="195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7" t="s">
        <v>196</v>
      </c>
      <c r="AU169" s="197" t="s">
        <v>85</v>
      </c>
      <c r="AV169" s="13" t="s">
        <v>85</v>
      </c>
      <c r="AW169" s="13" t="s">
        <v>32</v>
      </c>
      <c r="AX169" s="13" t="s">
        <v>83</v>
      </c>
      <c r="AY169" s="197" t="s">
        <v>139</v>
      </c>
    </row>
    <row r="170" s="2" customFormat="1" ht="24.15" customHeight="1">
      <c r="A170" s="35"/>
      <c r="B170" s="170"/>
      <c r="C170" s="171" t="s">
        <v>260</v>
      </c>
      <c r="D170" s="171" t="s">
        <v>140</v>
      </c>
      <c r="E170" s="172" t="s">
        <v>767</v>
      </c>
      <c r="F170" s="173" t="s">
        <v>768</v>
      </c>
      <c r="G170" s="174" t="s">
        <v>234</v>
      </c>
      <c r="H170" s="175">
        <v>4.4800000000000004</v>
      </c>
      <c r="I170" s="176"/>
      <c r="J170" s="177">
        <f>ROUND(I170*H170,2)</f>
        <v>0</v>
      </c>
      <c r="K170" s="173" t="s">
        <v>194</v>
      </c>
      <c r="L170" s="36"/>
      <c r="M170" s="178" t="s">
        <v>1</v>
      </c>
      <c r="N170" s="179" t="s">
        <v>41</v>
      </c>
      <c r="O170" s="74"/>
      <c r="P170" s="180">
        <f>O170*H170</f>
        <v>0</v>
      </c>
      <c r="Q170" s="180">
        <v>0.4708</v>
      </c>
      <c r="R170" s="180">
        <f>Q170*H170</f>
        <v>2.1091840000000004</v>
      </c>
      <c r="S170" s="180">
        <v>0</v>
      </c>
      <c r="T170" s="18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2" t="s">
        <v>144</v>
      </c>
      <c r="AT170" s="182" t="s">
        <v>140</v>
      </c>
      <c r="AU170" s="182" t="s">
        <v>85</v>
      </c>
      <c r="AY170" s="16" t="s">
        <v>139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83</v>
      </c>
      <c r="BK170" s="183">
        <f>ROUND(I170*H170,2)</f>
        <v>0</v>
      </c>
      <c r="BL170" s="16" t="s">
        <v>144</v>
      </c>
      <c r="BM170" s="182" t="s">
        <v>769</v>
      </c>
    </row>
    <row r="171" s="13" customFormat="1">
      <c r="A171" s="13"/>
      <c r="B171" s="195"/>
      <c r="C171" s="13"/>
      <c r="D171" s="196" t="s">
        <v>196</v>
      </c>
      <c r="E171" s="197" t="s">
        <v>1</v>
      </c>
      <c r="F171" s="198" t="s">
        <v>770</v>
      </c>
      <c r="G171" s="13"/>
      <c r="H171" s="199">
        <v>4.4800000000000004</v>
      </c>
      <c r="I171" s="200"/>
      <c r="J171" s="13"/>
      <c r="K171" s="13"/>
      <c r="L171" s="195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7" t="s">
        <v>196</v>
      </c>
      <c r="AU171" s="197" t="s">
        <v>85</v>
      </c>
      <c r="AV171" s="13" t="s">
        <v>85</v>
      </c>
      <c r="AW171" s="13" t="s">
        <v>32</v>
      </c>
      <c r="AX171" s="13" t="s">
        <v>83</v>
      </c>
      <c r="AY171" s="197" t="s">
        <v>139</v>
      </c>
    </row>
    <row r="172" s="2" customFormat="1" ht="33" customHeight="1">
      <c r="A172" s="35"/>
      <c r="B172" s="170"/>
      <c r="C172" s="171" t="s">
        <v>265</v>
      </c>
      <c r="D172" s="171" t="s">
        <v>140</v>
      </c>
      <c r="E172" s="172" t="s">
        <v>771</v>
      </c>
      <c r="F172" s="173" t="s">
        <v>772</v>
      </c>
      <c r="G172" s="174" t="s">
        <v>234</v>
      </c>
      <c r="H172" s="175">
        <v>0.089999999999999997</v>
      </c>
      <c r="I172" s="176"/>
      <c r="J172" s="177">
        <f>ROUND(I172*H172,2)</f>
        <v>0</v>
      </c>
      <c r="K172" s="173" t="s">
        <v>194</v>
      </c>
      <c r="L172" s="36"/>
      <c r="M172" s="178" t="s">
        <v>1</v>
      </c>
      <c r="N172" s="179" t="s">
        <v>41</v>
      </c>
      <c r="O172" s="74"/>
      <c r="P172" s="180">
        <f>O172*H172</f>
        <v>0</v>
      </c>
      <c r="Q172" s="180">
        <v>0.1774</v>
      </c>
      <c r="R172" s="180">
        <f>Q172*H172</f>
        <v>0.015966000000000001</v>
      </c>
      <c r="S172" s="180">
        <v>0</v>
      </c>
      <c r="T172" s="18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2" t="s">
        <v>144</v>
      </c>
      <c r="AT172" s="182" t="s">
        <v>140</v>
      </c>
      <c r="AU172" s="182" t="s">
        <v>85</v>
      </c>
      <c r="AY172" s="16" t="s">
        <v>139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83</v>
      </c>
      <c r="BK172" s="183">
        <f>ROUND(I172*H172,2)</f>
        <v>0</v>
      </c>
      <c r="BL172" s="16" t="s">
        <v>144</v>
      </c>
      <c r="BM172" s="182" t="s">
        <v>773</v>
      </c>
    </row>
    <row r="173" s="13" customFormat="1">
      <c r="A173" s="13"/>
      <c r="B173" s="195"/>
      <c r="C173" s="13"/>
      <c r="D173" s="196" t="s">
        <v>196</v>
      </c>
      <c r="E173" s="197" t="s">
        <v>1</v>
      </c>
      <c r="F173" s="198" t="s">
        <v>774</v>
      </c>
      <c r="G173" s="13"/>
      <c r="H173" s="199">
        <v>0.089999999999999997</v>
      </c>
      <c r="I173" s="200"/>
      <c r="J173" s="13"/>
      <c r="K173" s="13"/>
      <c r="L173" s="195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7" t="s">
        <v>196</v>
      </c>
      <c r="AU173" s="197" t="s">
        <v>85</v>
      </c>
      <c r="AV173" s="13" t="s">
        <v>85</v>
      </c>
      <c r="AW173" s="13" t="s">
        <v>32</v>
      </c>
      <c r="AX173" s="13" t="s">
        <v>83</v>
      </c>
      <c r="AY173" s="197" t="s">
        <v>139</v>
      </c>
    </row>
    <row r="174" s="2" customFormat="1" ht="33" customHeight="1">
      <c r="A174" s="35"/>
      <c r="B174" s="170"/>
      <c r="C174" s="171" t="s">
        <v>272</v>
      </c>
      <c r="D174" s="171" t="s">
        <v>140</v>
      </c>
      <c r="E174" s="172" t="s">
        <v>775</v>
      </c>
      <c r="F174" s="173" t="s">
        <v>776</v>
      </c>
      <c r="G174" s="174" t="s">
        <v>155</v>
      </c>
      <c r="H174" s="175">
        <v>3</v>
      </c>
      <c r="I174" s="176"/>
      <c r="J174" s="177">
        <f>ROUND(I174*H174,2)</f>
        <v>0</v>
      </c>
      <c r="K174" s="173" t="s">
        <v>194</v>
      </c>
      <c r="L174" s="36"/>
      <c r="M174" s="178" t="s">
        <v>1</v>
      </c>
      <c r="N174" s="179" t="s">
        <v>41</v>
      </c>
      <c r="O174" s="74"/>
      <c r="P174" s="180">
        <f>O174*H174</f>
        <v>0</v>
      </c>
      <c r="Q174" s="180">
        <v>0.026280000000000001</v>
      </c>
      <c r="R174" s="180">
        <f>Q174*H174</f>
        <v>0.078840000000000007</v>
      </c>
      <c r="S174" s="180">
        <v>0</v>
      </c>
      <c r="T174" s="18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2" t="s">
        <v>144</v>
      </c>
      <c r="AT174" s="182" t="s">
        <v>140</v>
      </c>
      <c r="AU174" s="182" t="s">
        <v>85</v>
      </c>
      <c r="AY174" s="16" t="s">
        <v>139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6" t="s">
        <v>83</v>
      </c>
      <c r="BK174" s="183">
        <f>ROUND(I174*H174,2)</f>
        <v>0</v>
      </c>
      <c r="BL174" s="16" t="s">
        <v>144</v>
      </c>
      <c r="BM174" s="182" t="s">
        <v>777</v>
      </c>
    </row>
    <row r="175" s="13" customFormat="1">
      <c r="A175" s="13"/>
      <c r="B175" s="195"/>
      <c r="C175" s="13"/>
      <c r="D175" s="196" t="s">
        <v>196</v>
      </c>
      <c r="E175" s="197" t="s">
        <v>1</v>
      </c>
      <c r="F175" s="198" t="s">
        <v>778</v>
      </c>
      <c r="G175" s="13"/>
      <c r="H175" s="199">
        <v>1</v>
      </c>
      <c r="I175" s="200"/>
      <c r="J175" s="13"/>
      <c r="K175" s="13"/>
      <c r="L175" s="195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196</v>
      </c>
      <c r="AU175" s="197" t="s">
        <v>85</v>
      </c>
      <c r="AV175" s="13" t="s">
        <v>85</v>
      </c>
      <c r="AW175" s="13" t="s">
        <v>32</v>
      </c>
      <c r="AX175" s="13" t="s">
        <v>76</v>
      </c>
      <c r="AY175" s="197" t="s">
        <v>139</v>
      </c>
    </row>
    <row r="176" s="13" customFormat="1">
      <c r="A176" s="13"/>
      <c r="B176" s="195"/>
      <c r="C176" s="13"/>
      <c r="D176" s="196" t="s">
        <v>196</v>
      </c>
      <c r="E176" s="197" t="s">
        <v>1</v>
      </c>
      <c r="F176" s="198" t="s">
        <v>779</v>
      </c>
      <c r="G176" s="13"/>
      <c r="H176" s="199">
        <v>2</v>
      </c>
      <c r="I176" s="200"/>
      <c r="J176" s="13"/>
      <c r="K176" s="13"/>
      <c r="L176" s="195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196</v>
      </c>
      <c r="AU176" s="197" t="s">
        <v>85</v>
      </c>
      <c r="AV176" s="13" t="s">
        <v>85</v>
      </c>
      <c r="AW176" s="13" t="s">
        <v>32</v>
      </c>
      <c r="AX176" s="13" t="s">
        <v>76</v>
      </c>
      <c r="AY176" s="197" t="s">
        <v>139</v>
      </c>
    </row>
    <row r="177" s="2" customFormat="1" ht="24.15" customHeight="1">
      <c r="A177" s="35"/>
      <c r="B177" s="170"/>
      <c r="C177" s="171" t="s">
        <v>279</v>
      </c>
      <c r="D177" s="171" t="s">
        <v>140</v>
      </c>
      <c r="E177" s="172" t="s">
        <v>780</v>
      </c>
      <c r="F177" s="173" t="s">
        <v>781</v>
      </c>
      <c r="G177" s="174" t="s">
        <v>219</v>
      </c>
      <c r="H177" s="175">
        <v>0.031</v>
      </c>
      <c r="I177" s="176"/>
      <c r="J177" s="177">
        <f>ROUND(I177*H177,2)</f>
        <v>0</v>
      </c>
      <c r="K177" s="173" t="s">
        <v>194</v>
      </c>
      <c r="L177" s="36"/>
      <c r="M177" s="178" t="s">
        <v>1</v>
      </c>
      <c r="N177" s="179" t="s">
        <v>41</v>
      </c>
      <c r="O177" s="74"/>
      <c r="P177" s="180">
        <f>O177*H177</f>
        <v>0</v>
      </c>
      <c r="Q177" s="180">
        <v>1.0900000000000001</v>
      </c>
      <c r="R177" s="180">
        <f>Q177*H177</f>
        <v>0.033790000000000001</v>
      </c>
      <c r="S177" s="180">
        <v>0</v>
      </c>
      <c r="T177" s="18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2" t="s">
        <v>144</v>
      </c>
      <c r="AT177" s="182" t="s">
        <v>140</v>
      </c>
      <c r="AU177" s="182" t="s">
        <v>85</v>
      </c>
      <c r="AY177" s="16" t="s">
        <v>139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83</v>
      </c>
      <c r="BK177" s="183">
        <f>ROUND(I177*H177,2)</f>
        <v>0</v>
      </c>
      <c r="BL177" s="16" t="s">
        <v>144</v>
      </c>
      <c r="BM177" s="182" t="s">
        <v>782</v>
      </c>
    </row>
    <row r="178" s="13" customFormat="1">
      <c r="A178" s="13"/>
      <c r="B178" s="195"/>
      <c r="C178" s="13"/>
      <c r="D178" s="196" t="s">
        <v>196</v>
      </c>
      <c r="E178" s="197" t="s">
        <v>1</v>
      </c>
      <c r="F178" s="198" t="s">
        <v>783</v>
      </c>
      <c r="G178" s="13"/>
      <c r="H178" s="199">
        <v>0.031</v>
      </c>
      <c r="I178" s="200"/>
      <c r="J178" s="13"/>
      <c r="K178" s="13"/>
      <c r="L178" s="195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7" t="s">
        <v>196</v>
      </c>
      <c r="AU178" s="197" t="s">
        <v>85</v>
      </c>
      <c r="AV178" s="13" t="s">
        <v>85</v>
      </c>
      <c r="AW178" s="13" t="s">
        <v>32</v>
      </c>
      <c r="AX178" s="13" t="s">
        <v>83</v>
      </c>
      <c r="AY178" s="197" t="s">
        <v>139</v>
      </c>
    </row>
    <row r="179" s="2" customFormat="1" ht="24.15" customHeight="1">
      <c r="A179" s="35"/>
      <c r="B179" s="170"/>
      <c r="C179" s="171" t="s">
        <v>283</v>
      </c>
      <c r="D179" s="171" t="s">
        <v>140</v>
      </c>
      <c r="E179" s="172" t="s">
        <v>784</v>
      </c>
      <c r="F179" s="173" t="s">
        <v>785</v>
      </c>
      <c r="G179" s="174" t="s">
        <v>219</v>
      </c>
      <c r="H179" s="175">
        <v>0.247</v>
      </c>
      <c r="I179" s="176"/>
      <c r="J179" s="177">
        <f>ROUND(I179*H179,2)</f>
        <v>0</v>
      </c>
      <c r="K179" s="173" t="s">
        <v>194</v>
      </c>
      <c r="L179" s="36"/>
      <c r="M179" s="178" t="s">
        <v>1</v>
      </c>
      <c r="N179" s="179" t="s">
        <v>41</v>
      </c>
      <c r="O179" s="74"/>
      <c r="P179" s="180">
        <f>O179*H179</f>
        <v>0</v>
      </c>
      <c r="Q179" s="180">
        <v>1.0900000000000001</v>
      </c>
      <c r="R179" s="180">
        <f>Q179*H179</f>
        <v>0.26923000000000002</v>
      </c>
      <c r="S179" s="180">
        <v>0</v>
      </c>
      <c r="T179" s="18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2" t="s">
        <v>144</v>
      </c>
      <c r="AT179" s="182" t="s">
        <v>140</v>
      </c>
      <c r="AU179" s="182" t="s">
        <v>85</v>
      </c>
      <c r="AY179" s="16" t="s">
        <v>139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6" t="s">
        <v>83</v>
      </c>
      <c r="BK179" s="183">
        <f>ROUND(I179*H179,2)</f>
        <v>0</v>
      </c>
      <c r="BL179" s="16" t="s">
        <v>144</v>
      </c>
      <c r="BM179" s="182" t="s">
        <v>786</v>
      </c>
    </row>
    <row r="180" s="13" customFormat="1">
      <c r="A180" s="13"/>
      <c r="B180" s="195"/>
      <c r="C180" s="13"/>
      <c r="D180" s="196" t="s">
        <v>196</v>
      </c>
      <c r="E180" s="197" t="s">
        <v>1</v>
      </c>
      <c r="F180" s="198" t="s">
        <v>787</v>
      </c>
      <c r="G180" s="13"/>
      <c r="H180" s="199">
        <v>0.037999999999999999</v>
      </c>
      <c r="I180" s="200"/>
      <c r="J180" s="13"/>
      <c r="K180" s="13"/>
      <c r="L180" s="195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196</v>
      </c>
      <c r="AU180" s="197" t="s">
        <v>85</v>
      </c>
      <c r="AV180" s="13" t="s">
        <v>85</v>
      </c>
      <c r="AW180" s="13" t="s">
        <v>32</v>
      </c>
      <c r="AX180" s="13" t="s">
        <v>76</v>
      </c>
      <c r="AY180" s="197" t="s">
        <v>139</v>
      </c>
    </row>
    <row r="181" s="13" customFormat="1">
      <c r="A181" s="13"/>
      <c r="B181" s="195"/>
      <c r="C181" s="13"/>
      <c r="D181" s="196" t="s">
        <v>196</v>
      </c>
      <c r="E181" s="197" t="s">
        <v>1</v>
      </c>
      <c r="F181" s="198" t="s">
        <v>788</v>
      </c>
      <c r="G181" s="13"/>
      <c r="H181" s="199">
        <v>0.13300000000000001</v>
      </c>
      <c r="I181" s="200"/>
      <c r="J181" s="13"/>
      <c r="K181" s="13"/>
      <c r="L181" s="195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7" t="s">
        <v>196</v>
      </c>
      <c r="AU181" s="197" t="s">
        <v>85</v>
      </c>
      <c r="AV181" s="13" t="s">
        <v>85</v>
      </c>
      <c r="AW181" s="13" t="s">
        <v>32</v>
      </c>
      <c r="AX181" s="13" t="s">
        <v>76</v>
      </c>
      <c r="AY181" s="197" t="s">
        <v>139</v>
      </c>
    </row>
    <row r="182" s="13" customFormat="1">
      <c r="A182" s="13"/>
      <c r="B182" s="195"/>
      <c r="C182" s="13"/>
      <c r="D182" s="196" t="s">
        <v>196</v>
      </c>
      <c r="E182" s="197" t="s">
        <v>1</v>
      </c>
      <c r="F182" s="198" t="s">
        <v>789</v>
      </c>
      <c r="G182" s="13"/>
      <c r="H182" s="199">
        <v>0.075999999999999998</v>
      </c>
      <c r="I182" s="200"/>
      <c r="J182" s="13"/>
      <c r="K182" s="13"/>
      <c r="L182" s="195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7" t="s">
        <v>196</v>
      </c>
      <c r="AU182" s="197" t="s">
        <v>85</v>
      </c>
      <c r="AV182" s="13" t="s">
        <v>85</v>
      </c>
      <c r="AW182" s="13" t="s">
        <v>32</v>
      </c>
      <c r="AX182" s="13" t="s">
        <v>76</v>
      </c>
      <c r="AY182" s="197" t="s">
        <v>139</v>
      </c>
    </row>
    <row r="183" s="2" customFormat="1" ht="24.15" customHeight="1">
      <c r="A183" s="35"/>
      <c r="B183" s="170"/>
      <c r="C183" s="171" t="s">
        <v>288</v>
      </c>
      <c r="D183" s="171" t="s">
        <v>140</v>
      </c>
      <c r="E183" s="172" t="s">
        <v>790</v>
      </c>
      <c r="F183" s="173" t="s">
        <v>791</v>
      </c>
      <c r="G183" s="174" t="s">
        <v>234</v>
      </c>
      <c r="H183" s="175">
        <v>1.8500000000000001</v>
      </c>
      <c r="I183" s="176"/>
      <c r="J183" s="177">
        <f>ROUND(I183*H183,2)</f>
        <v>0</v>
      </c>
      <c r="K183" s="173" t="s">
        <v>194</v>
      </c>
      <c r="L183" s="36"/>
      <c r="M183" s="178" t="s">
        <v>1</v>
      </c>
      <c r="N183" s="179" t="s">
        <v>41</v>
      </c>
      <c r="O183" s="74"/>
      <c r="P183" s="180">
        <f>O183*H183</f>
        <v>0</v>
      </c>
      <c r="Q183" s="180">
        <v>0.068479999999999999</v>
      </c>
      <c r="R183" s="180">
        <f>Q183*H183</f>
        <v>0.126688</v>
      </c>
      <c r="S183" s="180">
        <v>0</v>
      </c>
      <c r="T183" s="18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2" t="s">
        <v>144</v>
      </c>
      <c r="AT183" s="182" t="s">
        <v>140</v>
      </c>
      <c r="AU183" s="182" t="s">
        <v>85</v>
      </c>
      <c r="AY183" s="16" t="s">
        <v>139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6" t="s">
        <v>83</v>
      </c>
      <c r="BK183" s="183">
        <f>ROUND(I183*H183,2)</f>
        <v>0</v>
      </c>
      <c r="BL183" s="16" t="s">
        <v>144</v>
      </c>
      <c r="BM183" s="182" t="s">
        <v>792</v>
      </c>
    </row>
    <row r="184" s="13" customFormat="1">
      <c r="A184" s="13"/>
      <c r="B184" s="195"/>
      <c r="C184" s="13"/>
      <c r="D184" s="196" t="s">
        <v>196</v>
      </c>
      <c r="E184" s="197" t="s">
        <v>1</v>
      </c>
      <c r="F184" s="198" t="s">
        <v>793</v>
      </c>
      <c r="G184" s="13"/>
      <c r="H184" s="199">
        <v>1.8500000000000001</v>
      </c>
      <c r="I184" s="200"/>
      <c r="J184" s="13"/>
      <c r="K184" s="13"/>
      <c r="L184" s="195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7" t="s">
        <v>196</v>
      </c>
      <c r="AU184" s="197" t="s">
        <v>85</v>
      </c>
      <c r="AV184" s="13" t="s">
        <v>85</v>
      </c>
      <c r="AW184" s="13" t="s">
        <v>32</v>
      </c>
      <c r="AX184" s="13" t="s">
        <v>83</v>
      </c>
      <c r="AY184" s="197" t="s">
        <v>139</v>
      </c>
    </row>
    <row r="185" s="2" customFormat="1" ht="33" customHeight="1">
      <c r="A185" s="35"/>
      <c r="B185" s="170"/>
      <c r="C185" s="171" t="s">
        <v>100</v>
      </c>
      <c r="D185" s="171" t="s">
        <v>140</v>
      </c>
      <c r="E185" s="172" t="s">
        <v>794</v>
      </c>
      <c r="F185" s="173" t="s">
        <v>795</v>
      </c>
      <c r="G185" s="174" t="s">
        <v>234</v>
      </c>
      <c r="H185" s="175">
        <v>28.239999999999998</v>
      </c>
      <c r="I185" s="176"/>
      <c r="J185" s="177">
        <f>ROUND(I185*H185,2)</f>
        <v>0</v>
      </c>
      <c r="K185" s="173" t="s">
        <v>194</v>
      </c>
      <c r="L185" s="36"/>
      <c r="M185" s="178" t="s">
        <v>1</v>
      </c>
      <c r="N185" s="179" t="s">
        <v>41</v>
      </c>
      <c r="O185" s="74"/>
      <c r="P185" s="180">
        <f>O185*H185</f>
        <v>0</v>
      </c>
      <c r="Q185" s="180">
        <v>0.16209000000000001</v>
      </c>
      <c r="R185" s="180">
        <f>Q185*H185</f>
        <v>4.5774216000000001</v>
      </c>
      <c r="S185" s="180">
        <v>0</v>
      </c>
      <c r="T185" s="18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2" t="s">
        <v>144</v>
      </c>
      <c r="AT185" s="182" t="s">
        <v>140</v>
      </c>
      <c r="AU185" s="182" t="s">
        <v>85</v>
      </c>
      <c r="AY185" s="16" t="s">
        <v>139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6" t="s">
        <v>83</v>
      </c>
      <c r="BK185" s="183">
        <f>ROUND(I185*H185,2)</f>
        <v>0</v>
      </c>
      <c r="BL185" s="16" t="s">
        <v>144</v>
      </c>
      <c r="BM185" s="182" t="s">
        <v>796</v>
      </c>
    </row>
    <row r="186" s="13" customFormat="1">
      <c r="A186" s="13"/>
      <c r="B186" s="195"/>
      <c r="C186" s="13"/>
      <c r="D186" s="196" t="s">
        <v>196</v>
      </c>
      <c r="E186" s="197" t="s">
        <v>1</v>
      </c>
      <c r="F186" s="198" t="s">
        <v>797</v>
      </c>
      <c r="G186" s="13"/>
      <c r="H186" s="199">
        <v>5.1200000000000001</v>
      </c>
      <c r="I186" s="200"/>
      <c r="J186" s="13"/>
      <c r="K186" s="13"/>
      <c r="L186" s="195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196</v>
      </c>
      <c r="AU186" s="197" t="s">
        <v>85</v>
      </c>
      <c r="AV186" s="13" t="s">
        <v>85</v>
      </c>
      <c r="AW186" s="13" t="s">
        <v>32</v>
      </c>
      <c r="AX186" s="13" t="s">
        <v>76</v>
      </c>
      <c r="AY186" s="197" t="s">
        <v>139</v>
      </c>
    </row>
    <row r="187" s="13" customFormat="1">
      <c r="A187" s="13"/>
      <c r="B187" s="195"/>
      <c r="C187" s="13"/>
      <c r="D187" s="196" t="s">
        <v>196</v>
      </c>
      <c r="E187" s="197" t="s">
        <v>1</v>
      </c>
      <c r="F187" s="198" t="s">
        <v>798</v>
      </c>
      <c r="G187" s="13"/>
      <c r="H187" s="199">
        <v>10.880000000000001</v>
      </c>
      <c r="I187" s="200"/>
      <c r="J187" s="13"/>
      <c r="K187" s="13"/>
      <c r="L187" s="195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196</v>
      </c>
      <c r="AU187" s="197" t="s">
        <v>85</v>
      </c>
      <c r="AV187" s="13" t="s">
        <v>85</v>
      </c>
      <c r="AW187" s="13" t="s">
        <v>32</v>
      </c>
      <c r="AX187" s="13" t="s">
        <v>76</v>
      </c>
      <c r="AY187" s="197" t="s">
        <v>139</v>
      </c>
    </row>
    <row r="188" s="13" customFormat="1">
      <c r="A188" s="13"/>
      <c r="B188" s="195"/>
      <c r="C188" s="13"/>
      <c r="D188" s="196" t="s">
        <v>196</v>
      </c>
      <c r="E188" s="197" t="s">
        <v>1</v>
      </c>
      <c r="F188" s="198" t="s">
        <v>799</v>
      </c>
      <c r="G188" s="13"/>
      <c r="H188" s="199">
        <v>2</v>
      </c>
      <c r="I188" s="200"/>
      <c r="J188" s="13"/>
      <c r="K188" s="13"/>
      <c r="L188" s="195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7" t="s">
        <v>196</v>
      </c>
      <c r="AU188" s="197" t="s">
        <v>85</v>
      </c>
      <c r="AV188" s="13" t="s">
        <v>85</v>
      </c>
      <c r="AW188" s="13" t="s">
        <v>32</v>
      </c>
      <c r="AX188" s="13" t="s">
        <v>76</v>
      </c>
      <c r="AY188" s="197" t="s">
        <v>139</v>
      </c>
    </row>
    <row r="189" s="13" customFormat="1">
      <c r="A189" s="13"/>
      <c r="B189" s="195"/>
      <c r="C189" s="13"/>
      <c r="D189" s="196" t="s">
        <v>196</v>
      </c>
      <c r="E189" s="197" t="s">
        <v>1</v>
      </c>
      <c r="F189" s="198" t="s">
        <v>800</v>
      </c>
      <c r="G189" s="13"/>
      <c r="H189" s="199">
        <v>10.24</v>
      </c>
      <c r="I189" s="200"/>
      <c r="J189" s="13"/>
      <c r="K189" s="13"/>
      <c r="L189" s="195"/>
      <c r="M189" s="201"/>
      <c r="N189" s="202"/>
      <c r="O189" s="202"/>
      <c r="P189" s="202"/>
      <c r="Q189" s="202"/>
      <c r="R189" s="202"/>
      <c r="S189" s="202"/>
      <c r="T189" s="20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7" t="s">
        <v>196</v>
      </c>
      <c r="AU189" s="197" t="s">
        <v>85</v>
      </c>
      <c r="AV189" s="13" t="s">
        <v>85</v>
      </c>
      <c r="AW189" s="13" t="s">
        <v>32</v>
      </c>
      <c r="AX189" s="13" t="s">
        <v>76</v>
      </c>
      <c r="AY189" s="197" t="s">
        <v>139</v>
      </c>
    </row>
    <row r="190" s="2" customFormat="1" ht="24.15" customHeight="1">
      <c r="A190" s="35"/>
      <c r="B190" s="170"/>
      <c r="C190" s="171" t="s">
        <v>7</v>
      </c>
      <c r="D190" s="171" t="s">
        <v>140</v>
      </c>
      <c r="E190" s="172" t="s">
        <v>801</v>
      </c>
      <c r="F190" s="173" t="s">
        <v>802</v>
      </c>
      <c r="G190" s="174" t="s">
        <v>234</v>
      </c>
      <c r="H190" s="175">
        <v>39.584000000000003</v>
      </c>
      <c r="I190" s="176"/>
      <c r="J190" s="177">
        <f>ROUND(I190*H190,2)</f>
        <v>0</v>
      </c>
      <c r="K190" s="173" t="s">
        <v>194</v>
      </c>
      <c r="L190" s="36"/>
      <c r="M190" s="178" t="s">
        <v>1</v>
      </c>
      <c r="N190" s="179" t="s">
        <v>41</v>
      </c>
      <c r="O190" s="74"/>
      <c r="P190" s="180">
        <f>O190*H190</f>
        <v>0</v>
      </c>
      <c r="Q190" s="180">
        <v>0.34200000000000003</v>
      </c>
      <c r="R190" s="180">
        <f>Q190*H190</f>
        <v>13.537728000000001</v>
      </c>
      <c r="S190" s="180">
        <v>0</v>
      </c>
      <c r="T190" s="18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2" t="s">
        <v>144</v>
      </c>
      <c r="AT190" s="182" t="s">
        <v>140</v>
      </c>
      <c r="AU190" s="182" t="s">
        <v>85</v>
      </c>
      <c r="AY190" s="16" t="s">
        <v>139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6" t="s">
        <v>83</v>
      </c>
      <c r="BK190" s="183">
        <f>ROUND(I190*H190,2)</f>
        <v>0</v>
      </c>
      <c r="BL190" s="16" t="s">
        <v>144</v>
      </c>
      <c r="BM190" s="182" t="s">
        <v>803</v>
      </c>
    </row>
    <row r="191" s="13" customFormat="1">
      <c r="A191" s="13"/>
      <c r="B191" s="195"/>
      <c r="C191" s="13"/>
      <c r="D191" s="196" t="s">
        <v>196</v>
      </c>
      <c r="E191" s="197" t="s">
        <v>1</v>
      </c>
      <c r="F191" s="198" t="s">
        <v>804</v>
      </c>
      <c r="G191" s="13"/>
      <c r="H191" s="199">
        <v>9.0239999999999991</v>
      </c>
      <c r="I191" s="200"/>
      <c r="J191" s="13"/>
      <c r="K191" s="13"/>
      <c r="L191" s="195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196</v>
      </c>
      <c r="AU191" s="197" t="s">
        <v>85</v>
      </c>
      <c r="AV191" s="13" t="s">
        <v>85</v>
      </c>
      <c r="AW191" s="13" t="s">
        <v>32</v>
      </c>
      <c r="AX191" s="13" t="s">
        <v>76</v>
      </c>
      <c r="AY191" s="197" t="s">
        <v>139</v>
      </c>
    </row>
    <row r="192" s="13" customFormat="1">
      <c r="A192" s="13"/>
      <c r="B192" s="195"/>
      <c r="C192" s="13"/>
      <c r="D192" s="196" t="s">
        <v>196</v>
      </c>
      <c r="E192" s="197" t="s">
        <v>1</v>
      </c>
      <c r="F192" s="198" t="s">
        <v>805</v>
      </c>
      <c r="G192" s="13"/>
      <c r="H192" s="199">
        <v>5.4400000000000004</v>
      </c>
      <c r="I192" s="200"/>
      <c r="J192" s="13"/>
      <c r="K192" s="13"/>
      <c r="L192" s="195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196</v>
      </c>
      <c r="AU192" s="197" t="s">
        <v>85</v>
      </c>
      <c r="AV192" s="13" t="s">
        <v>85</v>
      </c>
      <c r="AW192" s="13" t="s">
        <v>32</v>
      </c>
      <c r="AX192" s="13" t="s">
        <v>76</v>
      </c>
      <c r="AY192" s="197" t="s">
        <v>139</v>
      </c>
    </row>
    <row r="193" s="13" customFormat="1">
      <c r="A193" s="13"/>
      <c r="B193" s="195"/>
      <c r="C193" s="13"/>
      <c r="D193" s="196" t="s">
        <v>196</v>
      </c>
      <c r="E193" s="197" t="s">
        <v>1</v>
      </c>
      <c r="F193" s="198" t="s">
        <v>806</v>
      </c>
      <c r="G193" s="13"/>
      <c r="H193" s="199">
        <v>1.02</v>
      </c>
      <c r="I193" s="200"/>
      <c r="J193" s="13"/>
      <c r="K193" s="13"/>
      <c r="L193" s="195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196</v>
      </c>
      <c r="AU193" s="197" t="s">
        <v>85</v>
      </c>
      <c r="AV193" s="13" t="s">
        <v>85</v>
      </c>
      <c r="AW193" s="13" t="s">
        <v>32</v>
      </c>
      <c r="AX193" s="13" t="s">
        <v>76</v>
      </c>
      <c r="AY193" s="197" t="s">
        <v>139</v>
      </c>
    </row>
    <row r="194" s="13" customFormat="1">
      <c r="A194" s="13"/>
      <c r="B194" s="195"/>
      <c r="C194" s="13"/>
      <c r="D194" s="196" t="s">
        <v>196</v>
      </c>
      <c r="E194" s="197" t="s">
        <v>1</v>
      </c>
      <c r="F194" s="198" t="s">
        <v>807</v>
      </c>
      <c r="G194" s="13"/>
      <c r="H194" s="199">
        <v>5.1200000000000001</v>
      </c>
      <c r="I194" s="200"/>
      <c r="J194" s="13"/>
      <c r="K194" s="13"/>
      <c r="L194" s="195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196</v>
      </c>
      <c r="AU194" s="197" t="s">
        <v>85</v>
      </c>
      <c r="AV194" s="13" t="s">
        <v>85</v>
      </c>
      <c r="AW194" s="13" t="s">
        <v>32</v>
      </c>
      <c r="AX194" s="13" t="s">
        <v>76</v>
      </c>
      <c r="AY194" s="197" t="s">
        <v>139</v>
      </c>
    </row>
    <row r="195" s="13" customFormat="1">
      <c r="A195" s="13"/>
      <c r="B195" s="195"/>
      <c r="C195" s="13"/>
      <c r="D195" s="196" t="s">
        <v>196</v>
      </c>
      <c r="E195" s="197" t="s">
        <v>1</v>
      </c>
      <c r="F195" s="198" t="s">
        <v>808</v>
      </c>
      <c r="G195" s="13"/>
      <c r="H195" s="199">
        <v>20.579999999999998</v>
      </c>
      <c r="I195" s="200"/>
      <c r="J195" s="13"/>
      <c r="K195" s="13"/>
      <c r="L195" s="195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196</v>
      </c>
      <c r="AU195" s="197" t="s">
        <v>85</v>
      </c>
      <c r="AV195" s="13" t="s">
        <v>85</v>
      </c>
      <c r="AW195" s="13" t="s">
        <v>32</v>
      </c>
      <c r="AX195" s="13" t="s">
        <v>76</v>
      </c>
      <c r="AY195" s="197" t="s">
        <v>139</v>
      </c>
    </row>
    <row r="196" s="13" customFormat="1">
      <c r="A196" s="13"/>
      <c r="B196" s="195"/>
      <c r="C196" s="13"/>
      <c r="D196" s="196" t="s">
        <v>196</v>
      </c>
      <c r="E196" s="197" t="s">
        <v>1</v>
      </c>
      <c r="F196" s="198" t="s">
        <v>809</v>
      </c>
      <c r="G196" s="13"/>
      <c r="H196" s="199">
        <v>-1.6000000000000001</v>
      </c>
      <c r="I196" s="200"/>
      <c r="J196" s="13"/>
      <c r="K196" s="13"/>
      <c r="L196" s="195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7" t="s">
        <v>196</v>
      </c>
      <c r="AU196" s="197" t="s">
        <v>85</v>
      </c>
      <c r="AV196" s="13" t="s">
        <v>85</v>
      </c>
      <c r="AW196" s="13" t="s">
        <v>32</v>
      </c>
      <c r="AX196" s="13" t="s">
        <v>76</v>
      </c>
      <c r="AY196" s="197" t="s">
        <v>139</v>
      </c>
    </row>
    <row r="197" s="2" customFormat="1" ht="24.15" customHeight="1">
      <c r="A197" s="35"/>
      <c r="B197" s="170"/>
      <c r="C197" s="171" t="s">
        <v>304</v>
      </c>
      <c r="D197" s="171" t="s">
        <v>140</v>
      </c>
      <c r="E197" s="172" t="s">
        <v>810</v>
      </c>
      <c r="F197" s="173" t="s">
        <v>811</v>
      </c>
      <c r="G197" s="174" t="s">
        <v>234</v>
      </c>
      <c r="H197" s="175">
        <v>18.137</v>
      </c>
      <c r="I197" s="176"/>
      <c r="J197" s="177">
        <f>ROUND(I197*H197,2)</f>
        <v>0</v>
      </c>
      <c r="K197" s="173" t="s">
        <v>194</v>
      </c>
      <c r="L197" s="36"/>
      <c r="M197" s="178" t="s">
        <v>1</v>
      </c>
      <c r="N197" s="179" t="s">
        <v>41</v>
      </c>
      <c r="O197" s="74"/>
      <c r="P197" s="180">
        <f>O197*H197</f>
        <v>0</v>
      </c>
      <c r="Q197" s="180">
        <v>0.061719999999999997</v>
      </c>
      <c r="R197" s="180">
        <f>Q197*H197</f>
        <v>1.1194156399999999</v>
      </c>
      <c r="S197" s="180">
        <v>0</v>
      </c>
      <c r="T197" s="18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2" t="s">
        <v>144</v>
      </c>
      <c r="AT197" s="182" t="s">
        <v>140</v>
      </c>
      <c r="AU197" s="182" t="s">
        <v>85</v>
      </c>
      <c r="AY197" s="16" t="s">
        <v>139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6" t="s">
        <v>83</v>
      </c>
      <c r="BK197" s="183">
        <f>ROUND(I197*H197,2)</f>
        <v>0</v>
      </c>
      <c r="BL197" s="16" t="s">
        <v>144</v>
      </c>
      <c r="BM197" s="182" t="s">
        <v>812</v>
      </c>
    </row>
    <row r="198" s="13" customFormat="1">
      <c r="A198" s="13"/>
      <c r="B198" s="195"/>
      <c r="C198" s="13"/>
      <c r="D198" s="196" t="s">
        <v>196</v>
      </c>
      <c r="E198" s="197" t="s">
        <v>1</v>
      </c>
      <c r="F198" s="198" t="s">
        <v>813</v>
      </c>
      <c r="G198" s="13"/>
      <c r="H198" s="199">
        <v>9.3330000000000002</v>
      </c>
      <c r="I198" s="200"/>
      <c r="J198" s="13"/>
      <c r="K198" s="13"/>
      <c r="L198" s="195"/>
      <c r="M198" s="201"/>
      <c r="N198" s="202"/>
      <c r="O198" s="202"/>
      <c r="P198" s="202"/>
      <c r="Q198" s="202"/>
      <c r="R198" s="202"/>
      <c r="S198" s="202"/>
      <c r="T198" s="20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7" t="s">
        <v>196</v>
      </c>
      <c r="AU198" s="197" t="s">
        <v>85</v>
      </c>
      <c r="AV198" s="13" t="s">
        <v>85</v>
      </c>
      <c r="AW198" s="13" t="s">
        <v>32</v>
      </c>
      <c r="AX198" s="13" t="s">
        <v>76</v>
      </c>
      <c r="AY198" s="197" t="s">
        <v>139</v>
      </c>
    </row>
    <row r="199" s="13" customFormat="1">
      <c r="A199" s="13"/>
      <c r="B199" s="195"/>
      <c r="C199" s="13"/>
      <c r="D199" s="196" t="s">
        <v>196</v>
      </c>
      <c r="E199" s="197" t="s">
        <v>1</v>
      </c>
      <c r="F199" s="198" t="s">
        <v>809</v>
      </c>
      <c r="G199" s="13"/>
      <c r="H199" s="199">
        <v>-1.6000000000000001</v>
      </c>
      <c r="I199" s="200"/>
      <c r="J199" s="13"/>
      <c r="K199" s="13"/>
      <c r="L199" s="195"/>
      <c r="M199" s="201"/>
      <c r="N199" s="202"/>
      <c r="O199" s="202"/>
      <c r="P199" s="202"/>
      <c r="Q199" s="202"/>
      <c r="R199" s="202"/>
      <c r="S199" s="202"/>
      <c r="T199" s="20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7" t="s">
        <v>196</v>
      </c>
      <c r="AU199" s="197" t="s">
        <v>85</v>
      </c>
      <c r="AV199" s="13" t="s">
        <v>85</v>
      </c>
      <c r="AW199" s="13" t="s">
        <v>32</v>
      </c>
      <c r="AX199" s="13" t="s">
        <v>76</v>
      </c>
      <c r="AY199" s="197" t="s">
        <v>139</v>
      </c>
    </row>
    <row r="200" s="13" customFormat="1">
      <c r="A200" s="13"/>
      <c r="B200" s="195"/>
      <c r="C200" s="13"/>
      <c r="D200" s="196" t="s">
        <v>196</v>
      </c>
      <c r="E200" s="197" t="s">
        <v>1</v>
      </c>
      <c r="F200" s="198" t="s">
        <v>814</v>
      </c>
      <c r="G200" s="13"/>
      <c r="H200" s="199">
        <v>13.804</v>
      </c>
      <c r="I200" s="200"/>
      <c r="J200" s="13"/>
      <c r="K200" s="13"/>
      <c r="L200" s="195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7" t="s">
        <v>196</v>
      </c>
      <c r="AU200" s="197" t="s">
        <v>85</v>
      </c>
      <c r="AV200" s="13" t="s">
        <v>85</v>
      </c>
      <c r="AW200" s="13" t="s">
        <v>32</v>
      </c>
      <c r="AX200" s="13" t="s">
        <v>76</v>
      </c>
      <c r="AY200" s="197" t="s">
        <v>139</v>
      </c>
    </row>
    <row r="201" s="13" customFormat="1">
      <c r="A201" s="13"/>
      <c r="B201" s="195"/>
      <c r="C201" s="13"/>
      <c r="D201" s="196" t="s">
        <v>196</v>
      </c>
      <c r="E201" s="197" t="s">
        <v>1</v>
      </c>
      <c r="F201" s="198" t="s">
        <v>809</v>
      </c>
      <c r="G201" s="13"/>
      <c r="H201" s="199">
        <v>-1.6000000000000001</v>
      </c>
      <c r="I201" s="200"/>
      <c r="J201" s="13"/>
      <c r="K201" s="13"/>
      <c r="L201" s="195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7" t="s">
        <v>196</v>
      </c>
      <c r="AU201" s="197" t="s">
        <v>85</v>
      </c>
      <c r="AV201" s="13" t="s">
        <v>85</v>
      </c>
      <c r="AW201" s="13" t="s">
        <v>32</v>
      </c>
      <c r="AX201" s="13" t="s">
        <v>76</v>
      </c>
      <c r="AY201" s="197" t="s">
        <v>139</v>
      </c>
    </row>
    <row r="202" s="13" customFormat="1">
      <c r="A202" s="13"/>
      <c r="B202" s="195"/>
      <c r="C202" s="13"/>
      <c r="D202" s="196" t="s">
        <v>196</v>
      </c>
      <c r="E202" s="197" t="s">
        <v>1</v>
      </c>
      <c r="F202" s="198" t="s">
        <v>815</v>
      </c>
      <c r="G202" s="13"/>
      <c r="H202" s="199">
        <v>-1.8</v>
      </c>
      <c r="I202" s="200"/>
      <c r="J202" s="13"/>
      <c r="K202" s="13"/>
      <c r="L202" s="195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196</v>
      </c>
      <c r="AU202" s="197" t="s">
        <v>85</v>
      </c>
      <c r="AV202" s="13" t="s">
        <v>85</v>
      </c>
      <c r="AW202" s="13" t="s">
        <v>32</v>
      </c>
      <c r="AX202" s="13" t="s">
        <v>76</v>
      </c>
      <c r="AY202" s="197" t="s">
        <v>139</v>
      </c>
    </row>
    <row r="203" s="2" customFormat="1" ht="24.15" customHeight="1">
      <c r="A203" s="35"/>
      <c r="B203" s="170"/>
      <c r="C203" s="171" t="s">
        <v>309</v>
      </c>
      <c r="D203" s="171" t="s">
        <v>140</v>
      </c>
      <c r="E203" s="172" t="s">
        <v>816</v>
      </c>
      <c r="F203" s="173" t="s">
        <v>817</v>
      </c>
      <c r="G203" s="174" t="s">
        <v>329</v>
      </c>
      <c r="H203" s="175">
        <v>10.33</v>
      </c>
      <c r="I203" s="176"/>
      <c r="J203" s="177">
        <f>ROUND(I203*H203,2)</f>
        <v>0</v>
      </c>
      <c r="K203" s="173" t="s">
        <v>194</v>
      </c>
      <c r="L203" s="36"/>
      <c r="M203" s="178" t="s">
        <v>1</v>
      </c>
      <c r="N203" s="179" t="s">
        <v>41</v>
      </c>
      <c r="O203" s="74"/>
      <c r="P203" s="180">
        <f>O203*H203</f>
        <v>0</v>
      </c>
      <c r="Q203" s="180">
        <v>8.0000000000000007E-05</v>
      </c>
      <c r="R203" s="180">
        <f>Q203*H203</f>
        <v>0.00082640000000000003</v>
      </c>
      <c r="S203" s="180">
        <v>0</v>
      </c>
      <c r="T203" s="18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2" t="s">
        <v>144</v>
      </c>
      <c r="AT203" s="182" t="s">
        <v>140</v>
      </c>
      <c r="AU203" s="182" t="s">
        <v>85</v>
      </c>
      <c r="AY203" s="16" t="s">
        <v>139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6" t="s">
        <v>83</v>
      </c>
      <c r="BK203" s="183">
        <f>ROUND(I203*H203,2)</f>
        <v>0</v>
      </c>
      <c r="BL203" s="16" t="s">
        <v>144</v>
      </c>
      <c r="BM203" s="182" t="s">
        <v>818</v>
      </c>
    </row>
    <row r="204" s="13" customFormat="1">
      <c r="A204" s="13"/>
      <c r="B204" s="195"/>
      <c r="C204" s="13"/>
      <c r="D204" s="196" t="s">
        <v>196</v>
      </c>
      <c r="E204" s="197" t="s">
        <v>1</v>
      </c>
      <c r="F204" s="198" t="s">
        <v>819</v>
      </c>
      <c r="G204" s="13"/>
      <c r="H204" s="199">
        <v>3.0699999999999998</v>
      </c>
      <c r="I204" s="200"/>
      <c r="J204" s="13"/>
      <c r="K204" s="13"/>
      <c r="L204" s="195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7" t="s">
        <v>196</v>
      </c>
      <c r="AU204" s="197" t="s">
        <v>85</v>
      </c>
      <c r="AV204" s="13" t="s">
        <v>85</v>
      </c>
      <c r="AW204" s="13" t="s">
        <v>32</v>
      </c>
      <c r="AX204" s="13" t="s">
        <v>76</v>
      </c>
      <c r="AY204" s="197" t="s">
        <v>139</v>
      </c>
    </row>
    <row r="205" s="13" customFormat="1">
      <c r="A205" s="13"/>
      <c r="B205" s="195"/>
      <c r="C205" s="13"/>
      <c r="D205" s="196" t="s">
        <v>196</v>
      </c>
      <c r="E205" s="197" t="s">
        <v>1</v>
      </c>
      <c r="F205" s="198" t="s">
        <v>820</v>
      </c>
      <c r="G205" s="13"/>
      <c r="H205" s="199">
        <v>4.0599999999999996</v>
      </c>
      <c r="I205" s="200"/>
      <c r="J205" s="13"/>
      <c r="K205" s="13"/>
      <c r="L205" s="195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7" t="s">
        <v>196</v>
      </c>
      <c r="AU205" s="197" t="s">
        <v>85</v>
      </c>
      <c r="AV205" s="13" t="s">
        <v>85</v>
      </c>
      <c r="AW205" s="13" t="s">
        <v>32</v>
      </c>
      <c r="AX205" s="13" t="s">
        <v>76</v>
      </c>
      <c r="AY205" s="197" t="s">
        <v>139</v>
      </c>
    </row>
    <row r="206" s="13" customFormat="1">
      <c r="A206" s="13"/>
      <c r="B206" s="195"/>
      <c r="C206" s="13"/>
      <c r="D206" s="196" t="s">
        <v>196</v>
      </c>
      <c r="E206" s="197" t="s">
        <v>1</v>
      </c>
      <c r="F206" s="198" t="s">
        <v>821</v>
      </c>
      <c r="G206" s="13"/>
      <c r="H206" s="199">
        <v>3.2000000000000002</v>
      </c>
      <c r="I206" s="200"/>
      <c r="J206" s="13"/>
      <c r="K206" s="13"/>
      <c r="L206" s="195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7" t="s">
        <v>196</v>
      </c>
      <c r="AU206" s="197" t="s">
        <v>85</v>
      </c>
      <c r="AV206" s="13" t="s">
        <v>85</v>
      </c>
      <c r="AW206" s="13" t="s">
        <v>32</v>
      </c>
      <c r="AX206" s="13" t="s">
        <v>76</v>
      </c>
      <c r="AY206" s="197" t="s">
        <v>139</v>
      </c>
    </row>
    <row r="207" s="2" customFormat="1" ht="24.15" customHeight="1">
      <c r="A207" s="35"/>
      <c r="B207" s="170"/>
      <c r="C207" s="171" t="s">
        <v>314</v>
      </c>
      <c r="D207" s="171" t="s">
        <v>140</v>
      </c>
      <c r="E207" s="172" t="s">
        <v>822</v>
      </c>
      <c r="F207" s="173" t="s">
        <v>823</v>
      </c>
      <c r="G207" s="174" t="s">
        <v>329</v>
      </c>
      <c r="H207" s="175">
        <v>25.879999999999999</v>
      </c>
      <c r="I207" s="176"/>
      <c r="J207" s="177">
        <f>ROUND(I207*H207,2)</f>
        <v>0</v>
      </c>
      <c r="K207" s="173" t="s">
        <v>194</v>
      </c>
      <c r="L207" s="36"/>
      <c r="M207" s="178" t="s">
        <v>1</v>
      </c>
      <c r="N207" s="179" t="s">
        <v>41</v>
      </c>
      <c r="O207" s="74"/>
      <c r="P207" s="180">
        <f>O207*H207</f>
        <v>0</v>
      </c>
      <c r="Q207" s="180">
        <v>0.00013999999999999999</v>
      </c>
      <c r="R207" s="180">
        <f>Q207*H207</f>
        <v>0.0036231999999999996</v>
      </c>
      <c r="S207" s="180">
        <v>0</v>
      </c>
      <c r="T207" s="18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2" t="s">
        <v>144</v>
      </c>
      <c r="AT207" s="182" t="s">
        <v>140</v>
      </c>
      <c r="AU207" s="182" t="s">
        <v>85</v>
      </c>
      <c r="AY207" s="16" t="s">
        <v>139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6" t="s">
        <v>83</v>
      </c>
      <c r="BK207" s="183">
        <f>ROUND(I207*H207,2)</f>
        <v>0</v>
      </c>
      <c r="BL207" s="16" t="s">
        <v>144</v>
      </c>
      <c r="BM207" s="182" t="s">
        <v>824</v>
      </c>
    </row>
    <row r="208" s="13" customFormat="1">
      <c r="A208" s="13"/>
      <c r="B208" s="195"/>
      <c r="C208" s="13"/>
      <c r="D208" s="196" t="s">
        <v>196</v>
      </c>
      <c r="E208" s="197" t="s">
        <v>1</v>
      </c>
      <c r="F208" s="198" t="s">
        <v>825</v>
      </c>
      <c r="G208" s="13"/>
      <c r="H208" s="199">
        <v>6.0800000000000001</v>
      </c>
      <c r="I208" s="200"/>
      <c r="J208" s="13"/>
      <c r="K208" s="13"/>
      <c r="L208" s="195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7" t="s">
        <v>196</v>
      </c>
      <c r="AU208" s="197" t="s">
        <v>85</v>
      </c>
      <c r="AV208" s="13" t="s">
        <v>85</v>
      </c>
      <c r="AW208" s="13" t="s">
        <v>32</v>
      </c>
      <c r="AX208" s="13" t="s">
        <v>76</v>
      </c>
      <c r="AY208" s="197" t="s">
        <v>139</v>
      </c>
    </row>
    <row r="209" s="13" customFormat="1">
      <c r="A209" s="13"/>
      <c r="B209" s="195"/>
      <c r="C209" s="13"/>
      <c r="D209" s="196" t="s">
        <v>196</v>
      </c>
      <c r="E209" s="197" t="s">
        <v>1</v>
      </c>
      <c r="F209" s="198" t="s">
        <v>826</v>
      </c>
      <c r="G209" s="13"/>
      <c r="H209" s="199">
        <v>10.199999999999999</v>
      </c>
      <c r="I209" s="200"/>
      <c r="J209" s="13"/>
      <c r="K209" s="13"/>
      <c r="L209" s="195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7" t="s">
        <v>196</v>
      </c>
      <c r="AU209" s="197" t="s">
        <v>85</v>
      </c>
      <c r="AV209" s="13" t="s">
        <v>85</v>
      </c>
      <c r="AW209" s="13" t="s">
        <v>32</v>
      </c>
      <c r="AX209" s="13" t="s">
        <v>76</v>
      </c>
      <c r="AY209" s="197" t="s">
        <v>139</v>
      </c>
    </row>
    <row r="210" s="13" customFormat="1">
      <c r="A210" s="13"/>
      <c r="B210" s="195"/>
      <c r="C210" s="13"/>
      <c r="D210" s="196" t="s">
        <v>196</v>
      </c>
      <c r="E210" s="197" t="s">
        <v>1</v>
      </c>
      <c r="F210" s="198" t="s">
        <v>827</v>
      </c>
      <c r="G210" s="13"/>
      <c r="H210" s="199">
        <v>9.5999999999999996</v>
      </c>
      <c r="I210" s="200"/>
      <c r="J210" s="13"/>
      <c r="K210" s="13"/>
      <c r="L210" s="195"/>
      <c r="M210" s="201"/>
      <c r="N210" s="202"/>
      <c r="O210" s="202"/>
      <c r="P210" s="202"/>
      <c r="Q210" s="202"/>
      <c r="R210" s="202"/>
      <c r="S210" s="202"/>
      <c r="T210" s="20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7" t="s">
        <v>196</v>
      </c>
      <c r="AU210" s="197" t="s">
        <v>85</v>
      </c>
      <c r="AV210" s="13" t="s">
        <v>85</v>
      </c>
      <c r="AW210" s="13" t="s">
        <v>32</v>
      </c>
      <c r="AX210" s="13" t="s">
        <v>76</v>
      </c>
      <c r="AY210" s="197" t="s">
        <v>139</v>
      </c>
    </row>
    <row r="211" s="2" customFormat="1" ht="24.15" customHeight="1">
      <c r="A211" s="35"/>
      <c r="B211" s="170"/>
      <c r="C211" s="171" t="s">
        <v>322</v>
      </c>
      <c r="D211" s="171" t="s">
        <v>140</v>
      </c>
      <c r="E211" s="172" t="s">
        <v>828</v>
      </c>
      <c r="F211" s="173" t="s">
        <v>829</v>
      </c>
      <c r="G211" s="174" t="s">
        <v>234</v>
      </c>
      <c r="H211" s="175">
        <v>6.2679999999999998</v>
      </c>
      <c r="I211" s="176"/>
      <c r="J211" s="177">
        <f>ROUND(I211*H211,2)</f>
        <v>0</v>
      </c>
      <c r="K211" s="173" t="s">
        <v>194</v>
      </c>
      <c r="L211" s="36"/>
      <c r="M211" s="178" t="s">
        <v>1</v>
      </c>
      <c r="N211" s="179" t="s">
        <v>41</v>
      </c>
      <c r="O211" s="74"/>
      <c r="P211" s="180">
        <f>O211*H211</f>
        <v>0</v>
      </c>
      <c r="Q211" s="180">
        <v>0.17818000000000001</v>
      </c>
      <c r="R211" s="180">
        <f>Q211*H211</f>
        <v>1.1168322399999999</v>
      </c>
      <c r="S211" s="180">
        <v>0</v>
      </c>
      <c r="T211" s="18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2" t="s">
        <v>144</v>
      </c>
      <c r="AT211" s="182" t="s">
        <v>140</v>
      </c>
      <c r="AU211" s="182" t="s">
        <v>85</v>
      </c>
      <c r="AY211" s="16" t="s">
        <v>139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6" t="s">
        <v>83</v>
      </c>
      <c r="BK211" s="183">
        <f>ROUND(I211*H211,2)</f>
        <v>0</v>
      </c>
      <c r="BL211" s="16" t="s">
        <v>144</v>
      </c>
      <c r="BM211" s="182" t="s">
        <v>830</v>
      </c>
    </row>
    <row r="212" s="13" customFormat="1">
      <c r="A212" s="13"/>
      <c r="B212" s="195"/>
      <c r="C212" s="13"/>
      <c r="D212" s="196" t="s">
        <v>196</v>
      </c>
      <c r="E212" s="197" t="s">
        <v>1</v>
      </c>
      <c r="F212" s="198" t="s">
        <v>831</v>
      </c>
      <c r="G212" s="13"/>
      <c r="H212" s="199">
        <v>0.33600000000000002</v>
      </c>
      <c r="I212" s="200"/>
      <c r="J212" s="13"/>
      <c r="K212" s="13"/>
      <c r="L212" s="195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7" t="s">
        <v>196</v>
      </c>
      <c r="AU212" s="197" t="s">
        <v>85</v>
      </c>
      <c r="AV212" s="13" t="s">
        <v>85</v>
      </c>
      <c r="AW212" s="13" t="s">
        <v>32</v>
      </c>
      <c r="AX212" s="13" t="s">
        <v>76</v>
      </c>
      <c r="AY212" s="197" t="s">
        <v>139</v>
      </c>
    </row>
    <row r="213" s="13" customFormat="1">
      <c r="A213" s="13"/>
      <c r="B213" s="195"/>
      <c r="C213" s="13"/>
      <c r="D213" s="196" t="s">
        <v>196</v>
      </c>
      <c r="E213" s="197" t="s">
        <v>1</v>
      </c>
      <c r="F213" s="198" t="s">
        <v>832</v>
      </c>
      <c r="G213" s="13"/>
      <c r="H213" s="199">
        <v>0.39200000000000002</v>
      </c>
      <c r="I213" s="200"/>
      <c r="J213" s="13"/>
      <c r="K213" s="13"/>
      <c r="L213" s="195"/>
      <c r="M213" s="201"/>
      <c r="N213" s="202"/>
      <c r="O213" s="202"/>
      <c r="P213" s="202"/>
      <c r="Q213" s="202"/>
      <c r="R213" s="202"/>
      <c r="S213" s="202"/>
      <c r="T213" s="20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7" t="s">
        <v>196</v>
      </c>
      <c r="AU213" s="197" t="s">
        <v>85</v>
      </c>
      <c r="AV213" s="13" t="s">
        <v>85</v>
      </c>
      <c r="AW213" s="13" t="s">
        <v>32</v>
      </c>
      <c r="AX213" s="13" t="s">
        <v>76</v>
      </c>
      <c r="AY213" s="197" t="s">
        <v>139</v>
      </c>
    </row>
    <row r="214" s="13" customFormat="1">
      <c r="A214" s="13"/>
      <c r="B214" s="195"/>
      <c r="C214" s="13"/>
      <c r="D214" s="196" t="s">
        <v>196</v>
      </c>
      <c r="E214" s="197" t="s">
        <v>1</v>
      </c>
      <c r="F214" s="198" t="s">
        <v>833</v>
      </c>
      <c r="G214" s="13"/>
      <c r="H214" s="199">
        <v>0.41999999999999998</v>
      </c>
      <c r="I214" s="200"/>
      <c r="J214" s="13"/>
      <c r="K214" s="13"/>
      <c r="L214" s="195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7" t="s">
        <v>196</v>
      </c>
      <c r="AU214" s="197" t="s">
        <v>85</v>
      </c>
      <c r="AV214" s="13" t="s">
        <v>85</v>
      </c>
      <c r="AW214" s="13" t="s">
        <v>32</v>
      </c>
      <c r="AX214" s="13" t="s">
        <v>76</v>
      </c>
      <c r="AY214" s="197" t="s">
        <v>139</v>
      </c>
    </row>
    <row r="215" s="13" customFormat="1">
      <c r="A215" s="13"/>
      <c r="B215" s="195"/>
      <c r="C215" s="13"/>
      <c r="D215" s="196" t="s">
        <v>196</v>
      </c>
      <c r="E215" s="197" t="s">
        <v>1</v>
      </c>
      <c r="F215" s="198" t="s">
        <v>834</v>
      </c>
      <c r="G215" s="13"/>
      <c r="H215" s="199">
        <v>0.47999999999999998</v>
      </c>
      <c r="I215" s="200"/>
      <c r="J215" s="13"/>
      <c r="K215" s="13"/>
      <c r="L215" s="195"/>
      <c r="M215" s="201"/>
      <c r="N215" s="202"/>
      <c r="O215" s="202"/>
      <c r="P215" s="202"/>
      <c r="Q215" s="202"/>
      <c r="R215" s="202"/>
      <c r="S215" s="202"/>
      <c r="T215" s="20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7" t="s">
        <v>196</v>
      </c>
      <c r="AU215" s="197" t="s">
        <v>85</v>
      </c>
      <c r="AV215" s="13" t="s">
        <v>85</v>
      </c>
      <c r="AW215" s="13" t="s">
        <v>32</v>
      </c>
      <c r="AX215" s="13" t="s">
        <v>76</v>
      </c>
      <c r="AY215" s="197" t="s">
        <v>139</v>
      </c>
    </row>
    <row r="216" s="13" customFormat="1">
      <c r="A216" s="13"/>
      <c r="B216" s="195"/>
      <c r="C216" s="13"/>
      <c r="D216" s="196" t="s">
        <v>196</v>
      </c>
      <c r="E216" s="197" t="s">
        <v>1</v>
      </c>
      <c r="F216" s="198" t="s">
        <v>835</v>
      </c>
      <c r="G216" s="13"/>
      <c r="H216" s="199">
        <v>3.7999999999999998</v>
      </c>
      <c r="I216" s="200"/>
      <c r="J216" s="13"/>
      <c r="K216" s="13"/>
      <c r="L216" s="195"/>
      <c r="M216" s="201"/>
      <c r="N216" s="202"/>
      <c r="O216" s="202"/>
      <c r="P216" s="202"/>
      <c r="Q216" s="202"/>
      <c r="R216" s="202"/>
      <c r="S216" s="202"/>
      <c r="T216" s="20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7" t="s">
        <v>196</v>
      </c>
      <c r="AU216" s="197" t="s">
        <v>85</v>
      </c>
      <c r="AV216" s="13" t="s">
        <v>85</v>
      </c>
      <c r="AW216" s="13" t="s">
        <v>32</v>
      </c>
      <c r="AX216" s="13" t="s">
        <v>76</v>
      </c>
      <c r="AY216" s="197" t="s">
        <v>139</v>
      </c>
    </row>
    <row r="217" s="13" customFormat="1">
      <c r="A217" s="13"/>
      <c r="B217" s="195"/>
      <c r="C217" s="13"/>
      <c r="D217" s="196" t="s">
        <v>196</v>
      </c>
      <c r="E217" s="197" t="s">
        <v>1</v>
      </c>
      <c r="F217" s="198" t="s">
        <v>836</v>
      </c>
      <c r="G217" s="13"/>
      <c r="H217" s="199">
        <v>0.83999999999999997</v>
      </c>
      <c r="I217" s="200"/>
      <c r="J217" s="13"/>
      <c r="K217" s="13"/>
      <c r="L217" s="195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7" t="s">
        <v>196</v>
      </c>
      <c r="AU217" s="197" t="s">
        <v>85</v>
      </c>
      <c r="AV217" s="13" t="s">
        <v>85</v>
      </c>
      <c r="AW217" s="13" t="s">
        <v>32</v>
      </c>
      <c r="AX217" s="13" t="s">
        <v>76</v>
      </c>
      <c r="AY217" s="197" t="s">
        <v>139</v>
      </c>
    </row>
    <row r="218" s="2" customFormat="1" ht="24.15" customHeight="1">
      <c r="A218" s="35"/>
      <c r="B218" s="170"/>
      <c r="C218" s="171" t="s">
        <v>326</v>
      </c>
      <c r="D218" s="171" t="s">
        <v>140</v>
      </c>
      <c r="E218" s="172" t="s">
        <v>837</v>
      </c>
      <c r="F218" s="173" t="s">
        <v>838</v>
      </c>
      <c r="G218" s="174" t="s">
        <v>234</v>
      </c>
      <c r="H218" s="175">
        <v>6.125</v>
      </c>
      <c r="I218" s="176"/>
      <c r="J218" s="177">
        <f>ROUND(I218*H218,2)</f>
        <v>0</v>
      </c>
      <c r="K218" s="173" t="s">
        <v>194</v>
      </c>
      <c r="L218" s="36"/>
      <c r="M218" s="178" t="s">
        <v>1</v>
      </c>
      <c r="N218" s="179" t="s">
        <v>41</v>
      </c>
      <c r="O218" s="74"/>
      <c r="P218" s="180">
        <f>O218*H218</f>
        <v>0</v>
      </c>
      <c r="Q218" s="180">
        <v>0.16039999999999999</v>
      </c>
      <c r="R218" s="180">
        <f>Q218*H218</f>
        <v>0.98244999999999993</v>
      </c>
      <c r="S218" s="180">
        <v>0</v>
      </c>
      <c r="T218" s="18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2" t="s">
        <v>144</v>
      </c>
      <c r="AT218" s="182" t="s">
        <v>140</v>
      </c>
      <c r="AU218" s="182" t="s">
        <v>85</v>
      </c>
      <c r="AY218" s="16" t="s">
        <v>139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6" t="s">
        <v>83</v>
      </c>
      <c r="BK218" s="183">
        <f>ROUND(I218*H218,2)</f>
        <v>0</v>
      </c>
      <c r="BL218" s="16" t="s">
        <v>144</v>
      </c>
      <c r="BM218" s="182" t="s">
        <v>839</v>
      </c>
    </row>
    <row r="219" s="13" customFormat="1">
      <c r="A219" s="13"/>
      <c r="B219" s="195"/>
      <c r="C219" s="13"/>
      <c r="D219" s="196" t="s">
        <v>196</v>
      </c>
      <c r="E219" s="197" t="s">
        <v>1</v>
      </c>
      <c r="F219" s="198" t="s">
        <v>840</v>
      </c>
      <c r="G219" s="13"/>
      <c r="H219" s="199">
        <v>6.125</v>
      </c>
      <c r="I219" s="200"/>
      <c r="J219" s="13"/>
      <c r="K219" s="13"/>
      <c r="L219" s="195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7" t="s">
        <v>196</v>
      </c>
      <c r="AU219" s="197" t="s">
        <v>85</v>
      </c>
      <c r="AV219" s="13" t="s">
        <v>85</v>
      </c>
      <c r="AW219" s="13" t="s">
        <v>32</v>
      </c>
      <c r="AX219" s="13" t="s">
        <v>83</v>
      </c>
      <c r="AY219" s="197" t="s">
        <v>139</v>
      </c>
    </row>
    <row r="220" s="11" customFormat="1" ht="22.8" customHeight="1">
      <c r="A220" s="11"/>
      <c r="B220" s="159"/>
      <c r="C220" s="11"/>
      <c r="D220" s="160" t="s">
        <v>75</v>
      </c>
      <c r="E220" s="193" t="s">
        <v>144</v>
      </c>
      <c r="F220" s="193" t="s">
        <v>298</v>
      </c>
      <c r="G220" s="11"/>
      <c r="H220" s="11"/>
      <c r="I220" s="162"/>
      <c r="J220" s="194">
        <f>BK220</f>
        <v>0</v>
      </c>
      <c r="K220" s="11"/>
      <c r="L220" s="159"/>
      <c r="M220" s="164"/>
      <c r="N220" s="165"/>
      <c r="O220" s="165"/>
      <c r="P220" s="166">
        <f>SUM(P221:P265)</f>
        <v>0</v>
      </c>
      <c r="Q220" s="165"/>
      <c r="R220" s="166">
        <f>SUM(R221:R265)</f>
        <v>5.2909788899999999</v>
      </c>
      <c r="S220" s="165"/>
      <c r="T220" s="167">
        <f>SUM(T221:T265)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160" t="s">
        <v>83</v>
      </c>
      <c r="AT220" s="168" t="s">
        <v>75</v>
      </c>
      <c r="AU220" s="168" t="s">
        <v>83</v>
      </c>
      <c r="AY220" s="160" t="s">
        <v>139</v>
      </c>
      <c r="BK220" s="169">
        <f>SUM(BK221:BK265)</f>
        <v>0</v>
      </c>
    </row>
    <row r="221" s="2" customFormat="1" ht="16.5" customHeight="1">
      <c r="A221" s="35"/>
      <c r="B221" s="170"/>
      <c r="C221" s="171" t="s">
        <v>332</v>
      </c>
      <c r="D221" s="171" t="s">
        <v>140</v>
      </c>
      <c r="E221" s="172" t="s">
        <v>841</v>
      </c>
      <c r="F221" s="173" t="s">
        <v>842</v>
      </c>
      <c r="G221" s="174" t="s">
        <v>193</v>
      </c>
      <c r="H221" s="175">
        <v>0.77200000000000002</v>
      </c>
      <c r="I221" s="176"/>
      <c r="J221" s="177">
        <f>ROUND(I221*H221,2)</f>
        <v>0</v>
      </c>
      <c r="K221" s="173" t="s">
        <v>194</v>
      </c>
      <c r="L221" s="36"/>
      <c r="M221" s="178" t="s">
        <v>1</v>
      </c>
      <c r="N221" s="179" t="s">
        <v>41</v>
      </c>
      <c r="O221" s="74"/>
      <c r="P221" s="180">
        <f>O221*H221</f>
        <v>0</v>
      </c>
      <c r="Q221" s="180">
        <v>2.5020099999999998</v>
      </c>
      <c r="R221" s="180">
        <f>Q221*H221</f>
        <v>1.9315517199999999</v>
      </c>
      <c r="S221" s="180">
        <v>0</v>
      </c>
      <c r="T221" s="18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2" t="s">
        <v>144</v>
      </c>
      <c r="AT221" s="182" t="s">
        <v>140</v>
      </c>
      <c r="AU221" s="182" t="s">
        <v>85</v>
      </c>
      <c r="AY221" s="16" t="s">
        <v>139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6" t="s">
        <v>83</v>
      </c>
      <c r="BK221" s="183">
        <f>ROUND(I221*H221,2)</f>
        <v>0</v>
      </c>
      <c r="BL221" s="16" t="s">
        <v>144</v>
      </c>
      <c r="BM221" s="182" t="s">
        <v>843</v>
      </c>
    </row>
    <row r="222" s="13" customFormat="1">
      <c r="A222" s="13"/>
      <c r="B222" s="195"/>
      <c r="C222" s="13"/>
      <c r="D222" s="196" t="s">
        <v>196</v>
      </c>
      <c r="E222" s="197" t="s">
        <v>1</v>
      </c>
      <c r="F222" s="198" t="s">
        <v>844</v>
      </c>
      <c r="G222" s="13"/>
      <c r="H222" s="199">
        <v>0.96199999999999997</v>
      </c>
      <c r="I222" s="200"/>
      <c r="J222" s="13"/>
      <c r="K222" s="13"/>
      <c r="L222" s="195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7" t="s">
        <v>196</v>
      </c>
      <c r="AU222" s="197" t="s">
        <v>85</v>
      </c>
      <c r="AV222" s="13" t="s">
        <v>85</v>
      </c>
      <c r="AW222" s="13" t="s">
        <v>32</v>
      </c>
      <c r="AX222" s="13" t="s">
        <v>76</v>
      </c>
      <c r="AY222" s="197" t="s">
        <v>139</v>
      </c>
    </row>
    <row r="223" s="13" customFormat="1">
      <c r="A223" s="13"/>
      <c r="B223" s="195"/>
      <c r="C223" s="13"/>
      <c r="D223" s="196" t="s">
        <v>196</v>
      </c>
      <c r="E223" s="197" t="s">
        <v>1</v>
      </c>
      <c r="F223" s="198" t="s">
        <v>845</v>
      </c>
      <c r="G223" s="13"/>
      <c r="H223" s="199">
        <v>-0.19</v>
      </c>
      <c r="I223" s="200"/>
      <c r="J223" s="13"/>
      <c r="K223" s="13"/>
      <c r="L223" s="195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196</v>
      </c>
      <c r="AU223" s="197" t="s">
        <v>85</v>
      </c>
      <c r="AV223" s="13" t="s">
        <v>85</v>
      </c>
      <c r="AW223" s="13" t="s">
        <v>32</v>
      </c>
      <c r="AX223" s="13" t="s">
        <v>76</v>
      </c>
      <c r="AY223" s="197" t="s">
        <v>139</v>
      </c>
    </row>
    <row r="224" s="2" customFormat="1" ht="24.15" customHeight="1">
      <c r="A224" s="35"/>
      <c r="B224" s="170"/>
      <c r="C224" s="171" t="s">
        <v>338</v>
      </c>
      <c r="D224" s="171" t="s">
        <v>140</v>
      </c>
      <c r="E224" s="172" t="s">
        <v>846</v>
      </c>
      <c r="F224" s="173" t="s">
        <v>847</v>
      </c>
      <c r="G224" s="174" t="s">
        <v>234</v>
      </c>
      <c r="H224" s="175">
        <v>9.0719999999999992</v>
      </c>
      <c r="I224" s="176"/>
      <c r="J224" s="177">
        <f>ROUND(I224*H224,2)</f>
        <v>0</v>
      </c>
      <c r="K224" s="173" t="s">
        <v>194</v>
      </c>
      <c r="L224" s="36"/>
      <c r="M224" s="178" t="s">
        <v>1</v>
      </c>
      <c r="N224" s="179" t="s">
        <v>41</v>
      </c>
      <c r="O224" s="74"/>
      <c r="P224" s="180">
        <f>O224*H224</f>
        <v>0</v>
      </c>
      <c r="Q224" s="180">
        <v>0.01</v>
      </c>
      <c r="R224" s="180">
        <f>Q224*H224</f>
        <v>0.090719999999999995</v>
      </c>
      <c r="S224" s="180">
        <v>0</v>
      </c>
      <c r="T224" s="18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2" t="s">
        <v>144</v>
      </c>
      <c r="AT224" s="182" t="s">
        <v>140</v>
      </c>
      <c r="AU224" s="182" t="s">
        <v>85</v>
      </c>
      <c r="AY224" s="16" t="s">
        <v>139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6" t="s">
        <v>83</v>
      </c>
      <c r="BK224" s="183">
        <f>ROUND(I224*H224,2)</f>
        <v>0</v>
      </c>
      <c r="BL224" s="16" t="s">
        <v>144</v>
      </c>
      <c r="BM224" s="182" t="s">
        <v>848</v>
      </c>
    </row>
    <row r="225" s="13" customFormat="1">
      <c r="A225" s="13"/>
      <c r="B225" s="195"/>
      <c r="C225" s="13"/>
      <c r="D225" s="196" t="s">
        <v>196</v>
      </c>
      <c r="E225" s="197" t="s">
        <v>1</v>
      </c>
      <c r="F225" s="198" t="s">
        <v>849</v>
      </c>
      <c r="G225" s="13"/>
      <c r="H225" s="199">
        <v>11.311999999999999</v>
      </c>
      <c r="I225" s="200"/>
      <c r="J225" s="13"/>
      <c r="K225" s="13"/>
      <c r="L225" s="195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7" t="s">
        <v>196</v>
      </c>
      <c r="AU225" s="197" t="s">
        <v>85</v>
      </c>
      <c r="AV225" s="13" t="s">
        <v>85</v>
      </c>
      <c r="AW225" s="13" t="s">
        <v>32</v>
      </c>
      <c r="AX225" s="13" t="s">
        <v>76</v>
      </c>
      <c r="AY225" s="197" t="s">
        <v>139</v>
      </c>
    </row>
    <row r="226" s="13" customFormat="1">
      <c r="A226" s="13"/>
      <c r="B226" s="195"/>
      <c r="C226" s="13"/>
      <c r="D226" s="196" t="s">
        <v>196</v>
      </c>
      <c r="E226" s="197" t="s">
        <v>1</v>
      </c>
      <c r="F226" s="198" t="s">
        <v>850</v>
      </c>
      <c r="G226" s="13"/>
      <c r="H226" s="199">
        <v>-2.2400000000000002</v>
      </c>
      <c r="I226" s="200"/>
      <c r="J226" s="13"/>
      <c r="K226" s="13"/>
      <c r="L226" s="195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196</v>
      </c>
      <c r="AU226" s="197" t="s">
        <v>85</v>
      </c>
      <c r="AV226" s="13" t="s">
        <v>85</v>
      </c>
      <c r="AW226" s="13" t="s">
        <v>32</v>
      </c>
      <c r="AX226" s="13" t="s">
        <v>76</v>
      </c>
      <c r="AY226" s="197" t="s">
        <v>139</v>
      </c>
    </row>
    <row r="227" s="2" customFormat="1" ht="16.5" customHeight="1">
      <c r="A227" s="35"/>
      <c r="B227" s="170"/>
      <c r="C227" s="171" t="s">
        <v>343</v>
      </c>
      <c r="D227" s="171" t="s">
        <v>140</v>
      </c>
      <c r="E227" s="172" t="s">
        <v>851</v>
      </c>
      <c r="F227" s="173" t="s">
        <v>852</v>
      </c>
      <c r="G227" s="174" t="s">
        <v>219</v>
      </c>
      <c r="H227" s="175">
        <v>0.033000000000000002</v>
      </c>
      <c r="I227" s="176"/>
      <c r="J227" s="177">
        <f>ROUND(I227*H227,2)</f>
        <v>0</v>
      </c>
      <c r="K227" s="173" t="s">
        <v>194</v>
      </c>
      <c r="L227" s="36"/>
      <c r="M227" s="178" t="s">
        <v>1</v>
      </c>
      <c r="N227" s="179" t="s">
        <v>41</v>
      </c>
      <c r="O227" s="74"/>
      <c r="P227" s="180">
        <f>O227*H227</f>
        <v>0</v>
      </c>
      <c r="Q227" s="180">
        <v>1.06277</v>
      </c>
      <c r="R227" s="180">
        <f>Q227*H227</f>
        <v>0.035071410000000004</v>
      </c>
      <c r="S227" s="180">
        <v>0</v>
      </c>
      <c r="T227" s="18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2" t="s">
        <v>144</v>
      </c>
      <c r="AT227" s="182" t="s">
        <v>140</v>
      </c>
      <c r="AU227" s="182" t="s">
        <v>85</v>
      </c>
      <c r="AY227" s="16" t="s">
        <v>139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6" t="s">
        <v>83</v>
      </c>
      <c r="BK227" s="183">
        <f>ROUND(I227*H227,2)</f>
        <v>0</v>
      </c>
      <c r="BL227" s="16" t="s">
        <v>144</v>
      </c>
      <c r="BM227" s="182" t="s">
        <v>853</v>
      </c>
    </row>
    <row r="228" s="13" customFormat="1">
      <c r="A228" s="13"/>
      <c r="B228" s="195"/>
      <c r="C228" s="13"/>
      <c r="D228" s="196" t="s">
        <v>196</v>
      </c>
      <c r="E228" s="197" t="s">
        <v>1</v>
      </c>
      <c r="F228" s="198" t="s">
        <v>854</v>
      </c>
      <c r="G228" s="13"/>
      <c r="H228" s="199">
        <v>0.033000000000000002</v>
      </c>
      <c r="I228" s="200"/>
      <c r="J228" s="13"/>
      <c r="K228" s="13"/>
      <c r="L228" s="195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7" t="s">
        <v>196</v>
      </c>
      <c r="AU228" s="197" t="s">
        <v>85</v>
      </c>
      <c r="AV228" s="13" t="s">
        <v>85</v>
      </c>
      <c r="AW228" s="13" t="s">
        <v>32</v>
      </c>
      <c r="AX228" s="13" t="s">
        <v>83</v>
      </c>
      <c r="AY228" s="197" t="s">
        <v>139</v>
      </c>
    </row>
    <row r="229" s="2" customFormat="1" ht="21.75" customHeight="1">
      <c r="A229" s="35"/>
      <c r="B229" s="170"/>
      <c r="C229" s="171" t="s">
        <v>109</v>
      </c>
      <c r="D229" s="171" t="s">
        <v>140</v>
      </c>
      <c r="E229" s="172" t="s">
        <v>855</v>
      </c>
      <c r="F229" s="173" t="s">
        <v>856</v>
      </c>
      <c r="G229" s="174" t="s">
        <v>155</v>
      </c>
      <c r="H229" s="175">
        <v>19</v>
      </c>
      <c r="I229" s="176"/>
      <c r="J229" s="177">
        <f>ROUND(I229*H229,2)</f>
        <v>0</v>
      </c>
      <c r="K229" s="173" t="s">
        <v>194</v>
      </c>
      <c r="L229" s="36"/>
      <c r="M229" s="178" t="s">
        <v>1</v>
      </c>
      <c r="N229" s="179" t="s">
        <v>41</v>
      </c>
      <c r="O229" s="74"/>
      <c r="P229" s="180">
        <f>O229*H229</f>
        <v>0</v>
      </c>
      <c r="Q229" s="180">
        <v>0.022780000000000002</v>
      </c>
      <c r="R229" s="180">
        <f>Q229*H229</f>
        <v>0.43282000000000004</v>
      </c>
      <c r="S229" s="180">
        <v>0</v>
      </c>
      <c r="T229" s="18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2" t="s">
        <v>144</v>
      </c>
      <c r="AT229" s="182" t="s">
        <v>140</v>
      </c>
      <c r="AU229" s="182" t="s">
        <v>85</v>
      </c>
      <c r="AY229" s="16" t="s">
        <v>139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6" t="s">
        <v>83</v>
      </c>
      <c r="BK229" s="183">
        <f>ROUND(I229*H229,2)</f>
        <v>0</v>
      </c>
      <c r="BL229" s="16" t="s">
        <v>144</v>
      </c>
      <c r="BM229" s="182" t="s">
        <v>857</v>
      </c>
    </row>
    <row r="230" s="13" customFormat="1">
      <c r="A230" s="13"/>
      <c r="B230" s="195"/>
      <c r="C230" s="13"/>
      <c r="D230" s="196" t="s">
        <v>196</v>
      </c>
      <c r="E230" s="197" t="s">
        <v>1</v>
      </c>
      <c r="F230" s="198" t="s">
        <v>858</v>
      </c>
      <c r="G230" s="13"/>
      <c r="H230" s="199">
        <v>3</v>
      </c>
      <c r="I230" s="200"/>
      <c r="J230" s="13"/>
      <c r="K230" s="13"/>
      <c r="L230" s="195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7" t="s">
        <v>196</v>
      </c>
      <c r="AU230" s="197" t="s">
        <v>85</v>
      </c>
      <c r="AV230" s="13" t="s">
        <v>85</v>
      </c>
      <c r="AW230" s="13" t="s">
        <v>32</v>
      </c>
      <c r="AX230" s="13" t="s">
        <v>76</v>
      </c>
      <c r="AY230" s="197" t="s">
        <v>139</v>
      </c>
    </row>
    <row r="231" s="13" customFormat="1">
      <c r="A231" s="13"/>
      <c r="B231" s="195"/>
      <c r="C231" s="13"/>
      <c r="D231" s="196" t="s">
        <v>196</v>
      </c>
      <c r="E231" s="197" t="s">
        <v>1</v>
      </c>
      <c r="F231" s="198" t="s">
        <v>859</v>
      </c>
      <c r="G231" s="13"/>
      <c r="H231" s="199">
        <v>3</v>
      </c>
      <c r="I231" s="200"/>
      <c r="J231" s="13"/>
      <c r="K231" s="13"/>
      <c r="L231" s="195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7" t="s">
        <v>196</v>
      </c>
      <c r="AU231" s="197" t="s">
        <v>85</v>
      </c>
      <c r="AV231" s="13" t="s">
        <v>85</v>
      </c>
      <c r="AW231" s="13" t="s">
        <v>32</v>
      </c>
      <c r="AX231" s="13" t="s">
        <v>76</v>
      </c>
      <c r="AY231" s="197" t="s">
        <v>139</v>
      </c>
    </row>
    <row r="232" s="13" customFormat="1">
      <c r="A232" s="13"/>
      <c r="B232" s="195"/>
      <c r="C232" s="13"/>
      <c r="D232" s="196" t="s">
        <v>196</v>
      </c>
      <c r="E232" s="197" t="s">
        <v>1</v>
      </c>
      <c r="F232" s="198" t="s">
        <v>860</v>
      </c>
      <c r="G232" s="13"/>
      <c r="H232" s="199">
        <v>3</v>
      </c>
      <c r="I232" s="200"/>
      <c r="J232" s="13"/>
      <c r="K232" s="13"/>
      <c r="L232" s="195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196</v>
      </c>
      <c r="AU232" s="197" t="s">
        <v>85</v>
      </c>
      <c r="AV232" s="13" t="s">
        <v>85</v>
      </c>
      <c r="AW232" s="13" t="s">
        <v>32</v>
      </c>
      <c r="AX232" s="13" t="s">
        <v>76</v>
      </c>
      <c r="AY232" s="197" t="s">
        <v>139</v>
      </c>
    </row>
    <row r="233" s="13" customFormat="1">
      <c r="A233" s="13"/>
      <c r="B233" s="195"/>
      <c r="C233" s="13"/>
      <c r="D233" s="196" t="s">
        <v>196</v>
      </c>
      <c r="E233" s="197" t="s">
        <v>1</v>
      </c>
      <c r="F233" s="198" t="s">
        <v>861</v>
      </c>
      <c r="G233" s="13"/>
      <c r="H233" s="199">
        <v>10</v>
      </c>
      <c r="I233" s="200"/>
      <c r="J233" s="13"/>
      <c r="K233" s="13"/>
      <c r="L233" s="195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7" t="s">
        <v>196</v>
      </c>
      <c r="AU233" s="197" t="s">
        <v>85</v>
      </c>
      <c r="AV233" s="13" t="s">
        <v>85</v>
      </c>
      <c r="AW233" s="13" t="s">
        <v>32</v>
      </c>
      <c r="AX233" s="13" t="s">
        <v>76</v>
      </c>
      <c r="AY233" s="197" t="s">
        <v>139</v>
      </c>
    </row>
    <row r="234" s="2" customFormat="1" ht="33" customHeight="1">
      <c r="A234" s="35"/>
      <c r="B234" s="170"/>
      <c r="C234" s="171" t="s">
        <v>353</v>
      </c>
      <c r="D234" s="171" t="s">
        <v>140</v>
      </c>
      <c r="E234" s="172" t="s">
        <v>862</v>
      </c>
      <c r="F234" s="173" t="s">
        <v>863</v>
      </c>
      <c r="G234" s="174" t="s">
        <v>219</v>
      </c>
      <c r="H234" s="175">
        <v>0.16</v>
      </c>
      <c r="I234" s="176"/>
      <c r="J234" s="177">
        <f>ROUND(I234*H234,2)</f>
        <v>0</v>
      </c>
      <c r="K234" s="173" t="s">
        <v>194</v>
      </c>
      <c r="L234" s="36"/>
      <c r="M234" s="178" t="s">
        <v>1</v>
      </c>
      <c r="N234" s="179" t="s">
        <v>41</v>
      </c>
      <c r="O234" s="74"/>
      <c r="P234" s="180">
        <f>O234*H234</f>
        <v>0</v>
      </c>
      <c r="Q234" s="180">
        <v>0.019539999999999998</v>
      </c>
      <c r="R234" s="180">
        <f>Q234*H234</f>
        <v>0.0031263999999999997</v>
      </c>
      <c r="S234" s="180">
        <v>0</v>
      </c>
      <c r="T234" s="18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2" t="s">
        <v>144</v>
      </c>
      <c r="AT234" s="182" t="s">
        <v>140</v>
      </c>
      <c r="AU234" s="182" t="s">
        <v>85</v>
      </c>
      <c r="AY234" s="16" t="s">
        <v>139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6" t="s">
        <v>83</v>
      </c>
      <c r="BK234" s="183">
        <f>ROUND(I234*H234,2)</f>
        <v>0</v>
      </c>
      <c r="BL234" s="16" t="s">
        <v>144</v>
      </c>
      <c r="BM234" s="182" t="s">
        <v>864</v>
      </c>
    </row>
    <row r="235" s="13" customFormat="1">
      <c r="A235" s="13"/>
      <c r="B235" s="195"/>
      <c r="C235" s="13"/>
      <c r="D235" s="196" t="s">
        <v>196</v>
      </c>
      <c r="E235" s="197" t="s">
        <v>1</v>
      </c>
      <c r="F235" s="198" t="s">
        <v>865</v>
      </c>
      <c r="G235" s="13"/>
      <c r="H235" s="199">
        <v>0.13800000000000001</v>
      </c>
      <c r="I235" s="200"/>
      <c r="J235" s="13"/>
      <c r="K235" s="13"/>
      <c r="L235" s="195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196</v>
      </c>
      <c r="AU235" s="197" t="s">
        <v>85</v>
      </c>
      <c r="AV235" s="13" t="s">
        <v>85</v>
      </c>
      <c r="AW235" s="13" t="s">
        <v>32</v>
      </c>
      <c r="AX235" s="13" t="s">
        <v>76</v>
      </c>
      <c r="AY235" s="197" t="s">
        <v>139</v>
      </c>
    </row>
    <row r="236" s="13" customFormat="1">
      <c r="A236" s="13"/>
      <c r="B236" s="195"/>
      <c r="C236" s="13"/>
      <c r="D236" s="196" t="s">
        <v>196</v>
      </c>
      <c r="E236" s="197" t="s">
        <v>1</v>
      </c>
      <c r="F236" s="198" t="s">
        <v>866</v>
      </c>
      <c r="G236" s="13"/>
      <c r="H236" s="199">
        <v>0.021999999999999999</v>
      </c>
      <c r="I236" s="200"/>
      <c r="J236" s="13"/>
      <c r="K236" s="13"/>
      <c r="L236" s="195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196</v>
      </c>
      <c r="AU236" s="197" t="s">
        <v>85</v>
      </c>
      <c r="AV236" s="13" t="s">
        <v>85</v>
      </c>
      <c r="AW236" s="13" t="s">
        <v>32</v>
      </c>
      <c r="AX236" s="13" t="s">
        <v>76</v>
      </c>
      <c r="AY236" s="197" t="s">
        <v>139</v>
      </c>
    </row>
    <row r="237" s="2" customFormat="1" ht="21.75" customHeight="1">
      <c r="A237" s="35"/>
      <c r="B237" s="170"/>
      <c r="C237" s="204" t="s">
        <v>359</v>
      </c>
      <c r="D237" s="204" t="s">
        <v>384</v>
      </c>
      <c r="E237" s="205" t="s">
        <v>867</v>
      </c>
      <c r="F237" s="206" t="s">
        <v>868</v>
      </c>
      <c r="G237" s="207" t="s">
        <v>219</v>
      </c>
      <c r="H237" s="208">
        <v>0.14499999999999999</v>
      </c>
      <c r="I237" s="209"/>
      <c r="J237" s="210">
        <f>ROUND(I237*H237,2)</f>
        <v>0</v>
      </c>
      <c r="K237" s="206" t="s">
        <v>194</v>
      </c>
      <c r="L237" s="211"/>
      <c r="M237" s="212" t="s">
        <v>1</v>
      </c>
      <c r="N237" s="213" t="s">
        <v>41</v>
      </c>
      <c r="O237" s="74"/>
      <c r="P237" s="180">
        <f>O237*H237</f>
        <v>0</v>
      </c>
      <c r="Q237" s="180">
        <v>1</v>
      </c>
      <c r="R237" s="180">
        <f>Q237*H237</f>
        <v>0.14499999999999999</v>
      </c>
      <c r="S237" s="180">
        <v>0</v>
      </c>
      <c r="T237" s="18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2" t="s">
        <v>168</v>
      </c>
      <c r="AT237" s="182" t="s">
        <v>384</v>
      </c>
      <c r="AU237" s="182" t="s">
        <v>85</v>
      </c>
      <c r="AY237" s="16" t="s">
        <v>139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6" t="s">
        <v>83</v>
      </c>
      <c r="BK237" s="183">
        <f>ROUND(I237*H237,2)</f>
        <v>0</v>
      </c>
      <c r="BL237" s="16" t="s">
        <v>144</v>
      </c>
      <c r="BM237" s="182" t="s">
        <v>869</v>
      </c>
    </row>
    <row r="238" s="13" customFormat="1">
      <c r="A238" s="13"/>
      <c r="B238" s="195"/>
      <c r="C238" s="13"/>
      <c r="D238" s="196" t="s">
        <v>196</v>
      </c>
      <c r="E238" s="13"/>
      <c r="F238" s="198" t="s">
        <v>870</v>
      </c>
      <c r="G238" s="13"/>
      <c r="H238" s="199">
        <v>0.14499999999999999</v>
      </c>
      <c r="I238" s="200"/>
      <c r="J238" s="13"/>
      <c r="K238" s="13"/>
      <c r="L238" s="195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7" t="s">
        <v>196</v>
      </c>
      <c r="AU238" s="197" t="s">
        <v>85</v>
      </c>
      <c r="AV238" s="13" t="s">
        <v>85</v>
      </c>
      <c r="AW238" s="13" t="s">
        <v>3</v>
      </c>
      <c r="AX238" s="13" t="s">
        <v>83</v>
      </c>
      <c r="AY238" s="197" t="s">
        <v>139</v>
      </c>
    </row>
    <row r="239" s="2" customFormat="1" ht="21.75" customHeight="1">
      <c r="A239" s="35"/>
      <c r="B239" s="170"/>
      <c r="C239" s="204" t="s">
        <v>363</v>
      </c>
      <c r="D239" s="204" t="s">
        <v>384</v>
      </c>
      <c r="E239" s="205" t="s">
        <v>871</v>
      </c>
      <c r="F239" s="206" t="s">
        <v>872</v>
      </c>
      <c r="G239" s="207" t="s">
        <v>219</v>
      </c>
      <c r="H239" s="208">
        <v>0.023</v>
      </c>
      <c r="I239" s="209"/>
      <c r="J239" s="210">
        <f>ROUND(I239*H239,2)</f>
        <v>0</v>
      </c>
      <c r="K239" s="206" t="s">
        <v>194</v>
      </c>
      <c r="L239" s="211"/>
      <c r="M239" s="212" t="s">
        <v>1</v>
      </c>
      <c r="N239" s="213" t="s">
        <v>41</v>
      </c>
      <c r="O239" s="74"/>
      <c r="P239" s="180">
        <f>O239*H239</f>
        <v>0</v>
      </c>
      <c r="Q239" s="180">
        <v>1</v>
      </c>
      <c r="R239" s="180">
        <f>Q239*H239</f>
        <v>0.023</v>
      </c>
      <c r="S239" s="180">
        <v>0</v>
      </c>
      <c r="T239" s="18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2" t="s">
        <v>168</v>
      </c>
      <c r="AT239" s="182" t="s">
        <v>384</v>
      </c>
      <c r="AU239" s="182" t="s">
        <v>85</v>
      </c>
      <c r="AY239" s="16" t="s">
        <v>139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6" t="s">
        <v>83</v>
      </c>
      <c r="BK239" s="183">
        <f>ROUND(I239*H239,2)</f>
        <v>0</v>
      </c>
      <c r="BL239" s="16" t="s">
        <v>144</v>
      </c>
      <c r="BM239" s="182" t="s">
        <v>873</v>
      </c>
    </row>
    <row r="240" s="13" customFormat="1">
      <c r="A240" s="13"/>
      <c r="B240" s="195"/>
      <c r="C240" s="13"/>
      <c r="D240" s="196" t="s">
        <v>196</v>
      </c>
      <c r="E240" s="13"/>
      <c r="F240" s="198" t="s">
        <v>874</v>
      </c>
      <c r="G240" s="13"/>
      <c r="H240" s="199">
        <v>0.023</v>
      </c>
      <c r="I240" s="200"/>
      <c r="J240" s="13"/>
      <c r="K240" s="13"/>
      <c r="L240" s="195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7" t="s">
        <v>196</v>
      </c>
      <c r="AU240" s="197" t="s">
        <v>85</v>
      </c>
      <c r="AV240" s="13" t="s">
        <v>85</v>
      </c>
      <c r="AW240" s="13" t="s">
        <v>3</v>
      </c>
      <c r="AX240" s="13" t="s">
        <v>83</v>
      </c>
      <c r="AY240" s="197" t="s">
        <v>139</v>
      </c>
    </row>
    <row r="241" s="2" customFormat="1" ht="37.8" customHeight="1">
      <c r="A241" s="35"/>
      <c r="B241" s="170"/>
      <c r="C241" s="171" t="s">
        <v>370</v>
      </c>
      <c r="D241" s="171" t="s">
        <v>140</v>
      </c>
      <c r="E241" s="172" t="s">
        <v>875</v>
      </c>
      <c r="F241" s="173" t="s">
        <v>876</v>
      </c>
      <c r="G241" s="174" t="s">
        <v>219</v>
      </c>
      <c r="H241" s="175">
        <v>0.17100000000000001</v>
      </c>
      <c r="I241" s="176"/>
      <c r="J241" s="177">
        <f>ROUND(I241*H241,2)</f>
        <v>0</v>
      </c>
      <c r="K241" s="173" t="s">
        <v>194</v>
      </c>
      <c r="L241" s="36"/>
      <c r="M241" s="178" t="s">
        <v>1</v>
      </c>
      <c r="N241" s="179" t="s">
        <v>41</v>
      </c>
      <c r="O241" s="74"/>
      <c r="P241" s="180">
        <f>O241*H241</f>
        <v>0</v>
      </c>
      <c r="Q241" s="180">
        <v>0.017090000000000001</v>
      </c>
      <c r="R241" s="180">
        <f>Q241*H241</f>
        <v>0.0029223900000000004</v>
      </c>
      <c r="S241" s="180">
        <v>0</v>
      </c>
      <c r="T241" s="18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2" t="s">
        <v>144</v>
      </c>
      <c r="AT241" s="182" t="s">
        <v>140</v>
      </c>
      <c r="AU241" s="182" t="s">
        <v>85</v>
      </c>
      <c r="AY241" s="16" t="s">
        <v>139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6" t="s">
        <v>83</v>
      </c>
      <c r="BK241" s="183">
        <f>ROUND(I241*H241,2)</f>
        <v>0</v>
      </c>
      <c r="BL241" s="16" t="s">
        <v>144</v>
      </c>
      <c r="BM241" s="182" t="s">
        <v>877</v>
      </c>
    </row>
    <row r="242" s="13" customFormat="1">
      <c r="A242" s="13"/>
      <c r="B242" s="195"/>
      <c r="C242" s="13"/>
      <c r="D242" s="196" t="s">
        <v>196</v>
      </c>
      <c r="E242" s="197" t="s">
        <v>1</v>
      </c>
      <c r="F242" s="198" t="s">
        <v>878</v>
      </c>
      <c r="G242" s="13"/>
      <c r="H242" s="199">
        <v>0.057000000000000002</v>
      </c>
      <c r="I242" s="200"/>
      <c r="J242" s="13"/>
      <c r="K242" s="13"/>
      <c r="L242" s="195"/>
      <c r="M242" s="201"/>
      <c r="N242" s="202"/>
      <c r="O242" s="202"/>
      <c r="P242" s="202"/>
      <c r="Q242" s="202"/>
      <c r="R242" s="202"/>
      <c r="S242" s="202"/>
      <c r="T242" s="20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7" t="s">
        <v>196</v>
      </c>
      <c r="AU242" s="197" t="s">
        <v>85</v>
      </c>
      <c r="AV242" s="13" t="s">
        <v>85</v>
      </c>
      <c r="AW242" s="13" t="s">
        <v>32</v>
      </c>
      <c r="AX242" s="13" t="s">
        <v>76</v>
      </c>
      <c r="AY242" s="197" t="s">
        <v>139</v>
      </c>
    </row>
    <row r="243" s="13" customFormat="1">
      <c r="A243" s="13"/>
      <c r="B243" s="195"/>
      <c r="C243" s="13"/>
      <c r="D243" s="196" t="s">
        <v>196</v>
      </c>
      <c r="E243" s="197" t="s">
        <v>1</v>
      </c>
      <c r="F243" s="198" t="s">
        <v>879</v>
      </c>
      <c r="G243" s="13"/>
      <c r="H243" s="199">
        <v>0.057000000000000002</v>
      </c>
      <c r="I243" s="200"/>
      <c r="J243" s="13"/>
      <c r="K243" s="13"/>
      <c r="L243" s="195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7" t="s">
        <v>196</v>
      </c>
      <c r="AU243" s="197" t="s">
        <v>85</v>
      </c>
      <c r="AV243" s="13" t="s">
        <v>85</v>
      </c>
      <c r="AW243" s="13" t="s">
        <v>32</v>
      </c>
      <c r="AX243" s="13" t="s">
        <v>76</v>
      </c>
      <c r="AY243" s="197" t="s">
        <v>139</v>
      </c>
    </row>
    <row r="244" s="13" customFormat="1">
      <c r="A244" s="13"/>
      <c r="B244" s="195"/>
      <c r="C244" s="13"/>
      <c r="D244" s="196" t="s">
        <v>196</v>
      </c>
      <c r="E244" s="197" t="s">
        <v>1</v>
      </c>
      <c r="F244" s="198" t="s">
        <v>880</v>
      </c>
      <c r="G244" s="13"/>
      <c r="H244" s="199">
        <v>0.057000000000000002</v>
      </c>
      <c r="I244" s="200"/>
      <c r="J244" s="13"/>
      <c r="K244" s="13"/>
      <c r="L244" s="195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7" t="s">
        <v>196</v>
      </c>
      <c r="AU244" s="197" t="s">
        <v>85</v>
      </c>
      <c r="AV244" s="13" t="s">
        <v>85</v>
      </c>
      <c r="AW244" s="13" t="s">
        <v>32</v>
      </c>
      <c r="AX244" s="13" t="s">
        <v>76</v>
      </c>
      <c r="AY244" s="197" t="s">
        <v>139</v>
      </c>
    </row>
    <row r="245" s="2" customFormat="1" ht="21.75" customHeight="1">
      <c r="A245" s="35"/>
      <c r="B245" s="170"/>
      <c r="C245" s="204" t="s">
        <v>378</v>
      </c>
      <c r="D245" s="204" t="s">
        <v>384</v>
      </c>
      <c r="E245" s="205" t="s">
        <v>881</v>
      </c>
      <c r="F245" s="206" t="s">
        <v>882</v>
      </c>
      <c r="G245" s="207" t="s">
        <v>219</v>
      </c>
      <c r="H245" s="208">
        <v>0.17999999999999999</v>
      </c>
      <c r="I245" s="209"/>
      <c r="J245" s="210">
        <f>ROUND(I245*H245,2)</f>
        <v>0</v>
      </c>
      <c r="K245" s="206" t="s">
        <v>194</v>
      </c>
      <c r="L245" s="211"/>
      <c r="M245" s="212" t="s">
        <v>1</v>
      </c>
      <c r="N245" s="213" t="s">
        <v>41</v>
      </c>
      <c r="O245" s="74"/>
      <c r="P245" s="180">
        <f>O245*H245</f>
        <v>0</v>
      </c>
      <c r="Q245" s="180">
        <v>1</v>
      </c>
      <c r="R245" s="180">
        <f>Q245*H245</f>
        <v>0.17999999999999999</v>
      </c>
      <c r="S245" s="180">
        <v>0</v>
      </c>
      <c r="T245" s="18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2" t="s">
        <v>168</v>
      </c>
      <c r="AT245" s="182" t="s">
        <v>384</v>
      </c>
      <c r="AU245" s="182" t="s">
        <v>85</v>
      </c>
      <c r="AY245" s="16" t="s">
        <v>139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6" t="s">
        <v>83</v>
      </c>
      <c r="BK245" s="183">
        <f>ROUND(I245*H245,2)</f>
        <v>0</v>
      </c>
      <c r="BL245" s="16" t="s">
        <v>144</v>
      </c>
      <c r="BM245" s="182" t="s">
        <v>883</v>
      </c>
    </row>
    <row r="246" s="13" customFormat="1">
      <c r="A246" s="13"/>
      <c r="B246" s="195"/>
      <c r="C246" s="13"/>
      <c r="D246" s="196" t="s">
        <v>196</v>
      </c>
      <c r="E246" s="13"/>
      <c r="F246" s="198" t="s">
        <v>884</v>
      </c>
      <c r="G246" s="13"/>
      <c r="H246" s="199">
        <v>0.17999999999999999</v>
      </c>
      <c r="I246" s="200"/>
      <c r="J246" s="13"/>
      <c r="K246" s="13"/>
      <c r="L246" s="195"/>
      <c r="M246" s="201"/>
      <c r="N246" s="202"/>
      <c r="O246" s="202"/>
      <c r="P246" s="202"/>
      <c r="Q246" s="202"/>
      <c r="R246" s="202"/>
      <c r="S246" s="202"/>
      <c r="T246" s="20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7" t="s">
        <v>196</v>
      </c>
      <c r="AU246" s="197" t="s">
        <v>85</v>
      </c>
      <c r="AV246" s="13" t="s">
        <v>85</v>
      </c>
      <c r="AW246" s="13" t="s">
        <v>3</v>
      </c>
      <c r="AX246" s="13" t="s">
        <v>83</v>
      </c>
      <c r="AY246" s="197" t="s">
        <v>139</v>
      </c>
    </row>
    <row r="247" s="2" customFormat="1" ht="16.5" customHeight="1">
      <c r="A247" s="35"/>
      <c r="B247" s="170"/>
      <c r="C247" s="171" t="s">
        <v>383</v>
      </c>
      <c r="D247" s="171" t="s">
        <v>140</v>
      </c>
      <c r="E247" s="172" t="s">
        <v>885</v>
      </c>
      <c r="F247" s="173" t="s">
        <v>886</v>
      </c>
      <c r="G247" s="174" t="s">
        <v>193</v>
      </c>
      <c r="H247" s="175">
        <v>0.89300000000000002</v>
      </c>
      <c r="I247" s="176"/>
      <c r="J247" s="177">
        <f>ROUND(I247*H247,2)</f>
        <v>0</v>
      </c>
      <c r="K247" s="173" t="s">
        <v>194</v>
      </c>
      <c r="L247" s="36"/>
      <c r="M247" s="178" t="s">
        <v>1</v>
      </c>
      <c r="N247" s="179" t="s">
        <v>41</v>
      </c>
      <c r="O247" s="74"/>
      <c r="P247" s="180">
        <f>O247*H247</f>
        <v>0</v>
      </c>
      <c r="Q247" s="180">
        <v>2.5019800000000001</v>
      </c>
      <c r="R247" s="180">
        <f>Q247*H247</f>
        <v>2.2342681400000002</v>
      </c>
      <c r="S247" s="180">
        <v>0</v>
      </c>
      <c r="T247" s="18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2" t="s">
        <v>144</v>
      </c>
      <c r="AT247" s="182" t="s">
        <v>140</v>
      </c>
      <c r="AU247" s="182" t="s">
        <v>85</v>
      </c>
      <c r="AY247" s="16" t="s">
        <v>139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6" t="s">
        <v>83</v>
      </c>
      <c r="BK247" s="183">
        <f>ROUND(I247*H247,2)</f>
        <v>0</v>
      </c>
      <c r="BL247" s="16" t="s">
        <v>144</v>
      </c>
      <c r="BM247" s="182" t="s">
        <v>887</v>
      </c>
    </row>
    <row r="248" s="13" customFormat="1">
      <c r="A248" s="13"/>
      <c r="B248" s="195"/>
      <c r="C248" s="13"/>
      <c r="D248" s="196" t="s">
        <v>196</v>
      </c>
      <c r="E248" s="197" t="s">
        <v>1</v>
      </c>
      <c r="F248" s="198" t="s">
        <v>888</v>
      </c>
      <c r="G248" s="13"/>
      <c r="H248" s="199">
        <v>0.052999999999999998</v>
      </c>
      <c r="I248" s="200"/>
      <c r="J248" s="13"/>
      <c r="K248" s="13"/>
      <c r="L248" s="195"/>
      <c r="M248" s="201"/>
      <c r="N248" s="202"/>
      <c r="O248" s="202"/>
      <c r="P248" s="202"/>
      <c r="Q248" s="202"/>
      <c r="R248" s="202"/>
      <c r="S248" s="202"/>
      <c r="T248" s="20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7" t="s">
        <v>196</v>
      </c>
      <c r="AU248" s="197" t="s">
        <v>85</v>
      </c>
      <c r="AV248" s="13" t="s">
        <v>85</v>
      </c>
      <c r="AW248" s="13" t="s">
        <v>32</v>
      </c>
      <c r="AX248" s="13" t="s">
        <v>76</v>
      </c>
      <c r="AY248" s="197" t="s">
        <v>139</v>
      </c>
    </row>
    <row r="249" s="13" customFormat="1">
      <c r="A249" s="13"/>
      <c r="B249" s="195"/>
      <c r="C249" s="13"/>
      <c r="D249" s="196" t="s">
        <v>196</v>
      </c>
      <c r="E249" s="197" t="s">
        <v>1</v>
      </c>
      <c r="F249" s="198" t="s">
        <v>889</v>
      </c>
      <c r="G249" s="13"/>
      <c r="H249" s="199">
        <v>0.048000000000000001</v>
      </c>
      <c r="I249" s="200"/>
      <c r="J249" s="13"/>
      <c r="K249" s="13"/>
      <c r="L249" s="195"/>
      <c r="M249" s="201"/>
      <c r="N249" s="202"/>
      <c r="O249" s="202"/>
      <c r="P249" s="202"/>
      <c r="Q249" s="202"/>
      <c r="R249" s="202"/>
      <c r="S249" s="202"/>
      <c r="T249" s="20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7" t="s">
        <v>196</v>
      </c>
      <c r="AU249" s="197" t="s">
        <v>85</v>
      </c>
      <c r="AV249" s="13" t="s">
        <v>85</v>
      </c>
      <c r="AW249" s="13" t="s">
        <v>32</v>
      </c>
      <c r="AX249" s="13" t="s">
        <v>76</v>
      </c>
      <c r="AY249" s="197" t="s">
        <v>139</v>
      </c>
    </row>
    <row r="250" s="13" customFormat="1">
      <c r="A250" s="13"/>
      <c r="B250" s="195"/>
      <c r="C250" s="13"/>
      <c r="D250" s="196" t="s">
        <v>196</v>
      </c>
      <c r="E250" s="197" t="s">
        <v>1</v>
      </c>
      <c r="F250" s="198" t="s">
        <v>890</v>
      </c>
      <c r="G250" s="13"/>
      <c r="H250" s="199">
        <v>0.048000000000000001</v>
      </c>
      <c r="I250" s="200"/>
      <c r="J250" s="13"/>
      <c r="K250" s="13"/>
      <c r="L250" s="195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7" t="s">
        <v>196</v>
      </c>
      <c r="AU250" s="197" t="s">
        <v>85</v>
      </c>
      <c r="AV250" s="13" t="s">
        <v>85</v>
      </c>
      <c r="AW250" s="13" t="s">
        <v>32</v>
      </c>
      <c r="AX250" s="13" t="s">
        <v>76</v>
      </c>
      <c r="AY250" s="197" t="s">
        <v>139</v>
      </c>
    </row>
    <row r="251" s="13" customFormat="1">
      <c r="A251" s="13"/>
      <c r="B251" s="195"/>
      <c r="C251" s="13"/>
      <c r="D251" s="196" t="s">
        <v>196</v>
      </c>
      <c r="E251" s="197" t="s">
        <v>1</v>
      </c>
      <c r="F251" s="198" t="s">
        <v>891</v>
      </c>
      <c r="G251" s="13"/>
      <c r="H251" s="199">
        <v>0.221</v>
      </c>
      <c r="I251" s="200"/>
      <c r="J251" s="13"/>
      <c r="K251" s="13"/>
      <c r="L251" s="195"/>
      <c r="M251" s="201"/>
      <c r="N251" s="202"/>
      <c r="O251" s="202"/>
      <c r="P251" s="202"/>
      <c r="Q251" s="202"/>
      <c r="R251" s="202"/>
      <c r="S251" s="202"/>
      <c r="T251" s="20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7" t="s">
        <v>196</v>
      </c>
      <c r="AU251" s="197" t="s">
        <v>85</v>
      </c>
      <c r="AV251" s="13" t="s">
        <v>85</v>
      </c>
      <c r="AW251" s="13" t="s">
        <v>32</v>
      </c>
      <c r="AX251" s="13" t="s">
        <v>76</v>
      </c>
      <c r="AY251" s="197" t="s">
        <v>139</v>
      </c>
    </row>
    <row r="252" s="13" customFormat="1">
      <c r="A252" s="13"/>
      <c r="B252" s="195"/>
      <c r="C252" s="13"/>
      <c r="D252" s="196" t="s">
        <v>196</v>
      </c>
      <c r="E252" s="197" t="s">
        <v>1</v>
      </c>
      <c r="F252" s="198" t="s">
        <v>892</v>
      </c>
      <c r="G252" s="13"/>
      <c r="H252" s="199">
        <v>0.52300000000000002</v>
      </c>
      <c r="I252" s="200"/>
      <c r="J252" s="13"/>
      <c r="K252" s="13"/>
      <c r="L252" s="195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7" t="s">
        <v>196</v>
      </c>
      <c r="AU252" s="197" t="s">
        <v>85</v>
      </c>
      <c r="AV252" s="13" t="s">
        <v>85</v>
      </c>
      <c r="AW252" s="13" t="s">
        <v>32</v>
      </c>
      <c r="AX252" s="13" t="s">
        <v>76</v>
      </c>
      <c r="AY252" s="197" t="s">
        <v>139</v>
      </c>
    </row>
    <row r="253" s="2" customFormat="1" ht="16.5" customHeight="1">
      <c r="A253" s="35"/>
      <c r="B253" s="170"/>
      <c r="C253" s="171" t="s">
        <v>389</v>
      </c>
      <c r="D253" s="171" t="s">
        <v>140</v>
      </c>
      <c r="E253" s="172" t="s">
        <v>893</v>
      </c>
      <c r="F253" s="173" t="s">
        <v>894</v>
      </c>
      <c r="G253" s="174" t="s">
        <v>234</v>
      </c>
      <c r="H253" s="175">
        <v>8.9380000000000006</v>
      </c>
      <c r="I253" s="176"/>
      <c r="J253" s="177">
        <f>ROUND(I253*H253,2)</f>
        <v>0</v>
      </c>
      <c r="K253" s="173" t="s">
        <v>194</v>
      </c>
      <c r="L253" s="36"/>
      <c r="M253" s="178" t="s">
        <v>1</v>
      </c>
      <c r="N253" s="179" t="s">
        <v>41</v>
      </c>
      <c r="O253" s="74"/>
      <c r="P253" s="180">
        <f>O253*H253</f>
        <v>0</v>
      </c>
      <c r="Q253" s="180">
        <v>0.011169999999999999</v>
      </c>
      <c r="R253" s="180">
        <f>Q253*H253</f>
        <v>0.099837460000000003</v>
      </c>
      <c r="S253" s="180">
        <v>0</v>
      </c>
      <c r="T253" s="18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2" t="s">
        <v>144</v>
      </c>
      <c r="AT253" s="182" t="s">
        <v>140</v>
      </c>
      <c r="AU253" s="182" t="s">
        <v>85</v>
      </c>
      <c r="AY253" s="16" t="s">
        <v>139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6" t="s">
        <v>83</v>
      </c>
      <c r="BK253" s="183">
        <f>ROUND(I253*H253,2)</f>
        <v>0</v>
      </c>
      <c r="BL253" s="16" t="s">
        <v>144</v>
      </c>
      <c r="BM253" s="182" t="s">
        <v>895</v>
      </c>
    </row>
    <row r="254" s="13" customFormat="1">
      <c r="A254" s="13"/>
      <c r="B254" s="195"/>
      <c r="C254" s="13"/>
      <c r="D254" s="196" t="s">
        <v>196</v>
      </c>
      <c r="E254" s="197" t="s">
        <v>1</v>
      </c>
      <c r="F254" s="198" t="s">
        <v>896</v>
      </c>
      <c r="G254" s="13"/>
      <c r="H254" s="199">
        <v>0.53200000000000003</v>
      </c>
      <c r="I254" s="200"/>
      <c r="J254" s="13"/>
      <c r="K254" s="13"/>
      <c r="L254" s="195"/>
      <c r="M254" s="201"/>
      <c r="N254" s="202"/>
      <c r="O254" s="202"/>
      <c r="P254" s="202"/>
      <c r="Q254" s="202"/>
      <c r="R254" s="202"/>
      <c r="S254" s="202"/>
      <c r="T254" s="20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7" t="s">
        <v>196</v>
      </c>
      <c r="AU254" s="197" t="s">
        <v>85</v>
      </c>
      <c r="AV254" s="13" t="s">
        <v>85</v>
      </c>
      <c r="AW254" s="13" t="s">
        <v>32</v>
      </c>
      <c r="AX254" s="13" t="s">
        <v>76</v>
      </c>
      <c r="AY254" s="197" t="s">
        <v>139</v>
      </c>
    </row>
    <row r="255" s="13" customFormat="1">
      <c r="A255" s="13"/>
      <c r="B255" s="195"/>
      <c r="C255" s="13"/>
      <c r="D255" s="196" t="s">
        <v>196</v>
      </c>
      <c r="E255" s="197" t="s">
        <v>1</v>
      </c>
      <c r="F255" s="198" t="s">
        <v>897</v>
      </c>
      <c r="G255" s="13"/>
      <c r="H255" s="199">
        <v>0.64000000000000001</v>
      </c>
      <c r="I255" s="200"/>
      <c r="J255" s="13"/>
      <c r="K255" s="13"/>
      <c r="L255" s="195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196</v>
      </c>
      <c r="AU255" s="197" t="s">
        <v>85</v>
      </c>
      <c r="AV255" s="13" t="s">
        <v>85</v>
      </c>
      <c r="AW255" s="13" t="s">
        <v>32</v>
      </c>
      <c r="AX255" s="13" t="s">
        <v>76</v>
      </c>
      <c r="AY255" s="197" t="s">
        <v>139</v>
      </c>
    </row>
    <row r="256" s="13" customFormat="1">
      <c r="A256" s="13"/>
      <c r="B256" s="195"/>
      <c r="C256" s="13"/>
      <c r="D256" s="196" t="s">
        <v>196</v>
      </c>
      <c r="E256" s="197" t="s">
        <v>1</v>
      </c>
      <c r="F256" s="198" t="s">
        <v>898</v>
      </c>
      <c r="G256" s="13"/>
      <c r="H256" s="199">
        <v>0.64000000000000001</v>
      </c>
      <c r="I256" s="200"/>
      <c r="J256" s="13"/>
      <c r="K256" s="13"/>
      <c r="L256" s="195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7" t="s">
        <v>196</v>
      </c>
      <c r="AU256" s="197" t="s">
        <v>85</v>
      </c>
      <c r="AV256" s="13" t="s">
        <v>85</v>
      </c>
      <c r="AW256" s="13" t="s">
        <v>32</v>
      </c>
      <c r="AX256" s="13" t="s">
        <v>76</v>
      </c>
      <c r="AY256" s="197" t="s">
        <v>139</v>
      </c>
    </row>
    <row r="257" s="13" customFormat="1">
      <c r="A257" s="13"/>
      <c r="B257" s="195"/>
      <c r="C257" s="13"/>
      <c r="D257" s="196" t="s">
        <v>196</v>
      </c>
      <c r="E257" s="197" t="s">
        <v>1</v>
      </c>
      <c r="F257" s="198" t="s">
        <v>899</v>
      </c>
      <c r="G257" s="13"/>
      <c r="H257" s="199">
        <v>2.9399999999999999</v>
      </c>
      <c r="I257" s="200"/>
      <c r="J257" s="13"/>
      <c r="K257" s="13"/>
      <c r="L257" s="195"/>
      <c r="M257" s="201"/>
      <c r="N257" s="202"/>
      <c r="O257" s="202"/>
      <c r="P257" s="202"/>
      <c r="Q257" s="202"/>
      <c r="R257" s="202"/>
      <c r="S257" s="202"/>
      <c r="T257" s="20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7" t="s">
        <v>196</v>
      </c>
      <c r="AU257" s="197" t="s">
        <v>85</v>
      </c>
      <c r="AV257" s="13" t="s">
        <v>85</v>
      </c>
      <c r="AW257" s="13" t="s">
        <v>32</v>
      </c>
      <c r="AX257" s="13" t="s">
        <v>76</v>
      </c>
      <c r="AY257" s="197" t="s">
        <v>139</v>
      </c>
    </row>
    <row r="258" s="13" customFormat="1">
      <c r="A258" s="13"/>
      <c r="B258" s="195"/>
      <c r="C258" s="13"/>
      <c r="D258" s="196" t="s">
        <v>196</v>
      </c>
      <c r="E258" s="197" t="s">
        <v>1</v>
      </c>
      <c r="F258" s="198" t="s">
        <v>900</v>
      </c>
      <c r="G258" s="13"/>
      <c r="H258" s="199">
        <v>4.1859999999999999</v>
      </c>
      <c r="I258" s="200"/>
      <c r="J258" s="13"/>
      <c r="K258" s="13"/>
      <c r="L258" s="195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7" t="s">
        <v>196</v>
      </c>
      <c r="AU258" s="197" t="s">
        <v>85</v>
      </c>
      <c r="AV258" s="13" t="s">
        <v>85</v>
      </c>
      <c r="AW258" s="13" t="s">
        <v>32</v>
      </c>
      <c r="AX258" s="13" t="s">
        <v>76</v>
      </c>
      <c r="AY258" s="197" t="s">
        <v>139</v>
      </c>
    </row>
    <row r="259" s="2" customFormat="1" ht="16.5" customHeight="1">
      <c r="A259" s="35"/>
      <c r="B259" s="170"/>
      <c r="C259" s="171" t="s">
        <v>394</v>
      </c>
      <c r="D259" s="171" t="s">
        <v>140</v>
      </c>
      <c r="E259" s="172" t="s">
        <v>901</v>
      </c>
      <c r="F259" s="173" t="s">
        <v>902</v>
      </c>
      <c r="G259" s="174" t="s">
        <v>234</v>
      </c>
      <c r="H259" s="175">
        <v>8.9380000000000006</v>
      </c>
      <c r="I259" s="176"/>
      <c r="J259" s="177">
        <f>ROUND(I259*H259,2)</f>
        <v>0</v>
      </c>
      <c r="K259" s="173" t="s">
        <v>194</v>
      </c>
      <c r="L259" s="36"/>
      <c r="M259" s="178" t="s">
        <v>1</v>
      </c>
      <c r="N259" s="179" t="s">
        <v>41</v>
      </c>
      <c r="O259" s="74"/>
      <c r="P259" s="180">
        <f>O259*H259</f>
        <v>0</v>
      </c>
      <c r="Q259" s="180">
        <v>0</v>
      </c>
      <c r="R259" s="180">
        <f>Q259*H259</f>
        <v>0</v>
      </c>
      <c r="S259" s="180">
        <v>0</v>
      </c>
      <c r="T259" s="18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2" t="s">
        <v>144</v>
      </c>
      <c r="AT259" s="182" t="s">
        <v>140</v>
      </c>
      <c r="AU259" s="182" t="s">
        <v>85</v>
      </c>
      <c r="AY259" s="16" t="s">
        <v>139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6" t="s">
        <v>83</v>
      </c>
      <c r="BK259" s="183">
        <f>ROUND(I259*H259,2)</f>
        <v>0</v>
      </c>
      <c r="BL259" s="16" t="s">
        <v>144</v>
      </c>
      <c r="BM259" s="182" t="s">
        <v>903</v>
      </c>
    </row>
    <row r="260" s="2" customFormat="1" ht="24.15" customHeight="1">
      <c r="A260" s="35"/>
      <c r="B260" s="170"/>
      <c r="C260" s="171" t="s">
        <v>397</v>
      </c>
      <c r="D260" s="171" t="s">
        <v>140</v>
      </c>
      <c r="E260" s="172" t="s">
        <v>904</v>
      </c>
      <c r="F260" s="173" t="s">
        <v>905</v>
      </c>
      <c r="G260" s="174" t="s">
        <v>219</v>
      </c>
      <c r="H260" s="175">
        <v>0.107</v>
      </c>
      <c r="I260" s="176"/>
      <c r="J260" s="177">
        <f>ROUND(I260*H260,2)</f>
        <v>0</v>
      </c>
      <c r="K260" s="173" t="s">
        <v>194</v>
      </c>
      <c r="L260" s="36"/>
      <c r="M260" s="178" t="s">
        <v>1</v>
      </c>
      <c r="N260" s="179" t="s">
        <v>41</v>
      </c>
      <c r="O260" s="74"/>
      <c r="P260" s="180">
        <f>O260*H260</f>
        <v>0</v>
      </c>
      <c r="Q260" s="180">
        <v>1.05291</v>
      </c>
      <c r="R260" s="180">
        <f>Q260*H260</f>
        <v>0.11266137</v>
      </c>
      <c r="S260" s="180">
        <v>0</v>
      </c>
      <c r="T260" s="18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2" t="s">
        <v>144</v>
      </c>
      <c r="AT260" s="182" t="s">
        <v>140</v>
      </c>
      <c r="AU260" s="182" t="s">
        <v>85</v>
      </c>
      <c r="AY260" s="16" t="s">
        <v>139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6" t="s">
        <v>83</v>
      </c>
      <c r="BK260" s="183">
        <f>ROUND(I260*H260,2)</f>
        <v>0</v>
      </c>
      <c r="BL260" s="16" t="s">
        <v>144</v>
      </c>
      <c r="BM260" s="182" t="s">
        <v>906</v>
      </c>
    </row>
    <row r="261" s="13" customFormat="1">
      <c r="A261" s="13"/>
      <c r="B261" s="195"/>
      <c r="C261" s="13"/>
      <c r="D261" s="196" t="s">
        <v>196</v>
      </c>
      <c r="E261" s="197" t="s">
        <v>1</v>
      </c>
      <c r="F261" s="198" t="s">
        <v>907</v>
      </c>
      <c r="G261" s="13"/>
      <c r="H261" s="199">
        <v>0.0060000000000000001</v>
      </c>
      <c r="I261" s="200"/>
      <c r="J261" s="13"/>
      <c r="K261" s="13"/>
      <c r="L261" s="195"/>
      <c r="M261" s="201"/>
      <c r="N261" s="202"/>
      <c r="O261" s="202"/>
      <c r="P261" s="202"/>
      <c r="Q261" s="202"/>
      <c r="R261" s="202"/>
      <c r="S261" s="202"/>
      <c r="T261" s="20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7" t="s">
        <v>196</v>
      </c>
      <c r="AU261" s="197" t="s">
        <v>85</v>
      </c>
      <c r="AV261" s="13" t="s">
        <v>85</v>
      </c>
      <c r="AW261" s="13" t="s">
        <v>32</v>
      </c>
      <c r="AX261" s="13" t="s">
        <v>76</v>
      </c>
      <c r="AY261" s="197" t="s">
        <v>139</v>
      </c>
    </row>
    <row r="262" s="13" customFormat="1">
      <c r="A262" s="13"/>
      <c r="B262" s="195"/>
      <c r="C262" s="13"/>
      <c r="D262" s="196" t="s">
        <v>196</v>
      </c>
      <c r="E262" s="197" t="s">
        <v>1</v>
      </c>
      <c r="F262" s="198" t="s">
        <v>908</v>
      </c>
      <c r="G262" s="13"/>
      <c r="H262" s="199">
        <v>0.0060000000000000001</v>
      </c>
      <c r="I262" s="200"/>
      <c r="J262" s="13"/>
      <c r="K262" s="13"/>
      <c r="L262" s="195"/>
      <c r="M262" s="201"/>
      <c r="N262" s="202"/>
      <c r="O262" s="202"/>
      <c r="P262" s="202"/>
      <c r="Q262" s="202"/>
      <c r="R262" s="202"/>
      <c r="S262" s="202"/>
      <c r="T262" s="20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7" t="s">
        <v>196</v>
      </c>
      <c r="AU262" s="197" t="s">
        <v>85</v>
      </c>
      <c r="AV262" s="13" t="s">
        <v>85</v>
      </c>
      <c r="AW262" s="13" t="s">
        <v>32</v>
      </c>
      <c r="AX262" s="13" t="s">
        <v>76</v>
      </c>
      <c r="AY262" s="197" t="s">
        <v>139</v>
      </c>
    </row>
    <row r="263" s="13" customFormat="1">
      <c r="A263" s="13"/>
      <c r="B263" s="195"/>
      <c r="C263" s="13"/>
      <c r="D263" s="196" t="s">
        <v>196</v>
      </c>
      <c r="E263" s="197" t="s">
        <v>1</v>
      </c>
      <c r="F263" s="198" t="s">
        <v>909</v>
      </c>
      <c r="G263" s="13"/>
      <c r="H263" s="199">
        <v>0.0060000000000000001</v>
      </c>
      <c r="I263" s="200"/>
      <c r="J263" s="13"/>
      <c r="K263" s="13"/>
      <c r="L263" s="195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196</v>
      </c>
      <c r="AU263" s="197" t="s">
        <v>85</v>
      </c>
      <c r="AV263" s="13" t="s">
        <v>85</v>
      </c>
      <c r="AW263" s="13" t="s">
        <v>32</v>
      </c>
      <c r="AX263" s="13" t="s">
        <v>76</v>
      </c>
      <c r="AY263" s="197" t="s">
        <v>139</v>
      </c>
    </row>
    <row r="264" s="13" customFormat="1">
      <c r="A264" s="13"/>
      <c r="B264" s="195"/>
      <c r="C264" s="13"/>
      <c r="D264" s="196" t="s">
        <v>196</v>
      </c>
      <c r="E264" s="197" t="s">
        <v>1</v>
      </c>
      <c r="F264" s="198" t="s">
        <v>910</v>
      </c>
      <c r="G264" s="13"/>
      <c r="H264" s="199">
        <v>0.025999999999999999</v>
      </c>
      <c r="I264" s="200"/>
      <c r="J264" s="13"/>
      <c r="K264" s="13"/>
      <c r="L264" s="195"/>
      <c r="M264" s="201"/>
      <c r="N264" s="202"/>
      <c r="O264" s="202"/>
      <c r="P264" s="202"/>
      <c r="Q264" s="202"/>
      <c r="R264" s="202"/>
      <c r="S264" s="202"/>
      <c r="T264" s="20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7" t="s">
        <v>196</v>
      </c>
      <c r="AU264" s="197" t="s">
        <v>85</v>
      </c>
      <c r="AV264" s="13" t="s">
        <v>85</v>
      </c>
      <c r="AW264" s="13" t="s">
        <v>32</v>
      </c>
      <c r="AX264" s="13" t="s">
        <v>76</v>
      </c>
      <c r="AY264" s="197" t="s">
        <v>139</v>
      </c>
    </row>
    <row r="265" s="13" customFormat="1">
      <c r="A265" s="13"/>
      <c r="B265" s="195"/>
      <c r="C265" s="13"/>
      <c r="D265" s="196" t="s">
        <v>196</v>
      </c>
      <c r="E265" s="197" t="s">
        <v>1</v>
      </c>
      <c r="F265" s="198" t="s">
        <v>911</v>
      </c>
      <c r="G265" s="13"/>
      <c r="H265" s="199">
        <v>0.063</v>
      </c>
      <c r="I265" s="200"/>
      <c r="J265" s="13"/>
      <c r="K265" s="13"/>
      <c r="L265" s="195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7" t="s">
        <v>196</v>
      </c>
      <c r="AU265" s="197" t="s">
        <v>85</v>
      </c>
      <c r="AV265" s="13" t="s">
        <v>85</v>
      </c>
      <c r="AW265" s="13" t="s">
        <v>32</v>
      </c>
      <c r="AX265" s="13" t="s">
        <v>76</v>
      </c>
      <c r="AY265" s="197" t="s">
        <v>139</v>
      </c>
    </row>
    <row r="266" s="11" customFormat="1" ht="22.8" customHeight="1">
      <c r="A266" s="11"/>
      <c r="B266" s="159"/>
      <c r="C266" s="11"/>
      <c r="D266" s="160" t="s">
        <v>75</v>
      </c>
      <c r="E266" s="193" t="s">
        <v>138</v>
      </c>
      <c r="F266" s="193" t="s">
        <v>912</v>
      </c>
      <c r="G266" s="11"/>
      <c r="H266" s="11"/>
      <c r="I266" s="162"/>
      <c r="J266" s="194">
        <f>BK266</f>
        <v>0</v>
      </c>
      <c r="K266" s="11"/>
      <c r="L266" s="159"/>
      <c r="M266" s="164"/>
      <c r="N266" s="165"/>
      <c r="O266" s="165"/>
      <c r="P266" s="166">
        <f>SUM(P267:P268)</f>
        <v>0</v>
      </c>
      <c r="Q266" s="165"/>
      <c r="R266" s="166">
        <f>SUM(R267:R268)</f>
        <v>0</v>
      </c>
      <c r="S266" s="165"/>
      <c r="T266" s="167">
        <f>SUM(T267:T268)</f>
        <v>0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R266" s="160" t="s">
        <v>83</v>
      </c>
      <c r="AT266" s="168" t="s">
        <v>75</v>
      </c>
      <c r="AU266" s="168" t="s">
        <v>83</v>
      </c>
      <c r="AY266" s="160" t="s">
        <v>139</v>
      </c>
      <c r="BK266" s="169">
        <f>SUM(BK267:BK268)</f>
        <v>0</v>
      </c>
    </row>
    <row r="267" s="2" customFormat="1" ht="24.15" customHeight="1">
      <c r="A267" s="35"/>
      <c r="B267" s="170"/>
      <c r="C267" s="171" t="s">
        <v>112</v>
      </c>
      <c r="D267" s="171" t="s">
        <v>140</v>
      </c>
      <c r="E267" s="172" t="s">
        <v>913</v>
      </c>
      <c r="F267" s="173" t="s">
        <v>914</v>
      </c>
      <c r="G267" s="174" t="s">
        <v>234</v>
      </c>
      <c r="H267" s="175">
        <v>3.6749999999999998</v>
      </c>
      <c r="I267" s="176"/>
      <c r="J267" s="177">
        <f>ROUND(I267*H267,2)</f>
        <v>0</v>
      </c>
      <c r="K267" s="173" t="s">
        <v>194</v>
      </c>
      <c r="L267" s="36"/>
      <c r="M267" s="178" t="s">
        <v>1</v>
      </c>
      <c r="N267" s="179" t="s">
        <v>41</v>
      </c>
      <c r="O267" s="74"/>
      <c r="P267" s="180">
        <f>O267*H267</f>
        <v>0</v>
      </c>
      <c r="Q267" s="180">
        <v>0</v>
      </c>
      <c r="R267" s="180">
        <f>Q267*H267</f>
        <v>0</v>
      </c>
      <c r="S267" s="180">
        <v>0</v>
      </c>
      <c r="T267" s="18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2" t="s">
        <v>144</v>
      </c>
      <c r="AT267" s="182" t="s">
        <v>140</v>
      </c>
      <c r="AU267" s="182" t="s">
        <v>85</v>
      </c>
      <c r="AY267" s="16" t="s">
        <v>139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6" t="s">
        <v>83</v>
      </c>
      <c r="BK267" s="183">
        <f>ROUND(I267*H267,2)</f>
        <v>0</v>
      </c>
      <c r="BL267" s="16" t="s">
        <v>144</v>
      </c>
      <c r="BM267" s="182" t="s">
        <v>915</v>
      </c>
    </row>
    <row r="268" s="13" customFormat="1">
      <c r="A268" s="13"/>
      <c r="B268" s="195"/>
      <c r="C268" s="13"/>
      <c r="D268" s="196" t="s">
        <v>196</v>
      </c>
      <c r="E268" s="197" t="s">
        <v>1</v>
      </c>
      <c r="F268" s="198" t="s">
        <v>747</v>
      </c>
      <c r="G268" s="13"/>
      <c r="H268" s="199">
        <v>3.6749999999999998</v>
      </c>
      <c r="I268" s="200"/>
      <c r="J268" s="13"/>
      <c r="K268" s="13"/>
      <c r="L268" s="195"/>
      <c r="M268" s="201"/>
      <c r="N268" s="202"/>
      <c r="O268" s="202"/>
      <c r="P268" s="202"/>
      <c r="Q268" s="202"/>
      <c r="R268" s="202"/>
      <c r="S268" s="202"/>
      <c r="T268" s="20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7" t="s">
        <v>196</v>
      </c>
      <c r="AU268" s="197" t="s">
        <v>85</v>
      </c>
      <c r="AV268" s="13" t="s">
        <v>85</v>
      </c>
      <c r="AW268" s="13" t="s">
        <v>32</v>
      </c>
      <c r="AX268" s="13" t="s">
        <v>83</v>
      </c>
      <c r="AY268" s="197" t="s">
        <v>139</v>
      </c>
    </row>
    <row r="269" s="11" customFormat="1" ht="22.8" customHeight="1">
      <c r="A269" s="11"/>
      <c r="B269" s="159"/>
      <c r="C269" s="11"/>
      <c r="D269" s="160" t="s">
        <v>75</v>
      </c>
      <c r="E269" s="193" t="s">
        <v>160</v>
      </c>
      <c r="F269" s="193" t="s">
        <v>342</v>
      </c>
      <c r="G269" s="11"/>
      <c r="H269" s="11"/>
      <c r="I269" s="162"/>
      <c r="J269" s="194">
        <f>BK269</f>
        <v>0</v>
      </c>
      <c r="K269" s="11"/>
      <c r="L269" s="159"/>
      <c r="M269" s="164"/>
      <c r="N269" s="165"/>
      <c r="O269" s="165"/>
      <c r="P269" s="166">
        <f>SUM(P270:P361)</f>
        <v>0</v>
      </c>
      <c r="Q269" s="165"/>
      <c r="R269" s="166">
        <f>SUM(R270:R361)</f>
        <v>17.895451779999998</v>
      </c>
      <c r="S269" s="165"/>
      <c r="T269" s="167">
        <f>SUM(T270:T361)</f>
        <v>0</v>
      </c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R269" s="160" t="s">
        <v>83</v>
      </c>
      <c r="AT269" s="168" t="s">
        <v>75</v>
      </c>
      <c r="AU269" s="168" t="s">
        <v>83</v>
      </c>
      <c r="AY269" s="160" t="s">
        <v>139</v>
      </c>
      <c r="BK269" s="169">
        <f>SUM(BK270:BK361)</f>
        <v>0</v>
      </c>
    </row>
    <row r="270" s="2" customFormat="1" ht="21.75" customHeight="1">
      <c r="A270" s="35"/>
      <c r="B270" s="170"/>
      <c r="C270" s="171" t="s">
        <v>405</v>
      </c>
      <c r="D270" s="171" t="s">
        <v>140</v>
      </c>
      <c r="E270" s="172" t="s">
        <v>916</v>
      </c>
      <c r="F270" s="173" t="s">
        <v>917</v>
      </c>
      <c r="G270" s="174" t="s">
        <v>234</v>
      </c>
      <c r="H270" s="175">
        <v>36.274000000000001</v>
      </c>
      <c r="I270" s="176"/>
      <c r="J270" s="177">
        <f>ROUND(I270*H270,2)</f>
        <v>0</v>
      </c>
      <c r="K270" s="173" t="s">
        <v>194</v>
      </c>
      <c r="L270" s="36"/>
      <c r="M270" s="178" t="s">
        <v>1</v>
      </c>
      <c r="N270" s="179" t="s">
        <v>41</v>
      </c>
      <c r="O270" s="74"/>
      <c r="P270" s="180">
        <f>O270*H270</f>
        <v>0</v>
      </c>
      <c r="Q270" s="180">
        <v>0.0043800000000000002</v>
      </c>
      <c r="R270" s="180">
        <f>Q270*H270</f>
        <v>0.15888012000000001</v>
      </c>
      <c r="S270" s="180">
        <v>0</v>
      </c>
      <c r="T270" s="18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2" t="s">
        <v>144</v>
      </c>
      <c r="AT270" s="182" t="s">
        <v>140</v>
      </c>
      <c r="AU270" s="182" t="s">
        <v>85</v>
      </c>
      <c r="AY270" s="16" t="s">
        <v>139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16" t="s">
        <v>83</v>
      </c>
      <c r="BK270" s="183">
        <f>ROUND(I270*H270,2)</f>
        <v>0</v>
      </c>
      <c r="BL270" s="16" t="s">
        <v>144</v>
      </c>
      <c r="BM270" s="182" t="s">
        <v>918</v>
      </c>
    </row>
    <row r="271" s="13" customFormat="1">
      <c r="A271" s="13"/>
      <c r="B271" s="195"/>
      <c r="C271" s="13"/>
      <c r="D271" s="196" t="s">
        <v>196</v>
      </c>
      <c r="E271" s="197" t="s">
        <v>1</v>
      </c>
      <c r="F271" s="198" t="s">
        <v>919</v>
      </c>
      <c r="G271" s="13"/>
      <c r="H271" s="199">
        <v>18.666</v>
      </c>
      <c r="I271" s="200"/>
      <c r="J271" s="13"/>
      <c r="K271" s="13"/>
      <c r="L271" s="195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7" t="s">
        <v>196</v>
      </c>
      <c r="AU271" s="197" t="s">
        <v>85</v>
      </c>
      <c r="AV271" s="13" t="s">
        <v>85</v>
      </c>
      <c r="AW271" s="13" t="s">
        <v>32</v>
      </c>
      <c r="AX271" s="13" t="s">
        <v>76</v>
      </c>
      <c r="AY271" s="197" t="s">
        <v>139</v>
      </c>
    </row>
    <row r="272" s="13" customFormat="1">
      <c r="A272" s="13"/>
      <c r="B272" s="195"/>
      <c r="C272" s="13"/>
      <c r="D272" s="196" t="s">
        <v>196</v>
      </c>
      <c r="E272" s="197" t="s">
        <v>1</v>
      </c>
      <c r="F272" s="198" t="s">
        <v>920</v>
      </c>
      <c r="G272" s="13"/>
      <c r="H272" s="199">
        <v>-3.2000000000000002</v>
      </c>
      <c r="I272" s="200"/>
      <c r="J272" s="13"/>
      <c r="K272" s="13"/>
      <c r="L272" s="195"/>
      <c r="M272" s="201"/>
      <c r="N272" s="202"/>
      <c r="O272" s="202"/>
      <c r="P272" s="202"/>
      <c r="Q272" s="202"/>
      <c r="R272" s="202"/>
      <c r="S272" s="202"/>
      <c r="T272" s="20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7" t="s">
        <v>196</v>
      </c>
      <c r="AU272" s="197" t="s">
        <v>85</v>
      </c>
      <c r="AV272" s="13" t="s">
        <v>85</v>
      </c>
      <c r="AW272" s="13" t="s">
        <v>32</v>
      </c>
      <c r="AX272" s="13" t="s">
        <v>76</v>
      </c>
      <c r="AY272" s="197" t="s">
        <v>139</v>
      </c>
    </row>
    <row r="273" s="13" customFormat="1">
      <c r="A273" s="13"/>
      <c r="B273" s="195"/>
      <c r="C273" s="13"/>
      <c r="D273" s="196" t="s">
        <v>196</v>
      </c>
      <c r="E273" s="197" t="s">
        <v>1</v>
      </c>
      <c r="F273" s="198" t="s">
        <v>921</v>
      </c>
      <c r="G273" s="13"/>
      <c r="H273" s="199">
        <v>27.608000000000001</v>
      </c>
      <c r="I273" s="200"/>
      <c r="J273" s="13"/>
      <c r="K273" s="13"/>
      <c r="L273" s="195"/>
      <c r="M273" s="201"/>
      <c r="N273" s="202"/>
      <c r="O273" s="202"/>
      <c r="P273" s="202"/>
      <c r="Q273" s="202"/>
      <c r="R273" s="202"/>
      <c r="S273" s="202"/>
      <c r="T273" s="20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7" t="s">
        <v>196</v>
      </c>
      <c r="AU273" s="197" t="s">
        <v>85</v>
      </c>
      <c r="AV273" s="13" t="s">
        <v>85</v>
      </c>
      <c r="AW273" s="13" t="s">
        <v>32</v>
      </c>
      <c r="AX273" s="13" t="s">
        <v>76</v>
      </c>
      <c r="AY273" s="197" t="s">
        <v>139</v>
      </c>
    </row>
    <row r="274" s="13" customFormat="1">
      <c r="A274" s="13"/>
      <c r="B274" s="195"/>
      <c r="C274" s="13"/>
      <c r="D274" s="196" t="s">
        <v>196</v>
      </c>
      <c r="E274" s="197" t="s">
        <v>1</v>
      </c>
      <c r="F274" s="198" t="s">
        <v>920</v>
      </c>
      <c r="G274" s="13"/>
      <c r="H274" s="199">
        <v>-3.2000000000000002</v>
      </c>
      <c r="I274" s="200"/>
      <c r="J274" s="13"/>
      <c r="K274" s="13"/>
      <c r="L274" s="195"/>
      <c r="M274" s="201"/>
      <c r="N274" s="202"/>
      <c r="O274" s="202"/>
      <c r="P274" s="202"/>
      <c r="Q274" s="202"/>
      <c r="R274" s="202"/>
      <c r="S274" s="202"/>
      <c r="T274" s="20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7" t="s">
        <v>196</v>
      </c>
      <c r="AU274" s="197" t="s">
        <v>85</v>
      </c>
      <c r="AV274" s="13" t="s">
        <v>85</v>
      </c>
      <c r="AW274" s="13" t="s">
        <v>32</v>
      </c>
      <c r="AX274" s="13" t="s">
        <v>76</v>
      </c>
      <c r="AY274" s="197" t="s">
        <v>139</v>
      </c>
    </row>
    <row r="275" s="13" customFormat="1">
      <c r="A275" s="13"/>
      <c r="B275" s="195"/>
      <c r="C275" s="13"/>
      <c r="D275" s="196" t="s">
        <v>196</v>
      </c>
      <c r="E275" s="197" t="s">
        <v>1</v>
      </c>
      <c r="F275" s="198" t="s">
        <v>922</v>
      </c>
      <c r="G275" s="13"/>
      <c r="H275" s="199">
        <v>-3.6000000000000001</v>
      </c>
      <c r="I275" s="200"/>
      <c r="J275" s="13"/>
      <c r="K275" s="13"/>
      <c r="L275" s="195"/>
      <c r="M275" s="201"/>
      <c r="N275" s="202"/>
      <c r="O275" s="202"/>
      <c r="P275" s="202"/>
      <c r="Q275" s="202"/>
      <c r="R275" s="202"/>
      <c r="S275" s="202"/>
      <c r="T275" s="20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7" t="s">
        <v>196</v>
      </c>
      <c r="AU275" s="197" t="s">
        <v>85</v>
      </c>
      <c r="AV275" s="13" t="s">
        <v>85</v>
      </c>
      <c r="AW275" s="13" t="s">
        <v>32</v>
      </c>
      <c r="AX275" s="13" t="s">
        <v>76</v>
      </c>
      <c r="AY275" s="197" t="s">
        <v>139</v>
      </c>
    </row>
    <row r="276" s="2" customFormat="1" ht="16.5" customHeight="1">
      <c r="A276" s="35"/>
      <c r="B276" s="170"/>
      <c r="C276" s="171" t="s">
        <v>409</v>
      </c>
      <c r="D276" s="171" t="s">
        <v>140</v>
      </c>
      <c r="E276" s="172" t="s">
        <v>923</v>
      </c>
      <c r="F276" s="173" t="s">
        <v>924</v>
      </c>
      <c r="G276" s="174" t="s">
        <v>234</v>
      </c>
      <c r="H276" s="175">
        <v>32.883000000000003</v>
      </c>
      <c r="I276" s="176"/>
      <c r="J276" s="177">
        <f>ROUND(I276*H276,2)</f>
        <v>0</v>
      </c>
      <c r="K276" s="173" t="s">
        <v>194</v>
      </c>
      <c r="L276" s="36"/>
      <c r="M276" s="178" t="s">
        <v>1</v>
      </c>
      <c r="N276" s="179" t="s">
        <v>41</v>
      </c>
      <c r="O276" s="74"/>
      <c r="P276" s="180">
        <f>O276*H276</f>
        <v>0</v>
      </c>
      <c r="Q276" s="180">
        <v>0.0039100000000000003</v>
      </c>
      <c r="R276" s="180">
        <f>Q276*H276</f>
        <v>0.12857253000000002</v>
      </c>
      <c r="S276" s="180">
        <v>0</v>
      </c>
      <c r="T276" s="18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2" t="s">
        <v>144</v>
      </c>
      <c r="AT276" s="182" t="s">
        <v>140</v>
      </c>
      <c r="AU276" s="182" t="s">
        <v>85</v>
      </c>
      <c r="AY276" s="16" t="s">
        <v>139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6" t="s">
        <v>83</v>
      </c>
      <c r="BK276" s="183">
        <f>ROUND(I276*H276,2)</f>
        <v>0</v>
      </c>
      <c r="BL276" s="16" t="s">
        <v>144</v>
      </c>
      <c r="BM276" s="182" t="s">
        <v>925</v>
      </c>
    </row>
    <row r="277" s="13" customFormat="1">
      <c r="A277" s="13"/>
      <c r="B277" s="195"/>
      <c r="C277" s="13"/>
      <c r="D277" s="196" t="s">
        <v>196</v>
      </c>
      <c r="E277" s="197" t="s">
        <v>1</v>
      </c>
      <c r="F277" s="198" t="s">
        <v>919</v>
      </c>
      <c r="G277" s="13"/>
      <c r="H277" s="199">
        <v>18.666</v>
      </c>
      <c r="I277" s="200"/>
      <c r="J277" s="13"/>
      <c r="K277" s="13"/>
      <c r="L277" s="195"/>
      <c r="M277" s="201"/>
      <c r="N277" s="202"/>
      <c r="O277" s="202"/>
      <c r="P277" s="202"/>
      <c r="Q277" s="202"/>
      <c r="R277" s="202"/>
      <c r="S277" s="202"/>
      <c r="T277" s="20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7" t="s">
        <v>196</v>
      </c>
      <c r="AU277" s="197" t="s">
        <v>85</v>
      </c>
      <c r="AV277" s="13" t="s">
        <v>85</v>
      </c>
      <c r="AW277" s="13" t="s">
        <v>32</v>
      </c>
      <c r="AX277" s="13" t="s">
        <v>76</v>
      </c>
      <c r="AY277" s="197" t="s">
        <v>139</v>
      </c>
    </row>
    <row r="278" s="13" customFormat="1">
      <c r="A278" s="13"/>
      <c r="B278" s="195"/>
      <c r="C278" s="13"/>
      <c r="D278" s="196" t="s">
        <v>196</v>
      </c>
      <c r="E278" s="197" t="s">
        <v>1</v>
      </c>
      <c r="F278" s="198" t="s">
        <v>920</v>
      </c>
      <c r="G278" s="13"/>
      <c r="H278" s="199">
        <v>-3.2000000000000002</v>
      </c>
      <c r="I278" s="200"/>
      <c r="J278" s="13"/>
      <c r="K278" s="13"/>
      <c r="L278" s="195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7" t="s">
        <v>196</v>
      </c>
      <c r="AU278" s="197" t="s">
        <v>85</v>
      </c>
      <c r="AV278" s="13" t="s">
        <v>85</v>
      </c>
      <c r="AW278" s="13" t="s">
        <v>32</v>
      </c>
      <c r="AX278" s="13" t="s">
        <v>76</v>
      </c>
      <c r="AY278" s="197" t="s">
        <v>139</v>
      </c>
    </row>
    <row r="279" s="13" customFormat="1">
      <c r="A279" s="13"/>
      <c r="B279" s="195"/>
      <c r="C279" s="13"/>
      <c r="D279" s="196" t="s">
        <v>196</v>
      </c>
      <c r="E279" s="197" t="s">
        <v>1</v>
      </c>
      <c r="F279" s="198" t="s">
        <v>926</v>
      </c>
      <c r="G279" s="13"/>
      <c r="H279" s="199">
        <v>19.652000000000001</v>
      </c>
      <c r="I279" s="200"/>
      <c r="J279" s="13"/>
      <c r="K279" s="13"/>
      <c r="L279" s="195"/>
      <c r="M279" s="201"/>
      <c r="N279" s="202"/>
      <c r="O279" s="202"/>
      <c r="P279" s="202"/>
      <c r="Q279" s="202"/>
      <c r="R279" s="202"/>
      <c r="S279" s="202"/>
      <c r="T279" s="20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7" t="s">
        <v>196</v>
      </c>
      <c r="AU279" s="197" t="s">
        <v>85</v>
      </c>
      <c r="AV279" s="13" t="s">
        <v>85</v>
      </c>
      <c r="AW279" s="13" t="s">
        <v>32</v>
      </c>
      <c r="AX279" s="13" t="s">
        <v>76</v>
      </c>
      <c r="AY279" s="197" t="s">
        <v>139</v>
      </c>
    </row>
    <row r="280" s="13" customFormat="1">
      <c r="A280" s="13"/>
      <c r="B280" s="195"/>
      <c r="C280" s="13"/>
      <c r="D280" s="196" t="s">
        <v>196</v>
      </c>
      <c r="E280" s="197" t="s">
        <v>1</v>
      </c>
      <c r="F280" s="198" t="s">
        <v>927</v>
      </c>
      <c r="G280" s="13"/>
      <c r="H280" s="199">
        <v>1.165</v>
      </c>
      <c r="I280" s="200"/>
      <c r="J280" s="13"/>
      <c r="K280" s="13"/>
      <c r="L280" s="195"/>
      <c r="M280" s="201"/>
      <c r="N280" s="202"/>
      <c r="O280" s="202"/>
      <c r="P280" s="202"/>
      <c r="Q280" s="202"/>
      <c r="R280" s="202"/>
      <c r="S280" s="202"/>
      <c r="T280" s="20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7" t="s">
        <v>196</v>
      </c>
      <c r="AU280" s="197" t="s">
        <v>85</v>
      </c>
      <c r="AV280" s="13" t="s">
        <v>85</v>
      </c>
      <c r="AW280" s="13" t="s">
        <v>32</v>
      </c>
      <c r="AX280" s="13" t="s">
        <v>76</v>
      </c>
      <c r="AY280" s="197" t="s">
        <v>139</v>
      </c>
    </row>
    <row r="281" s="13" customFormat="1">
      <c r="A281" s="13"/>
      <c r="B281" s="195"/>
      <c r="C281" s="13"/>
      <c r="D281" s="196" t="s">
        <v>196</v>
      </c>
      <c r="E281" s="197" t="s">
        <v>1</v>
      </c>
      <c r="F281" s="198" t="s">
        <v>809</v>
      </c>
      <c r="G281" s="13"/>
      <c r="H281" s="199">
        <v>-1.6000000000000001</v>
      </c>
      <c r="I281" s="200"/>
      <c r="J281" s="13"/>
      <c r="K281" s="13"/>
      <c r="L281" s="195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7" t="s">
        <v>196</v>
      </c>
      <c r="AU281" s="197" t="s">
        <v>85</v>
      </c>
      <c r="AV281" s="13" t="s">
        <v>85</v>
      </c>
      <c r="AW281" s="13" t="s">
        <v>32</v>
      </c>
      <c r="AX281" s="13" t="s">
        <v>76</v>
      </c>
      <c r="AY281" s="197" t="s">
        <v>139</v>
      </c>
    </row>
    <row r="282" s="13" customFormat="1">
      <c r="A282" s="13"/>
      <c r="B282" s="195"/>
      <c r="C282" s="13"/>
      <c r="D282" s="196" t="s">
        <v>196</v>
      </c>
      <c r="E282" s="197" t="s">
        <v>1</v>
      </c>
      <c r="F282" s="198" t="s">
        <v>815</v>
      </c>
      <c r="G282" s="13"/>
      <c r="H282" s="199">
        <v>-1.8</v>
      </c>
      <c r="I282" s="200"/>
      <c r="J282" s="13"/>
      <c r="K282" s="13"/>
      <c r="L282" s="195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7" t="s">
        <v>196</v>
      </c>
      <c r="AU282" s="197" t="s">
        <v>85</v>
      </c>
      <c r="AV282" s="13" t="s">
        <v>85</v>
      </c>
      <c r="AW282" s="13" t="s">
        <v>32</v>
      </c>
      <c r="AX282" s="13" t="s">
        <v>76</v>
      </c>
      <c r="AY282" s="197" t="s">
        <v>139</v>
      </c>
    </row>
    <row r="283" s="2" customFormat="1" ht="24.15" customHeight="1">
      <c r="A283" s="35"/>
      <c r="B283" s="170"/>
      <c r="C283" s="171" t="s">
        <v>412</v>
      </c>
      <c r="D283" s="171" t="s">
        <v>140</v>
      </c>
      <c r="E283" s="172" t="s">
        <v>928</v>
      </c>
      <c r="F283" s="173" t="s">
        <v>929</v>
      </c>
      <c r="G283" s="174" t="s">
        <v>234</v>
      </c>
      <c r="H283" s="175">
        <v>89.896000000000001</v>
      </c>
      <c r="I283" s="176"/>
      <c r="J283" s="177">
        <f>ROUND(I283*H283,2)</f>
        <v>0</v>
      </c>
      <c r="K283" s="173" t="s">
        <v>194</v>
      </c>
      <c r="L283" s="36"/>
      <c r="M283" s="178" t="s">
        <v>1</v>
      </c>
      <c r="N283" s="179" t="s">
        <v>41</v>
      </c>
      <c r="O283" s="74"/>
      <c r="P283" s="180">
        <f>O283*H283</f>
        <v>0</v>
      </c>
      <c r="Q283" s="180">
        <v>0.015400000000000001</v>
      </c>
      <c r="R283" s="180">
        <f>Q283*H283</f>
        <v>1.3843984</v>
      </c>
      <c r="S283" s="180">
        <v>0</v>
      </c>
      <c r="T283" s="181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2" t="s">
        <v>144</v>
      </c>
      <c r="AT283" s="182" t="s">
        <v>140</v>
      </c>
      <c r="AU283" s="182" t="s">
        <v>85</v>
      </c>
      <c r="AY283" s="16" t="s">
        <v>139</v>
      </c>
      <c r="BE283" s="183">
        <f>IF(N283="základní",J283,0)</f>
        <v>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16" t="s">
        <v>83</v>
      </c>
      <c r="BK283" s="183">
        <f>ROUND(I283*H283,2)</f>
        <v>0</v>
      </c>
      <c r="BL283" s="16" t="s">
        <v>144</v>
      </c>
      <c r="BM283" s="182" t="s">
        <v>930</v>
      </c>
    </row>
    <row r="284" s="13" customFormat="1">
      <c r="A284" s="13"/>
      <c r="B284" s="195"/>
      <c r="C284" s="13"/>
      <c r="D284" s="196" t="s">
        <v>196</v>
      </c>
      <c r="E284" s="197" t="s">
        <v>1</v>
      </c>
      <c r="F284" s="198" t="s">
        <v>931</v>
      </c>
      <c r="G284" s="13"/>
      <c r="H284" s="199">
        <v>20.175999999999998</v>
      </c>
      <c r="I284" s="200"/>
      <c r="J284" s="13"/>
      <c r="K284" s="13"/>
      <c r="L284" s="195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7" t="s">
        <v>196</v>
      </c>
      <c r="AU284" s="197" t="s">
        <v>85</v>
      </c>
      <c r="AV284" s="13" t="s">
        <v>85</v>
      </c>
      <c r="AW284" s="13" t="s">
        <v>32</v>
      </c>
      <c r="AX284" s="13" t="s">
        <v>76</v>
      </c>
      <c r="AY284" s="197" t="s">
        <v>139</v>
      </c>
    </row>
    <row r="285" s="13" customFormat="1">
      <c r="A285" s="13"/>
      <c r="B285" s="195"/>
      <c r="C285" s="13"/>
      <c r="D285" s="196" t="s">
        <v>196</v>
      </c>
      <c r="E285" s="197" t="s">
        <v>1</v>
      </c>
      <c r="F285" s="198" t="s">
        <v>809</v>
      </c>
      <c r="G285" s="13"/>
      <c r="H285" s="199">
        <v>-1.6000000000000001</v>
      </c>
      <c r="I285" s="200"/>
      <c r="J285" s="13"/>
      <c r="K285" s="13"/>
      <c r="L285" s="195"/>
      <c r="M285" s="201"/>
      <c r="N285" s="202"/>
      <c r="O285" s="202"/>
      <c r="P285" s="202"/>
      <c r="Q285" s="202"/>
      <c r="R285" s="202"/>
      <c r="S285" s="202"/>
      <c r="T285" s="20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7" t="s">
        <v>196</v>
      </c>
      <c r="AU285" s="197" t="s">
        <v>85</v>
      </c>
      <c r="AV285" s="13" t="s">
        <v>85</v>
      </c>
      <c r="AW285" s="13" t="s">
        <v>32</v>
      </c>
      <c r="AX285" s="13" t="s">
        <v>76</v>
      </c>
      <c r="AY285" s="197" t="s">
        <v>139</v>
      </c>
    </row>
    <row r="286" s="13" customFormat="1">
      <c r="A286" s="13"/>
      <c r="B286" s="195"/>
      <c r="C286" s="13"/>
      <c r="D286" s="196" t="s">
        <v>196</v>
      </c>
      <c r="E286" s="197" t="s">
        <v>1</v>
      </c>
      <c r="F286" s="198" t="s">
        <v>932</v>
      </c>
      <c r="G286" s="13"/>
      <c r="H286" s="199">
        <v>-2.3999999999999999</v>
      </c>
      <c r="I286" s="200"/>
      <c r="J286" s="13"/>
      <c r="K286" s="13"/>
      <c r="L286" s="195"/>
      <c r="M286" s="201"/>
      <c r="N286" s="202"/>
      <c r="O286" s="202"/>
      <c r="P286" s="202"/>
      <c r="Q286" s="202"/>
      <c r="R286" s="202"/>
      <c r="S286" s="202"/>
      <c r="T286" s="20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7" t="s">
        <v>196</v>
      </c>
      <c r="AU286" s="197" t="s">
        <v>85</v>
      </c>
      <c r="AV286" s="13" t="s">
        <v>85</v>
      </c>
      <c r="AW286" s="13" t="s">
        <v>32</v>
      </c>
      <c r="AX286" s="13" t="s">
        <v>76</v>
      </c>
      <c r="AY286" s="197" t="s">
        <v>139</v>
      </c>
    </row>
    <row r="287" s="13" customFormat="1">
      <c r="A287" s="13"/>
      <c r="B287" s="195"/>
      <c r="C287" s="13"/>
      <c r="D287" s="196" t="s">
        <v>196</v>
      </c>
      <c r="E287" s="197" t="s">
        <v>1</v>
      </c>
      <c r="F287" s="198" t="s">
        <v>933</v>
      </c>
      <c r="G287" s="13"/>
      <c r="H287" s="199">
        <v>11.16</v>
      </c>
      <c r="I287" s="200"/>
      <c r="J287" s="13"/>
      <c r="K287" s="13"/>
      <c r="L287" s="195"/>
      <c r="M287" s="201"/>
      <c r="N287" s="202"/>
      <c r="O287" s="202"/>
      <c r="P287" s="202"/>
      <c r="Q287" s="202"/>
      <c r="R287" s="202"/>
      <c r="S287" s="202"/>
      <c r="T287" s="20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7" t="s">
        <v>196</v>
      </c>
      <c r="AU287" s="197" t="s">
        <v>85</v>
      </c>
      <c r="AV287" s="13" t="s">
        <v>85</v>
      </c>
      <c r="AW287" s="13" t="s">
        <v>32</v>
      </c>
      <c r="AX287" s="13" t="s">
        <v>76</v>
      </c>
      <c r="AY287" s="197" t="s">
        <v>139</v>
      </c>
    </row>
    <row r="288" s="13" customFormat="1">
      <c r="A288" s="13"/>
      <c r="B288" s="195"/>
      <c r="C288" s="13"/>
      <c r="D288" s="196" t="s">
        <v>196</v>
      </c>
      <c r="E288" s="197" t="s">
        <v>1</v>
      </c>
      <c r="F288" s="198" t="s">
        <v>934</v>
      </c>
      <c r="G288" s="13"/>
      <c r="H288" s="199">
        <v>-1.2</v>
      </c>
      <c r="I288" s="200"/>
      <c r="J288" s="13"/>
      <c r="K288" s="13"/>
      <c r="L288" s="195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7" t="s">
        <v>196</v>
      </c>
      <c r="AU288" s="197" t="s">
        <v>85</v>
      </c>
      <c r="AV288" s="13" t="s">
        <v>85</v>
      </c>
      <c r="AW288" s="13" t="s">
        <v>32</v>
      </c>
      <c r="AX288" s="13" t="s">
        <v>76</v>
      </c>
      <c r="AY288" s="197" t="s">
        <v>139</v>
      </c>
    </row>
    <row r="289" s="13" customFormat="1">
      <c r="A289" s="13"/>
      <c r="B289" s="195"/>
      <c r="C289" s="13"/>
      <c r="D289" s="196" t="s">
        <v>196</v>
      </c>
      <c r="E289" s="197" t="s">
        <v>1</v>
      </c>
      <c r="F289" s="198" t="s">
        <v>935</v>
      </c>
      <c r="G289" s="13"/>
      <c r="H289" s="199">
        <v>10.48</v>
      </c>
      <c r="I289" s="200"/>
      <c r="J289" s="13"/>
      <c r="K289" s="13"/>
      <c r="L289" s="195"/>
      <c r="M289" s="201"/>
      <c r="N289" s="202"/>
      <c r="O289" s="202"/>
      <c r="P289" s="202"/>
      <c r="Q289" s="202"/>
      <c r="R289" s="202"/>
      <c r="S289" s="202"/>
      <c r="T289" s="20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7" t="s">
        <v>196</v>
      </c>
      <c r="AU289" s="197" t="s">
        <v>85</v>
      </c>
      <c r="AV289" s="13" t="s">
        <v>85</v>
      </c>
      <c r="AW289" s="13" t="s">
        <v>32</v>
      </c>
      <c r="AX289" s="13" t="s">
        <v>76</v>
      </c>
      <c r="AY289" s="197" t="s">
        <v>139</v>
      </c>
    </row>
    <row r="290" s="13" customFormat="1">
      <c r="A290" s="13"/>
      <c r="B290" s="195"/>
      <c r="C290" s="13"/>
      <c r="D290" s="196" t="s">
        <v>196</v>
      </c>
      <c r="E290" s="197" t="s">
        <v>1</v>
      </c>
      <c r="F290" s="198" t="s">
        <v>934</v>
      </c>
      <c r="G290" s="13"/>
      <c r="H290" s="199">
        <v>-1.2</v>
      </c>
      <c r="I290" s="200"/>
      <c r="J290" s="13"/>
      <c r="K290" s="13"/>
      <c r="L290" s="195"/>
      <c r="M290" s="201"/>
      <c r="N290" s="202"/>
      <c r="O290" s="202"/>
      <c r="P290" s="202"/>
      <c r="Q290" s="202"/>
      <c r="R290" s="202"/>
      <c r="S290" s="202"/>
      <c r="T290" s="20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7" t="s">
        <v>196</v>
      </c>
      <c r="AU290" s="197" t="s">
        <v>85</v>
      </c>
      <c r="AV290" s="13" t="s">
        <v>85</v>
      </c>
      <c r="AW290" s="13" t="s">
        <v>32</v>
      </c>
      <c r="AX290" s="13" t="s">
        <v>76</v>
      </c>
      <c r="AY290" s="197" t="s">
        <v>139</v>
      </c>
    </row>
    <row r="291" s="13" customFormat="1">
      <c r="A291" s="13"/>
      <c r="B291" s="195"/>
      <c r="C291" s="13"/>
      <c r="D291" s="196" t="s">
        <v>196</v>
      </c>
      <c r="E291" s="197" t="s">
        <v>1</v>
      </c>
      <c r="F291" s="198" t="s">
        <v>936</v>
      </c>
      <c r="G291" s="13"/>
      <c r="H291" s="199">
        <v>10.512000000000001</v>
      </c>
      <c r="I291" s="200"/>
      <c r="J291" s="13"/>
      <c r="K291" s="13"/>
      <c r="L291" s="195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7" t="s">
        <v>196</v>
      </c>
      <c r="AU291" s="197" t="s">
        <v>85</v>
      </c>
      <c r="AV291" s="13" t="s">
        <v>85</v>
      </c>
      <c r="AW291" s="13" t="s">
        <v>32</v>
      </c>
      <c r="AX291" s="13" t="s">
        <v>76</v>
      </c>
      <c r="AY291" s="197" t="s">
        <v>139</v>
      </c>
    </row>
    <row r="292" s="13" customFormat="1">
      <c r="A292" s="13"/>
      <c r="B292" s="195"/>
      <c r="C292" s="13"/>
      <c r="D292" s="196" t="s">
        <v>196</v>
      </c>
      <c r="E292" s="197" t="s">
        <v>1</v>
      </c>
      <c r="F292" s="198" t="s">
        <v>815</v>
      </c>
      <c r="G292" s="13"/>
      <c r="H292" s="199">
        <v>-1.8</v>
      </c>
      <c r="I292" s="200"/>
      <c r="J292" s="13"/>
      <c r="K292" s="13"/>
      <c r="L292" s="195"/>
      <c r="M292" s="201"/>
      <c r="N292" s="202"/>
      <c r="O292" s="202"/>
      <c r="P292" s="202"/>
      <c r="Q292" s="202"/>
      <c r="R292" s="202"/>
      <c r="S292" s="202"/>
      <c r="T292" s="20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7" t="s">
        <v>196</v>
      </c>
      <c r="AU292" s="197" t="s">
        <v>85</v>
      </c>
      <c r="AV292" s="13" t="s">
        <v>85</v>
      </c>
      <c r="AW292" s="13" t="s">
        <v>32</v>
      </c>
      <c r="AX292" s="13" t="s">
        <v>76</v>
      </c>
      <c r="AY292" s="197" t="s">
        <v>139</v>
      </c>
    </row>
    <row r="293" s="13" customFormat="1">
      <c r="A293" s="13"/>
      <c r="B293" s="195"/>
      <c r="C293" s="13"/>
      <c r="D293" s="196" t="s">
        <v>196</v>
      </c>
      <c r="E293" s="197" t="s">
        <v>1</v>
      </c>
      <c r="F293" s="198" t="s">
        <v>937</v>
      </c>
      <c r="G293" s="13"/>
      <c r="H293" s="199">
        <v>20.332000000000001</v>
      </c>
      <c r="I293" s="200"/>
      <c r="J293" s="13"/>
      <c r="K293" s="13"/>
      <c r="L293" s="195"/>
      <c r="M293" s="201"/>
      <c r="N293" s="202"/>
      <c r="O293" s="202"/>
      <c r="P293" s="202"/>
      <c r="Q293" s="202"/>
      <c r="R293" s="202"/>
      <c r="S293" s="202"/>
      <c r="T293" s="20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7" t="s">
        <v>196</v>
      </c>
      <c r="AU293" s="197" t="s">
        <v>85</v>
      </c>
      <c r="AV293" s="13" t="s">
        <v>85</v>
      </c>
      <c r="AW293" s="13" t="s">
        <v>32</v>
      </c>
      <c r="AX293" s="13" t="s">
        <v>76</v>
      </c>
      <c r="AY293" s="197" t="s">
        <v>139</v>
      </c>
    </row>
    <row r="294" s="13" customFormat="1">
      <c r="A294" s="13"/>
      <c r="B294" s="195"/>
      <c r="C294" s="13"/>
      <c r="D294" s="196" t="s">
        <v>196</v>
      </c>
      <c r="E294" s="197" t="s">
        <v>1</v>
      </c>
      <c r="F294" s="198" t="s">
        <v>938</v>
      </c>
      <c r="G294" s="13"/>
      <c r="H294" s="199">
        <v>-1.3999999999999999</v>
      </c>
      <c r="I294" s="200"/>
      <c r="J294" s="13"/>
      <c r="K294" s="13"/>
      <c r="L294" s="195"/>
      <c r="M294" s="201"/>
      <c r="N294" s="202"/>
      <c r="O294" s="202"/>
      <c r="P294" s="202"/>
      <c r="Q294" s="202"/>
      <c r="R294" s="202"/>
      <c r="S294" s="202"/>
      <c r="T294" s="20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7" t="s">
        <v>196</v>
      </c>
      <c r="AU294" s="197" t="s">
        <v>85</v>
      </c>
      <c r="AV294" s="13" t="s">
        <v>85</v>
      </c>
      <c r="AW294" s="13" t="s">
        <v>32</v>
      </c>
      <c r="AX294" s="13" t="s">
        <v>76</v>
      </c>
      <c r="AY294" s="197" t="s">
        <v>139</v>
      </c>
    </row>
    <row r="295" s="13" customFormat="1">
      <c r="A295" s="13"/>
      <c r="B295" s="195"/>
      <c r="C295" s="13"/>
      <c r="D295" s="196" t="s">
        <v>196</v>
      </c>
      <c r="E295" s="197" t="s">
        <v>1</v>
      </c>
      <c r="F295" s="198" t="s">
        <v>809</v>
      </c>
      <c r="G295" s="13"/>
      <c r="H295" s="199">
        <v>-1.6000000000000001</v>
      </c>
      <c r="I295" s="200"/>
      <c r="J295" s="13"/>
      <c r="K295" s="13"/>
      <c r="L295" s="195"/>
      <c r="M295" s="201"/>
      <c r="N295" s="202"/>
      <c r="O295" s="202"/>
      <c r="P295" s="202"/>
      <c r="Q295" s="202"/>
      <c r="R295" s="202"/>
      <c r="S295" s="202"/>
      <c r="T295" s="20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7" t="s">
        <v>196</v>
      </c>
      <c r="AU295" s="197" t="s">
        <v>85</v>
      </c>
      <c r="AV295" s="13" t="s">
        <v>85</v>
      </c>
      <c r="AW295" s="13" t="s">
        <v>32</v>
      </c>
      <c r="AX295" s="13" t="s">
        <v>76</v>
      </c>
      <c r="AY295" s="197" t="s">
        <v>139</v>
      </c>
    </row>
    <row r="296" s="13" customFormat="1">
      <c r="A296" s="13"/>
      <c r="B296" s="195"/>
      <c r="C296" s="13"/>
      <c r="D296" s="196" t="s">
        <v>196</v>
      </c>
      <c r="E296" s="197" t="s">
        <v>1</v>
      </c>
      <c r="F296" s="198" t="s">
        <v>939</v>
      </c>
      <c r="G296" s="13"/>
      <c r="H296" s="199">
        <v>15.859999999999999</v>
      </c>
      <c r="I296" s="200"/>
      <c r="J296" s="13"/>
      <c r="K296" s="13"/>
      <c r="L296" s="195"/>
      <c r="M296" s="201"/>
      <c r="N296" s="202"/>
      <c r="O296" s="202"/>
      <c r="P296" s="202"/>
      <c r="Q296" s="202"/>
      <c r="R296" s="202"/>
      <c r="S296" s="202"/>
      <c r="T296" s="20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7" t="s">
        <v>196</v>
      </c>
      <c r="AU296" s="197" t="s">
        <v>85</v>
      </c>
      <c r="AV296" s="13" t="s">
        <v>85</v>
      </c>
      <c r="AW296" s="13" t="s">
        <v>32</v>
      </c>
      <c r="AX296" s="13" t="s">
        <v>76</v>
      </c>
      <c r="AY296" s="197" t="s">
        <v>139</v>
      </c>
    </row>
    <row r="297" s="13" customFormat="1">
      <c r="A297" s="13"/>
      <c r="B297" s="195"/>
      <c r="C297" s="13"/>
      <c r="D297" s="196" t="s">
        <v>196</v>
      </c>
      <c r="E297" s="197" t="s">
        <v>1</v>
      </c>
      <c r="F297" s="198" t="s">
        <v>934</v>
      </c>
      <c r="G297" s="13"/>
      <c r="H297" s="199">
        <v>-1.2</v>
      </c>
      <c r="I297" s="200"/>
      <c r="J297" s="13"/>
      <c r="K297" s="13"/>
      <c r="L297" s="195"/>
      <c r="M297" s="201"/>
      <c r="N297" s="202"/>
      <c r="O297" s="202"/>
      <c r="P297" s="202"/>
      <c r="Q297" s="202"/>
      <c r="R297" s="202"/>
      <c r="S297" s="202"/>
      <c r="T297" s="20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7" t="s">
        <v>196</v>
      </c>
      <c r="AU297" s="197" t="s">
        <v>85</v>
      </c>
      <c r="AV297" s="13" t="s">
        <v>85</v>
      </c>
      <c r="AW297" s="13" t="s">
        <v>32</v>
      </c>
      <c r="AX297" s="13" t="s">
        <v>76</v>
      </c>
      <c r="AY297" s="197" t="s">
        <v>139</v>
      </c>
    </row>
    <row r="298" s="13" customFormat="1">
      <c r="A298" s="13"/>
      <c r="B298" s="195"/>
      <c r="C298" s="13"/>
      <c r="D298" s="196" t="s">
        <v>196</v>
      </c>
      <c r="E298" s="197" t="s">
        <v>1</v>
      </c>
      <c r="F298" s="198" t="s">
        <v>940</v>
      </c>
      <c r="G298" s="13"/>
      <c r="H298" s="199">
        <v>14.976000000000001</v>
      </c>
      <c r="I298" s="200"/>
      <c r="J298" s="13"/>
      <c r="K298" s="13"/>
      <c r="L298" s="195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7" t="s">
        <v>196</v>
      </c>
      <c r="AU298" s="197" t="s">
        <v>85</v>
      </c>
      <c r="AV298" s="13" t="s">
        <v>85</v>
      </c>
      <c r="AW298" s="13" t="s">
        <v>32</v>
      </c>
      <c r="AX298" s="13" t="s">
        <v>76</v>
      </c>
      <c r="AY298" s="197" t="s">
        <v>139</v>
      </c>
    </row>
    <row r="299" s="13" customFormat="1">
      <c r="A299" s="13"/>
      <c r="B299" s="195"/>
      <c r="C299" s="13"/>
      <c r="D299" s="196" t="s">
        <v>196</v>
      </c>
      <c r="E299" s="197" t="s">
        <v>1</v>
      </c>
      <c r="F299" s="198" t="s">
        <v>934</v>
      </c>
      <c r="G299" s="13"/>
      <c r="H299" s="199">
        <v>-1.2</v>
      </c>
      <c r="I299" s="200"/>
      <c r="J299" s="13"/>
      <c r="K299" s="13"/>
      <c r="L299" s="195"/>
      <c r="M299" s="201"/>
      <c r="N299" s="202"/>
      <c r="O299" s="202"/>
      <c r="P299" s="202"/>
      <c r="Q299" s="202"/>
      <c r="R299" s="202"/>
      <c r="S299" s="202"/>
      <c r="T299" s="20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7" t="s">
        <v>196</v>
      </c>
      <c r="AU299" s="197" t="s">
        <v>85</v>
      </c>
      <c r="AV299" s="13" t="s">
        <v>85</v>
      </c>
      <c r="AW299" s="13" t="s">
        <v>32</v>
      </c>
      <c r="AX299" s="13" t="s">
        <v>76</v>
      </c>
      <c r="AY299" s="197" t="s">
        <v>139</v>
      </c>
    </row>
    <row r="300" s="2" customFormat="1" ht="24.15" customHeight="1">
      <c r="A300" s="35"/>
      <c r="B300" s="170"/>
      <c r="C300" s="171" t="s">
        <v>417</v>
      </c>
      <c r="D300" s="171" t="s">
        <v>140</v>
      </c>
      <c r="E300" s="172" t="s">
        <v>941</v>
      </c>
      <c r="F300" s="173" t="s">
        <v>942</v>
      </c>
      <c r="G300" s="174" t="s">
        <v>234</v>
      </c>
      <c r="H300" s="175">
        <v>293.666</v>
      </c>
      <c r="I300" s="176"/>
      <c r="J300" s="177">
        <f>ROUND(I300*H300,2)</f>
        <v>0</v>
      </c>
      <c r="K300" s="173" t="s">
        <v>194</v>
      </c>
      <c r="L300" s="36"/>
      <c r="M300" s="178" t="s">
        <v>1</v>
      </c>
      <c r="N300" s="179" t="s">
        <v>41</v>
      </c>
      <c r="O300" s="74"/>
      <c r="P300" s="180">
        <f>O300*H300</f>
        <v>0</v>
      </c>
      <c r="Q300" s="180">
        <v>0.018380000000000001</v>
      </c>
      <c r="R300" s="180">
        <f>Q300*H300</f>
        <v>5.3975810800000001</v>
      </c>
      <c r="S300" s="180">
        <v>0</v>
      </c>
      <c r="T300" s="181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2" t="s">
        <v>144</v>
      </c>
      <c r="AT300" s="182" t="s">
        <v>140</v>
      </c>
      <c r="AU300" s="182" t="s">
        <v>85</v>
      </c>
      <c r="AY300" s="16" t="s">
        <v>139</v>
      </c>
      <c r="BE300" s="183">
        <f>IF(N300="základní",J300,0)</f>
        <v>0</v>
      </c>
      <c r="BF300" s="183">
        <f>IF(N300="snížená",J300,0)</f>
        <v>0</v>
      </c>
      <c r="BG300" s="183">
        <f>IF(N300="zákl. přenesená",J300,0)</f>
        <v>0</v>
      </c>
      <c r="BH300" s="183">
        <f>IF(N300="sníž. přenesená",J300,0)</f>
        <v>0</v>
      </c>
      <c r="BI300" s="183">
        <f>IF(N300="nulová",J300,0)</f>
        <v>0</v>
      </c>
      <c r="BJ300" s="16" t="s">
        <v>83</v>
      </c>
      <c r="BK300" s="183">
        <f>ROUND(I300*H300,2)</f>
        <v>0</v>
      </c>
      <c r="BL300" s="16" t="s">
        <v>144</v>
      </c>
      <c r="BM300" s="182" t="s">
        <v>943</v>
      </c>
    </row>
    <row r="301" s="13" customFormat="1">
      <c r="A301" s="13"/>
      <c r="B301" s="195"/>
      <c r="C301" s="13"/>
      <c r="D301" s="196" t="s">
        <v>196</v>
      </c>
      <c r="E301" s="197" t="s">
        <v>1</v>
      </c>
      <c r="F301" s="198" t="s">
        <v>944</v>
      </c>
      <c r="G301" s="13"/>
      <c r="H301" s="199">
        <v>3.7000000000000002</v>
      </c>
      <c r="I301" s="200"/>
      <c r="J301" s="13"/>
      <c r="K301" s="13"/>
      <c r="L301" s="195"/>
      <c r="M301" s="201"/>
      <c r="N301" s="202"/>
      <c r="O301" s="202"/>
      <c r="P301" s="202"/>
      <c r="Q301" s="202"/>
      <c r="R301" s="202"/>
      <c r="S301" s="202"/>
      <c r="T301" s="20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7" t="s">
        <v>196</v>
      </c>
      <c r="AU301" s="197" t="s">
        <v>85</v>
      </c>
      <c r="AV301" s="13" t="s">
        <v>85</v>
      </c>
      <c r="AW301" s="13" t="s">
        <v>32</v>
      </c>
      <c r="AX301" s="13" t="s">
        <v>76</v>
      </c>
      <c r="AY301" s="197" t="s">
        <v>139</v>
      </c>
    </row>
    <row r="302" s="13" customFormat="1">
      <c r="A302" s="13"/>
      <c r="B302" s="195"/>
      <c r="C302" s="13"/>
      <c r="D302" s="196" t="s">
        <v>196</v>
      </c>
      <c r="E302" s="197" t="s">
        <v>1</v>
      </c>
      <c r="F302" s="198" t="s">
        <v>945</v>
      </c>
      <c r="G302" s="13"/>
      <c r="H302" s="199">
        <v>20.512</v>
      </c>
      <c r="I302" s="200"/>
      <c r="J302" s="13"/>
      <c r="K302" s="13"/>
      <c r="L302" s="195"/>
      <c r="M302" s="201"/>
      <c r="N302" s="202"/>
      <c r="O302" s="202"/>
      <c r="P302" s="202"/>
      <c r="Q302" s="202"/>
      <c r="R302" s="202"/>
      <c r="S302" s="202"/>
      <c r="T302" s="20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7" t="s">
        <v>196</v>
      </c>
      <c r="AU302" s="197" t="s">
        <v>85</v>
      </c>
      <c r="AV302" s="13" t="s">
        <v>85</v>
      </c>
      <c r="AW302" s="13" t="s">
        <v>32</v>
      </c>
      <c r="AX302" s="13" t="s">
        <v>76</v>
      </c>
      <c r="AY302" s="197" t="s">
        <v>139</v>
      </c>
    </row>
    <row r="303" s="13" customFormat="1">
      <c r="A303" s="13"/>
      <c r="B303" s="195"/>
      <c r="C303" s="13"/>
      <c r="D303" s="196" t="s">
        <v>196</v>
      </c>
      <c r="E303" s="197" t="s">
        <v>1</v>
      </c>
      <c r="F303" s="198" t="s">
        <v>946</v>
      </c>
      <c r="G303" s="13"/>
      <c r="H303" s="199">
        <v>23.100000000000001</v>
      </c>
      <c r="I303" s="200"/>
      <c r="J303" s="13"/>
      <c r="K303" s="13"/>
      <c r="L303" s="195"/>
      <c r="M303" s="201"/>
      <c r="N303" s="202"/>
      <c r="O303" s="202"/>
      <c r="P303" s="202"/>
      <c r="Q303" s="202"/>
      <c r="R303" s="202"/>
      <c r="S303" s="202"/>
      <c r="T303" s="20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7" t="s">
        <v>196</v>
      </c>
      <c r="AU303" s="197" t="s">
        <v>85</v>
      </c>
      <c r="AV303" s="13" t="s">
        <v>85</v>
      </c>
      <c r="AW303" s="13" t="s">
        <v>32</v>
      </c>
      <c r="AX303" s="13" t="s">
        <v>76</v>
      </c>
      <c r="AY303" s="197" t="s">
        <v>139</v>
      </c>
    </row>
    <row r="304" s="13" customFormat="1">
      <c r="A304" s="13"/>
      <c r="B304" s="195"/>
      <c r="C304" s="13"/>
      <c r="D304" s="196" t="s">
        <v>196</v>
      </c>
      <c r="E304" s="197" t="s">
        <v>1</v>
      </c>
      <c r="F304" s="198" t="s">
        <v>947</v>
      </c>
      <c r="G304" s="13"/>
      <c r="H304" s="199">
        <v>-4.7300000000000004</v>
      </c>
      <c r="I304" s="200"/>
      <c r="J304" s="13"/>
      <c r="K304" s="13"/>
      <c r="L304" s="195"/>
      <c r="M304" s="201"/>
      <c r="N304" s="202"/>
      <c r="O304" s="202"/>
      <c r="P304" s="202"/>
      <c r="Q304" s="202"/>
      <c r="R304" s="202"/>
      <c r="S304" s="202"/>
      <c r="T304" s="20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7" t="s">
        <v>196</v>
      </c>
      <c r="AU304" s="197" t="s">
        <v>85</v>
      </c>
      <c r="AV304" s="13" t="s">
        <v>85</v>
      </c>
      <c r="AW304" s="13" t="s">
        <v>32</v>
      </c>
      <c r="AX304" s="13" t="s">
        <v>76</v>
      </c>
      <c r="AY304" s="197" t="s">
        <v>139</v>
      </c>
    </row>
    <row r="305" s="13" customFormat="1">
      <c r="A305" s="13"/>
      <c r="B305" s="195"/>
      <c r="C305" s="13"/>
      <c r="D305" s="196" t="s">
        <v>196</v>
      </c>
      <c r="E305" s="197" t="s">
        <v>1</v>
      </c>
      <c r="F305" s="198" t="s">
        <v>948</v>
      </c>
      <c r="G305" s="13"/>
      <c r="H305" s="199">
        <v>1.6200000000000001</v>
      </c>
      <c r="I305" s="200"/>
      <c r="J305" s="13"/>
      <c r="K305" s="13"/>
      <c r="L305" s="195"/>
      <c r="M305" s="201"/>
      <c r="N305" s="202"/>
      <c r="O305" s="202"/>
      <c r="P305" s="202"/>
      <c r="Q305" s="202"/>
      <c r="R305" s="202"/>
      <c r="S305" s="202"/>
      <c r="T305" s="20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7" t="s">
        <v>196</v>
      </c>
      <c r="AU305" s="197" t="s">
        <v>85</v>
      </c>
      <c r="AV305" s="13" t="s">
        <v>85</v>
      </c>
      <c r="AW305" s="13" t="s">
        <v>32</v>
      </c>
      <c r="AX305" s="13" t="s">
        <v>76</v>
      </c>
      <c r="AY305" s="197" t="s">
        <v>139</v>
      </c>
    </row>
    <row r="306" s="13" customFormat="1">
      <c r="A306" s="13"/>
      <c r="B306" s="195"/>
      <c r="C306" s="13"/>
      <c r="D306" s="196" t="s">
        <v>196</v>
      </c>
      <c r="E306" s="197" t="s">
        <v>1</v>
      </c>
      <c r="F306" s="198" t="s">
        <v>949</v>
      </c>
      <c r="G306" s="13"/>
      <c r="H306" s="199">
        <v>140.512</v>
      </c>
      <c r="I306" s="200"/>
      <c r="J306" s="13"/>
      <c r="K306" s="13"/>
      <c r="L306" s="195"/>
      <c r="M306" s="201"/>
      <c r="N306" s="202"/>
      <c r="O306" s="202"/>
      <c r="P306" s="202"/>
      <c r="Q306" s="202"/>
      <c r="R306" s="202"/>
      <c r="S306" s="202"/>
      <c r="T306" s="20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7" t="s">
        <v>196</v>
      </c>
      <c r="AU306" s="197" t="s">
        <v>85</v>
      </c>
      <c r="AV306" s="13" t="s">
        <v>85</v>
      </c>
      <c r="AW306" s="13" t="s">
        <v>32</v>
      </c>
      <c r="AX306" s="13" t="s">
        <v>76</v>
      </c>
      <c r="AY306" s="197" t="s">
        <v>139</v>
      </c>
    </row>
    <row r="307" s="13" customFormat="1">
      <c r="A307" s="13"/>
      <c r="B307" s="195"/>
      <c r="C307" s="13"/>
      <c r="D307" s="196" t="s">
        <v>196</v>
      </c>
      <c r="E307" s="197" t="s">
        <v>1</v>
      </c>
      <c r="F307" s="198" t="s">
        <v>950</v>
      </c>
      <c r="G307" s="13"/>
      <c r="H307" s="199">
        <v>-7.2000000000000002</v>
      </c>
      <c r="I307" s="200"/>
      <c r="J307" s="13"/>
      <c r="K307" s="13"/>
      <c r="L307" s="195"/>
      <c r="M307" s="201"/>
      <c r="N307" s="202"/>
      <c r="O307" s="202"/>
      <c r="P307" s="202"/>
      <c r="Q307" s="202"/>
      <c r="R307" s="202"/>
      <c r="S307" s="202"/>
      <c r="T307" s="20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7" t="s">
        <v>196</v>
      </c>
      <c r="AU307" s="197" t="s">
        <v>85</v>
      </c>
      <c r="AV307" s="13" t="s">
        <v>85</v>
      </c>
      <c r="AW307" s="13" t="s">
        <v>32</v>
      </c>
      <c r="AX307" s="13" t="s">
        <v>76</v>
      </c>
      <c r="AY307" s="197" t="s">
        <v>139</v>
      </c>
    </row>
    <row r="308" s="13" customFormat="1">
      <c r="A308" s="13"/>
      <c r="B308" s="195"/>
      <c r="C308" s="13"/>
      <c r="D308" s="196" t="s">
        <v>196</v>
      </c>
      <c r="E308" s="197" t="s">
        <v>1</v>
      </c>
      <c r="F308" s="198" t="s">
        <v>951</v>
      </c>
      <c r="G308" s="13"/>
      <c r="H308" s="199">
        <v>4.8959999999999999</v>
      </c>
      <c r="I308" s="200"/>
      <c r="J308" s="13"/>
      <c r="K308" s="13"/>
      <c r="L308" s="195"/>
      <c r="M308" s="201"/>
      <c r="N308" s="202"/>
      <c r="O308" s="202"/>
      <c r="P308" s="202"/>
      <c r="Q308" s="202"/>
      <c r="R308" s="202"/>
      <c r="S308" s="202"/>
      <c r="T308" s="20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7" t="s">
        <v>196</v>
      </c>
      <c r="AU308" s="197" t="s">
        <v>85</v>
      </c>
      <c r="AV308" s="13" t="s">
        <v>85</v>
      </c>
      <c r="AW308" s="13" t="s">
        <v>32</v>
      </c>
      <c r="AX308" s="13" t="s">
        <v>76</v>
      </c>
      <c r="AY308" s="197" t="s">
        <v>139</v>
      </c>
    </row>
    <row r="309" s="13" customFormat="1">
      <c r="A309" s="13"/>
      <c r="B309" s="195"/>
      <c r="C309" s="13"/>
      <c r="D309" s="196" t="s">
        <v>196</v>
      </c>
      <c r="E309" s="197" t="s">
        <v>1</v>
      </c>
      <c r="F309" s="198" t="s">
        <v>952</v>
      </c>
      <c r="G309" s="13"/>
      <c r="H309" s="199">
        <v>7.9560000000000004</v>
      </c>
      <c r="I309" s="200"/>
      <c r="J309" s="13"/>
      <c r="K309" s="13"/>
      <c r="L309" s="195"/>
      <c r="M309" s="201"/>
      <c r="N309" s="202"/>
      <c r="O309" s="202"/>
      <c r="P309" s="202"/>
      <c r="Q309" s="202"/>
      <c r="R309" s="202"/>
      <c r="S309" s="202"/>
      <c r="T309" s="20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7" t="s">
        <v>196</v>
      </c>
      <c r="AU309" s="197" t="s">
        <v>85</v>
      </c>
      <c r="AV309" s="13" t="s">
        <v>85</v>
      </c>
      <c r="AW309" s="13" t="s">
        <v>32</v>
      </c>
      <c r="AX309" s="13" t="s">
        <v>76</v>
      </c>
      <c r="AY309" s="197" t="s">
        <v>139</v>
      </c>
    </row>
    <row r="310" s="13" customFormat="1">
      <c r="A310" s="13"/>
      <c r="B310" s="195"/>
      <c r="C310" s="13"/>
      <c r="D310" s="196" t="s">
        <v>196</v>
      </c>
      <c r="E310" s="197" t="s">
        <v>1</v>
      </c>
      <c r="F310" s="198" t="s">
        <v>953</v>
      </c>
      <c r="G310" s="13"/>
      <c r="H310" s="199">
        <v>11.390000000000001</v>
      </c>
      <c r="I310" s="200"/>
      <c r="J310" s="13"/>
      <c r="K310" s="13"/>
      <c r="L310" s="195"/>
      <c r="M310" s="201"/>
      <c r="N310" s="202"/>
      <c r="O310" s="202"/>
      <c r="P310" s="202"/>
      <c r="Q310" s="202"/>
      <c r="R310" s="202"/>
      <c r="S310" s="202"/>
      <c r="T310" s="20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7" t="s">
        <v>196</v>
      </c>
      <c r="AU310" s="197" t="s">
        <v>85</v>
      </c>
      <c r="AV310" s="13" t="s">
        <v>85</v>
      </c>
      <c r="AW310" s="13" t="s">
        <v>32</v>
      </c>
      <c r="AX310" s="13" t="s">
        <v>76</v>
      </c>
      <c r="AY310" s="197" t="s">
        <v>139</v>
      </c>
    </row>
    <row r="311" s="13" customFormat="1">
      <c r="A311" s="13"/>
      <c r="B311" s="195"/>
      <c r="C311" s="13"/>
      <c r="D311" s="196" t="s">
        <v>196</v>
      </c>
      <c r="E311" s="197" t="s">
        <v>1</v>
      </c>
      <c r="F311" s="198" t="s">
        <v>954</v>
      </c>
      <c r="G311" s="13"/>
      <c r="H311" s="199">
        <v>22.506</v>
      </c>
      <c r="I311" s="200"/>
      <c r="J311" s="13"/>
      <c r="K311" s="13"/>
      <c r="L311" s="195"/>
      <c r="M311" s="201"/>
      <c r="N311" s="202"/>
      <c r="O311" s="202"/>
      <c r="P311" s="202"/>
      <c r="Q311" s="202"/>
      <c r="R311" s="202"/>
      <c r="S311" s="202"/>
      <c r="T311" s="20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7" t="s">
        <v>196</v>
      </c>
      <c r="AU311" s="197" t="s">
        <v>85</v>
      </c>
      <c r="AV311" s="13" t="s">
        <v>85</v>
      </c>
      <c r="AW311" s="13" t="s">
        <v>32</v>
      </c>
      <c r="AX311" s="13" t="s">
        <v>76</v>
      </c>
      <c r="AY311" s="197" t="s">
        <v>139</v>
      </c>
    </row>
    <row r="312" s="13" customFormat="1">
      <c r="A312" s="13"/>
      <c r="B312" s="195"/>
      <c r="C312" s="13"/>
      <c r="D312" s="196" t="s">
        <v>196</v>
      </c>
      <c r="E312" s="197" t="s">
        <v>1</v>
      </c>
      <c r="F312" s="198" t="s">
        <v>955</v>
      </c>
      <c r="G312" s="13"/>
      <c r="H312" s="199">
        <v>-2.3650000000000002</v>
      </c>
      <c r="I312" s="200"/>
      <c r="J312" s="13"/>
      <c r="K312" s="13"/>
      <c r="L312" s="195"/>
      <c r="M312" s="201"/>
      <c r="N312" s="202"/>
      <c r="O312" s="202"/>
      <c r="P312" s="202"/>
      <c r="Q312" s="202"/>
      <c r="R312" s="202"/>
      <c r="S312" s="202"/>
      <c r="T312" s="20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7" t="s">
        <v>196</v>
      </c>
      <c r="AU312" s="197" t="s">
        <v>85</v>
      </c>
      <c r="AV312" s="13" t="s">
        <v>85</v>
      </c>
      <c r="AW312" s="13" t="s">
        <v>32</v>
      </c>
      <c r="AX312" s="13" t="s">
        <v>76</v>
      </c>
      <c r="AY312" s="197" t="s">
        <v>139</v>
      </c>
    </row>
    <row r="313" s="13" customFormat="1">
      <c r="A313" s="13"/>
      <c r="B313" s="195"/>
      <c r="C313" s="13"/>
      <c r="D313" s="196" t="s">
        <v>196</v>
      </c>
      <c r="E313" s="197" t="s">
        <v>1</v>
      </c>
      <c r="F313" s="198" t="s">
        <v>956</v>
      </c>
      <c r="G313" s="13"/>
      <c r="H313" s="199">
        <v>4.25</v>
      </c>
      <c r="I313" s="200"/>
      <c r="J313" s="13"/>
      <c r="K313" s="13"/>
      <c r="L313" s="195"/>
      <c r="M313" s="201"/>
      <c r="N313" s="202"/>
      <c r="O313" s="202"/>
      <c r="P313" s="202"/>
      <c r="Q313" s="202"/>
      <c r="R313" s="202"/>
      <c r="S313" s="202"/>
      <c r="T313" s="20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7" t="s">
        <v>196</v>
      </c>
      <c r="AU313" s="197" t="s">
        <v>85</v>
      </c>
      <c r="AV313" s="13" t="s">
        <v>85</v>
      </c>
      <c r="AW313" s="13" t="s">
        <v>32</v>
      </c>
      <c r="AX313" s="13" t="s">
        <v>76</v>
      </c>
      <c r="AY313" s="197" t="s">
        <v>139</v>
      </c>
    </row>
    <row r="314" s="13" customFormat="1">
      <c r="A314" s="13"/>
      <c r="B314" s="195"/>
      <c r="C314" s="13"/>
      <c r="D314" s="196" t="s">
        <v>196</v>
      </c>
      <c r="E314" s="197" t="s">
        <v>1</v>
      </c>
      <c r="F314" s="198" t="s">
        <v>957</v>
      </c>
      <c r="G314" s="13"/>
      <c r="H314" s="199">
        <v>10.720000000000001</v>
      </c>
      <c r="I314" s="200"/>
      <c r="J314" s="13"/>
      <c r="K314" s="13"/>
      <c r="L314" s="195"/>
      <c r="M314" s="201"/>
      <c r="N314" s="202"/>
      <c r="O314" s="202"/>
      <c r="P314" s="202"/>
      <c r="Q314" s="202"/>
      <c r="R314" s="202"/>
      <c r="S314" s="202"/>
      <c r="T314" s="20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7" t="s">
        <v>196</v>
      </c>
      <c r="AU314" s="197" t="s">
        <v>85</v>
      </c>
      <c r="AV314" s="13" t="s">
        <v>85</v>
      </c>
      <c r="AW314" s="13" t="s">
        <v>32</v>
      </c>
      <c r="AX314" s="13" t="s">
        <v>76</v>
      </c>
      <c r="AY314" s="197" t="s">
        <v>139</v>
      </c>
    </row>
    <row r="315" s="13" customFormat="1">
      <c r="A315" s="13"/>
      <c r="B315" s="195"/>
      <c r="C315" s="13"/>
      <c r="D315" s="196" t="s">
        <v>196</v>
      </c>
      <c r="E315" s="197" t="s">
        <v>1</v>
      </c>
      <c r="F315" s="198" t="s">
        <v>958</v>
      </c>
      <c r="G315" s="13"/>
      <c r="H315" s="199">
        <v>21.204000000000001</v>
      </c>
      <c r="I315" s="200"/>
      <c r="J315" s="13"/>
      <c r="K315" s="13"/>
      <c r="L315" s="195"/>
      <c r="M315" s="201"/>
      <c r="N315" s="202"/>
      <c r="O315" s="202"/>
      <c r="P315" s="202"/>
      <c r="Q315" s="202"/>
      <c r="R315" s="202"/>
      <c r="S315" s="202"/>
      <c r="T315" s="20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7" t="s">
        <v>196</v>
      </c>
      <c r="AU315" s="197" t="s">
        <v>85</v>
      </c>
      <c r="AV315" s="13" t="s">
        <v>85</v>
      </c>
      <c r="AW315" s="13" t="s">
        <v>32</v>
      </c>
      <c r="AX315" s="13" t="s">
        <v>76</v>
      </c>
      <c r="AY315" s="197" t="s">
        <v>139</v>
      </c>
    </row>
    <row r="316" s="13" customFormat="1">
      <c r="A316" s="13"/>
      <c r="B316" s="195"/>
      <c r="C316" s="13"/>
      <c r="D316" s="196" t="s">
        <v>196</v>
      </c>
      <c r="E316" s="197" t="s">
        <v>1</v>
      </c>
      <c r="F316" s="198" t="s">
        <v>955</v>
      </c>
      <c r="G316" s="13"/>
      <c r="H316" s="199">
        <v>-2.3650000000000002</v>
      </c>
      <c r="I316" s="200"/>
      <c r="J316" s="13"/>
      <c r="K316" s="13"/>
      <c r="L316" s="195"/>
      <c r="M316" s="201"/>
      <c r="N316" s="202"/>
      <c r="O316" s="202"/>
      <c r="P316" s="202"/>
      <c r="Q316" s="202"/>
      <c r="R316" s="202"/>
      <c r="S316" s="202"/>
      <c r="T316" s="20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7" t="s">
        <v>196</v>
      </c>
      <c r="AU316" s="197" t="s">
        <v>85</v>
      </c>
      <c r="AV316" s="13" t="s">
        <v>85</v>
      </c>
      <c r="AW316" s="13" t="s">
        <v>32</v>
      </c>
      <c r="AX316" s="13" t="s">
        <v>76</v>
      </c>
      <c r="AY316" s="197" t="s">
        <v>139</v>
      </c>
    </row>
    <row r="317" s="13" customFormat="1">
      <c r="A317" s="13"/>
      <c r="B317" s="195"/>
      <c r="C317" s="13"/>
      <c r="D317" s="196" t="s">
        <v>196</v>
      </c>
      <c r="E317" s="197" t="s">
        <v>1</v>
      </c>
      <c r="F317" s="198" t="s">
        <v>959</v>
      </c>
      <c r="G317" s="13"/>
      <c r="H317" s="199">
        <v>41.159999999999997</v>
      </c>
      <c r="I317" s="200"/>
      <c r="J317" s="13"/>
      <c r="K317" s="13"/>
      <c r="L317" s="195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7" t="s">
        <v>196</v>
      </c>
      <c r="AU317" s="197" t="s">
        <v>85</v>
      </c>
      <c r="AV317" s="13" t="s">
        <v>85</v>
      </c>
      <c r="AW317" s="13" t="s">
        <v>32</v>
      </c>
      <c r="AX317" s="13" t="s">
        <v>76</v>
      </c>
      <c r="AY317" s="197" t="s">
        <v>139</v>
      </c>
    </row>
    <row r="318" s="13" customFormat="1">
      <c r="A318" s="13"/>
      <c r="B318" s="195"/>
      <c r="C318" s="13"/>
      <c r="D318" s="196" t="s">
        <v>196</v>
      </c>
      <c r="E318" s="197" t="s">
        <v>1</v>
      </c>
      <c r="F318" s="198" t="s">
        <v>920</v>
      </c>
      <c r="G318" s="13"/>
      <c r="H318" s="199">
        <v>-3.2000000000000002</v>
      </c>
      <c r="I318" s="200"/>
      <c r="J318" s="13"/>
      <c r="K318" s="13"/>
      <c r="L318" s="195"/>
      <c r="M318" s="201"/>
      <c r="N318" s="202"/>
      <c r="O318" s="202"/>
      <c r="P318" s="202"/>
      <c r="Q318" s="202"/>
      <c r="R318" s="202"/>
      <c r="S318" s="202"/>
      <c r="T318" s="20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7" t="s">
        <v>196</v>
      </c>
      <c r="AU318" s="197" t="s">
        <v>85</v>
      </c>
      <c r="AV318" s="13" t="s">
        <v>85</v>
      </c>
      <c r="AW318" s="13" t="s">
        <v>32</v>
      </c>
      <c r="AX318" s="13" t="s">
        <v>76</v>
      </c>
      <c r="AY318" s="197" t="s">
        <v>139</v>
      </c>
    </row>
    <row r="319" s="2" customFormat="1" ht="24.15" customHeight="1">
      <c r="A319" s="35"/>
      <c r="B319" s="170"/>
      <c r="C319" s="171" t="s">
        <v>424</v>
      </c>
      <c r="D319" s="171" t="s">
        <v>140</v>
      </c>
      <c r="E319" s="172" t="s">
        <v>960</v>
      </c>
      <c r="F319" s="173" t="s">
        <v>961</v>
      </c>
      <c r="G319" s="174" t="s">
        <v>234</v>
      </c>
      <c r="H319" s="175">
        <v>8.0999999999999996</v>
      </c>
      <c r="I319" s="176"/>
      <c r="J319" s="177">
        <f>ROUND(I319*H319,2)</f>
        <v>0</v>
      </c>
      <c r="K319" s="173" t="s">
        <v>194</v>
      </c>
      <c r="L319" s="36"/>
      <c r="M319" s="178" t="s">
        <v>1</v>
      </c>
      <c r="N319" s="179" t="s">
        <v>41</v>
      </c>
      <c r="O319" s="74"/>
      <c r="P319" s="180">
        <f>O319*H319</f>
        <v>0</v>
      </c>
      <c r="Q319" s="180">
        <v>0.034680000000000002</v>
      </c>
      <c r="R319" s="180">
        <f>Q319*H319</f>
        <v>0.28090799999999999</v>
      </c>
      <c r="S319" s="180">
        <v>0</v>
      </c>
      <c r="T319" s="181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2" t="s">
        <v>144</v>
      </c>
      <c r="AT319" s="182" t="s">
        <v>140</v>
      </c>
      <c r="AU319" s="182" t="s">
        <v>85</v>
      </c>
      <c r="AY319" s="16" t="s">
        <v>139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6" t="s">
        <v>83</v>
      </c>
      <c r="BK319" s="183">
        <f>ROUND(I319*H319,2)</f>
        <v>0</v>
      </c>
      <c r="BL319" s="16" t="s">
        <v>144</v>
      </c>
      <c r="BM319" s="182" t="s">
        <v>962</v>
      </c>
    </row>
    <row r="320" s="13" customFormat="1">
      <c r="A320" s="13"/>
      <c r="B320" s="195"/>
      <c r="C320" s="13"/>
      <c r="D320" s="196" t="s">
        <v>196</v>
      </c>
      <c r="E320" s="197" t="s">
        <v>1</v>
      </c>
      <c r="F320" s="198" t="s">
        <v>963</v>
      </c>
      <c r="G320" s="13"/>
      <c r="H320" s="199">
        <v>2.7000000000000002</v>
      </c>
      <c r="I320" s="200"/>
      <c r="J320" s="13"/>
      <c r="K320" s="13"/>
      <c r="L320" s="195"/>
      <c r="M320" s="201"/>
      <c r="N320" s="202"/>
      <c r="O320" s="202"/>
      <c r="P320" s="202"/>
      <c r="Q320" s="202"/>
      <c r="R320" s="202"/>
      <c r="S320" s="202"/>
      <c r="T320" s="20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7" t="s">
        <v>196</v>
      </c>
      <c r="AU320" s="197" t="s">
        <v>85</v>
      </c>
      <c r="AV320" s="13" t="s">
        <v>85</v>
      </c>
      <c r="AW320" s="13" t="s">
        <v>32</v>
      </c>
      <c r="AX320" s="13" t="s">
        <v>76</v>
      </c>
      <c r="AY320" s="197" t="s">
        <v>139</v>
      </c>
    </row>
    <row r="321" s="13" customFormat="1">
      <c r="A321" s="13"/>
      <c r="B321" s="195"/>
      <c r="C321" s="13"/>
      <c r="D321" s="196" t="s">
        <v>196</v>
      </c>
      <c r="E321" s="197" t="s">
        <v>1</v>
      </c>
      <c r="F321" s="198" t="s">
        <v>964</v>
      </c>
      <c r="G321" s="13"/>
      <c r="H321" s="199">
        <v>2.7000000000000002</v>
      </c>
      <c r="I321" s="200"/>
      <c r="J321" s="13"/>
      <c r="K321" s="13"/>
      <c r="L321" s="195"/>
      <c r="M321" s="201"/>
      <c r="N321" s="202"/>
      <c r="O321" s="202"/>
      <c r="P321" s="202"/>
      <c r="Q321" s="202"/>
      <c r="R321" s="202"/>
      <c r="S321" s="202"/>
      <c r="T321" s="20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7" t="s">
        <v>196</v>
      </c>
      <c r="AU321" s="197" t="s">
        <v>85</v>
      </c>
      <c r="AV321" s="13" t="s">
        <v>85</v>
      </c>
      <c r="AW321" s="13" t="s">
        <v>32</v>
      </c>
      <c r="AX321" s="13" t="s">
        <v>76</v>
      </c>
      <c r="AY321" s="197" t="s">
        <v>139</v>
      </c>
    </row>
    <row r="322" s="13" customFormat="1">
      <c r="A322" s="13"/>
      <c r="B322" s="195"/>
      <c r="C322" s="13"/>
      <c r="D322" s="196" t="s">
        <v>196</v>
      </c>
      <c r="E322" s="197" t="s">
        <v>1</v>
      </c>
      <c r="F322" s="198" t="s">
        <v>965</v>
      </c>
      <c r="G322" s="13"/>
      <c r="H322" s="199">
        <v>2.7000000000000002</v>
      </c>
      <c r="I322" s="200"/>
      <c r="J322" s="13"/>
      <c r="K322" s="13"/>
      <c r="L322" s="195"/>
      <c r="M322" s="201"/>
      <c r="N322" s="202"/>
      <c r="O322" s="202"/>
      <c r="P322" s="202"/>
      <c r="Q322" s="202"/>
      <c r="R322" s="202"/>
      <c r="S322" s="202"/>
      <c r="T322" s="20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7" t="s">
        <v>196</v>
      </c>
      <c r="AU322" s="197" t="s">
        <v>85</v>
      </c>
      <c r="AV322" s="13" t="s">
        <v>85</v>
      </c>
      <c r="AW322" s="13" t="s">
        <v>32</v>
      </c>
      <c r="AX322" s="13" t="s">
        <v>76</v>
      </c>
      <c r="AY322" s="197" t="s">
        <v>139</v>
      </c>
    </row>
    <row r="323" s="2" customFormat="1" ht="33" customHeight="1">
      <c r="A323" s="35"/>
      <c r="B323" s="170"/>
      <c r="C323" s="171" t="s">
        <v>429</v>
      </c>
      <c r="D323" s="171" t="s">
        <v>140</v>
      </c>
      <c r="E323" s="172" t="s">
        <v>966</v>
      </c>
      <c r="F323" s="173" t="s">
        <v>967</v>
      </c>
      <c r="G323" s="174" t="s">
        <v>234</v>
      </c>
      <c r="H323" s="175">
        <v>346.13</v>
      </c>
      <c r="I323" s="176"/>
      <c r="J323" s="177">
        <f>ROUND(I323*H323,2)</f>
        <v>0</v>
      </c>
      <c r="K323" s="173" t="s">
        <v>194</v>
      </c>
      <c r="L323" s="36"/>
      <c r="M323" s="178" t="s">
        <v>1</v>
      </c>
      <c r="N323" s="179" t="s">
        <v>41</v>
      </c>
      <c r="O323" s="74"/>
      <c r="P323" s="180">
        <f>O323*H323</f>
        <v>0</v>
      </c>
      <c r="Q323" s="180">
        <v>0.016500000000000001</v>
      </c>
      <c r="R323" s="180">
        <f>Q323*H323</f>
        <v>5.7111450000000001</v>
      </c>
      <c r="S323" s="180">
        <v>0</v>
      </c>
      <c r="T323" s="18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2" t="s">
        <v>144</v>
      </c>
      <c r="AT323" s="182" t="s">
        <v>140</v>
      </c>
      <c r="AU323" s="182" t="s">
        <v>85</v>
      </c>
      <c r="AY323" s="16" t="s">
        <v>139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6" t="s">
        <v>83</v>
      </c>
      <c r="BK323" s="183">
        <f>ROUND(I323*H323,2)</f>
        <v>0</v>
      </c>
      <c r="BL323" s="16" t="s">
        <v>144</v>
      </c>
      <c r="BM323" s="182" t="s">
        <v>968</v>
      </c>
    </row>
    <row r="324" s="13" customFormat="1">
      <c r="A324" s="13"/>
      <c r="B324" s="195"/>
      <c r="C324" s="13"/>
      <c r="D324" s="196" t="s">
        <v>196</v>
      </c>
      <c r="E324" s="197" t="s">
        <v>1</v>
      </c>
      <c r="F324" s="198" t="s">
        <v>949</v>
      </c>
      <c r="G324" s="13"/>
      <c r="H324" s="199">
        <v>140.512</v>
      </c>
      <c r="I324" s="200"/>
      <c r="J324" s="13"/>
      <c r="K324" s="13"/>
      <c r="L324" s="195"/>
      <c r="M324" s="201"/>
      <c r="N324" s="202"/>
      <c r="O324" s="202"/>
      <c r="P324" s="202"/>
      <c r="Q324" s="202"/>
      <c r="R324" s="202"/>
      <c r="S324" s="202"/>
      <c r="T324" s="20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7" t="s">
        <v>196</v>
      </c>
      <c r="AU324" s="197" t="s">
        <v>85</v>
      </c>
      <c r="AV324" s="13" t="s">
        <v>85</v>
      </c>
      <c r="AW324" s="13" t="s">
        <v>32</v>
      </c>
      <c r="AX324" s="13" t="s">
        <v>76</v>
      </c>
      <c r="AY324" s="197" t="s">
        <v>139</v>
      </c>
    </row>
    <row r="325" s="13" customFormat="1">
      <c r="A325" s="13"/>
      <c r="B325" s="195"/>
      <c r="C325" s="13"/>
      <c r="D325" s="196" t="s">
        <v>196</v>
      </c>
      <c r="E325" s="197" t="s">
        <v>1</v>
      </c>
      <c r="F325" s="198" t="s">
        <v>950</v>
      </c>
      <c r="G325" s="13"/>
      <c r="H325" s="199">
        <v>-7.2000000000000002</v>
      </c>
      <c r="I325" s="200"/>
      <c r="J325" s="13"/>
      <c r="K325" s="13"/>
      <c r="L325" s="195"/>
      <c r="M325" s="201"/>
      <c r="N325" s="202"/>
      <c r="O325" s="202"/>
      <c r="P325" s="202"/>
      <c r="Q325" s="202"/>
      <c r="R325" s="202"/>
      <c r="S325" s="202"/>
      <c r="T325" s="20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7" t="s">
        <v>196</v>
      </c>
      <c r="AU325" s="197" t="s">
        <v>85</v>
      </c>
      <c r="AV325" s="13" t="s">
        <v>85</v>
      </c>
      <c r="AW325" s="13" t="s">
        <v>32</v>
      </c>
      <c r="AX325" s="13" t="s">
        <v>76</v>
      </c>
      <c r="AY325" s="197" t="s">
        <v>139</v>
      </c>
    </row>
    <row r="326" s="13" customFormat="1">
      <c r="A326" s="13"/>
      <c r="B326" s="195"/>
      <c r="C326" s="13"/>
      <c r="D326" s="196" t="s">
        <v>196</v>
      </c>
      <c r="E326" s="197" t="s">
        <v>1</v>
      </c>
      <c r="F326" s="198" t="s">
        <v>969</v>
      </c>
      <c r="G326" s="13"/>
      <c r="H326" s="199">
        <v>89.420000000000002</v>
      </c>
      <c r="I326" s="200"/>
      <c r="J326" s="13"/>
      <c r="K326" s="13"/>
      <c r="L326" s="195"/>
      <c r="M326" s="201"/>
      <c r="N326" s="202"/>
      <c r="O326" s="202"/>
      <c r="P326" s="202"/>
      <c r="Q326" s="202"/>
      <c r="R326" s="202"/>
      <c r="S326" s="202"/>
      <c r="T326" s="20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7" t="s">
        <v>196</v>
      </c>
      <c r="AU326" s="197" t="s">
        <v>85</v>
      </c>
      <c r="AV326" s="13" t="s">
        <v>85</v>
      </c>
      <c r="AW326" s="13" t="s">
        <v>32</v>
      </c>
      <c r="AX326" s="13" t="s">
        <v>76</v>
      </c>
      <c r="AY326" s="197" t="s">
        <v>139</v>
      </c>
    </row>
    <row r="327" s="13" customFormat="1">
      <c r="A327" s="13"/>
      <c r="B327" s="195"/>
      <c r="C327" s="13"/>
      <c r="D327" s="196" t="s">
        <v>196</v>
      </c>
      <c r="E327" s="197" t="s">
        <v>1</v>
      </c>
      <c r="F327" s="198" t="s">
        <v>970</v>
      </c>
      <c r="G327" s="13"/>
      <c r="H327" s="199">
        <v>-6.4000000000000004</v>
      </c>
      <c r="I327" s="200"/>
      <c r="J327" s="13"/>
      <c r="K327" s="13"/>
      <c r="L327" s="195"/>
      <c r="M327" s="201"/>
      <c r="N327" s="202"/>
      <c r="O327" s="202"/>
      <c r="P327" s="202"/>
      <c r="Q327" s="202"/>
      <c r="R327" s="202"/>
      <c r="S327" s="202"/>
      <c r="T327" s="20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7" t="s">
        <v>196</v>
      </c>
      <c r="AU327" s="197" t="s">
        <v>85</v>
      </c>
      <c r="AV327" s="13" t="s">
        <v>85</v>
      </c>
      <c r="AW327" s="13" t="s">
        <v>32</v>
      </c>
      <c r="AX327" s="13" t="s">
        <v>76</v>
      </c>
      <c r="AY327" s="197" t="s">
        <v>139</v>
      </c>
    </row>
    <row r="328" s="13" customFormat="1">
      <c r="A328" s="13"/>
      <c r="B328" s="195"/>
      <c r="C328" s="13"/>
      <c r="D328" s="196" t="s">
        <v>196</v>
      </c>
      <c r="E328" s="197" t="s">
        <v>1</v>
      </c>
      <c r="F328" s="198" t="s">
        <v>955</v>
      </c>
      <c r="G328" s="13"/>
      <c r="H328" s="199">
        <v>-2.3650000000000002</v>
      </c>
      <c r="I328" s="200"/>
      <c r="J328" s="13"/>
      <c r="K328" s="13"/>
      <c r="L328" s="195"/>
      <c r="M328" s="201"/>
      <c r="N328" s="202"/>
      <c r="O328" s="202"/>
      <c r="P328" s="202"/>
      <c r="Q328" s="202"/>
      <c r="R328" s="202"/>
      <c r="S328" s="202"/>
      <c r="T328" s="20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7" t="s">
        <v>196</v>
      </c>
      <c r="AU328" s="197" t="s">
        <v>85</v>
      </c>
      <c r="AV328" s="13" t="s">
        <v>85</v>
      </c>
      <c r="AW328" s="13" t="s">
        <v>32</v>
      </c>
      <c r="AX328" s="13" t="s">
        <v>76</v>
      </c>
      <c r="AY328" s="197" t="s">
        <v>139</v>
      </c>
    </row>
    <row r="329" s="13" customFormat="1">
      <c r="A329" s="13"/>
      <c r="B329" s="195"/>
      <c r="C329" s="13"/>
      <c r="D329" s="196" t="s">
        <v>196</v>
      </c>
      <c r="E329" s="197" t="s">
        <v>1</v>
      </c>
      <c r="F329" s="198" t="s">
        <v>971</v>
      </c>
      <c r="G329" s="13"/>
      <c r="H329" s="199">
        <v>105.792</v>
      </c>
      <c r="I329" s="200"/>
      <c r="J329" s="13"/>
      <c r="K329" s="13"/>
      <c r="L329" s="195"/>
      <c r="M329" s="201"/>
      <c r="N329" s="202"/>
      <c r="O329" s="202"/>
      <c r="P329" s="202"/>
      <c r="Q329" s="202"/>
      <c r="R329" s="202"/>
      <c r="S329" s="202"/>
      <c r="T329" s="20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7" t="s">
        <v>196</v>
      </c>
      <c r="AU329" s="197" t="s">
        <v>85</v>
      </c>
      <c r="AV329" s="13" t="s">
        <v>85</v>
      </c>
      <c r="AW329" s="13" t="s">
        <v>32</v>
      </c>
      <c r="AX329" s="13" t="s">
        <v>76</v>
      </c>
      <c r="AY329" s="197" t="s">
        <v>139</v>
      </c>
    </row>
    <row r="330" s="13" customFormat="1">
      <c r="A330" s="13"/>
      <c r="B330" s="195"/>
      <c r="C330" s="13"/>
      <c r="D330" s="196" t="s">
        <v>196</v>
      </c>
      <c r="E330" s="197" t="s">
        <v>1</v>
      </c>
      <c r="F330" s="198" t="s">
        <v>972</v>
      </c>
      <c r="G330" s="13"/>
      <c r="H330" s="199">
        <v>-8</v>
      </c>
      <c r="I330" s="200"/>
      <c r="J330" s="13"/>
      <c r="K330" s="13"/>
      <c r="L330" s="195"/>
      <c r="M330" s="201"/>
      <c r="N330" s="202"/>
      <c r="O330" s="202"/>
      <c r="P330" s="202"/>
      <c r="Q330" s="202"/>
      <c r="R330" s="202"/>
      <c r="S330" s="202"/>
      <c r="T330" s="20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7" t="s">
        <v>196</v>
      </c>
      <c r="AU330" s="197" t="s">
        <v>85</v>
      </c>
      <c r="AV330" s="13" t="s">
        <v>85</v>
      </c>
      <c r="AW330" s="13" t="s">
        <v>32</v>
      </c>
      <c r="AX330" s="13" t="s">
        <v>76</v>
      </c>
      <c r="AY330" s="197" t="s">
        <v>139</v>
      </c>
    </row>
    <row r="331" s="13" customFormat="1">
      <c r="A331" s="13"/>
      <c r="B331" s="195"/>
      <c r="C331" s="13"/>
      <c r="D331" s="196" t="s">
        <v>196</v>
      </c>
      <c r="E331" s="197" t="s">
        <v>1</v>
      </c>
      <c r="F331" s="198" t="s">
        <v>955</v>
      </c>
      <c r="G331" s="13"/>
      <c r="H331" s="199">
        <v>-2.3650000000000002</v>
      </c>
      <c r="I331" s="200"/>
      <c r="J331" s="13"/>
      <c r="K331" s="13"/>
      <c r="L331" s="195"/>
      <c r="M331" s="201"/>
      <c r="N331" s="202"/>
      <c r="O331" s="202"/>
      <c r="P331" s="202"/>
      <c r="Q331" s="202"/>
      <c r="R331" s="202"/>
      <c r="S331" s="202"/>
      <c r="T331" s="20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7" t="s">
        <v>196</v>
      </c>
      <c r="AU331" s="197" t="s">
        <v>85</v>
      </c>
      <c r="AV331" s="13" t="s">
        <v>85</v>
      </c>
      <c r="AW331" s="13" t="s">
        <v>32</v>
      </c>
      <c r="AX331" s="13" t="s">
        <v>76</v>
      </c>
      <c r="AY331" s="197" t="s">
        <v>139</v>
      </c>
    </row>
    <row r="332" s="13" customFormat="1">
      <c r="A332" s="13"/>
      <c r="B332" s="195"/>
      <c r="C332" s="13"/>
      <c r="D332" s="196" t="s">
        <v>196</v>
      </c>
      <c r="E332" s="197" t="s">
        <v>1</v>
      </c>
      <c r="F332" s="198" t="s">
        <v>973</v>
      </c>
      <c r="G332" s="13"/>
      <c r="H332" s="199">
        <v>38.335999999999999</v>
      </c>
      <c r="I332" s="200"/>
      <c r="J332" s="13"/>
      <c r="K332" s="13"/>
      <c r="L332" s="195"/>
      <c r="M332" s="201"/>
      <c r="N332" s="202"/>
      <c r="O332" s="202"/>
      <c r="P332" s="202"/>
      <c r="Q332" s="202"/>
      <c r="R332" s="202"/>
      <c r="S332" s="202"/>
      <c r="T332" s="20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7" t="s">
        <v>196</v>
      </c>
      <c r="AU332" s="197" t="s">
        <v>85</v>
      </c>
      <c r="AV332" s="13" t="s">
        <v>85</v>
      </c>
      <c r="AW332" s="13" t="s">
        <v>32</v>
      </c>
      <c r="AX332" s="13" t="s">
        <v>76</v>
      </c>
      <c r="AY332" s="197" t="s">
        <v>139</v>
      </c>
    </row>
    <row r="333" s="13" customFormat="1">
      <c r="A333" s="13"/>
      <c r="B333" s="195"/>
      <c r="C333" s="13"/>
      <c r="D333" s="196" t="s">
        <v>196</v>
      </c>
      <c r="E333" s="197" t="s">
        <v>1</v>
      </c>
      <c r="F333" s="198" t="s">
        <v>809</v>
      </c>
      <c r="G333" s="13"/>
      <c r="H333" s="199">
        <v>-1.6000000000000001</v>
      </c>
      <c r="I333" s="200"/>
      <c r="J333" s="13"/>
      <c r="K333" s="13"/>
      <c r="L333" s="195"/>
      <c r="M333" s="201"/>
      <c r="N333" s="202"/>
      <c r="O333" s="202"/>
      <c r="P333" s="202"/>
      <c r="Q333" s="202"/>
      <c r="R333" s="202"/>
      <c r="S333" s="202"/>
      <c r="T333" s="20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7" t="s">
        <v>196</v>
      </c>
      <c r="AU333" s="197" t="s">
        <v>85</v>
      </c>
      <c r="AV333" s="13" t="s">
        <v>85</v>
      </c>
      <c r="AW333" s="13" t="s">
        <v>32</v>
      </c>
      <c r="AX333" s="13" t="s">
        <v>76</v>
      </c>
      <c r="AY333" s="197" t="s">
        <v>139</v>
      </c>
    </row>
    <row r="334" s="2" customFormat="1" ht="33" customHeight="1">
      <c r="A334" s="35"/>
      <c r="B334" s="170"/>
      <c r="C334" s="171" t="s">
        <v>434</v>
      </c>
      <c r="D334" s="171" t="s">
        <v>140</v>
      </c>
      <c r="E334" s="172" t="s">
        <v>974</v>
      </c>
      <c r="F334" s="173" t="s">
        <v>975</v>
      </c>
      <c r="G334" s="174" t="s">
        <v>193</v>
      </c>
      <c r="H334" s="175">
        <v>0.93600000000000005</v>
      </c>
      <c r="I334" s="176"/>
      <c r="J334" s="177">
        <f>ROUND(I334*H334,2)</f>
        <v>0</v>
      </c>
      <c r="K334" s="173" t="s">
        <v>194</v>
      </c>
      <c r="L334" s="36"/>
      <c r="M334" s="178" t="s">
        <v>1</v>
      </c>
      <c r="N334" s="179" t="s">
        <v>41</v>
      </c>
      <c r="O334" s="74"/>
      <c r="P334" s="180">
        <f>O334*H334</f>
        <v>0</v>
      </c>
      <c r="Q334" s="180">
        <v>2.5018699999999998</v>
      </c>
      <c r="R334" s="180">
        <f>Q334*H334</f>
        <v>2.3417503200000001</v>
      </c>
      <c r="S334" s="180">
        <v>0</v>
      </c>
      <c r="T334" s="181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2" t="s">
        <v>144</v>
      </c>
      <c r="AT334" s="182" t="s">
        <v>140</v>
      </c>
      <c r="AU334" s="182" t="s">
        <v>85</v>
      </c>
      <c r="AY334" s="16" t="s">
        <v>139</v>
      </c>
      <c r="BE334" s="183">
        <f>IF(N334="základní",J334,0)</f>
        <v>0</v>
      </c>
      <c r="BF334" s="183">
        <f>IF(N334="snížená",J334,0)</f>
        <v>0</v>
      </c>
      <c r="BG334" s="183">
        <f>IF(N334="zákl. přenesená",J334,0)</f>
        <v>0</v>
      </c>
      <c r="BH334" s="183">
        <f>IF(N334="sníž. přenesená",J334,0)</f>
        <v>0</v>
      </c>
      <c r="BI334" s="183">
        <f>IF(N334="nulová",J334,0)</f>
        <v>0</v>
      </c>
      <c r="BJ334" s="16" t="s">
        <v>83</v>
      </c>
      <c r="BK334" s="183">
        <f>ROUND(I334*H334,2)</f>
        <v>0</v>
      </c>
      <c r="BL334" s="16" t="s">
        <v>144</v>
      </c>
      <c r="BM334" s="182" t="s">
        <v>976</v>
      </c>
    </row>
    <row r="335" s="13" customFormat="1">
      <c r="A335" s="13"/>
      <c r="B335" s="195"/>
      <c r="C335" s="13"/>
      <c r="D335" s="196" t="s">
        <v>196</v>
      </c>
      <c r="E335" s="197" t="s">
        <v>1</v>
      </c>
      <c r="F335" s="198" t="s">
        <v>977</v>
      </c>
      <c r="G335" s="13"/>
      <c r="H335" s="199">
        <v>0.34399999999999997</v>
      </c>
      <c r="I335" s="200"/>
      <c r="J335" s="13"/>
      <c r="K335" s="13"/>
      <c r="L335" s="195"/>
      <c r="M335" s="201"/>
      <c r="N335" s="202"/>
      <c r="O335" s="202"/>
      <c r="P335" s="202"/>
      <c r="Q335" s="202"/>
      <c r="R335" s="202"/>
      <c r="S335" s="202"/>
      <c r="T335" s="20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7" t="s">
        <v>196</v>
      </c>
      <c r="AU335" s="197" t="s">
        <v>85</v>
      </c>
      <c r="AV335" s="13" t="s">
        <v>85</v>
      </c>
      <c r="AW335" s="13" t="s">
        <v>32</v>
      </c>
      <c r="AX335" s="13" t="s">
        <v>76</v>
      </c>
      <c r="AY335" s="197" t="s">
        <v>139</v>
      </c>
    </row>
    <row r="336" s="13" customFormat="1">
      <c r="A336" s="13"/>
      <c r="B336" s="195"/>
      <c r="C336" s="13"/>
      <c r="D336" s="196" t="s">
        <v>196</v>
      </c>
      <c r="E336" s="197" t="s">
        <v>1</v>
      </c>
      <c r="F336" s="198" t="s">
        <v>978</v>
      </c>
      <c r="G336" s="13"/>
      <c r="H336" s="199">
        <v>0.308</v>
      </c>
      <c r="I336" s="200"/>
      <c r="J336" s="13"/>
      <c r="K336" s="13"/>
      <c r="L336" s="195"/>
      <c r="M336" s="201"/>
      <c r="N336" s="202"/>
      <c r="O336" s="202"/>
      <c r="P336" s="202"/>
      <c r="Q336" s="202"/>
      <c r="R336" s="202"/>
      <c r="S336" s="202"/>
      <c r="T336" s="20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7" t="s">
        <v>196</v>
      </c>
      <c r="AU336" s="197" t="s">
        <v>85</v>
      </c>
      <c r="AV336" s="13" t="s">
        <v>85</v>
      </c>
      <c r="AW336" s="13" t="s">
        <v>32</v>
      </c>
      <c r="AX336" s="13" t="s">
        <v>76</v>
      </c>
      <c r="AY336" s="197" t="s">
        <v>139</v>
      </c>
    </row>
    <row r="337" s="13" customFormat="1">
      <c r="A337" s="13"/>
      <c r="B337" s="195"/>
      <c r="C337" s="13"/>
      <c r="D337" s="196" t="s">
        <v>196</v>
      </c>
      <c r="E337" s="197" t="s">
        <v>1</v>
      </c>
      <c r="F337" s="198" t="s">
        <v>979</v>
      </c>
      <c r="G337" s="13"/>
      <c r="H337" s="199">
        <v>0.28399999999999997</v>
      </c>
      <c r="I337" s="200"/>
      <c r="J337" s="13"/>
      <c r="K337" s="13"/>
      <c r="L337" s="195"/>
      <c r="M337" s="201"/>
      <c r="N337" s="202"/>
      <c r="O337" s="202"/>
      <c r="P337" s="202"/>
      <c r="Q337" s="202"/>
      <c r="R337" s="202"/>
      <c r="S337" s="202"/>
      <c r="T337" s="20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7" t="s">
        <v>196</v>
      </c>
      <c r="AU337" s="197" t="s">
        <v>85</v>
      </c>
      <c r="AV337" s="13" t="s">
        <v>85</v>
      </c>
      <c r="AW337" s="13" t="s">
        <v>32</v>
      </c>
      <c r="AX337" s="13" t="s">
        <v>76</v>
      </c>
      <c r="AY337" s="197" t="s">
        <v>139</v>
      </c>
    </row>
    <row r="338" s="2" customFormat="1" ht="33" customHeight="1">
      <c r="A338" s="35"/>
      <c r="B338" s="170"/>
      <c r="C338" s="171" t="s">
        <v>440</v>
      </c>
      <c r="D338" s="171" t="s">
        <v>140</v>
      </c>
      <c r="E338" s="172" t="s">
        <v>980</v>
      </c>
      <c r="F338" s="173" t="s">
        <v>981</v>
      </c>
      <c r="G338" s="174" t="s">
        <v>193</v>
      </c>
      <c r="H338" s="175">
        <v>0.36799999999999999</v>
      </c>
      <c r="I338" s="176"/>
      <c r="J338" s="177">
        <f>ROUND(I338*H338,2)</f>
        <v>0</v>
      </c>
      <c r="K338" s="173" t="s">
        <v>194</v>
      </c>
      <c r="L338" s="36"/>
      <c r="M338" s="178" t="s">
        <v>1</v>
      </c>
      <c r="N338" s="179" t="s">
        <v>41</v>
      </c>
      <c r="O338" s="74"/>
      <c r="P338" s="180">
        <f>O338*H338</f>
        <v>0</v>
      </c>
      <c r="Q338" s="180">
        <v>2.3010199999999998</v>
      </c>
      <c r="R338" s="180">
        <f>Q338*H338</f>
        <v>0.84677535999999998</v>
      </c>
      <c r="S338" s="180">
        <v>0</v>
      </c>
      <c r="T338" s="181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2" t="s">
        <v>144</v>
      </c>
      <c r="AT338" s="182" t="s">
        <v>140</v>
      </c>
      <c r="AU338" s="182" t="s">
        <v>85</v>
      </c>
      <c r="AY338" s="16" t="s">
        <v>139</v>
      </c>
      <c r="BE338" s="183">
        <f>IF(N338="základní",J338,0)</f>
        <v>0</v>
      </c>
      <c r="BF338" s="183">
        <f>IF(N338="snížená",J338,0)</f>
        <v>0</v>
      </c>
      <c r="BG338" s="183">
        <f>IF(N338="zákl. přenesená",J338,0)</f>
        <v>0</v>
      </c>
      <c r="BH338" s="183">
        <f>IF(N338="sníž. přenesená",J338,0)</f>
        <v>0</v>
      </c>
      <c r="BI338" s="183">
        <f>IF(N338="nulová",J338,0)</f>
        <v>0</v>
      </c>
      <c r="BJ338" s="16" t="s">
        <v>83</v>
      </c>
      <c r="BK338" s="183">
        <f>ROUND(I338*H338,2)</f>
        <v>0</v>
      </c>
      <c r="BL338" s="16" t="s">
        <v>144</v>
      </c>
      <c r="BM338" s="182" t="s">
        <v>982</v>
      </c>
    </row>
    <row r="339" s="13" customFormat="1">
      <c r="A339" s="13"/>
      <c r="B339" s="195"/>
      <c r="C339" s="13"/>
      <c r="D339" s="196" t="s">
        <v>196</v>
      </c>
      <c r="E339" s="197" t="s">
        <v>1</v>
      </c>
      <c r="F339" s="198" t="s">
        <v>983</v>
      </c>
      <c r="G339" s="13"/>
      <c r="H339" s="199">
        <v>0.36799999999999999</v>
      </c>
      <c r="I339" s="200"/>
      <c r="J339" s="13"/>
      <c r="K339" s="13"/>
      <c r="L339" s="195"/>
      <c r="M339" s="201"/>
      <c r="N339" s="202"/>
      <c r="O339" s="202"/>
      <c r="P339" s="202"/>
      <c r="Q339" s="202"/>
      <c r="R339" s="202"/>
      <c r="S339" s="202"/>
      <c r="T339" s="20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7" t="s">
        <v>196</v>
      </c>
      <c r="AU339" s="197" t="s">
        <v>85</v>
      </c>
      <c r="AV339" s="13" t="s">
        <v>85</v>
      </c>
      <c r="AW339" s="13" t="s">
        <v>32</v>
      </c>
      <c r="AX339" s="13" t="s">
        <v>83</v>
      </c>
      <c r="AY339" s="197" t="s">
        <v>139</v>
      </c>
    </row>
    <row r="340" s="2" customFormat="1" ht="33" customHeight="1">
      <c r="A340" s="35"/>
      <c r="B340" s="170"/>
      <c r="C340" s="171" t="s">
        <v>444</v>
      </c>
      <c r="D340" s="171" t="s">
        <v>140</v>
      </c>
      <c r="E340" s="172" t="s">
        <v>984</v>
      </c>
      <c r="F340" s="173" t="s">
        <v>985</v>
      </c>
      <c r="G340" s="174" t="s">
        <v>193</v>
      </c>
      <c r="H340" s="175">
        <v>0.46800000000000003</v>
      </c>
      <c r="I340" s="176"/>
      <c r="J340" s="177">
        <f>ROUND(I340*H340,2)</f>
        <v>0</v>
      </c>
      <c r="K340" s="173" t="s">
        <v>194</v>
      </c>
      <c r="L340" s="36"/>
      <c r="M340" s="178" t="s">
        <v>1</v>
      </c>
      <c r="N340" s="179" t="s">
        <v>41</v>
      </c>
      <c r="O340" s="74"/>
      <c r="P340" s="180">
        <f>O340*H340</f>
        <v>0</v>
      </c>
      <c r="Q340" s="180">
        <v>0</v>
      </c>
      <c r="R340" s="180">
        <f>Q340*H340</f>
        <v>0</v>
      </c>
      <c r="S340" s="180">
        <v>0</v>
      </c>
      <c r="T340" s="181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2" t="s">
        <v>144</v>
      </c>
      <c r="AT340" s="182" t="s">
        <v>140</v>
      </c>
      <c r="AU340" s="182" t="s">
        <v>85</v>
      </c>
      <c r="AY340" s="16" t="s">
        <v>139</v>
      </c>
      <c r="BE340" s="183">
        <f>IF(N340="základní",J340,0)</f>
        <v>0</v>
      </c>
      <c r="BF340" s="183">
        <f>IF(N340="snížená",J340,0)</f>
        <v>0</v>
      </c>
      <c r="BG340" s="183">
        <f>IF(N340="zákl. přenesená",J340,0)</f>
        <v>0</v>
      </c>
      <c r="BH340" s="183">
        <f>IF(N340="sníž. přenesená",J340,0)</f>
        <v>0</v>
      </c>
      <c r="BI340" s="183">
        <f>IF(N340="nulová",J340,0)</f>
        <v>0</v>
      </c>
      <c r="BJ340" s="16" t="s">
        <v>83</v>
      </c>
      <c r="BK340" s="183">
        <f>ROUND(I340*H340,2)</f>
        <v>0</v>
      </c>
      <c r="BL340" s="16" t="s">
        <v>144</v>
      </c>
      <c r="BM340" s="182" t="s">
        <v>986</v>
      </c>
    </row>
    <row r="341" s="13" customFormat="1">
      <c r="A341" s="13"/>
      <c r="B341" s="195"/>
      <c r="C341" s="13"/>
      <c r="D341" s="196" t="s">
        <v>196</v>
      </c>
      <c r="E341" s="13"/>
      <c r="F341" s="198" t="s">
        <v>987</v>
      </c>
      <c r="G341" s="13"/>
      <c r="H341" s="199">
        <v>0.46800000000000003</v>
      </c>
      <c r="I341" s="200"/>
      <c r="J341" s="13"/>
      <c r="K341" s="13"/>
      <c r="L341" s="195"/>
      <c r="M341" s="201"/>
      <c r="N341" s="202"/>
      <c r="O341" s="202"/>
      <c r="P341" s="202"/>
      <c r="Q341" s="202"/>
      <c r="R341" s="202"/>
      <c r="S341" s="202"/>
      <c r="T341" s="20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7" t="s">
        <v>196</v>
      </c>
      <c r="AU341" s="197" t="s">
        <v>85</v>
      </c>
      <c r="AV341" s="13" t="s">
        <v>85</v>
      </c>
      <c r="AW341" s="13" t="s">
        <v>3</v>
      </c>
      <c r="AX341" s="13" t="s">
        <v>83</v>
      </c>
      <c r="AY341" s="197" t="s">
        <v>139</v>
      </c>
    </row>
    <row r="342" s="2" customFormat="1" ht="16.5" customHeight="1">
      <c r="A342" s="35"/>
      <c r="B342" s="170"/>
      <c r="C342" s="171" t="s">
        <v>448</v>
      </c>
      <c r="D342" s="171" t="s">
        <v>140</v>
      </c>
      <c r="E342" s="172" t="s">
        <v>364</v>
      </c>
      <c r="F342" s="173" t="s">
        <v>365</v>
      </c>
      <c r="G342" s="174" t="s">
        <v>219</v>
      </c>
      <c r="H342" s="175">
        <v>0.060999999999999999</v>
      </c>
      <c r="I342" s="176"/>
      <c r="J342" s="177">
        <f>ROUND(I342*H342,2)</f>
        <v>0</v>
      </c>
      <c r="K342" s="173" t="s">
        <v>194</v>
      </c>
      <c r="L342" s="36"/>
      <c r="M342" s="178" t="s">
        <v>1</v>
      </c>
      <c r="N342" s="179" t="s">
        <v>41</v>
      </c>
      <c r="O342" s="74"/>
      <c r="P342" s="180">
        <f>O342*H342</f>
        <v>0</v>
      </c>
      <c r="Q342" s="180">
        <v>1.06277</v>
      </c>
      <c r="R342" s="180">
        <f>Q342*H342</f>
        <v>0.06482897</v>
      </c>
      <c r="S342" s="180">
        <v>0</v>
      </c>
      <c r="T342" s="181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2" t="s">
        <v>144</v>
      </c>
      <c r="AT342" s="182" t="s">
        <v>140</v>
      </c>
      <c r="AU342" s="182" t="s">
        <v>85</v>
      </c>
      <c r="AY342" s="16" t="s">
        <v>139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6" t="s">
        <v>83</v>
      </c>
      <c r="BK342" s="183">
        <f>ROUND(I342*H342,2)</f>
        <v>0</v>
      </c>
      <c r="BL342" s="16" t="s">
        <v>144</v>
      </c>
      <c r="BM342" s="182" t="s">
        <v>988</v>
      </c>
    </row>
    <row r="343" s="13" customFormat="1">
      <c r="A343" s="13"/>
      <c r="B343" s="195"/>
      <c r="C343" s="13"/>
      <c r="D343" s="196" t="s">
        <v>196</v>
      </c>
      <c r="E343" s="197" t="s">
        <v>1</v>
      </c>
      <c r="F343" s="198" t="s">
        <v>989</v>
      </c>
      <c r="G343" s="13"/>
      <c r="H343" s="199">
        <v>0.031</v>
      </c>
      <c r="I343" s="200"/>
      <c r="J343" s="13"/>
      <c r="K343" s="13"/>
      <c r="L343" s="195"/>
      <c r="M343" s="201"/>
      <c r="N343" s="202"/>
      <c r="O343" s="202"/>
      <c r="P343" s="202"/>
      <c r="Q343" s="202"/>
      <c r="R343" s="202"/>
      <c r="S343" s="202"/>
      <c r="T343" s="20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7" t="s">
        <v>196</v>
      </c>
      <c r="AU343" s="197" t="s">
        <v>85</v>
      </c>
      <c r="AV343" s="13" t="s">
        <v>85</v>
      </c>
      <c r="AW343" s="13" t="s">
        <v>32</v>
      </c>
      <c r="AX343" s="13" t="s">
        <v>76</v>
      </c>
      <c r="AY343" s="197" t="s">
        <v>139</v>
      </c>
    </row>
    <row r="344" s="13" customFormat="1">
      <c r="A344" s="13"/>
      <c r="B344" s="195"/>
      <c r="C344" s="13"/>
      <c r="D344" s="196" t="s">
        <v>196</v>
      </c>
      <c r="E344" s="197" t="s">
        <v>1</v>
      </c>
      <c r="F344" s="198" t="s">
        <v>990</v>
      </c>
      <c r="G344" s="13"/>
      <c r="H344" s="199">
        <v>0.029999999999999999</v>
      </c>
      <c r="I344" s="200"/>
      <c r="J344" s="13"/>
      <c r="K344" s="13"/>
      <c r="L344" s="195"/>
      <c r="M344" s="201"/>
      <c r="N344" s="202"/>
      <c r="O344" s="202"/>
      <c r="P344" s="202"/>
      <c r="Q344" s="202"/>
      <c r="R344" s="202"/>
      <c r="S344" s="202"/>
      <c r="T344" s="20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7" t="s">
        <v>196</v>
      </c>
      <c r="AU344" s="197" t="s">
        <v>85</v>
      </c>
      <c r="AV344" s="13" t="s">
        <v>85</v>
      </c>
      <c r="AW344" s="13" t="s">
        <v>32</v>
      </c>
      <c r="AX344" s="13" t="s">
        <v>76</v>
      </c>
      <c r="AY344" s="197" t="s">
        <v>139</v>
      </c>
    </row>
    <row r="345" s="2" customFormat="1" ht="24.15" customHeight="1">
      <c r="A345" s="35"/>
      <c r="B345" s="170"/>
      <c r="C345" s="171" t="s">
        <v>452</v>
      </c>
      <c r="D345" s="171" t="s">
        <v>140</v>
      </c>
      <c r="E345" s="172" t="s">
        <v>991</v>
      </c>
      <c r="F345" s="173" t="s">
        <v>992</v>
      </c>
      <c r="G345" s="174" t="s">
        <v>234</v>
      </c>
      <c r="H345" s="175">
        <v>5.6699999999999999</v>
      </c>
      <c r="I345" s="176"/>
      <c r="J345" s="177">
        <f>ROUND(I345*H345,2)</f>
        <v>0</v>
      </c>
      <c r="K345" s="173" t="s">
        <v>194</v>
      </c>
      <c r="L345" s="36"/>
      <c r="M345" s="178" t="s">
        <v>1</v>
      </c>
      <c r="N345" s="179" t="s">
        <v>41</v>
      </c>
      <c r="O345" s="74"/>
      <c r="P345" s="180">
        <f>O345*H345</f>
        <v>0</v>
      </c>
      <c r="Q345" s="180">
        <v>0.020400000000000001</v>
      </c>
      <c r="R345" s="180">
        <f>Q345*H345</f>
        <v>0.11566800000000001</v>
      </c>
      <c r="S345" s="180">
        <v>0</v>
      </c>
      <c r="T345" s="181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2" t="s">
        <v>144</v>
      </c>
      <c r="AT345" s="182" t="s">
        <v>140</v>
      </c>
      <c r="AU345" s="182" t="s">
        <v>85</v>
      </c>
      <c r="AY345" s="16" t="s">
        <v>139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6" t="s">
        <v>83</v>
      </c>
      <c r="BK345" s="183">
        <f>ROUND(I345*H345,2)</f>
        <v>0</v>
      </c>
      <c r="BL345" s="16" t="s">
        <v>144</v>
      </c>
      <c r="BM345" s="182" t="s">
        <v>993</v>
      </c>
    </row>
    <row r="346" s="13" customFormat="1">
      <c r="A346" s="13"/>
      <c r="B346" s="195"/>
      <c r="C346" s="13"/>
      <c r="D346" s="196" t="s">
        <v>196</v>
      </c>
      <c r="E346" s="197" t="s">
        <v>1</v>
      </c>
      <c r="F346" s="198" t="s">
        <v>994</v>
      </c>
      <c r="G346" s="13"/>
      <c r="H346" s="199">
        <v>5.6699999999999999</v>
      </c>
      <c r="I346" s="200"/>
      <c r="J346" s="13"/>
      <c r="K346" s="13"/>
      <c r="L346" s="195"/>
      <c r="M346" s="201"/>
      <c r="N346" s="202"/>
      <c r="O346" s="202"/>
      <c r="P346" s="202"/>
      <c r="Q346" s="202"/>
      <c r="R346" s="202"/>
      <c r="S346" s="202"/>
      <c r="T346" s="20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7" t="s">
        <v>196</v>
      </c>
      <c r="AU346" s="197" t="s">
        <v>85</v>
      </c>
      <c r="AV346" s="13" t="s">
        <v>85</v>
      </c>
      <c r="AW346" s="13" t="s">
        <v>32</v>
      </c>
      <c r="AX346" s="13" t="s">
        <v>83</v>
      </c>
      <c r="AY346" s="197" t="s">
        <v>139</v>
      </c>
    </row>
    <row r="347" s="2" customFormat="1" ht="24.15" customHeight="1">
      <c r="A347" s="35"/>
      <c r="B347" s="170"/>
      <c r="C347" s="171" t="s">
        <v>458</v>
      </c>
      <c r="D347" s="171" t="s">
        <v>140</v>
      </c>
      <c r="E347" s="172" t="s">
        <v>995</v>
      </c>
      <c r="F347" s="173" t="s">
        <v>996</v>
      </c>
      <c r="G347" s="174" t="s">
        <v>234</v>
      </c>
      <c r="H347" s="175">
        <v>13.43</v>
      </c>
      <c r="I347" s="176"/>
      <c r="J347" s="177">
        <f>ROUND(I347*H347,2)</f>
        <v>0</v>
      </c>
      <c r="K347" s="173" t="s">
        <v>194</v>
      </c>
      <c r="L347" s="36"/>
      <c r="M347" s="178" t="s">
        <v>1</v>
      </c>
      <c r="N347" s="179" t="s">
        <v>41</v>
      </c>
      <c r="O347" s="74"/>
      <c r="P347" s="180">
        <f>O347*H347</f>
        <v>0</v>
      </c>
      <c r="Q347" s="180">
        <v>0.040800000000000003</v>
      </c>
      <c r="R347" s="180">
        <f>Q347*H347</f>
        <v>0.54794399999999999</v>
      </c>
      <c r="S347" s="180">
        <v>0</v>
      </c>
      <c r="T347" s="181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2" t="s">
        <v>144</v>
      </c>
      <c r="AT347" s="182" t="s">
        <v>140</v>
      </c>
      <c r="AU347" s="182" t="s">
        <v>85</v>
      </c>
      <c r="AY347" s="16" t="s">
        <v>139</v>
      </c>
      <c r="BE347" s="183">
        <f>IF(N347="základní",J347,0)</f>
        <v>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16" t="s">
        <v>83</v>
      </c>
      <c r="BK347" s="183">
        <f>ROUND(I347*H347,2)</f>
        <v>0</v>
      </c>
      <c r="BL347" s="16" t="s">
        <v>144</v>
      </c>
      <c r="BM347" s="182" t="s">
        <v>997</v>
      </c>
    </row>
    <row r="348" s="13" customFormat="1">
      <c r="A348" s="13"/>
      <c r="B348" s="195"/>
      <c r="C348" s="13"/>
      <c r="D348" s="196" t="s">
        <v>196</v>
      </c>
      <c r="E348" s="197" t="s">
        <v>1</v>
      </c>
      <c r="F348" s="198" t="s">
        <v>998</v>
      </c>
      <c r="G348" s="13"/>
      <c r="H348" s="199">
        <v>5.7300000000000004</v>
      </c>
      <c r="I348" s="200"/>
      <c r="J348" s="13"/>
      <c r="K348" s="13"/>
      <c r="L348" s="195"/>
      <c r="M348" s="201"/>
      <c r="N348" s="202"/>
      <c r="O348" s="202"/>
      <c r="P348" s="202"/>
      <c r="Q348" s="202"/>
      <c r="R348" s="202"/>
      <c r="S348" s="202"/>
      <c r="T348" s="20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7" t="s">
        <v>196</v>
      </c>
      <c r="AU348" s="197" t="s">
        <v>85</v>
      </c>
      <c r="AV348" s="13" t="s">
        <v>85</v>
      </c>
      <c r="AW348" s="13" t="s">
        <v>32</v>
      </c>
      <c r="AX348" s="13" t="s">
        <v>76</v>
      </c>
      <c r="AY348" s="197" t="s">
        <v>139</v>
      </c>
    </row>
    <row r="349" s="13" customFormat="1">
      <c r="A349" s="13"/>
      <c r="B349" s="195"/>
      <c r="C349" s="13"/>
      <c r="D349" s="196" t="s">
        <v>196</v>
      </c>
      <c r="E349" s="197" t="s">
        <v>1</v>
      </c>
      <c r="F349" s="198" t="s">
        <v>999</v>
      </c>
      <c r="G349" s="13"/>
      <c r="H349" s="199">
        <v>7.7000000000000002</v>
      </c>
      <c r="I349" s="200"/>
      <c r="J349" s="13"/>
      <c r="K349" s="13"/>
      <c r="L349" s="195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7" t="s">
        <v>196</v>
      </c>
      <c r="AU349" s="197" t="s">
        <v>85</v>
      </c>
      <c r="AV349" s="13" t="s">
        <v>85</v>
      </c>
      <c r="AW349" s="13" t="s">
        <v>32</v>
      </c>
      <c r="AX349" s="13" t="s">
        <v>76</v>
      </c>
      <c r="AY349" s="197" t="s">
        <v>139</v>
      </c>
    </row>
    <row r="350" s="2" customFormat="1" ht="21.75" customHeight="1">
      <c r="A350" s="35"/>
      <c r="B350" s="170"/>
      <c r="C350" s="171" t="s">
        <v>463</v>
      </c>
      <c r="D350" s="171" t="s">
        <v>140</v>
      </c>
      <c r="E350" s="172" t="s">
        <v>1000</v>
      </c>
      <c r="F350" s="173" t="s">
        <v>1001</v>
      </c>
      <c r="G350" s="174" t="s">
        <v>155</v>
      </c>
      <c r="H350" s="175">
        <v>7</v>
      </c>
      <c r="I350" s="176"/>
      <c r="J350" s="177">
        <f>ROUND(I350*H350,2)</f>
        <v>0</v>
      </c>
      <c r="K350" s="173" t="s">
        <v>194</v>
      </c>
      <c r="L350" s="36"/>
      <c r="M350" s="178" t="s">
        <v>1</v>
      </c>
      <c r="N350" s="179" t="s">
        <v>41</v>
      </c>
      <c r="O350" s="74"/>
      <c r="P350" s="180">
        <f>O350*H350</f>
        <v>0</v>
      </c>
      <c r="Q350" s="180">
        <v>0.056439999999999997</v>
      </c>
      <c r="R350" s="180">
        <f>Q350*H350</f>
        <v>0.39507999999999999</v>
      </c>
      <c r="S350" s="180">
        <v>0</v>
      </c>
      <c r="T350" s="181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2" t="s">
        <v>144</v>
      </c>
      <c r="AT350" s="182" t="s">
        <v>140</v>
      </c>
      <c r="AU350" s="182" t="s">
        <v>85</v>
      </c>
      <c r="AY350" s="16" t="s">
        <v>139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16" t="s">
        <v>83</v>
      </c>
      <c r="BK350" s="183">
        <f>ROUND(I350*H350,2)</f>
        <v>0</v>
      </c>
      <c r="BL350" s="16" t="s">
        <v>144</v>
      </c>
      <c r="BM350" s="182" t="s">
        <v>1002</v>
      </c>
    </row>
    <row r="351" s="13" customFormat="1">
      <c r="A351" s="13"/>
      <c r="B351" s="195"/>
      <c r="C351" s="13"/>
      <c r="D351" s="196" t="s">
        <v>196</v>
      </c>
      <c r="E351" s="197" t="s">
        <v>1</v>
      </c>
      <c r="F351" s="198" t="s">
        <v>1003</v>
      </c>
      <c r="G351" s="13"/>
      <c r="H351" s="199">
        <v>1</v>
      </c>
      <c r="I351" s="200"/>
      <c r="J351" s="13"/>
      <c r="K351" s="13"/>
      <c r="L351" s="195"/>
      <c r="M351" s="201"/>
      <c r="N351" s="202"/>
      <c r="O351" s="202"/>
      <c r="P351" s="202"/>
      <c r="Q351" s="202"/>
      <c r="R351" s="202"/>
      <c r="S351" s="202"/>
      <c r="T351" s="20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7" t="s">
        <v>196</v>
      </c>
      <c r="AU351" s="197" t="s">
        <v>85</v>
      </c>
      <c r="AV351" s="13" t="s">
        <v>85</v>
      </c>
      <c r="AW351" s="13" t="s">
        <v>32</v>
      </c>
      <c r="AX351" s="13" t="s">
        <v>76</v>
      </c>
      <c r="AY351" s="197" t="s">
        <v>139</v>
      </c>
    </row>
    <row r="352" s="13" customFormat="1">
      <c r="A352" s="13"/>
      <c r="B352" s="195"/>
      <c r="C352" s="13"/>
      <c r="D352" s="196" t="s">
        <v>196</v>
      </c>
      <c r="E352" s="197" t="s">
        <v>1</v>
      </c>
      <c r="F352" s="198" t="s">
        <v>1004</v>
      </c>
      <c r="G352" s="13"/>
      <c r="H352" s="199">
        <v>2</v>
      </c>
      <c r="I352" s="200"/>
      <c r="J352" s="13"/>
      <c r="K352" s="13"/>
      <c r="L352" s="195"/>
      <c r="M352" s="201"/>
      <c r="N352" s="202"/>
      <c r="O352" s="202"/>
      <c r="P352" s="202"/>
      <c r="Q352" s="202"/>
      <c r="R352" s="202"/>
      <c r="S352" s="202"/>
      <c r="T352" s="20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7" t="s">
        <v>196</v>
      </c>
      <c r="AU352" s="197" t="s">
        <v>85</v>
      </c>
      <c r="AV352" s="13" t="s">
        <v>85</v>
      </c>
      <c r="AW352" s="13" t="s">
        <v>32</v>
      </c>
      <c r="AX352" s="13" t="s">
        <v>76</v>
      </c>
      <c r="AY352" s="197" t="s">
        <v>139</v>
      </c>
    </row>
    <row r="353" s="13" customFormat="1">
      <c r="A353" s="13"/>
      <c r="B353" s="195"/>
      <c r="C353" s="13"/>
      <c r="D353" s="196" t="s">
        <v>196</v>
      </c>
      <c r="E353" s="197" t="s">
        <v>1</v>
      </c>
      <c r="F353" s="198" t="s">
        <v>1005</v>
      </c>
      <c r="G353" s="13"/>
      <c r="H353" s="199">
        <v>2</v>
      </c>
      <c r="I353" s="200"/>
      <c r="J353" s="13"/>
      <c r="K353" s="13"/>
      <c r="L353" s="195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7" t="s">
        <v>196</v>
      </c>
      <c r="AU353" s="197" t="s">
        <v>85</v>
      </c>
      <c r="AV353" s="13" t="s">
        <v>85</v>
      </c>
      <c r="AW353" s="13" t="s">
        <v>32</v>
      </c>
      <c r="AX353" s="13" t="s">
        <v>76</v>
      </c>
      <c r="AY353" s="197" t="s">
        <v>139</v>
      </c>
    </row>
    <row r="354" s="13" customFormat="1">
      <c r="A354" s="13"/>
      <c r="B354" s="195"/>
      <c r="C354" s="13"/>
      <c r="D354" s="196" t="s">
        <v>196</v>
      </c>
      <c r="E354" s="197" t="s">
        <v>1</v>
      </c>
      <c r="F354" s="198" t="s">
        <v>1006</v>
      </c>
      <c r="G354" s="13"/>
      <c r="H354" s="199">
        <v>2</v>
      </c>
      <c r="I354" s="200"/>
      <c r="J354" s="13"/>
      <c r="K354" s="13"/>
      <c r="L354" s="195"/>
      <c r="M354" s="201"/>
      <c r="N354" s="202"/>
      <c r="O354" s="202"/>
      <c r="P354" s="202"/>
      <c r="Q354" s="202"/>
      <c r="R354" s="202"/>
      <c r="S354" s="202"/>
      <c r="T354" s="20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7" t="s">
        <v>196</v>
      </c>
      <c r="AU354" s="197" t="s">
        <v>85</v>
      </c>
      <c r="AV354" s="13" t="s">
        <v>85</v>
      </c>
      <c r="AW354" s="13" t="s">
        <v>32</v>
      </c>
      <c r="AX354" s="13" t="s">
        <v>76</v>
      </c>
      <c r="AY354" s="197" t="s">
        <v>139</v>
      </c>
    </row>
    <row r="355" s="2" customFormat="1" ht="33" customHeight="1">
      <c r="A355" s="35"/>
      <c r="B355" s="170"/>
      <c r="C355" s="204" t="s">
        <v>467</v>
      </c>
      <c r="D355" s="204" t="s">
        <v>384</v>
      </c>
      <c r="E355" s="205" t="s">
        <v>1007</v>
      </c>
      <c r="F355" s="206" t="s">
        <v>1008</v>
      </c>
      <c r="G355" s="207" t="s">
        <v>155</v>
      </c>
      <c r="H355" s="208">
        <v>5</v>
      </c>
      <c r="I355" s="209"/>
      <c r="J355" s="210">
        <f>ROUND(I355*H355,2)</f>
        <v>0</v>
      </c>
      <c r="K355" s="206" t="s">
        <v>194</v>
      </c>
      <c r="L355" s="211"/>
      <c r="M355" s="212" t="s">
        <v>1</v>
      </c>
      <c r="N355" s="213" t="s">
        <v>41</v>
      </c>
      <c r="O355" s="74"/>
      <c r="P355" s="180">
        <f>O355*H355</f>
        <v>0</v>
      </c>
      <c r="Q355" s="180">
        <v>0.012489999999999999</v>
      </c>
      <c r="R355" s="180">
        <f>Q355*H355</f>
        <v>0.062449999999999999</v>
      </c>
      <c r="S355" s="180">
        <v>0</v>
      </c>
      <c r="T355" s="181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2" t="s">
        <v>168</v>
      </c>
      <c r="AT355" s="182" t="s">
        <v>384</v>
      </c>
      <c r="AU355" s="182" t="s">
        <v>85</v>
      </c>
      <c r="AY355" s="16" t="s">
        <v>139</v>
      </c>
      <c r="BE355" s="183">
        <f>IF(N355="základní",J355,0)</f>
        <v>0</v>
      </c>
      <c r="BF355" s="183">
        <f>IF(N355="snížená",J355,0)</f>
        <v>0</v>
      </c>
      <c r="BG355" s="183">
        <f>IF(N355="zákl. přenesená",J355,0)</f>
        <v>0</v>
      </c>
      <c r="BH355" s="183">
        <f>IF(N355="sníž. přenesená",J355,0)</f>
        <v>0</v>
      </c>
      <c r="BI355" s="183">
        <f>IF(N355="nulová",J355,0)</f>
        <v>0</v>
      </c>
      <c r="BJ355" s="16" t="s">
        <v>83</v>
      </c>
      <c r="BK355" s="183">
        <f>ROUND(I355*H355,2)</f>
        <v>0</v>
      </c>
      <c r="BL355" s="16" t="s">
        <v>144</v>
      </c>
      <c r="BM355" s="182" t="s">
        <v>1009</v>
      </c>
    </row>
    <row r="356" s="2" customFormat="1" ht="33" customHeight="1">
      <c r="A356" s="35"/>
      <c r="B356" s="170"/>
      <c r="C356" s="204" t="s">
        <v>471</v>
      </c>
      <c r="D356" s="204" t="s">
        <v>384</v>
      </c>
      <c r="E356" s="205" t="s">
        <v>1010</v>
      </c>
      <c r="F356" s="206" t="s">
        <v>1011</v>
      </c>
      <c r="G356" s="207" t="s">
        <v>155</v>
      </c>
      <c r="H356" s="208">
        <v>1</v>
      </c>
      <c r="I356" s="209"/>
      <c r="J356" s="210">
        <f>ROUND(I356*H356,2)</f>
        <v>0</v>
      </c>
      <c r="K356" s="206" t="s">
        <v>194</v>
      </c>
      <c r="L356" s="211"/>
      <c r="M356" s="212" t="s">
        <v>1</v>
      </c>
      <c r="N356" s="213" t="s">
        <v>41</v>
      </c>
      <c r="O356" s="74"/>
      <c r="P356" s="180">
        <f>O356*H356</f>
        <v>0</v>
      </c>
      <c r="Q356" s="180">
        <v>0.012250000000000001</v>
      </c>
      <c r="R356" s="180">
        <f>Q356*H356</f>
        <v>0.012250000000000001</v>
      </c>
      <c r="S356" s="180">
        <v>0</v>
      </c>
      <c r="T356" s="181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82" t="s">
        <v>168</v>
      </c>
      <c r="AT356" s="182" t="s">
        <v>384</v>
      </c>
      <c r="AU356" s="182" t="s">
        <v>85</v>
      </c>
      <c r="AY356" s="16" t="s">
        <v>139</v>
      </c>
      <c r="BE356" s="183">
        <f>IF(N356="základní",J356,0)</f>
        <v>0</v>
      </c>
      <c r="BF356" s="183">
        <f>IF(N356="snížená",J356,0)</f>
        <v>0</v>
      </c>
      <c r="BG356" s="183">
        <f>IF(N356="zákl. přenesená",J356,0)</f>
        <v>0</v>
      </c>
      <c r="BH356" s="183">
        <f>IF(N356="sníž. přenesená",J356,0)</f>
        <v>0</v>
      </c>
      <c r="BI356" s="183">
        <f>IF(N356="nulová",J356,0)</f>
        <v>0</v>
      </c>
      <c r="BJ356" s="16" t="s">
        <v>83</v>
      </c>
      <c r="BK356" s="183">
        <f>ROUND(I356*H356,2)</f>
        <v>0</v>
      </c>
      <c r="BL356" s="16" t="s">
        <v>144</v>
      </c>
      <c r="BM356" s="182" t="s">
        <v>1012</v>
      </c>
    </row>
    <row r="357" s="2" customFormat="1" ht="33" customHeight="1">
      <c r="A357" s="35"/>
      <c r="B357" s="170"/>
      <c r="C357" s="204" t="s">
        <v>475</v>
      </c>
      <c r="D357" s="204" t="s">
        <v>384</v>
      </c>
      <c r="E357" s="205" t="s">
        <v>1013</v>
      </c>
      <c r="F357" s="206" t="s">
        <v>1014</v>
      </c>
      <c r="G357" s="207" t="s">
        <v>155</v>
      </c>
      <c r="H357" s="208">
        <v>1</v>
      </c>
      <c r="I357" s="209"/>
      <c r="J357" s="210">
        <f>ROUND(I357*H357,2)</f>
        <v>0</v>
      </c>
      <c r="K357" s="206" t="s">
        <v>194</v>
      </c>
      <c r="L357" s="211"/>
      <c r="M357" s="212" t="s">
        <v>1</v>
      </c>
      <c r="N357" s="213" t="s">
        <v>41</v>
      </c>
      <c r="O357" s="74"/>
      <c r="P357" s="180">
        <f>O357*H357</f>
        <v>0</v>
      </c>
      <c r="Q357" s="180">
        <v>0.01272</v>
      </c>
      <c r="R357" s="180">
        <f>Q357*H357</f>
        <v>0.01272</v>
      </c>
      <c r="S357" s="180">
        <v>0</v>
      </c>
      <c r="T357" s="181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2" t="s">
        <v>168</v>
      </c>
      <c r="AT357" s="182" t="s">
        <v>384</v>
      </c>
      <c r="AU357" s="182" t="s">
        <v>85</v>
      </c>
      <c r="AY357" s="16" t="s">
        <v>139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6" t="s">
        <v>83</v>
      </c>
      <c r="BK357" s="183">
        <f>ROUND(I357*H357,2)</f>
        <v>0</v>
      </c>
      <c r="BL357" s="16" t="s">
        <v>144</v>
      </c>
      <c r="BM357" s="182" t="s">
        <v>1015</v>
      </c>
    </row>
    <row r="358" s="2" customFormat="1" ht="24.15" customHeight="1">
      <c r="A358" s="35"/>
      <c r="B358" s="170"/>
      <c r="C358" s="171" t="s">
        <v>480</v>
      </c>
      <c r="D358" s="171" t="s">
        <v>140</v>
      </c>
      <c r="E358" s="172" t="s">
        <v>1016</v>
      </c>
      <c r="F358" s="173" t="s">
        <v>1017</v>
      </c>
      <c r="G358" s="174" t="s">
        <v>155</v>
      </c>
      <c r="H358" s="175">
        <v>1</v>
      </c>
      <c r="I358" s="176"/>
      <c r="J358" s="177">
        <f>ROUND(I358*H358,2)</f>
        <v>0</v>
      </c>
      <c r="K358" s="173" t="s">
        <v>194</v>
      </c>
      <c r="L358" s="36"/>
      <c r="M358" s="178" t="s">
        <v>1</v>
      </c>
      <c r="N358" s="179" t="s">
        <v>41</v>
      </c>
      <c r="O358" s="74"/>
      <c r="P358" s="180">
        <f>O358*H358</f>
        <v>0</v>
      </c>
      <c r="Q358" s="180">
        <v>0.42153000000000002</v>
      </c>
      <c r="R358" s="180">
        <f>Q358*H358</f>
        <v>0.42153000000000002</v>
      </c>
      <c r="S358" s="180">
        <v>0</v>
      </c>
      <c r="T358" s="181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82" t="s">
        <v>144</v>
      </c>
      <c r="AT358" s="182" t="s">
        <v>140</v>
      </c>
      <c r="AU358" s="182" t="s">
        <v>85</v>
      </c>
      <c r="AY358" s="16" t="s">
        <v>139</v>
      </c>
      <c r="BE358" s="183">
        <f>IF(N358="základní",J358,0)</f>
        <v>0</v>
      </c>
      <c r="BF358" s="183">
        <f>IF(N358="snížená",J358,0)</f>
        <v>0</v>
      </c>
      <c r="BG358" s="183">
        <f>IF(N358="zákl. přenesená",J358,0)</f>
        <v>0</v>
      </c>
      <c r="BH358" s="183">
        <f>IF(N358="sníž. přenesená",J358,0)</f>
        <v>0</v>
      </c>
      <c r="BI358" s="183">
        <f>IF(N358="nulová",J358,0)</f>
        <v>0</v>
      </c>
      <c r="BJ358" s="16" t="s">
        <v>83</v>
      </c>
      <c r="BK358" s="183">
        <f>ROUND(I358*H358,2)</f>
        <v>0</v>
      </c>
      <c r="BL358" s="16" t="s">
        <v>144</v>
      </c>
      <c r="BM358" s="182" t="s">
        <v>1018</v>
      </c>
    </row>
    <row r="359" s="2" customFormat="1" ht="37.8" customHeight="1">
      <c r="A359" s="35"/>
      <c r="B359" s="170"/>
      <c r="C359" s="204" t="s">
        <v>485</v>
      </c>
      <c r="D359" s="204" t="s">
        <v>384</v>
      </c>
      <c r="E359" s="205" t="s">
        <v>1019</v>
      </c>
      <c r="F359" s="206" t="s">
        <v>1020</v>
      </c>
      <c r="G359" s="207" t="s">
        <v>155</v>
      </c>
      <c r="H359" s="208">
        <v>1</v>
      </c>
      <c r="I359" s="209"/>
      <c r="J359" s="210">
        <f>ROUND(I359*H359,2)</f>
        <v>0</v>
      </c>
      <c r="K359" s="206" t="s">
        <v>194</v>
      </c>
      <c r="L359" s="211"/>
      <c r="M359" s="212" t="s">
        <v>1</v>
      </c>
      <c r="N359" s="213" t="s">
        <v>41</v>
      </c>
      <c r="O359" s="74"/>
      <c r="P359" s="180">
        <f>O359*H359</f>
        <v>0</v>
      </c>
      <c r="Q359" s="180">
        <v>0.012489999999999999</v>
      </c>
      <c r="R359" s="180">
        <f>Q359*H359</f>
        <v>0.012489999999999999</v>
      </c>
      <c r="S359" s="180">
        <v>0</v>
      </c>
      <c r="T359" s="181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2" t="s">
        <v>168</v>
      </c>
      <c r="AT359" s="182" t="s">
        <v>384</v>
      </c>
      <c r="AU359" s="182" t="s">
        <v>85</v>
      </c>
      <c r="AY359" s="16" t="s">
        <v>139</v>
      </c>
      <c r="BE359" s="183">
        <f>IF(N359="základní",J359,0)</f>
        <v>0</v>
      </c>
      <c r="BF359" s="183">
        <f>IF(N359="snížená",J359,0)</f>
        <v>0</v>
      </c>
      <c r="BG359" s="183">
        <f>IF(N359="zákl. přenesená",J359,0)</f>
        <v>0</v>
      </c>
      <c r="BH359" s="183">
        <f>IF(N359="sníž. přenesená",J359,0)</f>
        <v>0</v>
      </c>
      <c r="BI359" s="183">
        <f>IF(N359="nulová",J359,0)</f>
        <v>0</v>
      </c>
      <c r="BJ359" s="16" t="s">
        <v>83</v>
      </c>
      <c r="BK359" s="183">
        <f>ROUND(I359*H359,2)</f>
        <v>0</v>
      </c>
      <c r="BL359" s="16" t="s">
        <v>144</v>
      </c>
      <c r="BM359" s="182" t="s">
        <v>1021</v>
      </c>
    </row>
    <row r="360" s="2" customFormat="1" ht="24.15" customHeight="1">
      <c r="A360" s="35"/>
      <c r="B360" s="170"/>
      <c r="C360" s="171" t="s">
        <v>489</v>
      </c>
      <c r="D360" s="171" t="s">
        <v>140</v>
      </c>
      <c r="E360" s="172" t="s">
        <v>1022</v>
      </c>
      <c r="F360" s="173" t="s">
        <v>1023</v>
      </c>
      <c r="G360" s="174" t="s">
        <v>155</v>
      </c>
      <c r="H360" s="175">
        <v>4</v>
      </c>
      <c r="I360" s="176"/>
      <c r="J360" s="177">
        <f>ROUND(I360*H360,2)</f>
        <v>0</v>
      </c>
      <c r="K360" s="173" t="s">
        <v>194</v>
      </c>
      <c r="L360" s="36"/>
      <c r="M360" s="178" t="s">
        <v>1</v>
      </c>
      <c r="N360" s="179" t="s">
        <v>41</v>
      </c>
      <c r="O360" s="74"/>
      <c r="P360" s="180">
        <f>O360*H360</f>
        <v>0</v>
      </c>
      <c r="Q360" s="180">
        <v>0</v>
      </c>
      <c r="R360" s="180">
        <f>Q360*H360</f>
        <v>0</v>
      </c>
      <c r="S360" s="180">
        <v>0</v>
      </c>
      <c r="T360" s="181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2" t="s">
        <v>144</v>
      </c>
      <c r="AT360" s="182" t="s">
        <v>140</v>
      </c>
      <c r="AU360" s="182" t="s">
        <v>85</v>
      </c>
      <c r="AY360" s="16" t="s">
        <v>139</v>
      </c>
      <c r="BE360" s="183">
        <f>IF(N360="základní",J360,0)</f>
        <v>0</v>
      </c>
      <c r="BF360" s="183">
        <f>IF(N360="snížená",J360,0)</f>
        <v>0</v>
      </c>
      <c r="BG360" s="183">
        <f>IF(N360="zákl. přenesená",J360,0)</f>
        <v>0</v>
      </c>
      <c r="BH360" s="183">
        <f>IF(N360="sníž. přenesená",J360,0)</f>
        <v>0</v>
      </c>
      <c r="BI360" s="183">
        <f>IF(N360="nulová",J360,0)</f>
        <v>0</v>
      </c>
      <c r="BJ360" s="16" t="s">
        <v>83</v>
      </c>
      <c r="BK360" s="183">
        <f>ROUND(I360*H360,2)</f>
        <v>0</v>
      </c>
      <c r="BL360" s="16" t="s">
        <v>144</v>
      </c>
      <c r="BM360" s="182" t="s">
        <v>1024</v>
      </c>
    </row>
    <row r="361" s="2" customFormat="1" ht="21.75" customHeight="1">
      <c r="A361" s="35"/>
      <c r="B361" s="170"/>
      <c r="C361" s="204" t="s">
        <v>493</v>
      </c>
      <c r="D361" s="204" t="s">
        <v>384</v>
      </c>
      <c r="E361" s="205" t="s">
        <v>1025</v>
      </c>
      <c r="F361" s="206" t="s">
        <v>1026</v>
      </c>
      <c r="G361" s="207" t="s">
        <v>155</v>
      </c>
      <c r="H361" s="208">
        <v>4</v>
      </c>
      <c r="I361" s="209"/>
      <c r="J361" s="210">
        <f>ROUND(I361*H361,2)</f>
        <v>0</v>
      </c>
      <c r="K361" s="206" t="s">
        <v>194</v>
      </c>
      <c r="L361" s="211"/>
      <c r="M361" s="212" t="s">
        <v>1</v>
      </c>
      <c r="N361" s="213" t="s">
        <v>41</v>
      </c>
      <c r="O361" s="74"/>
      <c r="P361" s="180">
        <f>O361*H361</f>
        <v>0</v>
      </c>
      <c r="Q361" s="180">
        <v>0.00012</v>
      </c>
      <c r="R361" s="180">
        <f>Q361*H361</f>
        <v>0.00048000000000000001</v>
      </c>
      <c r="S361" s="180">
        <v>0</v>
      </c>
      <c r="T361" s="181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2" t="s">
        <v>168</v>
      </c>
      <c r="AT361" s="182" t="s">
        <v>384</v>
      </c>
      <c r="AU361" s="182" t="s">
        <v>85</v>
      </c>
      <c r="AY361" s="16" t="s">
        <v>139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6" t="s">
        <v>83</v>
      </c>
      <c r="BK361" s="183">
        <f>ROUND(I361*H361,2)</f>
        <v>0</v>
      </c>
      <c r="BL361" s="16" t="s">
        <v>144</v>
      </c>
      <c r="BM361" s="182" t="s">
        <v>1027</v>
      </c>
    </row>
    <row r="362" s="11" customFormat="1" ht="22.8" customHeight="1">
      <c r="A362" s="11"/>
      <c r="B362" s="159"/>
      <c r="C362" s="11"/>
      <c r="D362" s="160" t="s">
        <v>75</v>
      </c>
      <c r="E362" s="193" t="s">
        <v>231</v>
      </c>
      <c r="F362" s="193" t="s">
        <v>1028</v>
      </c>
      <c r="G362" s="11"/>
      <c r="H362" s="11"/>
      <c r="I362" s="162"/>
      <c r="J362" s="194">
        <f>BK362</f>
        <v>0</v>
      </c>
      <c r="K362" s="11"/>
      <c r="L362" s="159"/>
      <c r="M362" s="164"/>
      <c r="N362" s="165"/>
      <c r="O362" s="165"/>
      <c r="P362" s="166">
        <f>SUM(P363:P444)</f>
        <v>0</v>
      </c>
      <c r="Q362" s="165"/>
      <c r="R362" s="166">
        <f>SUM(R363:R444)</f>
        <v>0.035512999999999996</v>
      </c>
      <c r="S362" s="165"/>
      <c r="T362" s="167">
        <f>SUM(T363:T444)</f>
        <v>41.647953000000001</v>
      </c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R362" s="160" t="s">
        <v>83</v>
      </c>
      <c r="AT362" s="168" t="s">
        <v>75</v>
      </c>
      <c r="AU362" s="168" t="s">
        <v>83</v>
      </c>
      <c r="AY362" s="160" t="s">
        <v>139</v>
      </c>
      <c r="BK362" s="169">
        <f>SUM(BK363:BK444)</f>
        <v>0</v>
      </c>
    </row>
    <row r="363" s="2" customFormat="1" ht="33" customHeight="1">
      <c r="A363" s="35"/>
      <c r="B363" s="170"/>
      <c r="C363" s="171" t="s">
        <v>497</v>
      </c>
      <c r="D363" s="171" t="s">
        <v>140</v>
      </c>
      <c r="E363" s="172" t="s">
        <v>1029</v>
      </c>
      <c r="F363" s="173" t="s">
        <v>1030</v>
      </c>
      <c r="G363" s="174" t="s">
        <v>234</v>
      </c>
      <c r="H363" s="175">
        <v>208.90000000000001</v>
      </c>
      <c r="I363" s="176"/>
      <c r="J363" s="177">
        <f>ROUND(I363*H363,2)</f>
        <v>0</v>
      </c>
      <c r="K363" s="173" t="s">
        <v>194</v>
      </c>
      <c r="L363" s="36"/>
      <c r="M363" s="178" t="s">
        <v>1</v>
      </c>
      <c r="N363" s="179" t="s">
        <v>41</v>
      </c>
      <c r="O363" s="74"/>
      <c r="P363" s="180">
        <f>O363*H363</f>
        <v>0</v>
      </c>
      <c r="Q363" s="180">
        <v>0.00012999999999999999</v>
      </c>
      <c r="R363" s="180">
        <f>Q363*H363</f>
        <v>0.027156999999999997</v>
      </c>
      <c r="S363" s="180">
        <v>0</v>
      </c>
      <c r="T363" s="181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2" t="s">
        <v>144</v>
      </c>
      <c r="AT363" s="182" t="s">
        <v>140</v>
      </c>
      <c r="AU363" s="182" t="s">
        <v>85</v>
      </c>
      <c r="AY363" s="16" t="s">
        <v>139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6" t="s">
        <v>83</v>
      </c>
      <c r="BK363" s="183">
        <f>ROUND(I363*H363,2)</f>
        <v>0</v>
      </c>
      <c r="BL363" s="16" t="s">
        <v>144</v>
      </c>
      <c r="BM363" s="182" t="s">
        <v>1031</v>
      </c>
    </row>
    <row r="364" s="2" customFormat="1" ht="24.15" customHeight="1">
      <c r="A364" s="35"/>
      <c r="B364" s="170"/>
      <c r="C364" s="171" t="s">
        <v>502</v>
      </c>
      <c r="D364" s="171" t="s">
        <v>140</v>
      </c>
      <c r="E364" s="172" t="s">
        <v>1032</v>
      </c>
      <c r="F364" s="173" t="s">
        <v>1033</v>
      </c>
      <c r="G364" s="174" t="s">
        <v>234</v>
      </c>
      <c r="H364" s="175">
        <v>208.90000000000001</v>
      </c>
      <c r="I364" s="176"/>
      <c r="J364" s="177">
        <f>ROUND(I364*H364,2)</f>
        <v>0</v>
      </c>
      <c r="K364" s="173" t="s">
        <v>194</v>
      </c>
      <c r="L364" s="36"/>
      <c r="M364" s="178" t="s">
        <v>1</v>
      </c>
      <c r="N364" s="179" t="s">
        <v>41</v>
      </c>
      <c r="O364" s="74"/>
      <c r="P364" s="180">
        <f>O364*H364</f>
        <v>0</v>
      </c>
      <c r="Q364" s="180">
        <v>4.0000000000000003E-05</v>
      </c>
      <c r="R364" s="180">
        <f>Q364*H364</f>
        <v>0.0083560000000000006</v>
      </c>
      <c r="S364" s="180">
        <v>0</v>
      </c>
      <c r="T364" s="181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82" t="s">
        <v>144</v>
      </c>
      <c r="AT364" s="182" t="s">
        <v>140</v>
      </c>
      <c r="AU364" s="182" t="s">
        <v>85</v>
      </c>
      <c r="AY364" s="16" t="s">
        <v>139</v>
      </c>
      <c r="BE364" s="183">
        <f>IF(N364="základní",J364,0)</f>
        <v>0</v>
      </c>
      <c r="BF364" s="183">
        <f>IF(N364="snížená",J364,0)</f>
        <v>0</v>
      </c>
      <c r="BG364" s="183">
        <f>IF(N364="zákl. přenesená",J364,0)</f>
        <v>0</v>
      </c>
      <c r="BH364" s="183">
        <f>IF(N364="sníž. přenesená",J364,0)</f>
        <v>0</v>
      </c>
      <c r="BI364" s="183">
        <f>IF(N364="nulová",J364,0)</f>
        <v>0</v>
      </c>
      <c r="BJ364" s="16" t="s">
        <v>83</v>
      </c>
      <c r="BK364" s="183">
        <f>ROUND(I364*H364,2)</f>
        <v>0</v>
      </c>
      <c r="BL364" s="16" t="s">
        <v>144</v>
      </c>
      <c r="BM364" s="182" t="s">
        <v>1034</v>
      </c>
    </row>
    <row r="365" s="13" customFormat="1">
      <c r="A365" s="13"/>
      <c r="B365" s="195"/>
      <c r="C365" s="13"/>
      <c r="D365" s="196" t="s">
        <v>196</v>
      </c>
      <c r="E365" s="197" t="s">
        <v>1</v>
      </c>
      <c r="F365" s="198" t="s">
        <v>1035</v>
      </c>
      <c r="G365" s="13"/>
      <c r="H365" s="199">
        <v>65.810000000000002</v>
      </c>
      <c r="I365" s="200"/>
      <c r="J365" s="13"/>
      <c r="K365" s="13"/>
      <c r="L365" s="195"/>
      <c r="M365" s="201"/>
      <c r="N365" s="202"/>
      <c r="O365" s="202"/>
      <c r="P365" s="202"/>
      <c r="Q365" s="202"/>
      <c r="R365" s="202"/>
      <c r="S365" s="202"/>
      <c r="T365" s="20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7" t="s">
        <v>196</v>
      </c>
      <c r="AU365" s="197" t="s">
        <v>85</v>
      </c>
      <c r="AV365" s="13" t="s">
        <v>85</v>
      </c>
      <c r="AW365" s="13" t="s">
        <v>32</v>
      </c>
      <c r="AX365" s="13" t="s">
        <v>76</v>
      </c>
      <c r="AY365" s="197" t="s">
        <v>139</v>
      </c>
    </row>
    <row r="366" s="13" customFormat="1">
      <c r="A366" s="13"/>
      <c r="B366" s="195"/>
      <c r="C366" s="13"/>
      <c r="D366" s="196" t="s">
        <v>196</v>
      </c>
      <c r="E366" s="197" t="s">
        <v>1</v>
      </c>
      <c r="F366" s="198" t="s">
        <v>1036</v>
      </c>
      <c r="G366" s="13"/>
      <c r="H366" s="199">
        <v>48.439999999999998</v>
      </c>
      <c r="I366" s="200"/>
      <c r="J366" s="13"/>
      <c r="K366" s="13"/>
      <c r="L366" s="195"/>
      <c r="M366" s="201"/>
      <c r="N366" s="202"/>
      <c r="O366" s="202"/>
      <c r="P366" s="202"/>
      <c r="Q366" s="202"/>
      <c r="R366" s="202"/>
      <c r="S366" s="202"/>
      <c r="T366" s="20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7" t="s">
        <v>196</v>
      </c>
      <c r="AU366" s="197" t="s">
        <v>85</v>
      </c>
      <c r="AV366" s="13" t="s">
        <v>85</v>
      </c>
      <c r="AW366" s="13" t="s">
        <v>32</v>
      </c>
      <c r="AX366" s="13" t="s">
        <v>76</v>
      </c>
      <c r="AY366" s="197" t="s">
        <v>139</v>
      </c>
    </row>
    <row r="367" s="13" customFormat="1">
      <c r="A367" s="13"/>
      <c r="B367" s="195"/>
      <c r="C367" s="13"/>
      <c r="D367" s="196" t="s">
        <v>196</v>
      </c>
      <c r="E367" s="197" t="s">
        <v>1</v>
      </c>
      <c r="F367" s="198" t="s">
        <v>1037</v>
      </c>
      <c r="G367" s="13"/>
      <c r="H367" s="199">
        <v>69.290000000000006</v>
      </c>
      <c r="I367" s="200"/>
      <c r="J367" s="13"/>
      <c r="K367" s="13"/>
      <c r="L367" s="195"/>
      <c r="M367" s="201"/>
      <c r="N367" s="202"/>
      <c r="O367" s="202"/>
      <c r="P367" s="202"/>
      <c r="Q367" s="202"/>
      <c r="R367" s="202"/>
      <c r="S367" s="202"/>
      <c r="T367" s="20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7" t="s">
        <v>196</v>
      </c>
      <c r="AU367" s="197" t="s">
        <v>85</v>
      </c>
      <c r="AV367" s="13" t="s">
        <v>85</v>
      </c>
      <c r="AW367" s="13" t="s">
        <v>32</v>
      </c>
      <c r="AX367" s="13" t="s">
        <v>76</v>
      </c>
      <c r="AY367" s="197" t="s">
        <v>139</v>
      </c>
    </row>
    <row r="368" s="13" customFormat="1">
      <c r="A368" s="13"/>
      <c r="B368" s="195"/>
      <c r="C368" s="13"/>
      <c r="D368" s="196" t="s">
        <v>196</v>
      </c>
      <c r="E368" s="197" t="s">
        <v>1</v>
      </c>
      <c r="F368" s="198" t="s">
        <v>1038</v>
      </c>
      <c r="G368" s="13"/>
      <c r="H368" s="199">
        <v>25.359999999999999</v>
      </c>
      <c r="I368" s="200"/>
      <c r="J368" s="13"/>
      <c r="K368" s="13"/>
      <c r="L368" s="195"/>
      <c r="M368" s="201"/>
      <c r="N368" s="202"/>
      <c r="O368" s="202"/>
      <c r="P368" s="202"/>
      <c r="Q368" s="202"/>
      <c r="R368" s="202"/>
      <c r="S368" s="202"/>
      <c r="T368" s="20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196</v>
      </c>
      <c r="AU368" s="197" t="s">
        <v>85</v>
      </c>
      <c r="AV368" s="13" t="s">
        <v>85</v>
      </c>
      <c r="AW368" s="13" t="s">
        <v>32</v>
      </c>
      <c r="AX368" s="13" t="s">
        <v>76</v>
      </c>
      <c r="AY368" s="197" t="s">
        <v>139</v>
      </c>
    </row>
    <row r="369" s="2" customFormat="1" ht="24.15" customHeight="1">
      <c r="A369" s="35"/>
      <c r="B369" s="170"/>
      <c r="C369" s="171" t="s">
        <v>507</v>
      </c>
      <c r="D369" s="171" t="s">
        <v>140</v>
      </c>
      <c r="E369" s="172" t="s">
        <v>1039</v>
      </c>
      <c r="F369" s="173" t="s">
        <v>1040</v>
      </c>
      <c r="G369" s="174" t="s">
        <v>234</v>
      </c>
      <c r="H369" s="175">
        <v>6.1200000000000001</v>
      </c>
      <c r="I369" s="176"/>
      <c r="J369" s="177">
        <f>ROUND(I369*H369,2)</f>
        <v>0</v>
      </c>
      <c r="K369" s="173" t="s">
        <v>194</v>
      </c>
      <c r="L369" s="36"/>
      <c r="M369" s="178" t="s">
        <v>1</v>
      </c>
      <c r="N369" s="179" t="s">
        <v>41</v>
      </c>
      <c r="O369" s="74"/>
      <c r="P369" s="180">
        <f>O369*H369</f>
        <v>0</v>
      </c>
      <c r="Q369" s="180">
        <v>0</v>
      </c>
      <c r="R369" s="180">
        <f>Q369*H369</f>
        <v>0</v>
      </c>
      <c r="S369" s="180">
        <v>0.080000000000000002</v>
      </c>
      <c r="T369" s="181">
        <f>S369*H369</f>
        <v>0.48960000000000004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2" t="s">
        <v>144</v>
      </c>
      <c r="AT369" s="182" t="s">
        <v>140</v>
      </c>
      <c r="AU369" s="182" t="s">
        <v>85</v>
      </c>
      <c r="AY369" s="16" t="s">
        <v>139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6" t="s">
        <v>83</v>
      </c>
      <c r="BK369" s="183">
        <f>ROUND(I369*H369,2)</f>
        <v>0</v>
      </c>
      <c r="BL369" s="16" t="s">
        <v>144</v>
      </c>
      <c r="BM369" s="182" t="s">
        <v>1041</v>
      </c>
    </row>
    <row r="370" s="13" customFormat="1">
      <c r="A370" s="13"/>
      <c r="B370" s="195"/>
      <c r="C370" s="13"/>
      <c r="D370" s="196" t="s">
        <v>196</v>
      </c>
      <c r="E370" s="197" t="s">
        <v>1</v>
      </c>
      <c r="F370" s="198" t="s">
        <v>1042</v>
      </c>
      <c r="G370" s="13"/>
      <c r="H370" s="199">
        <v>6.1200000000000001</v>
      </c>
      <c r="I370" s="200"/>
      <c r="J370" s="13"/>
      <c r="K370" s="13"/>
      <c r="L370" s="195"/>
      <c r="M370" s="201"/>
      <c r="N370" s="202"/>
      <c r="O370" s="202"/>
      <c r="P370" s="202"/>
      <c r="Q370" s="202"/>
      <c r="R370" s="202"/>
      <c r="S370" s="202"/>
      <c r="T370" s="20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7" t="s">
        <v>196</v>
      </c>
      <c r="AU370" s="197" t="s">
        <v>85</v>
      </c>
      <c r="AV370" s="13" t="s">
        <v>85</v>
      </c>
      <c r="AW370" s="13" t="s">
        <v>32</v>
      </c>
      <c r="AX370" s="13" t="s">
        <v>83</v>
      </c>
      <c r="AY370" s="197" t="s">
        <v>139</v>
      </c>
    </row>
    <row r="371" s="2" customFormat="1" ht="24.15" customHeight="1">
      <c r="A371" s="35"/>
      <c r="B371" s="170"/>
      <c r="C371" s="171" t="s">
        <v>511</v>
      </c>
      <c r="D371" s="171" t="s">
        <v>140</v>
      </c>
      <c r="E371" s="172" t="s">
        <v>1043</v>
      </c>
      <c r="F371" s="173" t="s">
        <v>1044</v>
      </c>
      <c r="G371" s="174" t="s">
        <v>234</v>
      </c>
      <c r="H371" s="175">
        <v>7.6159999999999997</v>
      </c>
      <c r="I371" s="176"/>
      <c r="J371" s="177">
        <f>ROUND(I371*H371,2)</f>
        <v>0</v>
      </c>
      <c r="K371" s="173" t="s">
        <v>194</v>
      </c>
      <c r="L371" s="36"/>
      <c r="M371" s="178" t="s">
        <v>1</v>
      </c>
      <c r="N371" s="179" t="s">
        <v>41</v>
      </c>
      <c r="O371" s="74"/>
      <c r="P371" s="180">
        <f>O371*H371</f>
        <v>0</v>
      </c>
      <c r="Q371" s="180">
        <v>0</v>
      </c>
      <c r="R371" s="180">
        <f>Q371*H371</f>
        <v>0</v>
      </c>
      <c r="S371" s="180">
        <v>0.14000000000000001</v>
      </c>
      <c r="T371" s="181">
        <f>S371*H371</f>
        <v>1.0662400000000001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2" t="s">
        <v>144</v>
      </c>
      <c r="AT371" s="182" t="s">
        <v>140</v>
      </c>
      <c r="AU371" s="182" t="s">
        <v>85</v>
      </c>
      <c r="AY371" s="16" t="s">
        <v>139</v>
      </c>
      <c r="BE371" s="183">
        <f>IF(N371="základní",J371,0)</f>
        <v>0</v>
      </c>
      <c r="BF371" s="183">
        <f>IF(N371="snížená",J371,0)</f>
        <v>0</v>
      </c>
      <c r="BG371" s="183">
        <f>IF(N371="zákl. přenesená",J371,0)</f>
        <v>0</v>
      </c>
      <c r="BH371" s="183">
        <f>IF(N371="sníž. přenesená",J371,0)</f>
        <v>0</v>
      </c>
      <c r="BI371" s="183">
        <f>IF(N371="nulová",J371,0)</f>
        <v>0</v>
      </c>
      <c r="BJ371" s="16" t="s">
        <v>83</v>
      </c>
      <c r="BK371" s="183">
        <f>ROUND(I371*H371,2)</f>
        <v>0</v>
      </c>
      <c r="BL371" s="16" t="s">
        <v>144</v>
      </c>
      <c r="BM371" s="182" t="s">
        <v>1045</v>
      </c>
    </row>
    <row r="372" s="13" customFormat="1">
      <c r="A372" s="13"/>
      <c r="B372" s="195"/>
      <c r="C372" s="13"/>
      <c r="D372" s="196" t="s">
        <v>196</v>
      </c>
      <c r="E372" s="197" t="s">
        <v>1</v>
      </c>
      <c r="F372" s="198" t="s">
        <v>1046</v>
      </c>
      <c r="G372" s="13"/>
      <c r="H372" s="199">
        <v>7.6159999999999997</v>
      </c>
      <c r="I372" s="200"/>
      <c r="J372" s="13"/>
      <c r="K372" s="13"/>
      <c r="L372" s="195"/>
      <c r="M372" s="201"/>
      <c r="N372" s="202"/>
      <c r="O372" s="202"/>
      <c r="P372" s="202"/>
      <c r="Q372" s="202"/>
      <c r="R372" s="202"/>
      <c r="S372" s="202"/>
      <c r="T372" s="20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7" t="s">
        <v>196</v>
      </c>
      <c r="AU372" s="197" t="s">
        <v>85</v>
      </c>
      <c r="AV372" s="13" t="s">
        <v>85</v>
      </c>
      <c r="AW372" s="13" t="s">
        <v>32</v>
      </c>
      <c r="AX372" s="13" t="s">
        <v>83</v>
      </c>
      <c r="AY372" s="197" t="s">
        <v>139</v>
      </c>
    </row>
    <row r="373" s="2" customFormat="1" ht="16.5" customHeight="1">
      <c r="A373" s="35"/>
      <c r="B373" s="170"/>
      <c r="C373" s="171" t="s">
        <v>517</v>
      </c>
      <c r="D373" s="171" t="s">
        <v>140</v>
      </c>
      <c r="E373" s="172" t="s">
        <v>1047</v>
      </c>
      <c r="F373" s="173" t="s">
        <v>1048</v>
      </c>
      <c r="G373" s="174" t="s">
        <v>234</v>
      </c>
      <c r="H373" s="175">
        <v>8.4000000000000004</v>
      </c>
      <c r="I373" s="176"/>
      <c r="J373" s="177">
        <f>ROUND(I373*H373,2)</f>
        <v>0</v>
      </c>
      <c r="K373" s="173" t="s">
        <v>1</v>
      </c>
      <c r="L373" s="36"/>
      <c r="M373" s="178" t="s">
        <v>1</v>
      </c>
      <c r="N373" s="179" t="s">
        <v>41</v>
      </c>
      <c r="O373" s="74"/>
      <c r="P373" s="180">
        <f>O373*H373</f>
        <v>0</v>
      </c>
      <c r="Q373" s="180">
        <v>0</v>
      </c>
      <c r="R373" s="180">
        <f>Q373*H373</f>
        <v>0</v>
      </c>
      <c r="S373" s="180">
        <v>0.83699999999999997</v>
      </c>
      <c r="T373" s="181">
        <f>S373*H373</f>
        <v>7.0308000000000002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82" t="s">
        <v>144</v>
      </c>
      <c r="AT373" s="182" t="s">
        <v>140</v>
      </c>
      <c r="AU373" s="182" t="s">
        <v>85</v>
      </c>
      <c r="AY373" s="16" t="s">
        <v>139</v>
      </c>
      <c r="BE373" s="183">
        <f>IF(N373="základní",J373,0)</f>
        <v>0</v>
      </c>
      <c r="BF373" s="183">
        <f>IF(N373="snížená",J373,0)</f>
        <v>0</v>
      </c>
      <c r="BG373" s="183">
        <f>IF(N373="zákl. přenesená",J373,0)</f>
        <v>0</v>
      </c>
      <c r="BH373" s="183">
        <f>IF(N373="sníž. přenesená",J373,0)</f>
        <v>0</v>
      </c>
      <c r="BI373" s="183">
        <f>IF(N373="nulová",J373,0)</f>
        <v>0</v>
      </c>
      <c r="BJ373" s="16" t="s">
        <v>83</v>
      </c>
      <c r="BK373" s="183">
        <f>ROUND(I373*H373,2)</f>
        <v>0</v>
      </c>
      <c r="BL373" s="16" t="s">
        <v>144</v>
      </c>
      <c r="BM373" s="182" t="s">
        <v>1049</v>
      </c>
    </row>
    <row r="374" s="13" customFormat="1">
      <c r="A374" s="13"/>
      <c r="B374" s="195"/>
      <c r="C374" s="13"/>
      <c r="D374" s="196" t="s">
        <v>196</v>
      </c>
      <c r="E374" s="197" t="s">
        <v>1</v>
      </c>
      <c r="F374" s="198" t="s">
        <v>1050</v>
      </c>
      <c r="G374" s="13"/>
      <c r="H374" s="199">
        <v>2.7999999999999998</v>
      </c>
      <c r="I374" s="200"/>
      <c r="J374" s="13"/>
      <c r="K374" s="13"/>
      <c r="L374" s="195"/>
      <c r="M374" s="201"/>
      <c r="N374" s="202"/>
      <c r="O374" s="202"/>
      <c r="P374" s="202"/>
      <c r="Q374" s="202"/>
      <c r="R374" s="202"/>
      <c r="S374" s="202"/>
      <c r="T374" s="20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7" t="s">
        <v>196</v>
      </c>
      <c r="AU374" s="197" t="s">
        <v>85</v>
      </c>
      <c r="AV374" s="13" t="s">
        <v>85</v>
      </c>
      <c r="AW374" s="13" t="s">
        <v>32</v>
      </c>
      <c r="AX374" s="13" t="s">
        <v>76</v>
      </c>
      <c r="AY374" s="197" t="s">
        <v>139</v>
      </c>
    </row>
    <row r="375" s="13" customFormat="1">
      <c r="A375" s="13"/>
      <c r="B375" s="195"/>
      <c r="C375" s="13"/>
      <c r="D375" s="196" t="s">
        <v>196</v>
      </c>
      <c r="E375" s="197" t="s">
        <v>1</v>
      </c>
      <c r="F375" s="198" t="s">
        <v>1051</v>
      </c>
      <c r="G375" s="13"/>
      <c r="H375" s="199">
        <v>2.7999999999999998</v>
      </c>
      <c r="I375" s="200"/>
      <c r="J375" s="13"/>
      <c r="K375" s="13"/>
      <c r="L375" s="195"/>
      <c r="M375" s="201"/>
      <c r="N375" s="202"/>
      <c r="O375" s="202"/>
      <c r="P375" s="202"/>
      <c r="Q375" s="202"/>
      <c r="R375" s="202"/>
      <c r="S375" s="202"/>
      <c r="T375" s="20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7" t="s">
        <v>196</v>
      </c>
      <c r="AU375" s="197" t="s">
        <v>85</v>
      </c>
      <c r="AV375" s="13" t="s">
        <v>85</v>
      </c>
      <c r="AW375" s="13" t="s">
        <v>32</v>
      </c>
      <c r="AX375" s="13" t="s">
        <v>76</v>
      </c>
      <c r="AY375" s="197" t="s">
        <v>139</v>
      </c>
    </row>
    <row r="376" s="13" customFormat="1">
      <c r="A376" s="13"/>
      <c r="B376" s="195"/>
      <c r="C376" s="13"/>
      <c r="D376" s="196" t="s">
        <v>196</v>
      </c>
      <c r="E376" s="197" t="s">
        <v>1</v>
      </c>
      <c r="F376" s="198" t="s">
        <v>1052</v>
      </c>
      <c r="G376" s="13"/>
      <c r="H376" s="199">
        <v>2.7999999999999998</v>
      </c>
      <c r="I376" s="200"/>
      <c r="J376" s="13"/>
      <c r="K376" s="13"/>
      <c r="L376" s="195"/>
      <c r="M376" s="201"/>
      <c r="N376" s="202"/>
      <c r="O376" s="202"/>
      <c r="P376" s="202"/>
      <c r="Q376" s="202"/>
      <c r="R376" s="202"/>
      <c r="S376" s="202"/>
      <c r="T376" s="20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7" t="s">
        <v>196</v>
      </c>
      <c r="AU376" s="197" t="s">
        <v>85</v>
      </c>
      <c r="AV376" s="13" t="s">
        <v>85</v>
      </c>
      <c r="AW376" s="13" t="s">
        <v>32</v>
      </c>
      <c r="AX376" s="13" t="s">
        <v>76</v>
      </c>
      <c r="AY376" s="197" t="s">
        <v>139</v>
      </c>
    </row>
    <row r="377" s="2" customFormat="1" ht="24.15" customHeight="1">
      <c r="A377" s="35"/>
      <c r="B377" s="170"/>
      <c r="C377" s="171" t="s">
        <v>521</v>
      </c>
      <c r="D377" s="171" t="s">
        <v>140</v>
      </c>
      <c r="E377" s="172" t="s">
        <v>1053</v>
      </c>
      <c r="F377" s="173" t="s">
        <v>1054</v>
      </c>
      <c r="G377" s="174" t="s">
        <v>234</v>
      </c>
      <c r="H377" s="175">
        <v>3.218</v>
      </c>
      <c r="I377" s="176"/>
      <c r="J377" s="177">
        <f>ROUND(I377*H377,2)</f>
        <v>0</v>
      </c>
      <c r="K377" s="173" t="s">
        <v>194</v>
      </c>
      <c r="L377" s="36"/>
      <c r="M377" s="178" t="s">
        <v>1</v>
      </c>
      <c r="N377" s="179" t="s">
        <v>41</v>
      </c>
      <c r="O377" s="74"/>
      <c r="P377" s="180">
        <f>O377*H377</f>
        <v>0</v>
      </c>
      <c r="Q377" s="180">
        <v>0</v>
      </c>
      <c r="R377" s="180">
        <f>Q377*H377</f>
        <v>0</v>
      </c>
      <c r="S377" s="180">
        <v>0.83699999999999997</v>
      </c>
      <c r="T377" s="181">
        <f>S377*H377</f>
        <v>2.6934659999999999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2" t="s">
        <v>144</v>
      </c>
      <c r="AT377" s="182" t="s">
        <v>140</v>
      </c>
      <c r="AU377" s="182" t="s">
        <v>85</v>
      </c>
      <c r="AY377" s="16" t="s">
        <v>139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16" t="s">
        <v>83</v>
      </c>
      <c r="BK377" s="183">
        <f>ROUND(I377*H377,2)</f>
        <v>0</v>
      </c>
      <c r="BL377" s="16" t="s">
        <v>144</v>
      </c>
      <c r="BM377" s="182" t="s">
        <v>1055</v>
      </c>
    </row>
    <row r="378" s="13" customFormat="1">
      <c r="A378" s="13"/>
      <c r="B378" s="195"/>
      <c r="C378" s="13"/>
      <c r="D378" s="196" t="s">
        <v>196</v>
      </c>
      <c r="E378" s="197" t="s">
        <v>1</v>
      </c>
      <c r="F378" s="198" t="s">
        <v>1056</v>
      </c>
      <c r="G378" s="13"/>
      <c r="H378" s="199">
        <v>3.218</v>
      </c>
      <c r="I378" s="200"/>
      <c r="J378" s="13"/>
      <c r="K378" s="13"/>
      <c r="L378" s="195"/>
      <c r="M378" s="201"/>
      <c r="N378" s="202"/>
      <c r="O378" s="202"/>
      <c r="P378" s="202"/>
      <c r="Q378" s="202"/>
      <c r="R378" s="202"/>
      <c r="S378" s="202"/>
      <c r="T378" s="20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196</v>
      </c>
      <c r="AU378" s="197" t="s">
        <v>85</v>
      </c>
      <c r="AV378" s="13" t="s">
        <v>85</v>
      </c>
      <c r="AW378" s="13" t="s">
        <v>32</v>
      </c>
      <c r="AX378" s="13" t="s">
        <v>83</v>
      </c>
      <c r="AY378" s="197" t="s">
        <v>139</v>
      </c>
    </row>
    <row r="379" s="2" customFormat="1" ht="37.8" customHeight="1">
      <c r="A379" s="35"/>
      <c r="B379" s="170"/>
      <c r="C379" s="171" t="s">
        <v>525</v>
      </c>
      <c r="D379" s="171" t="s">
        <v>140</v>
      </c>
      <c r="E379" s="172" t="s">
        <v>1057</v>
      </c>
      <c r="F379" s="173" t="s">
        <v>1058</v>
      </c>
      <c r="G379" s="174" t="s">
        <v>193</v>
      </c>
      <c r="H379" s="175">
        <v>1.103</v>
      </c>
      <c r="I379" s="176"/>
      <c r="J379" s="177">
        <f>ROUND(I379*H379,2)</f>
        <v>0</v>
      </c>
      <c r="K379" s="173" t="s">
        <v>194</v>
      </c>
      <c r="L379" s="36"/>
      <c r="M379" s="178" t="s">
        <v>1</v>
      </c>
      <c r="N379" s="179" t="s">
        <v>41</v>
      </c>
      <c r="O379" s="74"/>
      <c r="P379" s="180">
        <f>O379*H379</f>
        <v>0</v>
      </c>
      <c r="Q379" s="180">
        <v>0</v>
      </c>
      <c r="R379" s="180">
        <f>Q379*H379</f>
        <v>0</v>
      </c>
      <c r="S379" s="180">
        <v>2.2000000000000002</v>
      </c>
      <c r="T379" s="181">
        <f>S379*H379</f>
        <v>2.4266000000000001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82" t="s">
        <v>144</v>
      </c>
      <c r="AT379" s="182" t="s">
        <v>140</v>
      </c>
      <c r="AU379" s="182" t="s">
        <v>85</v>
      </c>
      <c r="AY379" s="16" t="s">
        <v>139</v>
      </c>
      <c r="BE379" s="183">
        <f>IF(N379="základní",J379,0)</f>
        <v>0</v>
      </c>
      <c r="BF379" s="183">
        <f>IF(N379="snížená",J379,0)</f>
        <v>0</v>
      </c>
      <c r="BG379" s="183">
        <f>IF(N379="zákl. přenesená",J379,0)</f>
        <v>0</v>
      </c>
      <c r="BH379" s="183">
        <f>IF(N379="sníž. přenesená",J379,0)</f>
        <v>0</v>
      </c>
      <c r="BI379" s="183">
        <f>IF(N379="nulová",J379,0)</f>
        <v>0</v>
      </c>
      <c r="BJ379" s="16" t="s">
        <v>83</v>
      </c>
      <c r="BK379" s="183">
        <f>ROUND(I379*H379,2)</f>
        <v>0</v>
      </c>
      <c r="BL379" s="16" t="s">
        <v>144</v>
      </c>
      <c r="BM379" s="182" t="s">
        <v>1059</v>
      </c>
    </row>
    <row r="380" s="13" customFormat="1">
      <c r="A380" s="13"/>
      <c r="B380" s="195"/>
      <c r="C380" s="13"/>
      <c r="D380" s="196" t="s">
        <v>196</v>
      </c>
      <c r="E380" s="197" t="s">
        <v>1</v>
      </c>
      <c r="F380" s="198" t="s">
        <v>1060</v>
      </c>
      <c r="G380" s="13"/>
      <c r="H380" s="199">
        <v>1.103</v>
      </c>
      <c r="I380" s="200"/>
      <c r="J380" s="13"/>
      <c r="K380" s="13"/>
      <c r="L380" s="195"/>
      <c r="M380" s="201"/>
      <c r="N380" s="202"/>
      <c r="O380" s="202"/>
      <c r="P380" s="202"/>
      <c r="Q380" s="202"/>
      <c r="R380" s="202"/>
      <c r="S380" s="202"/>
      <c r="T380" s="20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7" t="s">
        <v>196</v>
      </c>
      <c r="AU380" s="197" t="s">
        <v>85</v>
      </c>
      <c r="AV380" s="13" t="s">
        <v>85</v>
      </c>
      <c r="AW380" s="13" t="s">
        <v>32</v>
      </c>
      <c r="AX380" s="13" t="s">
        <v>83</v>
      </c>
      <c r="AY380" s="197" t="s">
        <v>139</v>
      </c>
    </row>
    <row r="381" s="2" customFormat="1" ht="24.15" customHeight="1">
      <c r="A381" s="35"/>
      <c r="B381" s="170"/>
      <c r="C381" s="171" t="s">
        <v>530</v>
      </c>
      <c r="D381" s="171" t="s">
        <v>140</v>
      </c>
      <c r="E381" s="172" t="s">
        <v>1061</v>
      </c>
      <c r="F381" s="173" t="s">
        <v>1062</v>
      </c>
      <c r="G381" s="174" t="s">
        <v>234</v>
      </c>
      <c r="H381" s="175">
        <v>48.579999999999998</v>
      </c>
      <c r="I381" s="176"/>
      <c r="J381" s="177">
        <f>ROUND(I381*H381,2)</f>
        <v>0</v>
      </c>
      <c r="K381" s="173" t="s">
        <v>194</v>
      </c>
      <c r="L381" s="36"/>
      <c r="M381" s="178" t="s">
        <v>1</v>
      </c>
      <c r="N381" s="179" t="s">
        <v>41</v>
      </c>
      <c r="O381" s="74"/>
      <c r="P381" s="180">
        <f>O381*H381</f>
        <v>0</v>
      </c>
      <c r="Q381" s="180">
        <v>0</v>
      </c>
      <c r="R381" s="180">
        <f>Q381*H381</f>
        <v>0</v>
      </c>
      <c r="S381" s="180">
        <v>0.035000000000000003</v>
      </c>
      <c r="T381" s="181">
        <f>S381*H381</f>
        <v>1.7003000000000001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2" t="s">
        <v>144</v>
      </c>
      <c r="AT381" s="182" t="s">
        <v>140</v>
      </c>
      <c r="AU381" s="182" t="s">
        <v>85</v>
      </c>
      <c r="AY381" s="16" t="s">
        <v>139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6" t="s">
        <v>83</v>
      </c>
      <c r="BK381" s="183">
        <f>ROUND(I381*H381,2)</f>
        <v>0</v>
      </c>
      <c r="BL381" s="16" t="s">
        <v>144</v>
      </c>
      <c r="BM381" s="182" t="s">
        <v>1063</v>
      </c>
    </row>
    <row r="382" s="13" customFormat="1">
      <c r="A382" s="13"/>
      <c r="B382" s="195"/>
      <c r="C382" s="13"/>
      <c r="D382" s="196" t="s">
        <v>196</v>
      </c>
      <c r="E382" s="197" t="s">
        <v>1</v>
      </c>
      <c r="F382" s="198" t="s">
        <v>1064</v>
      </c>
      <c r="G382" s="13"/>
      <c r="H382" s="199">
        <v>26.879999999999999</v>
      </c>
      <c r="I382" s="200"/>
      <c r="J382" s="13"/>
      <c r="K382" s="13"/>
      <c r="L382" s="195"/>
      <c r="M382" s="201"/>
      <c r="N382" s="202"/>
      <c r="O382" s="202"/>
      <c r="P382" s="202"/>
      <c r="Q382" s="202"/>
      <c r="R382" s="202"/>
      <c r="S382" s="202"/>
      <c r="T382" s="20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7" t="s">
        <v>196</v>
      </c>
      <c r="AU382" s="197" t="s">
        <v>85</v>
      </c>
      <c r="AV382" s="13" t="s">
        <v>85</v>
      </c>
      <c r="AW382" s="13" t="s">
        <v>32</v>
      </c>
      <c r="AX382" s="13" t="s">
        <v>76</v>
      </c>
      <c r="AY382" s="197" t="s">
        <v>139</v>
      </c>
    </row>
    <row r="383" s="13" customFormat="1">
      <c r="A383" s="13"/>
      <c r="B383" s="195"/>
      <c r="C383" s="13"/>
      <c r="D383" s="196" t="s">
        <v>196</v>
      </c>
      <c r="E383" s="197" t="s">
        <v>1</v>
      </c>
      <c r="F383" s="198" t="s">
        <v>1065</v>
      </c>
      <c r="G383" s="13"/>
      <c r="H383" s="199">
        <v>3.7000000000000002</v>
      </c>
      <c r="I383" s="200"/>
      <c r="J383" s="13"/>
      <c r="K383" s="13"/>
      <c r="L383" s="195"/>
      <c r="M383" s="201"/>
      <c r="N383" s="202"/>
      <c r="O383" s="202"/>
      <c r="P383" s="202"/>
      <c r="Q383" s="202"/>
      <c r="R383" s="202"/>
      <c r="S383" s="202"/>
      <c r="T383" s="20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7" t="s">
        <v>196</v>
      </c>
      <c r="AU383" s="197" t="s">
        <v>85</v>
      </c>
      <c r="AV383" s="13" t="s">
        <v>85</v>
      </c>
      <c r="AW383" s="13" t="s">
        <v>32</v>
      </c>
      <c r="AX383" s="13" t="s">
        <v>76</v>
      </c>
      <c r="AY383" s="197" t="s">
        <v>139</v>
      </c>
    </row>
    <row r="384" s="13" customFormat="1">
      <c r="A384" s="13"/>
      <c r="B384" s="195"/>
      <c r="C384" s="13"/>
      <c r="D384" s="196" t="s">
        <v>196</v>
      </c>
      <c r="E384" s="197" t="s">
        <v>1</v>
      </c>
      <c r="F384" s="198" t="s">
        <v>1066</v>
      </c>
      <c r="G384" s="13"/>
      <c r="H384" s="199">
        <v>1.8999999999999999</v>
      </c>
      <c r="I384" s="200"/>
      <c r="J384" s="13"/>
      <c r="K384" s="13"/>
      <c r="L384" s="195"/>
      <c r="M384" s="201"/>
      <c r="N384" s="202"/>
      <c r="O384" s="202"/>
      <c r="P384" s="202"/>
      <c r="Q384" s="202"/>
      <c r="R384" s="202"/>
      <c r="S384" s="202"/>
      <c r="T384" s="20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7" t="s">
        <v>196</v>
      </c>
      <c r="AU384" s="197" t="s">
        <v>85</v>
      </c>
      <c r="AV384" s="13" t="s">
        <v>85</v>
      </c>
      <c r="AW384" s="13" t="s">
        <v>32</v>
      </c>
      <c r="AX384" s="13" t="s">
        <v>76</v>
      </c>
      <c r="AY384" s="197" t="s">
        <v>139</v>
      </c>
    </row>
    <row r="385" s="13" customFormat="1">
      <c r="A385" s="13"/>
      <c r="B385" s="195"/>
      <c r="C385" s="13"/>
      <c r="D385" s="196" t="s">
        <v>196</v>
      </c>
      <c r="E385" s="197" t="s">
        <v>1</v>
      </c>
      <c r="F385" s="198" t="s">
        <v>1067</v>
      </c>
      <c r="G385" s="13"/>
      <c r="H385" s="199">
        <v>1.6100000000000001</v>
      </c>
      <c r="I385" s="200"/>
      <c r="J385" s="13"/>
      <c r="K385" s="13"/>
      <c r="L385" s="195"/>
      <c r="M385" s="201"/>
      <c r="N385" s="202"/>
      <c r="O385" s="202"/>
      <c r="P385" s="202"/>
      <c r="Q385" s="202"/>
      <c r="R385" s="202"/>
      <c r="S385" s="202"/>
      <c r="T385" s="20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7" t="s">
        <v>196</v>
      </c>
      <c r="AU385" s="197" t="s">
        <v>85</v>
      </c>
      <c r="AV385" s="13" t="s">
        <v>85</v>
      </c>
      <c r="AW385" s="13" t="s">
        <v>32</v>
      </c>
      <c r="AX385" s="13" t="s">
        <v>76</v>
      </c>
      <c r="AY385" s="197" t="s">
        <v>139</v>
      </c>
    </row>
    <row r="386" s="13" customFormat="1">
      <c r="A386" s="13"/>
      <c r="B386" s="195"/>
      <c r="C386" s="13"/>
      <c r="D386" s="196" t="s">
        <v>196</v>
      </c>
      <c r="E386" s="197" t="s">
        <v>1</v>
      </c>
      <c r="F386" s="198" t="s">
        <v>1068</v>
      </c>
      <c r="G386" s="13"/>
      <c r="H386" s="199">
        <v>2.6000000000000001</v>
      </c>
      <c r="I386" s="200"/>
      <c r="J386" s="13"/>
      <c r="K386" s="13"/>
      <c r="L386" s="195"/>
      <c r="M386" s="201"/>
      <c r="N386" s="202"/>
      <c r="O386" s="202"/>
      <c r="P386" s="202"/>
      <c r="Q386" s="202"/>
      <c r="R386" s="202"/>
      <c r="S386" s="202"/>
      <c r="T386" s="20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7" t="s">
        <v>196</v>
      </c>
      <c r="AU386" s="197" t="s">
        <v>85</v>
      </c>
      <c r="AV386" s="13" t="s">
        <v>85</v>
      </c>
      <c r="AW386" s="13" t="s">
        <v>32</v>
      </c>
      <c r="AX386" s="13" t="s">
        <v>76</v>
      </c>
      <c r="AY386" s="197" t="s">
        <v>139</v>
      </c>
    </row>
    <row r="387" s="13" customFormat="1">
      <c r="A387" s="13"/>
      <c r="B387" s="195"/>
      <c r="C387" s="13"/>
      <c r="D387" s="196" t="s">
        <v>196</v>
      </c>
      <c r="E387" s="197" t="s">
        <v>1</v>
      </c>
      <c r="F387" s="198" t="s">
        <v>1069</v>
      </c>
      <c r="G387" s="13"/>
      <c r="H387" s="199">
        <v>4.0499999999999998</v>
      </c>
      <c r="I387" s="200"/>
      <c r="J387" s="13"/>
      <c r="K387" s="13"/>
      <c r="L387" s="195"/>
      <c r="M387" s="201"/>
      <c r="N387" s="202"/>
      <c r="O387" s="202"/>
      <c r="P387" s="202"/>
      <c r="Q387" s="202"/>
      <c r="R387" s="202"/>
      <c r="S387" s="202"/>
      <c r="T387" s="20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7" t="s">
        <v>196</v>
      </c>
      <c r="AU387" s="197" t="s">
        <v>85</v>
      </c>
      <c r="AV387" s="13" t="s">
        <v>85</v>
      </c>
      <c r="AW387" s="13" t="s">
        <v>32</v>
      </c>
      <c r="AX387" s="13" t="s">
        <v>76</v>
      </c>
      <c r="AY387" s="197" t="s">
        <v>139</v>
      </c>
    </row>
    <row r="388" s="13" customFormat="1">
      <c r="A388" s="13"/>
      <c r="B388" s="195"/>
      <c r="C388" s="13"/>
      <c r="D388" s="196" t="s">
        <v>196</v>
      </c>
      <c r="E388" s="197" t="s">
        <v>1</v>
      </c>
      <c r="F388" s="198" t="s">
        <v>1070</v>
      </c>
      <c r="G388" s="13"/>
      <c r="H388" s="199">
        <v>3.7400000000000002</v>
      </c>
      <c r="I388" s="200"/>
      <c r="J388" s="13"/>
      <c r="K388" s="13"/>
      <c r="L388" s="195"/>
      <c r="M388" s="201"/>
      <c r="N388" s="202"/>
      <c r="O388" s="202"/>
      <c r="P388" s="202"/>
      <c r="Q388" s="202"/>
      <c r="R388" s="202"/>
      <c r="S388" s="202"/>
      <c r="T388" s="20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7" t="s">
        <v>196</v>
      </c>
      <c r="AU388" s="197" t="s">
        <v>85</v>
      </c>
      <c r="AV388" s="13" t="s">
        <v>85</v>
      </c>
      <c r="AW388" s="13" t="s">
        <v>32</v>
      </c>
      <c r="AX388" s="13" t="s">
        <v>76</v>
      </c>
      <c r="AY388" s="197" t="s">
        <v>139</v>
      </c>
    </row>
    <row r="389" s="13" customFormat="1">
      <c r="A389" s="13"/>
      <c r="B389" s="195"/>
      <c r="C389" s="13"/>
      <c r="D389" s="196" t="s">
        <v>196</v>
      </c>
      <c r="E389" s="197" t="s">
        <v>1</v>
      </c>
      <c r="F389" s="198" t="s">
        <v>1071</v>
      </c>
      <c r="G389" s="13"/>
      <c r="H389" s="199">
        <v>2.2000000000000002</v>
      </c>
      <c r="I389" s="200"/>
      <c r="J389" s="13"/>
      <c r="K389" s="13"/>
      <c r="L389" s="195"/>
      <c r="M389" s="201"/>
      <c r="N389" s="202"/>
      <c r="O389" s="202"/>
      <c r="P389" s="202"/>
      <c r="Q389" s="202"/>
      <c r="R389" s="202"/>
      <c r="S389" s="202"/>
      <c r="T389" s="20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7" t="s">
        <v>196</v>
      </c>
      <c r="AU389" s="197" t="s">
        <v>85</v>
      </c>
      <c r="AV389" s="13" t="s">
        <v>85</v>
      </c>
      <c r="AW389" s="13" t="s">
        <v>32</v>
      </c>
      <c r="AX389" s="13" t="s">
        <v>76</v>
      </c>
      <c r="AY389" s="197" t="s">
        <v>139</v>
      </c>
    </row>
    <row r="390" s="13" customFormat="1">
      <c r="A390" s="13"/>
      <c r="B390" s="195"/>
      <c r="C390" s="13"/>
      <c r="D390" s="196" t="s">
        <v>196</v>
      </c>
      <c r="E390" s="197" t="s">
        <v>1</v>
      </c>
      <c r="F390" s="198" t="s">
        <v>1072</v>
      </c>
      <c r="G390" s="13"/>
      <c r="H390" s="199">
        <v>1.8999999999999999</v>
      </c>
      <c r="I390" s="200"/>
      <c r="J390" s="13"/>
      <c r="K390" s="13"/>
      <c r="L390" s="195"/>
      <c r="M390" s="201"/>
      <c r="N390" s="202"/>
      <c r="O390" s="202"/>
      <c r="P390" s="202"/>
      <c r="Q390" s="202"/>
      <c r="R390" s="202"/>
      <c r="S390" s="202"/>
      <c r="T390" s="20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7" t="s">
        <v>196</v>
      </c>
      <c r="AU390" s="197" t="s">
        <v>85</v>
      </c>
      <c r="AV390" s="13" t="s">
        <v>85</v>
      </c>
      <c r="AW390" s="13" t="s">
        <v>32</v>
      </c>
      <c r="AX390" s="13" t="s">
        <v>76</v>
      </c>
      <c r="AY390" s="197" t="s">
        <v>139</v>
      </c>
    </row>
    <row r="391" s="2" customFormat="1" ht="21.75" customHeight="1">
      <c r="A391" s="35"/>
      <c r="B391" s="170"/>
      <c r="C391" s="171" t="s">
        <v>534</v>
      </c>
      <c r="D391" s="171" t="s">
        <v>140</v>
      </c>
      <c r="E391" s="172" t="s">
        <v>1073</v>
      </c>
      <c r="F391" s="173" t="s">
        <v>1074</v>
      </c>
      <c r="G391" s="174" t="s">
        <v>234</v>
      </c>
      <c r="H391" s="175">
        <v>10.449</v>
      </c>
      <c r="I391" s="176"/>
      <c r="J391" s="177">
        <f>ROUND(I391*H391,2)</f>
        <v>0</v>
      </c>
      <c r="K391" s="173" t="s">
        <v>194</v>
      </c>
      <c r="L391" s="36"/>
      <c r="M391" s="178" t="s">
        <v>1</v>
      </c>
      <c r="N391" s="179" t="s">
        <v>41</v>
      </c>
      <c r="O391" s="74"/>
      <c r="P391" s="180">
        <f>O391*H391</f>
        <v>0</v>
      </c>
      <c r="Q391" s="180">
        <v>0</v>
      </c>
      <c r="R391" s="180">
        <f>Q391*H391</f>
        <v>0</v>
      </c>
      <c r="S391" s="180">
        <v>0.063</v>
      </c>
      <c r="T391" s="181">
        <f>S391*H391</f>
        <v>0.65828699999999996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2" t="s">
        <v>144</v>
      </c>
      <c r="AT391" s="182" t="s">
        <v>140</v>
      </c>
      <c r="AU391" s="182" t="s">
        <v>85</v>
      </c>
      <c r="AY391" s="16" t="s">
        <v>139</v>
      </c>
      <c r="BE391" s="183">
        <f>IF(N391="základní",J391,0)</f>
        <v>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16" t="s">
        <v>83</v>
      </c>
      <c r="BK391" s="183">
        <f>ROUND(I391*H391,2)</f>
        <v>0</v>
      </c>
      <c r="BL391" s="16" t="s">
        <v>144</v>
      </c>
      <c r="BM391" s="182" t="s">
        <v>1075</v>
      </c>
    </row>
    <row r="392" s="13" customFormat="1">
      <c r="A392" s="13"/>
      <c r="B392" s="195"/>
      <c r="C392" s="13"/>
      <c r="D392" s="196" t="s">
        <v>196</v>
      </c>
      <c r="E392" s="197" t="s">
        <v>1</v>
      </c>
      <c r="F392" s="198" t="s">
        <v>1076</v>
      </c>
      <c r="G392" s="13"/>
      <c r="H392" s="199">
        <v>2.5409999999999999</v>
      </c>
      <c r="I392" s="200"/>
      <c r="J392" s="13"/>
      <c r="K392" s="13"/>
      <c r="L392" s="195"/>
      <c r="M392" s="201"/>
      <c r="N392" s="202"/>
      <c r="O392" s="202"/>
      <c r="P392" s="202"/>
      <c r="Q392" s="202"/>
      <c r="R392" s="202"/>
      <c r="S392" s="202"/>
      <c r="T392" s="20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7" t="s">
        <v>196</v>
      </c>
      <c r="AU392" s="197" t="s">
        <v>85</v>
      </c>
      <c r="AV392" s="13" t="s">
        <v>85</v>
      </c>
      <c r="AW392" s="13" t="s">
        <v>32</v>
      </c>
      <c r="AX392" s="13" t="s">
        <v>76</v>
      </c>
      <c r="AY392" s="197" t="s">
        <v>139</v>
      </c>
    </row>
    <row r="393" s="13" customFormat="1">
      <c r="A393" s="13"/>
      <c r="B393" s="195"/>
      <c r="C393" s="13"/>
      <c r="D393" s="196" t="s">
        <v>196</v>
      </c>
      <c r="E393" s="197" t="s">
        <v>1</v>
      </c>
      <c r="F393" s="198" t="s">
        <v>1077</v>
      </c>
      <c r="G393" s="13"/>
      <c r="H393" s="199">
        <v>2.0369999999999999</v>
      </c>
      <c r="I393" s="200"/>
      <c r="J393" s="13"/>
      <c r="K393" s="13"/>
      <c r="L393" s="195"/>
      <c r="M393" s="201"/>
      <c r="N393" s="202"/>
      <c r="O393" s="202"/>
      <c r="P393" s="202"/>
      <c r="Q393" s="202"/>
      <c r="R393" s="202"/>
      <c r="S393" s="202"/>
      <c r="T393" s="20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7" t="s">
        <v>196</v>
      </c>
      <c r="AU393" s="197" t="s">
        <v>85</v>
      </c>
      <c r="AV393" s="13" t="s">
        <v>85</v>
      </c>
      <c r="AW393" s="13" t="s">
        <v>32</v>
      </c>
      <c r="AX393" s="13" t="s">
        <v>76</v>
      </c>
      <c r="AY393" s="197" t="s">
        <v>139</v>
      </c>
    </row>
    <row r="394" s="13" customFormat="1">
      <c r="A394" s="13"/>
      <c r="B394" s="195"/>
      <c r="C394" s="13"/>
      <c r="D394" s="196" t="s">
        <v>196</v>
      </c>
      <c r="E394" s="197" t="s">
        <v>1</v>
      </c>
      <c r="F394" s="198" t="s">
        <v>1078</v>
      </c>
      <c r="G394" s="13"/>
      <c r="H394" s="199">
        <v>2.3650000000000002</v>
      </c>
      <c r="I394" s="200"/>
      <c r="J394" s="13"/>
      <c r="K394" s="13"/>
      <c r="L394" s="195"/>
      <c r="M394" s="201"/>
      <c r="N394" s="202"/>
      <c r="O394" s="202"/>
      <c r="P394" s="202"/>
      <c r="Q394" s="202"/>
      <c r="R394" s="202"/>
      <c r="S394" s="202"/>
      <c r="T394" s="20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7" t="s">
        <v>196</v>
      </c>
      <c r="AU394" s="197" t="s">
        <v>85</v>
      </c>
      <c r="AV394" s="13" t="s">
        <v>85</v>
      </c>
      <c r="AW394" s="13" t="s">
        <v>32</v>
      </c>
      <c r="AX394" s="13" t="s">
        <v>76</v>
      </c>
      <c r="AY394" s="197" t="s">
        <v>139</v>
      </c>
    </row>
    <row r="395" s="13" customFormat="1">
      <c r="A395" s="13"/>
      <c r="B395" s="195"/>
      <c r="C395" s="13"/>
      <c r="D395" s="196" t="s">
        <v>196</v>
      </c>
      <c r="E395" s="197" t="s">
        <v>1</v>
      </c>
      <c r="F395" s="198" t="s">
        <v>1079</v>
      </c>
      <c r="G395" s="13"/>
      <c r="H395" s="199">
        <v>3.5059999999999998</v>
      </c>
      <c r="I395" s="200"/>
      <c r="J395" s="13"/>
      <c r="K395" s="13"/>
      <c r="L395" s="195"/>
      <c r="M395" s="201"/>
      <c r="N395" s="202"/>
      <c r="O395" s="202"/>
      <c r="P395" s="202"/>
      <c r="Q395" s="202"/>
      <c r="R395" s="202"/>
      <c r="S395" s="202"/>
      <c r="T395" s="20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7" t="s">
        <v>196</v>
      </c>
      <c r="AU395" s="197" t="s">
        <v>85</v>
      </c>
      <c r="AV395" s="13" t="s">
        <v>85</v>
      </c>
      <c r="AW395" s="13" t="s">
        <v>32</v>
      </c>
      <c r="AX395" s="13" t="s">
        <v>76</v>
      </c>
      <c r="AY395" s="197" t="s">
        <v>139</v>
      </c>
    </row>
    <row r="396" s="2" customFormat="1" ht="24.15" customHeight="1">
      <c r="A396" s="35"/>
      <c r="B396" s="170"/>
      <c r="C396" s="171" t="s">
        <v>539</v>
      </c>
      <c r="D396" s="171" t="s">
        <v>140</v>
      </c>
      <c r="E396" s="172" t="s">
        <v>1080</v>
      </c>
      <c r="F396" s="173" t="s">
        <v>1081</v>
      </c>
      <c r="G396" s="174" t="s">
        <v>193</v>
      </c>
      <c r="H396" s="175">
        <v>7.7910000000000004</v>
      </c>
      <c r="I396" s="176"/>
      <c r="J396" s="177">
        <f>ROUND(I396*H396,2)</f>
        <v>0</v>
      </c>
      <c r="K396" s="173" t="s">
        <v>194</v>
      </c>
      <c r="L396" s="36"/>
      <c r="M396" s="178" t="s">
        <v>1</v>
      </c>
      <c r="N396" s="179" t="s">
        <v>41</v>
      </c>
      <c r="O396" s="74"/>
      <c r="P396" s="180">
        <f>O396*H396</f>
        <v>0</v>
      </c>
      <c r="Q396" s="180">
        <v>0</v>
      </c>
      <c r="R396" s="180">
        <f>Q396*H396</f>
        <v>0</v>
      </c>
      <c r="S396" s="180">
        <v>1.8</v>
      </c>
      <c r="T396" s="181">
        <f>S396*H396</f>
        <v>14.023800000000001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2" t="s">
        <v>144</v>
      </c>
      <c r="AT396" s="182" t="s">
        <v>140</v>
      </c>
      <c r="AU396" s="182" t="s">
        <v>85</v>
      </c>
      <c r="AY396" s="16" t="s">
        <v>139</v>
      </c>
      <c r="BE396" s="183">
        <f>IF(N396="základní",J396,0)</f>
        <v>0</v>
      </c>
      <c r="BF396" s="183">
        <f>IF(N396="snížená",J396,0)</f>
        <v>0</v>
      </c>
      <c r="BG396" s="183">
        <f>IF(N396="zákl. přenesená",J396,0)</f>
        <v>0</v>
      </c>
      <c r="BH396" s="183">
        <f>IF(N396="sníž. přenesená",J396,0)</f>
        <v>0</v>
      </c>
      <c r="BI396" s="183">
        <f>IF(N396="nulová",J396,0)</f>
        <v>0</v>
      </c>
      <c r="BJ396" s="16" t="s">
        <v>83</v>
      </c>
      <c r="BK396" s="183">
        <f>ROUND(I396*H396,2)</f>
        <v>0</v>
      </c>
      <c r="BL396" s="16" t="s">
        <v>144</v>
      </c>
      <c r="BM396" s="182" t="s">
        <v>1082</v>
      </c>
    </row>
    <row r="397" s="13" customFormat="1">
      <c r="A397" s="13"/>
      <c r="B397" s="195"/>
      <c r="C397" s="13"/>
      <c r="D397" s="196" t="s">
        <v>196</v>
      </c>
      <c r="E397" s="197" t="s">
        <v>1</v>
      </c>
      <c r="F397" s="198" t="s">
        <v>1083</v>
      </c>
      <c r="G397" s="13"/>
      <c r="H397" s="199">
        <v>0.64000000000000001</v>
      </c>
      <c r="I397" s="200"/>
      <c r="J397" s="13"/>
      <c r="K397" s="13"/>
      <c r="L397" s="195"/>
      <c r="M397" s="201"/>
      <c r="N397" s="202"/>
      <c r="O397" s="202"/>
      <c r="P397" s="202"/>
      <c r="Q397" s="202"/>
      <c r="R397" s="202"/>
      <c r="S397" s="202"/>
      <c r="T397" s="20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7" t="s">
        <v>196</v>
      </c>
      <c r="AU397" s="197" t="s">
        <v>85</v>
      </c>
      <c r="AV397" s="13" t="s">
        <v>85</v>
      </c>
      <c r="AW397" s="13" t="s">
        <v>32</v>
      </c>
      <c r="AX397" s="13" t="s">
        <v>76</v>
      </c>
      <c r="AY397" s="197" t="s">
        <v>139</v>
      </c>
    </row>
    <row r="398" s="13" customFormat="1">
      <c r="A398" s="13"/>
      <c r="B398" s="195"/>
      <c r="C398" s="13"/>
      <c r="D398" s="196" t="s">
        <v>196</v>
      </c>
      <c r="E398" s="197" t="s">
        <v>1</v>
      </c>
      <c r="F398" s="198" t="s">
        <v>1084</v>
      </c>
      <c r="G398" s="13"/>
      <c r="H398" s="199">
        <v>0.75700000000000001</v>
      </c>
      <c r="I398" s="200"/>
      <c r="J398" s="13"/>
      <c r="K398" s="13"/>
      <c r="L398" s="195"/>
      <c r="M398" s="201"/>
      <c r="N398" s="202"/>
      <c r="O398" s="202"/>
      <c r="P398" s="202"/>
      <c r="Q398" s="202"/>
      <c r="R398" s="202"/>
      <c r="S398" s="202"/>
      <c r="T398" s="20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7" t="s">
        <v>196</v>
      </c>
      <c r="AU398" s="197" t="s">
        <v>85</v>
      </c>
      <c r="AV398" s="13" t="s">
        <v>85</v>
      </c>
      <c r="AW398" s="13" t="s">
        <v>32</v>
      </c>
      <c r="AX398" s="13" t="s">
        <v>76</v>
      </c>
      <c r="AY398" s="197" t="s">
        <v>139</v>
      </c>
    </row>
    <row r="399" s="13" customFormat="1">
      <c r="A399" s="13"/>
      <c r="B399" s="195"/>
      <c r="C399" s="13"/>
      <c r="D399" s="196" t="s">
        <v>196</v>
      </c>
      <c r="E399" s="197" t="s">
        <v>1</v>
      </c>
      <c r="F399" s="198" t="s">
        <v>1085</v>
      </c>
      <c r="G399" s="13"/>
      <c r="H399" s="199">
        <v>0.81299999999999994</v>
      </c>
      <c r="I399" s="200"/>
      <c r="J399" s="13"/>
      <c r="K399" s="13"/>
      <c r="L399" s="195"/>
      <c r="M399" s="201"/>
      <c r="N399" s="202"/>
      <c r="O399" s="202"/>
      <c r="P399" s="202"/>
      <c r="Q399" s="202"/>
      <c r="R399" s="202"/>
      <c r="S399" s="202"/>
      <c r="T399" s="20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7" t="s">
        <v>196</v>
      </c>
      <c r="AU399" s="197" t="s">
        <v>85</v>
      </c>
      <c r="AV399" s="13" t="s">
        <v>85</v>
      </c>
      <c r="AW399" s="13" t="s">
        <v>32</v>
      </c>
      <c r="AX399" s="13" t="s">
        <v>76</v>
      </c>
      <c r="AY399" s="197" t="s">
        <v>139</v>
      </c>
    </row>
    <row r="400" s="13" customFormat="1">
      <c r="A400" s="13"/>
      <c r="B400" s="195"/>
      <c r="C400" s="13"/>
      <c r="D400" s="196" t="s">
        <v>196</v>
      </c>
      <c r="E400" s="197" t="s">
        <v>1</v>
      </c>
      <c r="F400" s="198" t="s">
        <v>1086</v>
      </c>
      <c r="G400" s="13"/>
      <c r="H400" s="199">
        <v>0.75700000000000001</v>
      </c>
      <c r="I400" s="200"/>
      <c r="J400" s="13"/>
      <c r="K400" s="13"/>
      <c r="L400" s="195"/>
      <c r="M400" s="201"/>
      <c r="N400" s="202"/>
      <c r="O400" s="202"/>
      <c r="P400" s="202"/>
      <c r="Q400" s="202"/>
      <c r="R400" s="202"/>
      <c r="S400" s="202"/>
      <c r="T400" s="20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7" t="s">
        <v>196</v>
      </c>
      <c r="AU400" s="197" t="s">
        <v>85</v>
      </c>
      <c r="AV400" s="13" t="s">
        <v>85</v>
      </c>
      <c r="AW400" s="13" t="s">
        <v>32</v>
      </c>
      <c r="AX400" s="13" t="s">
        <v>76</v>
      </c>
      <c r="AY400" s="197" t="s">
        <v>139</v>
      </c>
    </row>
    <row r="401" s="13" customFormat="1">
      <c r="A401" s="13"/>
      <c r="B401" s="195"/>
      <c r="C401" s="13"/>
      <c r="D401" s="196" t="s">
        <v>196</v>
      </c>
      <c r="E401" s="197" t="s">
        <v>1</v>
      </c>
      <c r="F401" s="198" t="s">
        <v>1087</v>
      </c>
      <c r="G401" s="13"/>
      <c r="H401" s="199">
        <v>1.218</v>
      </c>
      <c r="I401" s="200"/>
      <c r="J401" s="13"/>
      <c r="K401" s="13"/>
      <c r="L401" s="195"/>
      <c r="M401" s="201"/>
      <c r="N401" s="202"/>
      <c r="O401" s="202"/>
      <c r="P401" s="202"/>
      <c r="Q401" s="202"/>
      <c r="R401" s="202"/>
      <c r="S401" s="202"/>
      <c r="T401" s="20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7" t="s">
        <v>196</v>
      </c>
      <c r="AU401" s="197" t="s">
        <v>85</v>
      </c>
      <c r="AV401" s="13" t="s">
        <v>85</v>
      </c>
      <c r="AW401" s="13" t="s">
        <v>32</v>
      </c>
      <c r="AX401" s="13" t="s">
        <v>76</v>
      </c>
      <c r="AY401" s="197" t="s">
        <v>139</v>
      </c>
    </row>
    <row r="402" s="13" customFormat="1">
      <c r="A402" s="13"/>
      <c r="B402" s="195"/>
      <c r="C402" s="13"/>
      <c r="D402" s="196" t="s">
        <v>196</v>
      </c>
      <c r="E402" s="197" t="s">
        <v>1</v>
      </c>
      <c r="F402" s="198" t="s">
        <v>1088</v>
      </c>
      <c r="G402" s="13"/>
      <c r="H402" s="199">
        <v>1.2010000000000001</v>
      </c>
      <c r="I402" s="200"/>
      <c r="J402" s="13"/>
      <c r="K402" s="13"/>
      <c r="L402" s="195"/>
      <c r="M402" s="201"/>
      <c r="N402" s="202"/>
      <c r="O402" s="202"/>
      <c r="P402" s="202"/>
      <c r="Q402" s="202"/>
      <c r="R402" s="202"/>
      <c r="S402" s="202"/>
      <c r="T402" s="20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7" t="s">
        <v>196</v>
      </c>
      <c r="AU402" s="197" t="s">
        <v>85</v>
      </c>
      <c r="AV402" s="13" t="s">
        <v>85</v>
      </c>
      <c r="AW402" s="13" t="s">
        <v>32</v>
      </c>
      <c r="AX402" s="13" t="s">
        <v>76</v>
      </c>
      <c r="AY402" s="197" t="s">
        <v>139</v>
      </c>
    </row>
    <row r="403" s="13" customFormat="1">
      <c r="A403" s="13"/>
      <c r="B403" s="195"/>
      <c r="C403" s="13"/>
      <c r="D403" s="196" t="s">
        <v>196</v>
      </c>
      <c r="E403" s="197" t="s">
        <v>1</v>
      </c>
      <c r="F403" s="198" t="s">
        <v>1089</v>
      </c>
      <c r="G403" s="13"/>
      <c r="H403" s="199">
        <v>0.95999999999999996</v>
      </c>
      <c r="I403" s="200"/>
      <c r="J403" s="13"/>
      <c r="K403" s="13"/>
      <c r="L403" s="195"/>
      <c r="M403" s="201"/>
      <c r="N403" s="202"/>
      <c r="O403" s="202"/>
      <c r="P403" s="202"/>
      <c r="Q403" s="202"/>
      <c r="R403" s="202"/>
      <c r="S403" s="202"/>
      <c r="T403" s="20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7" t="s">
        <v>196</v>
      </c>
      <c r="AU403" s="197" t="s">
        <v>85</v>
      </c>
      <c r="AV403" s="13" t="s">
        <v>85</v>
      </c>
      <c r="AW403" s="13" t="s">
        <v>32</v>
      </c>
      <c r="AX403" s="13" t="s">
        <v>76</v>
      </c>
      <c r="AY403" s="197" t="s">
        <v>139</v>
      </c>
    </row>
    <row r="404" s="13" customFormat="1">
      <c r="A404" s="13"/>
      <c r="B404" s="195"/>
      <c r="C404" s="13"/>
      <c r="D404" s="196" t="s">
        <v>196</v>
      </c>
      <c r="E404" s="197" t="s">
        <v>1</v>
      </c>
      <c r="F404" s="198" t="s">
        <v>1090</v>
      </c>
      <c r="G404" s="13"/>
      <c r="H404" s="199">
        <v>0.75700000000000001</v>
      </c>
      <c r="I404" s="200"/>
      <c r="J404" s="13"/>
      <c r="K404" s="13"/>
      <c r="L404" s="195"/>
      <c r="M404" s="201"/>
      <c r="N404" s="202"/>
      <c r="O404" s="202"/>
      <c r="P404" s="202"/>
      <c r="Q404" s="202"/>
      <c r="R404" s="202"/>
      <c r="S404" s="202"/>
      <c r="T404" s="20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7" t="s">
        <v>196</v>
      </c>
      <c r="AU404" s="197" t="s">
        <v>85</v>
      </c>
      <c r="AV404" s="13" t="s">
        <v>85</v>
      </c>
      <c r="AW404" s="13" t="s">
        <v>32</v>
      </c>
      <c r="AX404" s="13" t="s">
        <v>76</v>
      </c>
      <c r="AY404" s="197" t="s">
        <v>139</v>
      </c>
    </row>
    <row r="405" s="13" customFormat="1">
      <c r="A405" s="13"/>
      <c r="B405" s="195"/>
      <c r="C405" s="13"/>
      <c r="D405" s="196" t="s">
        <v>196</v>
      </c>
      <c r="E405" s="197" t="s">
        <v>1</v>
      </c>
      <c r="F405" s="198" t="s">
        <v>1091</v>
      </c>
      <c r="G405" s="13"/>
      <c r="H405" s="199">
        <v>0.68799999999999994</v>
      </c>
      <c r="I405" s="200"/>
      <c r="J405" s="13"/>
      <c r="K405" s="13"/>
      <c r="L405" s="195"/>
      <c r="M405" s="201"/>
      <c r="N405" s="202"/>
      <c r="O405" s="202"/>
      <c r="P405" s="202"/>
      <c r="Q405" s="202"/>
      <c r="R405" s="202"/>
      <c r="S405" s="202"/>
      <c r="T405" s="20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7" t="s">
        <v>196</v>
      </c>
      <c r="AU405" s="197" t="s">
        <v>85</v>
      </c>
      <c r="AV405" s="13" t="s">
        <v>85</v>
      </c>
      <c r="AW405" s="13" t="s">
        <v>32</v>
      </c>
      <c r="AX405" s="13" t="s">
        <v>76</v>
      </c>
      <c r="AY405" s="197" t="s">
        <v>139</v>
      </c>
    </row>
    <row r="406" s="2" customFormat="1" ht="24.15" customHeight="1">
      <c r="A406" s="35"/>
      <c r="B406" s="170"/>
      <c r="C406" s="171" t="s">
        <v>543</v>
      </c>
      <c r="D406" s="171" t="s">
        <v>140</v>
      </c>
      <c r="E406" s="172" t="s">
        <v>1092</v>
      </c>
      <c r="F406" s="173" t="s">
        <v>1093</v>
      </c>
      <c r="G406" s="174" t="s">
        <v>155</v>
      </c>
      <c r="H406" s="175">
        <v>19</v>
      </c>
      <c r="I406" s="176"/>
      <c r="J406" s="177">
        <f>ROUND(I406*H406,2)</f>
        <v>0</v>
      </c>
      <c r="K406" s="173" t="s">
        <v>194</v>
      </c>
      <c r="L406" s="36"/>
      <c r="M406" s="178" t="s">
        <v>1</v>
      </c>
      <c r="N406" s="179" t="s">
        <v>41</v>
      </c>
      <c r="O406" s="74"/>
      <c r="P406" s="180">
        <f>O406*H406</f>
        <v>0</v>
      </c>
      <c r="Q406" s="180">
        <v>0</v>
      </c>
      <c r="R406" s="180">
        <f>Q406*H406</f>
        <v>0</v>
      </c>
      <c r="S406" s="180">
        <v>0.014999999999999999</v>
      </c>
      <c r="T406" s="181">
        <f>S406*H406</f>
        <v>0.28499999999999998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2" t="s">
        <v>144</v>
      </c>
      <c r="AT406" s="182" t="s">
        <v>140</v>
      </c>
      <c r="AU406" s="182" t="s">
        <v>85</v>
      </c>
      <c r="AY406" s="16" t="s">
        <v>139</v>
      </c>
      <c r="BE406" s="183">
        <f>IF(N406="základní",J406,0)</f>
        <v>0</v>
      </c>
      <c r="BF406" s="183">
        <f>IF(N406="snížená",J406,0)</f>
        <v>0</v>
      </c>
      <c r="BG406" s="183">
        <f>IF(N406="zákl. přenesená",J406,0)</f>
        <v>0</v>
      </c>
      <c r="BH406" s="183">
        <f>IF(N406="sníž. přenesená",J406,0)</f>
        <v>0</v>
      </c>
      <c r="BI406" s="183">
        <f>IF(N406="nulová",J406,0)</f>
        <v>0</v>
      </c>
      <c r="BJ406" s="16" t="s">
        <v>83</v>
      </c>
      <c r="BK406" s="183">
        <f>ROUND(I406*H406,2)</f>
        <v>0</v>
      </c>
      <c r="BL406" s="16" t="s">
        <v>144</v>
      </c>
      <c r="BM406" s="182" t="s">
        <v>1094</v>
      </c>
    </row>
    <row r="407" s="13" customFormat="1">
      <c r="A407" s="13"/>
      <c r="B407" s="195"/>
      <c r="C407" s="13"/>
      <c r="D407" s="196" t="s">
        <v>196</v>
      </c>
      <c r="E407" s="197" t="s">
        <v>1</v>
      </c>
      <c r="F407" s="198" t="s">
        <v>858</v>
      </c>
      <c r="G407" s="13"/>
      <c r="H407" s="199">
        <v>3</v>
      </c>
      <c r="I407" s="200"/>
      <c r="J407" s="13"/>
      <c r="K407" s="13"/>
      <c r="L407" s="195"/>
      <c r="M407" s="201"/>
      <c r="N407" s="202"/>
      <c r="O407" s="202"/>
      <c r="P407" s="202"/>
      <c r="Q407" s="202"/>
      <c r="R407" s="202"/>
      <c r="S407" s="202"/>
      <c r="T407" s="20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7" t="s">
        <v>196</v>
      </c>
      <c r="AU407" s="197" t="s">
        <v>85</v>
      </c>
      <c r="AV407" s="13" t="s">
        <v>85</v>
      </c>
      <c r="AW407" s="13" t="s">
        <v>32</v>
      </c>
      <c r="AX407" s="13" t="s">
        <v>76</v>
      </c>
      <c r="AY407" s="197" t="s">
        <v>139</v>
      </c>
    </row>
    <row r="408" s="13" customFormat="1">
      <c r="A408" s="13"/>
      <c r="B408" s="195"/>
      <c r="C408" s="13"/>
      <c r="D408" s="196" t="s">
        <v>196</v>
      </c>
      <c r="E408" s="197" t="s">
        <v>1</v>
      </c>
      <c r="F408" s="198" t="s">
        <v>859</v>
      </c>
      <c r="G408" s="13"/>
      <c r="H408" s="199">
        <v>3</v>
      </c>
      <c r="I408" s="200"/>
      <c r="J408" s="13"/>
      <c r="K408" s="13"/>
      <c r="L408" s="195"/>
      <c r="M408" s="201"/>
      <c r="N408" s="202"/>
      <c r="O408" s="202"/>
      <c r="P408" s="202"/>
      <c r="Q408" s="202"/>
      <c r="R408" s="202"/>
      <c r="S408" s="202"/>
      <c r="T408" s="20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7" t="s">
        <v>196</v>
      </c>
      <c r="AU408" s="197" t="s">
        <v>85</v>
      </c>
      <c r="AV408" s="13" t="s">
        <v>85</v>
      </c>
      <c r="AW408" s="13" t="s">
        <v>32</v>
      </c>
      <c r="AX408" s="13" t="s">
        <v>76</v>
      </c>
      <c r="AY408" s="197" t="s">
        <v>139</v>
      </c>
    </row>
    <row r="409" s="13" customFormat="1">
      <c r="A409" s="13"/>
      <c r="B409" s="195"/>
      <c r="C409" s="13"/>
      <c r="D409" s="196" t="s">
        <v>196</v>
      </c>
      <c r="E409" s="197" t="s">
        <v>1</v>
      </c>
      <c r="F409" s="198" t="s">
        <v>1095</v>
      </c>
      <c r="G409" s="13"/>
      <c r="H409" s="199">
        <v>3</v>
      </c>
      <c r="I409" s="200"/>
      <c r="J409" s="13"/>
      <c r="K409" s="13"/>
      <c r="L409" s="195"/>
      <c r="M409" s="201"/>
      <c r="N409" s="202"/>
      <c r="O409" s="202"/>
      <c r="P409" s="202"/>
      <c r="Q409" s="202"/>
      <c r="R409" s="202"/>
      <c r="S409" s="202"/>
      <c r="T409" s="20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7" t="s">
        <v>196</v>
      </c>
      <c r="AU409" s="197" t="s">
        <v>85</v>
      </c>
      <c r="AV409" s="13" t="s">
        <v>85</v>
      </c>
      <c r="AW409" s="13" t="s">
        <v>32</v>
      </c>
      <c r="AX409" s="13" t="s">
        <v>76</v>
      </c>
      <c r="AY409" s="197" t="s">
        <v>139</v>
      </c>
    </row>
    <row r="410" s="13" customFormat="1">
      <c r="A410" s="13"/>
      <c r="B410" s="195"/>
      <c r="C410" s="13"/>
      <c r="D410" s="196" t="s">
        <v>196</v>
      </c>
      <c r="E410" s="197" t="s">
        <v>1</v>
      </c>
      <c r="F410" s="198" t="s">
        <v>861</v>
      </c>
      <c r="G410" s="13"/>
      <c r="H410" s="199">
        <v>10</v>
      </c>
      <c r="I410" s="200"/>
      <c r="J410" s="13"/>
      <c r="K410" s="13"/>
      <c r="L410" s="195"/>
      <c r="M410" s="201"/>
      <c r="N410" s="202"/>
      <c r="O410" s="202"/>
      <c r="P410" s="202"/>
      <c r="Q410" s="202"/>
      <c r="R410" s="202"/>
      <c r="S410" s="202"/>
      <c r="T410" s="20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7" t="s">
        <v>196</v>
      </c>
      <c r="AU410" s="197" t="s">
        <v>85</v>
      </c>
      <c r="AV410" s="13" t="s">
        <v>85</v>
      </c>
      <c r="AW410" s="13" t="s">
        <v>32</v>
      </c>
      <c r="AX410" s="13" t="s">
        <v>76</v>
      </c>
      <c r="AY410" s="197" t="s">
        <v>139</v>
      </c>
    </row>
    <row r="411" s="2" customFormat="1" ht="24.15" customHeight="1">
      <c r="A411" s="35"/>
      <c r="B411" s="170"/>
      <c r="C411" s="171" t="s">
        <v>547</v>
      </c>
      <c r="D411" s="171" t="s">
        <v>140</v>
      </c>
      <c r="E411" s="172" t="s">
        <v>1096</v>
      </c>
      <c r="F411" s="173" t="s">
        <v>1097</v>
      </c>
      <c r="G411" s="174" t="s">
        <v>329</v>
      </c>
      <c r="H411" s="175">
        <v>21</v>
      </c>
      <c r="I411" s="176"/>
      <c r="J411" s="177">
        <f>ROUND(I411*H411,2)</f>
        <v>0</v>
      </c>
      <c r="K411" s="173" t="s">
        <v>194</v>
      </c>
      <c r="L411" s="36"/>
      <c r="M411" s="178" t="s">
        <v>1</v>
      </c>
      <c r="N411" s="179" t="s">
        <v>41</v>
      </c>
      <c r="O411" s="74"/>
      <c r="P411" s="180">
        <f>O411*H411</f>
        <v>0</v>
      </c>
      <c r="Q411" s="180">
        <v>0</v>
      </c>
      <c r="R411" s="180">
        <f>Q411*H411</f>
        <v>0</v>
      </c>
      <c r="S411" s="180">
        <v>0.042000000000000003</v>
      </c>
      <c r="T411" s="181">
        <f>S411*H411</f>
        <v>0.88200000000000001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2" t="s">
        <v>144</v>
      </c>
      <c r="AT411" s="182" t="s">
        <v>140</v>
      </c>
      <c r="AU411" s="182" t="s">
        <v>85</v>
      </c>
      <c r="AY411" s="16" t="s">
        <v>139</v>
      </c>
      <c r="BE411" s="183">
        <f>IF(N411="základní",J411,0)</f>
        <v>0</v>
      </c>
      <c r="BF411" s="183">
        <f>IF(N411="snížená",J411,0)</f>
        <v>0</v>
      </c>
      <c r="BG411" s="183">
        <f>IF(N411="zákl. přenesená",J411,0)</f>
        <v>0</v>
      </c>
      <c r="BH411" s="183">
        <f>IF(N411="sníž. přenesená",J411,0)</f>
        <v>0</v>
      </c>
      <c r="BI411" s="183">
        <f>IF(N411="nulová",J411,0)</f>
        <v>0</v>
      </c>
      <c r="BJ411" s="16" t="s">
        <v>83</v>
      </c>
      <c r="BK411" s="183">
        <f>ROUND(I411*H411,2)</f>
        <v>0</v>
      </c>
      <c r="BL411" s="16" t="s">
        <v>144</v>
      </c>
      <c r="BM411" s="182" t="s">
        <v>1098</v>
      </c>
    </row>
    <row r="412" s="13" customFormat="1">
      <c r="A412" s="13"/>
      <c r="B412" s="195"/>
      <c r="C412" s="13"/>
      <c r="D412" s="196" t="s">
        <v>196</v>
      </c>
      <c r="E412" s="197" t="s">
        <v>1</v>
      </c>
      <c r="F412" s="198" t="s">
        <v>1099</v>
      </c>
      <c r="G412" s="13"/>
      <c r="H412" s="199">
        <v>2.7999999999999998</v>
      </c>
      <c r="I412" s="200"/>
      <c r="J412" s="13"/>
      <c r="K412" s="13"/>
      <c r="L412" s="195"/>
      <c r="M412" s="201"/>
      <c r="N412" s="202"/>
      <c r="O412" s="202"/>
      <c r="P412" s="202"/>
      <c r="Q412" s="202"/>
      <c r="R412" s="202"/>
      <c r="S412" s="202"/>
      <c r="T412" s="20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7" t="s">
        <v>196</v>
      </c>
      <c r="AU412" s="197" t="s">
        <v>85</v>
      </c>
      <c r="AV412" s="13" t="s">
        <v>85</v>
      </c>
      <c r="AW412" s="13" t="s">
        <v>32</v>
      </c>
      <c r="AX412" s="13" t="s">
        <v>76</v>
      </c>
      <c r="AY412" s="197" t="s">
        <v>139</v>
      </c>
    </row>
    <row r="413" s="13" customFormat="1">
      <c r="A413" s="13"/>
      <c r="B413" s="195"/>
      <c r="C413" s="13"/>
      <c r="D413" s="196" t="s">
        <v>196</v>
      </c>
      <c r="E413" s="197" t="s">
        <v>1</v>
      </c>
      <c r="F413" s="198" t="s">
        <v>1100</v>
      </c>
      <c r="G413" s="13"/>
      <c r="H413" s="199">
        <v>2.7999999999999998</v>
      </c>
      <c r="I413" s="200"/>
      <c r="J413" s="13"/>
      <c r="K413" s="13"/>
      <c r="L413" s="195"/>
      <c r="M413" s="201"/>
      <c r="N413" s="202"/>
      <c r="O413" s="202"/>
      <c r="P413" s="202"/>
      <c r="Q413" s="202"/>
      <c r="R413" s="202"/>
      <c r="S413" s="202"/>
      <c r="T413" s="20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7" t="s">
        <v>196</v>
      </c>
      <c r="AU413" s="197" t="s">
        <v>85</v>
      </c>
      <c r="AV413" s="13" t="s">
        <v>85</v>
      </c>
      <c r="AW413" s="13" t="s">
        <v>32</v>
      </c>
      <c r="AX413" s="13" t="s">
        <v>76</v>
      </c>
      <c r="AY413" s="197" t="s">
        <v>139</v>
      </c>
    </row>
    <row r="414" s="13" customFormat="1">
      <c r="A414" s="13"/>
      <c r="B414" s="195"/>
      <c r="C414" s="13"/>
      <c r="D414" s="196" t="s">
        <v>196</v>
      </c>
      <c r="E414" s="197" t="s">
        <v>1</v>
      </c>
      <c r="F414" s="198" t="s">
        <v>1101</v>
      </c>
      <c r="G414" s="13"/>
      <c r="H414" s="199">
        <v>2.7999999999999998</v>
      </c>
      <c r="I414" s="200"/>
      <c r="J414" s="13"/>
      <c r="K414" s="13"/>
      <c r="L414" s="195"/>
      <c r="M414" s="201"/>
      <c r="N414" s="202"/>
      <c r="O414" s="202"/>
      <c r="P414" s="202"/>
      <c r="Q414" s="202"/>
      <c r="R414" s="202"/>
      <c r="S414" s="202"/>
      <c r="T414" s="20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7" t="s">
        <v>196</v>
      </c>
      <c r="AU414" s="197" t="s">
        <v>85</v>
      </c>
      <c r="AV414" s="13" t="s">
        <v>85</v>
      </c>
      <c r="AW414" s="13" t="s">
        <v>32</v>
      </c>
      <c r="AX414" s="13" t="s">
        <v>76</v>
      </c>
      <c r="AY414" s="197" t="s">
        <v>139</v>
      </c>
    </row>
    <row r="415" s="13" customFormat="1">
      <c r="A415" s="13"/>
      <c r="B415" s="195"/>
      <c r="C415" s="13"/>
      <c r="D415" s="196" t="s">
        <v>196</v>
      </c>
      <c r="E415" s="197" t="s">
        <v>1</v>
      </c>
      <c r="F415" s="198" t="s">
        <v>1102</v>
      </c>
      <c r="G415" s="13"/>
      <c r="H415" s="199">
        <v>3.2000000000000002</v>
      </c>
      <c r="I415" s="200"/>
      <c r="J415" s="13"/>
      <c r="K415" s="13"/>
      <c r="L415" s="195"/>
      <c r="M415" s="201"/>
      <c r="N415" s="202"/>
      <c r="O415" s="202"/>
      <c r="P415" s="202"/>
      <c r="Q415" s="202"/>
      <c r="R415" s="202"/>
      <c r="S415" s="202"/>
      <c r="T415" s="20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7" t="s">
        <v>196</v>
      </c>
      <c r="AU415" s="197" t="s">
        <v>85</v>
      </c>
      <c r="AV415" s="13" t="s">
        <v>85</v>
      </c>
      <c r="AW415" s="13" t="s">
        <v>32</v>
      </c>
      <c r="AX415" s="13" t="s">
        <v>76</v>
      </c>
      <c r="AY415" s="197" t="s">
        <v>139</v>
      </c>
    </row>
    <row r="416" s="13" customFormat="1">
      <c r="A416" s="13"/>
      <c r="B416" s="195"/>
      <c r="C416" s="13"/>
      <c r="D416" s="196" t="s">
        <v>196</v>
      </c>
      <c r="E416" s="197" t="s">
        <v>1</v>
      </c>
      <c r="F416" s="198" t="s">
        <v>835</v>
      </c>
      <c r="G416" s="13"/>
      <c r="H416" s="199">
        <v>3.7999999999999998</v>
      </c>
      <c r="I416" s="200"/>
      <c r="J416" s="13"/>
      <c r="K416" s="13"/>
      <c r="L416" s="195"/>
      <c r="M416" s="201"/>
      <c r="N416" s="202"/>
      <c r="O416" s="202"/>
      <c r="P416" s="202"/>
      <c r="Q416" s="202"/>
      <c r="R416" s="202"/>
      <c r="S416" s="202"/>
      <c r="T416" s="20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7" t="s">
        <v>196</v>
      </c>
      <c r="AU416" s="197" t="s">
        <v>85</v>
      </c>
      <c r="AV416" s="13" t="s">
        <v>85</v>
      </c>
      <c r="AW416" s="13" t="s">
        <v>32</v>
      </c>
      <c r="AX416" s="13" t="s">
        <v>76</v>
      </c>
      <c r="AY416" s="197" t="s">
        <v>139</v>
      </c>
    </row>
    <row r="417" s="13" customFormat="1">
      <c r="A417" s="13"/>
      <c r="B417" s="195"/>
      <c r="C417" s="13"/>
      <c r="D417" s="196" t="s">
        <v>196</v>
      </c>
      <c r="E417" s="197" t="s">
        <v>1</v>
      </c>
      <c r="F417" s="198" t="s">
        <v>1103</v>
      </c>
      <c r="G417" s="13"/>
      <c r="H417" s="199">
        <v>5.5999999999999996</v>
      </c>
      <c r="I417" s="200"/>
      <c r="J417" s="13"/>
      <c r="K417" s="13"/>
      <c r="L417" s="195"/>
      <c r="M417" s="201"/>
      <c r="N417" s="202"/>
      <c r="O417" s="202"/>
      <c r="P417" s="202"/>
      <c r="Q417" s="202"/>
      <c r="R417" s="202"/>
      <c r="S417" s="202"/>
      <c r="T417" s="20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7" t="s">
        <v>196</v>
      </c>
      <c r="AU417" s="197" t="s">
        <v>85</v>
      </c>
      <c r="AV417" s="13" t="s">
        <v>85</v>
      </c>
      <c r="AW417" s="13" t="s">
        <v>32</v>
      </c>
      <c r="AX417" s="13" t="s">
        <v>76</v>
      </c>
      <c r="AY417" s="197" t="s">
        <v>139</v>
      </c>
    </row>
    <row r="418" s="2" customFormat="1" ht="37.8" customHeight="1">
      <c r="A418" s="35"/>
      <c r="B418" s="170"/>
      <c r="C418" s="171" t="s">
        <v>551</v>
      </c>
      <c r="D418" s="171" t="s">
        <v>140</v>
      </c>
      <c r="E418" s="172" t="s">
        <v>1104</v>
      </c>
      <c r="F418" s="173" t="s">
        <v>1105</v>
      </c>
      <c r="G418" s="174" t="s">
        <v>234</v>
      </c>
      <c r="H418" s="175">
        <v>346.13</v>
      </c>
      <c r="I418" s="176"/>
      <c r="J418" s="177">
        <f>ROUND(I418*H418,2)</f>
        <v>0</v>
      </c>
      <c r="K418" s="173" t="s">
        <v>194</v>
      </c>
      <c r="L418" s="36"/>
      <c r="M418" s="178" t="s">
        <v>1</v>
      </c>
      <c r="N418" s="179" t="s">
        <v>41</v>
      </c>
      <c r="O418" s="74"/>
      <c r="P418" s="180">
        <f>O418*H418</f>
        <v>0</v>
      </c>
      <c r="Q418" s="180">
        <v>0</v>
      </c>
      <c r="R418" s="180">
        <f>Q418*H418</f>
        <v>0</v>
      </c>
      <c r="S418" s="180">
        <v>0.01</v>
      </c>
      <c r="T418" s="181">
        <f>S418*H418</f>
        <v>3.4613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82" t="s">
        <v>144</v>
      </c>
      <c r="AT418" s="182" t="s">
        <v>140</v>
      </c>
      <c r="AU418" s="182" t="s">
        <v>85</v>
      </c>
      <c r="AY418" s="16" t="s">
        <v>139</v>
      </c>
      <c r="BE418" s="183">
        <f>IF(N418="základní",J418,0)</f>
        <v>0</v>
      </c>
      <c r="BF418" s="183">
        <f>IF(N418="snížená",J418,0)</f>
        <v>0</v>
      </c>
      <c r="BG418" s="183">
        <f>IF(N418="zákl. přenesená",J418,0)</f>
        <v>0</v>
      </c>
      <c r="BH418" s="183">
        <f>IF(N418="sníž. přenesená",J418,0)</f>
        <v>0</v>
      </c>
      <c r="BI418" s="183">
        <f>IF(N418="nulová",J418,0)</f>
        <v>0</v>
      </c>
      <c r="BJ418" s="16" t="s">
        <v>83</v>
      </c>
      <c r="BK418" s="183">
        <f>ROUND(I418*H418,2)</f>
        <v>0</v>
      </c>
      <c r="BL418" s="16" t="s">
        <v>144</v>
      </c>
      <c r="BM418" s="182" t="s">
        <v>1106</v>
      </c>
    </row>
    <row r="419" s="13" customFormat="1">
      <c r="A419" s="13"/>
      <c r="B419" s="195"/>
      <c r="C419" s="13"/>
      <c r="D419" s="196" t="s">
        <v>196</v>
      </c>
      <c r="E419" s="197" t="s">
        <v>1</v>
      </c>
      <c r="F419" s="198" t="s">
        <v>949</v>
      </c>
      <c r="G419" s="13"/>
      <c r="H419" s="199">
        <v>140.512</v>
      </c>
      <c r="I419" s="200"/>
      <c r="J419" s="13"/>
      <c r="K419" s="13"/>
      <c r="L419" s="195"/>
      <c r="M419" s="201"/>
      <c r="N419" s="202"/>
      <c r="O419" s="202"/>
      <c r="P419" s="202"/>
      <c r="Q419" s="202"/>
      <c r="R419" s="202"/>
      <c r="S419" s="202"/>
      <c r="T419" s="20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7" t="s">
        <v>196</v>
      </c>
      <c r="AU419" s="197" t="s">
        <v>85</v>
      </c>
      <c r="AV419" s="13" t="s">
        <v>85</v>
      </c>
      <c r="AW419" s="13" t="s">
        <v>32</v>
      </c>
      <c r="AX419" s="13" t="s">
        <v>76</v>
      </c>
      <c r="AY419" s="197" t="s">
        <v>139</v>
      </c>
    </row>
    <row r="420" s="13" customFormat="1">
      <c r="A420" s="13"/>
      <c r="B420" s="195"/>
      <c r="C420" s="13"/>
      <c r="D420" s="196" t="s">
        <v>196</v>
      </c>
      <c r="E420" s="197" t="s">
        <v>1</v>
      </c>
      <c r="F420" s="198" t="s">
        <v>950</v>
      </c>
      <c r="G420" s="13"/>
      <c r="H420" s="199">
        <v>-7.2000000000000002</v>
      </c>
      <c r="I420" s="200"/>
      <c r="J420" s="13"/>
      <c r="K420" s="13"/>
      <c r="L420" s="195"/>
      <c r="M420" s="201"/>
      <c r="N420" s="202"/>
      <c r="O420" s="202"/>
      <c r="P420" s="202"/>
      <c r="Q420" s="202"/>
      <c r="R420" s="202"/>
      <c r="S420" s="202"/>
      <c r="T420" s="20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7" t="s">
        <v>196</v>
      </c>
      <c r="AU420" s="197" t="s">
        <v>85</v>
      </c>
      <c r="AV420" s="13" t="s">
        <v>85</v>
      </c>
      <c r="AW420" s="13" t="s">
        <v>32</v>
      </c>
      <c r="AX420" s="13" t="s">
        <v>76</v>
      </c>
      <c r="AY420" s="197" t="s">
        <v>139</v>
      </c>
    </row>
    <row r="421" s="13" customFormat="1">
      <c r="A421" s="13"/>
      <c r="B421" s="195"/>
      <c r="C421" s="13"/>
      <c r="D421" s="196" t="s">
        <v>196</v>
      </c>
      <c r="E421" s="197" t="s">
        <v>1</v>
      </c>
      <c r="F421" s="198" t="s">
        <v>969</v>
      </c>
      <c r="G421" s="13"/>
      <c r="H421" s="199">
        <v>89.420000000000002</v>
      </c>
      <c r="I421" s="200"/>
      <c r="J421" s="13"/>
      <c r="K421" s="13"/>
      <c r="L421" s="195"/>
      <c r="M421" s="201"/>
      <c r="N421" s="202"/>
      <c r="O421" s="202"/>
      <c r="P421" s="202"/>
      <c r="Q421" s="202"/>
      <c r="R421" s="202"/>
      <c r="S421" s="202"/>
      <c r="T421" s="20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7" t="s">
        <v>196</v>
      </c>
      <c r="AU421" s="197" t="s">
        <v>85</v>
      </c>
      <c r="AV421" s="13" t="s">
        <v>85</v>
      </c>
      <c r="AW421" s="13" t="s">
        <v>32</v>
      </c>
      <c r="AX421" s="13" t="s">
        <v>76</v>
      </c>
      <c r="AY421" s="197" t="s">
        <v>139</v>
      </c>
    </row>
    <row r="422" s="13" customFormat="1">
      <c r="A422" s="13"/>
      <c r="B422" s="195"/>
      <c r="C422" s="13"/>
      <c r="D422" s="196" t="s">
        <v>196</v>
      </c>
      <c r="E422" s="197" t="s">
        <v>1</v>
      </c>
      <c r="F422" s="198" t="s">
        <v>970</v>
      </c>
      <c r="G422" s="13"/>
      <c r="H422" s="199">
        <v>-6.4000000000000004</v>
      </c>
      <c r="I422" s="200"/>
      <c r="J422" s="13"/>
      <c r="K422" s="13"/>
      <c r="L422" s="195"/>
      <c r="M422" s="201"/>
      <c r="N422" s="202"/>
      <c r="O422" s="202"/>
      <c r="P422" s="202"/>
      <c r="Q422" s="202"/>
      <c r="R422" s="202"/>
      <c r="S422" s="202"/>
      <c r="T422" s="20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7" t="s">
        <v>196</v>
      </c>
      <c r="AU422" s="197" t="s">
        <v>85</v>
      </c>
      <c r="AV422" s="13" t="s">
        <v>85</v>
      </c>
      <c r="AW422" s="13" t="s">
        <v>32</v>
      </c>
      <c r="AX422" s="13" t="s">
        <v>76</v>
      </c>
      <c r="AY422" s="197" t="s">
        <v>139</v>
      </c>
    </row>
    <row r="423" s="13" customFormat="1">
      <c r="A423" s="13"/>
      <c r="B423" s="195"/>
      <c r="C423" s="13"/>
      <c r="D423" s="196" t="s">
        <v>196</v>
      </c>
      <c r="E423" s="197" t="s">
        <v>1</v>
      </c>
      <c r="F423" s="198" t="s">
        <v>955</v>
      </c>
      <c r="G423" s="13"/>
      <c r="H423" s="199">
        <v>-2.3650000000000002</v>
      </c>
      <c r="I423" s="200"/>
      <c r="J423" s="13"/>
      <c r="K423" s="13"/>
      <c r="L423" s="195"/>
      <c r="M423" s="201"/>
      <c r="N423" s="202"/>
      <c r="O423" s="202"/>
      <c r="P423" s="202"/>
      <c r="Q423" s="202"/>
      <c r="R423" s="202"/>
      <c r="S423" s="202"/>
      <c r="T423" s="20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7" t="s">
        <v>196</v>
      </c>
      <c r="AU423" s="197" t="s">
        <v>85</v>
      </c>
      <c r="AV423" s="13" t="s">
        <v>85</v>
      </c>
      <c r="AW423" s="13" t="s">
        <v>32</v>
      </c>
      <c r="AX423" s="13" t="s">
        <v>76</v>
      </c>
      <c r="AY423" s="197" t="s">
        <v>139</v>
      </c>
    </row>
    <row r="424" s="13" customFormat="1">
      <c r="A424" s="13"/>
      <c r="B424" s="195"/>
      <c r="C424" s="13"/>
      <c r="D424" s="196" t="s">
        <v>196</v>
      </c>
      <c r="E424" s="197" t="s">
        <v>1</v>
      </c>
      <c r="F424" s="198" t="s">
        <v>971</v>
      </c>
      <c r="G424" s="13"/>
      <c r="H424" s="199">
        <v>105.792</v>
      </c>
      <c r="I424" s="200"/>
      <c r="J424" s="13"/>
      <c r="K424" s="13"/>
      <c r="L424" s="195"/>
      <c r="M424" s="201"/>
      <c r="N424" s="202"/>
      <c r="O424" s="202"/>
      <c r="P424" s="202"/>
      <c r="Q424" s="202"/>
      <c r="R424" s="202"/>
      <c r="S424" s="202"/>
      <c r="T424" s="20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7" t="s">
        <v>196</v>
      </c>
      <c r="AU424" s="197" t="s">
        <v>85</v>
      </c>
      <c r="AV424" s="13" t="s">
        <v>85</v>
      </c>
      <c r="AW424" s="13" t="s">
        <v>32</v>
      </c>
      <c r="AX424" s="13" t="s">
        <v>76</v>
      </c>
      <c r="AY424" s="197" t="s">
        <v>139</v>
      </c>
    </row>
    <row r="425" s="13" customFormat="1">
      <c r="A425" s="13"/>
      <c r="B425" s="195"/>
      <c r="C425" s="13"/>
      <c r="D425" s="196" t="s">
        <v>196</v>
      </c>
      <c r="E425" s="197" t="s">
        <v>1</v>
      </c>
      <c r="F425" s="198" t="s">
        <v>972</v>
      </c>
      <c r="G425" s="13"/>
      <c r="H425" s="199">
        <v>-8</v>
      </c>
      <c r="I425" s="200"/>
      <c r="J425" s="13"/>
      <c r="K425" s="13"/>
      <c r="L425" s="195"/>
      <c r="M425" s="201"/>
      <c r="N425" s="202"/>
      <c r="O425" s="202"/>
      <c r="P425" s="202"/>
      <c r="Q425" s="202"/>
      <c r="R425" s="202"/>
      <c r="S425" s="202"/>
      <c r="T425" s="20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7" t="s">
        <v>196</v>
      </c>
      <c r="AU425" s="197" t="s">
        <v>85</v>
      </c>
      <c r="AV425" s="13" t="s">
        <v>85</v>
      </c>
      <c r="AW425" s="13" t="s">
        <v>32</v>
      </c>
      <c r="AX425" s="13" t="s">
        <v>76</v>
      </c>
      <c r="AY425" s="197" t="s">
        <v>139</v>
      </c>
    </row>
    <row r="426" s="13" customFormat="1">
      <c r="A426" s="13"/>
      <c r="B426" s="195"/>
      <c r="C426" s="13"/>
      <c r="D426" s="196" t="s">
        <v>196</v>
      </c>
      <c r="E426" s="197" t="s">
        <v>1</v>
      </c>
      <c r="F426" s="198" t="s">
        <v>955</v>
      </c>
      <c r="G426" s="13"/>
      <c r="H426" s="199">
        <v>-2.3650000000000002</v>
      </c>
      <c r="I426" s="200"/>
      <c r="J426" s="13"/>
      <c r="K426" s="13"/>
      <c r="L426" s="195"/>
      <c r="M426" s="201"/>
      <c r="N426" s="202"/>
      <c r="O426" s="202"/>
      <c r="P426" s="202"/>
      <c r="Q426" s="202"/>
      <c r="R426" s="202"/>
      <c r="S426" s="202"/>
      <c r="T426" s="20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7" t="s">
        <v>196</v>
      </c>
      <c r="AU426" s="197" t="s">
        <v>85</v>
      </c>
      <c r="AV426" s="13" t="s">
        <v>85</v>
      </c>
      <c r="AW426" s="13" t="s">
        <v>32</v>
      </c>
      <c r="AX426" s="13" t="s">
        <v>76</v>
      </c>
      <c r="AY426" s="197" t="s">
        <v>139</v>
      </c>
    </row>
    <row r="427" s="13" customFormat="1">
      <c r="A427" s="13"/>
      <c r="B427" s="195"/>
      <c r="C427" s="13"/>
      <c r="D427" s="196" t="s">
        <v>196</v>
      </c>
      <c r="E427" s="197" t="s">
        <v>1</v>
      </c>
      <c r="F427" s="198" t="s">
        <v>973</v>
      </c>
      <c r="G427" s="13"/>
      <c r="H427" s="199">
        <v>38.335999999999999</v>
      </c>
      <c r="I427" s="200"/>
      <c r="J427" s="13"/>
      <c r="K427" s="13"/>
      <c r="L427" s="195"/>
      <c r="M427" s="201"/>
      <c r="N427" s="202"/>
      <c r="O427" s="202"/>
      <c r="P427" s="202"/>
      <c r="Q427" s="202"/>
      <c r="R427" s="202"/>
      <c r="S427" s="202"/>
      <c r="T427" s="20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7" t="s">
        <v>196</v>
      </c>
      <c r="AU427" s="197" t="s">
        <v>85</v>
      </c>
      <c r="AV427" s="13" t="s">
        <v>85</v>
      </c>
      <c r="AW427" s="13" t="s">
        <v>32</v>
      </c>
      <c r="AX427" s="13" t="s">
        <v>76</v>
      </c>
      <c r="AY427" s="197" t="s">
        <v>139</v>
      </c>
    </row>
    <row r="428" s="13" customFormat="1">
      <c r="A428" s="13"/>
      <c r="B428" s="195"/>
      <c r="C428" s="13"/>
      <c r="D428" s="196" t="s">
        <v>196</v>
      </c>
      <c r="E428" s="197" t="s">
        <v>1</v>
      </c>
      <c r="F428" s="198" t="s">
        <v>809</v>
      </c>
      <c r="G428" s="13"/>
      <c r="H428" s="199">
        <v>-1.6000000000000001</v>
      </c>
      <c r="I428" s="200"/>
      <c r="J428" s="13"/>
      <c r="K428" s="13"/>
      <c r="L428" s="195"/>
      <c r="M428" s="201"/>
      <c r="N428" s="202"/>
      <c r="O428" s="202"/>
      <c r="P428" s="202"/>
      <c r="Q428" s="202"/>
      <c r="R428" s="202"/>
      <c r="S428" s="202"/>
      <c r="T428" s="20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7" t="s">
        <v>196</v>
      </c>
      <c r="AU428" s="197" t="s">
        <v>85</v>
      </c>
      <c r="AV428" s="13" t="s">
        <v>85</v>
      </c>
      <c r="AW428" s="13" t="s">
        <v>32</v>
      </c>
      <c r="AX428" s="13" t="s">
        <v>76</v>
      </c>
      <c r="AY428" s="197" t="s">
        <v>139</v>
      </c>
    </row>
    <row r="429" s="2" customFormat="1" ht="24.15" customHeight="1">
      <c r="A429" s="35"/>
      <c r="B429" s="170"/>
      <c r="C429" s="171" t="s">
        <v>556</v>
      </c>
      <c r="D429" s="171" t="s">
        <v>140</v>
      </c>
      <c r="E429" s="172" t="s">
        <v>1107</v>
      </c>
      <c r="F429" s="173" t="s">
        <v>1108</v>
      </c>
      <c r="G429" s="174" t="s">
        <v>234</v>
      </c>
      <c r="H429" s="175">
        <v>101.92</v>
      </c>
      <c r="I429" s="176"/>
      <c r="J429" s="177">
        <f>ROUND(I429*H429,2)</f>
        <v>0</v>
      </c>
      <c r="K429" s="173" t="s">
        <v>194</v>
      </c>
      <c r="L429" s="36"/>
      <c r="M429" s="178" t="s">
        <v>1</v>
      </c>
      <c r="N429" s="179" t="s">
        <v>41</v>
      </c>
      <c r="O429" s="74"/>
      <c r="P429" s="180">
        <f>O429*H429</f>
        <v>0</v>
      </c>
      <c r="Q429" s="180">
        <v>0</v>
      </c>
      <c r="R429" s="180">
        <f>Q429*H429</f>
        <v>0</v>
      </c>
      <c r="S429" s="180">
        <v>0.068000000000000005</v>
      </c>
      <c r="T429" s="181">
        <f>S429*H429</f>
        <v>6.9305600000000007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82" t="s">
        <v>144</v>
      </c>
      <c r="AT429" s="182" t="s">
        <v>140</v>
      </c>
      <c r="AU429" s="182" t="s">
        <v>85</v>
      </c>
      <c r="AY429" s="16" t="s">
        <v>139</v>
      </c>
      <c r="BE429" s="183">
        <f>IF(N429="základní",J429,0)</f>
        <v>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16" t="s">
        <v>83</v>
      </c>
      <c r="BK429" s="183">
        <f>ROUND(I429*H429,2)</f>
        <v>0</v>
      </c>
      <c r="BL429" s="16" t="s">
        <v>144</v>
      </c>
      <c r="BM429" s="182" t="s">
        <v>1109</v>
      </c>
    </row>
    <row r="430" s="13" customFormat="1">
      <c r="A430" s="13"/>
      <c r="B430" s="195"/>
      <c r="C430" s="13"/>
      <c r="D430" s="196" t="s">
        <v>196</v>
      </c>
      <c r="E430" s="197" t="s">
        <v>1</v>
      </c>
      <c r="F430" s="198" t="s">
        <v>931</v>
      </c>
      <c r="G430" s="13"/>
      <c r="H430" s="199">
        <v>20.175999999999998</v>
      </c>
      <c r="I430" s="200"/>
      <c r="J430" s="13"/>
      <c r="K430" s="13"/>
      <c r="L430" s="195"/>
      <c r="M430" s="201"/>
      <c r="N430" s="202"/>
      <c r="O430" s="202"/>
      <c r="P430" s="202"/>
      <c r="Q430" s="202"/>
      <c r="R430" s="202"/>
      <c r="S430" s="202"/>
      <c r="T430" s="20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7" t="s">
        <v>196</v>
      </c>
      <c r="AU430" s="197" t="s">
        <v>85</v>
      </c>
      <c r="AV430" s="13" t="s">
        <v>85</v>
      </c>
      <c r="AW430" s="13" t="s">
        <v>32</v>
      </c>
      <c r="AX430" s="13" t="s">
        <v>76</v>
      </c>
      <c r="AY430" s="197" t="s">
        <v>139</v>
      </c>
    </row>
    <row r="431" s="13" customFormat="1">
      <c r="A431" s="13"/>
      <c r="B431" s="195"/>
      <c r="C431" s="13"/>
      <c r="D431" s="196" t="s">
        <v>196</v>
      </c>
      <c r="E431" s="197" t="s">
        <v>1</v>
      </c>
      <c r="F431" s="198" t="s">
        <v>809</v>
      </c>
      <c r="G431" s="13"/>
      <c r="H431" s="199">
        <v>-1.6000000000000001</v>
      </c>
      <c r="I431" s="200"/>
      <c r="J431" s="13"/>
      <c r="K431" s="13"/>
      <c r="L431" s="195"/>
      <c r="M431" s="201"/>
      <c r="N431" s="202"/>
      <c r="O431" s="202"/>
      <c r="P431" s="202"/>
      <c r="Q431" s="202"/>
      <c r="R431" s="202"/>
      <c r="S431" s="202"/>
      <c r="T431" s="20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7" t="s">
        <v>196</v>
      </c>
      <c r="AU431" s="197" t="s">
        <v>85</v>
      </c>
      <c r="AV431" s="13" t="s">
        <v>85</v>
      </c>
      <c r="AW431" s="13" t="s">
        <v>32</v>
      </c>
      <c r="AX431" s="13" t="s">
        <v>76</v>
      </c>
      <c r="AY431" s="197" t="s">
        <v>139</v>
      </c>
    </row>
    <row r="432" s="13" customFormat="1">
      <c r="A432" s="13"/>
      <c r="B432" s="195"/>
      <c r="C432" s="13"/>
      <c r="D432" s="196" t="s">
        <v>196</v>
      </c>
      <c r="E432" s="197" t="s">
        <v>1</v>
      </c>
      <c r="F432" s="198" t="s">
        <v>932</v>
      </c>
      <c r="G432" s="13"/>
      <c r="H432" s="199">
        <v>-2.3999999999999999</v>
      </c>
      <c r="I432" s="200"/>
      <c r="J432" s="13"/>
      <c r="K432" s="13"/>
      <c r="L432" s="195"/>
      <c r="M432" s="201"/>
      <c r="N432" s="202"/>
      <c r="O432" s="202"/>
      <c r="P432" s="202"/>
      <c r="Q432" s="202"/>
      <c r="R432" s="202"/>
      <c r="S432" s="202"/>
      <c r="T432" s="20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7" t="s">
        <v>196</v>
      </c>
      <c r="AU432" s="197" t="s">
        <v>85</v>
      </c>
      <c r="AV432" s="13" t="s">
        <v>85</v>
      </c>
      <c r="AW432" s="13" t="s">
        <v>32</v>
      </c>
      <c r="AX432" s="13" t="s">
        <v>76</v>
      </c>
      <c r="AY432" s="197" t="s">
        <v>139</v>
      </c>
    </row>
    <row r="433" s="13" customFormat="1">
      <c r="A433" s="13"/>
      <c r="B433" s="195"/>
      <c r="C433" s="13"/>
      <c r="D433" s="196" t="s">
        <v>196</v>
      </c>
      <c r="E433" s="197" t="s">
        <v>1</v>
      </c>
      <c r="F433" s="198" t="s">
        <v>933</v>
      </c>
      <c r="G433" s="13"/>
      <c r="H433" s="199">
        <v>11.16</v>
      </c>
      <c r="I433" s="200"/>
      <c r="J433" s="13"/>
      <c r="K433" s="13"/>
      <c r="L433" s="195"/>
      <c r="M433" s="201"/>
      <c r="N433" s="202"/>
      <c r="O433" s="202"/>
      <c r="P433" s="202"/>
      <c r="Q433" s="202"/>
      <c r="R433" s="202"/>
      <c r="S433" s="202"/>
      <c r="T433" s="20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7" t="s">
        <v>196</v>
      </c>
      <c r="AU433" s="197" t="s">
        <v>85</v>
      </c>
      <c r="AV433" s="13" t="s">
        <v>85</v>
      </c>
      <c r="AW433" s="13" t="s">
        <v>32</v>
      </c>
      <c r="AX433" s="13" t="s">
        <v>76</v>
      </c>
      <c r="AY433" s="197" t="s">
        <v>139</v>
      </c>
    </row>
    <row r="434" s="13" customFormat="1">
      <c r="A434" s="13"/>
      <c r="B434" s="195"/>
      <c r="C434" s="13"/>
      <c r="D434" s="196" t="s">
        <v>196</v>
      </c>
      <c r="E434" s="197" t="s">
        <v>1</v>
      </c>
      <c r="F434" s="198" t="s">
        <v>934</v>
      </c>
      <c r="G434" s="13"/>
      <c r="H434" s="199">
        <v>-1.2</v>
      </c>
      <c r="I434" s="200"/>
      <c r="J434" s="13"/>
      <c r="K434" s="13"/>
      <c r="L434" s="195"/>
      <c r="M434" s="201"/>
      <c r="N434" s="202"/>
      <c r="O434" s="202"/>
      <c r="P434" s="202"/>
      <c r="Q434" s="202"/>
      <c r="R434" s="202"/>
      <c r="S434" s="202"/>
      <c r="T434" s="20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7" t="s">
        <v>196</v>
      </c>
      <c r="AU434" s="197" t="s">
        <v>85</v>
      </c>
      <c r="AV434" s="13" t="s">
        <v>85</v>
      </c>
      <c r="AW434" s="13" t="s">
        <v>32</v>
      </c>
      <c r="AX434" s="13" t="s">
        <v>76</v>
      </c>
      <c r="AY434" s="197" t="s">
        <v>139</v>
      </c>
    </row>
    <row r="435" s="13" customFormat="1">
      <c r="A435" s="13"/>
      <c r="B435" s="195"/>
      <c r="C435" s="13"/>
      <c r="D435" s="196" t="s">
        <v>196</v>
      </c>
      <c r="E435" s="197" t="s">
        <v>1</v>
      </c>
      <c r="F435" s="198" t="s">
        <v>935</v>
      </c>
      <c r="G435" s="13"/>
      <c r="H435" s="199">
        <v>10.48</v>
      </c>
      <c r="I435" s="200"/>
      <c r="J435" s="13"/>
      <c r="K435" s="13"/>
      <c r="L435" s="195"/>
      <c r="M435" s="201"/>
      <c r="N435" s="202"/>
      <c r="O435" s="202"/>
      <c r="P435" s="202"/>
      <c r="Q435" s="202"/>
      <c r="R435" s="202"/>
      <c r="S435" s="202"/>
      <c r="T435" s="20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7" t="s">
        <v>196</v>
      </c>
      <c r="AU435" s="197" t="s">
        <v>85</v>
      </c>
      <c r="AV435" s="13" t="s">
        <v>85</v>
      </c>
      <c r="AW435" s="13" t="s">
        <v>32</v>
      </c>
      <c r="AX435" s="13" t="s">
        <v>76</v>
      </c>
      <c r="AY435" s="197" t="s">
        <v>139</v>
      </c>
    </row>
    <row r="436" s="13" customFormat="1">
      <c r="A436" s="13"/>
      <c r="B436" s="195"/>
      <c r="C436" s="13"/>
      <c r="D436" s="196" t="s">
        <v>196</v>
      </c>
      <c r="E436" s="197" t="s">
        <v>1</v>
      </c>
      <c r="F436" s="198" t="s">
        <v>934</v>
      </c>
      <c r="G436" s="13"/>
      <c r="H436" s="199">
        <v>-1.2</v>
      </c>
      <c r="I436" s="200"/>
      <c r="J436" s="13"/>
      <c r="K436" s="13"/>
      <c r="L436" s="195"/>
      <c r="M436" s="201"/>
      <c r="N436" s="202"/>
      <c r="O436" s="202"/>
      <c r="P436" s="202"/>
      <c r="Q436" s="202"/>
      <c r="R436" s="202"/>
      <c r="S436" s="202"/>
      <c r="T436" s="20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7" t="s">
        <v>196</v>
      </c>
      <c r="AU436" s="197" t="s">
        <v>85</v>
      </c>
      <c r="AV436" s="13" t="s">
        <v>85</v>
      </c>
      <c r="AW436" s="13" t="s">
        <v>32</v>
      </c>
      <c r="AX436" s="13" t="s">
        <v>76</v>
      </c>
      <c r="AY436" s="197" t="s">
        <v>139</v>
      </c>
    </row>
    <row r="437" s="13" customFormat="1">
      <c r="A437" s="13"/>
      <c r="B437" s="195"/>
      <c r="C437" s="13"/>
      <c r="D437" s="196" t="s">
        <v>196</v>
      </c>
      <c r="E437" s="197" t="s">
        <v>1</v>
      </c>
      <c r="F437" s="198" t="s">
        <v>1110</v>
      </c>
      <c r="G437" s="13"/>
      <c r="H437" s="199">
        <v>20.736000000000001</v>
      </c>
      <c r="I437" s="200"/>
      <c r="J437" s="13"/>
      <c r="K437" s="13"/>
      <c r="L437" s="195"/>
      <c r="M437" s="201"/>
      <c r="N437" s="202"/>
      <c r="O437" s="202"/>
      <c r="P437" s="202"/>
      <c r="Q437" s="202"/>
      <c r="R437" s="202"/>
      <c r="S437" s="202"/>
      <c r="T437" s="20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97" t="s">
        <v>196</v>
      </c>
      <c r="AU437" s="197" t="s">
        <v>85</v>
      </c>
      <c r="AV437" s="13" t="s">
        <v>85</v>
      </c>
      <c r="AW437" s="13" t="s">
        <v>32</v>
      </c>
      <c r="AX437" s="13" t="s">
        <v>76</v>
      </c>
      <c r="AY437" s="197" t="s">
        <v>139</v>
      </c>
    </row>
    <row r="438" s="13" customFormat="1">
      <c r="A438" s="13"/>
      <c r="B438" s="195"/>
      <c r="C438" s="13"/>
      <c r="D438" s="196" t="s">
        <v>196</v>
      </c>
      <c r="E438" s="197" t="s">
        <v>1</v>
      </c>
      <c r="F438" s="198" t="s">
        <v>937</v>
      </c>
      <c r="G438" s="13"/>
      <c r="H438" s="199">
        <v>20.332000000000001</v>
      </c>
      <c r="I438" s="200"/>
      <c r="J438" s="13"/>
      <c r="K438" s="13"/>
      <c r="L438" s="195"/>
      <c r="M438" s="201"/>
      <c r="N438" s="202"/>
      <c r="O438" s="202"/>
      <c r="P438" s="202"/>
      <c r="Q438" s="202"/>
      <c r="R438" s="202"/>
      <c r="S438" s="202"/>
      <c r="T438" s="20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7" t="s">
        <v>196</v>
      </c>
      <c r="AU438" s="197" t="s">
        <v>85</v>
      </c>
      <c r="AV438" s="13" t="s">
        <v>85</v>
      </c>
      <c r="AW438" s="13" t="s">
        <v>32</v>
      </c>
      <c r="AX438" s="13" t="s">
        <v>76</v>
      </c>
      <c r="AY438" s="197" t="s">
        <v>139</v>
      </c>
    </row>
    <row r="439" s="13" customFormat="1">
      <c r="A439" s="13"/>
      <c r="B439" s="195"/>
      <c r="C439" s="13"/>
      <c r="D439" s="196" t="s">
        <v>196</v>
      </c>
      <c r="E439" s="197" t="s">
        <v>1</v>
      </c>
      <c r="F439" s="198" t="s">
        <v>938</v>
      </c>
      <c r="G439" s="13"/>
      <c r="H439" s="199">
        <v>-1.3999999999999999</v>
      </c>
      <c r="I439" s="200"/>
      <c r="J439" s="13"/>
      <c r="K439" s="13"/>
      <c r="L439" s="195"/>
      <c r="M439" s="201"/>
      <c r="N439" s="202"/>
      <c r="O439" s="202"/>
      <c r="P439" s="202"/>
      <c r="Q439" s="202"/>
      <c r="R439" s="202"/>
      <c r="S439" s="202"/>
      <c r="T439" s="20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7" t="s">
        <v>196</v>
      </c>
      <c r="AU439" s="197" t="s">
        <v>85</v>
      </c>
      <c r="AV439" s="13" t="s">
        <v>85</v>
      </c>
      <c r="AW439" s="13" t="s">
        <v>32</v>
      </c>
      <c r="AX439" s="13" t="s">
        <v>76</v>
      </c>
      <c r="AY439" s="197" t="s">
        <v>139</v>
      </c>
    </row>
    <row r="440" s="13" customFormat="1">
      <c r="A440" s="13"/>
      <c r="B440" s="195"/>
      <c r="C440" s="13"/>
      <c r="D440" s="196" t="s">
        <v>196</v>
      </c>
      <c r="E440" s="197" t="s">
        <v>1</v>
      </c>
      <c r="F440" s="198" t="s">
        <v>809</v>
      </c>
      <c r="G440" s="13"/>
      <c r="H440" s="199">
        <v>-1.6000000000000001</v>
      </c>
      <c r="I440" s="200"/>
      <c r="J440" s="13"/>
      <c r="K440" s="13"/>
      <c r="L440" s="195"/>
      <c r="M440" s="201"/>
      <c r="N440" s="202"/>
      <c r="O440" s="202"/>
      <c r="P440" s="202"/>
      <c r="Q440" s="202"/>
      <c r="R440" s="202"/>
      <c r="S440" s="202"/>
      <c r="T440" s="20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97" t="s">
        <v>196</v>
      </c>
      <c r="AU440" s="197" t="s">
        <v>85</v>
      </c>
      <c r="AV440" s="13" t="s">
        <v>85</v>
      </c>
      <c r="AW440" s="13" t="s">
        <v>32</v>
      </c>
      <c r="AX440" s="13" t="s">
        <v>76</v>
      </c>
      <c r="AY440" s="197" t="s">
        <v>139</v>
      </c>
    </row>
    <row r="441" s="13" customFormat="1">
      <c r="A441" s="13"/>
      <c r="B441" s="195"/>
      <c r="C441" s="13"/>
      <c r="D441" s="196" t="s">
        <v>196</v>
      </c>
      <c r="E441" s="197" t="s">
        <v>1</v>
      </c>
      <c r="F441" s="198" t="s">
        <v>939</v>
      </c>
      <c r="G441" s="13"/>
      <c r="H441" s="199">
        <v>15.859999999999999</v>
      </c>
      <c r="I441" s="200"/>
      <c r="J441" s="13"/>
      <c r="K441" s="13"/>
      <c r="L441" s="195"/>
      <c r="M441" s="201"/>
      <c r="N441" s="202"/>
      <c r="O441" s="202"/>
      <c r="P441" s="202"/>
      <c r="Q441" s="202"/>
      <c r="R441" s="202"/>
      <c r="S441" s="202"/>
      <c r="T441" s="20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7" t="s">
        <v>196</v>
      </c>
      <c r="AU441" s="197" t="s">
        <v>85</v>
      </c>
      <c r="AV441" s="13" t="s">
        <v>85</v>
      </c>
      <c r="AW441" s="13" t="s">
        <v>32</v>
      </c>
      <c r="AX441" s="13" t="s">
        <v>76</v>
      </c>
      <c r="AY441" s="197" t="s">
        <v>139</v>
      </c>
    </row>
    <row r="442" s="13" customFormat="1">
      <c r="A442" s="13"/>
      <c r="B442" s="195"/>
      <c r="C442" s="13"/>
      <c r="D442" s="196" t="s">
        <v>196</v>
      </c>
      <c r="E442" s="197" t="s">
        <v>1</v>
      </c>
      <c r="F442" s="198" t="s">
        <v>934</v>
      </c>
      <c r="G442" s="13"/>
      <c r="H442" s="199">
        <v>-1.2</v>
      </c>
      <c r="I442" s="200"/>
      <c r="J442" s="13"/>
      <c r="K442" s="13"/>
      <c r="L442" s="195"/>
      <c r="M442" s="201"/>
      <c r="N442" s="202"/>
      <c r="O442" s="202"/>
      <c r="P442" s="202"/>
      <c r="Q442" s="202"/>
      <c r="R442" s="202"/>
      <c r="S442" s="202"/>
      <c r="T442" s="20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7" t="s">
        <v>196</v>
      </c>
      <c r="AU442" s="197" t="s">
        <v>85</v>
      </c>
      <c r="AV442" s="13" t="s">
        <v>85</v>
      </c>
      <c r="AW442" s="13" t="s">
        <v>32</v>
      </c>
      <c r="AX442" s="13" t="s">
        <v>76</v>
      </c>
      <c r="AY442" s="197" t="s">
        <v>139</v>
      </c>
    </row>
    <row r="443" s="13" customFormat="1">
      <c r="A443" s="13"/>
      <c r="B443" s="195"/>
      <c r="C443" s="13"/>
      <c r="D443" s="196" t="s">
        <v>196</v>
      </c>
      <c r="E443" s="197" t="s">
        <v>1</v>
      </c>
      <c r="F443" s="198" t="s">
        <v>940</v>
      </c>
      <c r="G443" s="13"/>
      <c r="H443" s="199">
        <v>14.976000000000001</v>
      </c>
      <c r="I443" s="200"/>
      <c r="J443" s="13"/>
      <c r="K443" s="13"/>
      <c r="L443" s="195"/>
      <c r="M443" s="201"/>
      <c r="N443" s="202"/>
      <c r="O443" s="202"/>
      <c r="P443" s="202"/>
      <c r="Q443" s="202"/>
      <c r="R443" s="202"/>
      <c r="S443" s="202"/>
      <c r="T443" s="20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7" t="s">
        <v>196</v>
      </c>
      <c r="AU443" s="197" t="s">
        <v>85</v>
      </c>
      <c r="AV443" s="13" t="s">
        <v>85</v>
      </c>
      <c r="AW443" s="13" t="s">
        <v>32</v>
      </c>
      <c r="AX443" s="13" t="s">
        <v>76</v>
      </c>
      <c r="AY443" s="197" t="s">
        <v>139</v>
      </c>
    </row>
    <row r="444" s="13" customFormat="1">
      <c r="A444" s="13"/>
      <c r="B444" s="195"/>
      <c r="C444" s="13"/>
      <c r="D444" s="196" t="s">
        <v>196</v>
      </c>
      <c r="E444" s="197" t="s">
        <v>1</v>
      </c>
      <c r="F444" s="198" t="s">
        <v>934</v>
      </c>
      <c r="G444" s="13"/>
      <c r="H444" s="199">
        <v>-1.2</v>
      </c>
      <c r="I444" s="200"/>
      <c r="J444" s="13"/>
      <c r="K444" s="13"/>
      <c r="L444" s="195"/>
      <c r="M444" s="201"/>
      <c r="N444" s="202"/>
      <c r="O444" s="202"/>
      <c r="P444" s="202"/>
      <c r="Q444" s="202"/>
      <c r="R444" s="202"/>
      <c r="S444" s="202"/>
      <c r="T444" s="20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7" t="s">
        <v>196</v>
      </c>
      <c r="AU444" s="197" t="s">
        <v>85</v>
      </c>
      <c r="AV444" s="13" t="s">
        <v>85</v>
      </c>
      <c r="AW444" s="13" t="s">
        <v>32</v>
      </c>
      <c r="AX444" s="13" t="s">
        <v>76</v>
      </c>
      <c r="AY444" s="197" t="s">
        <v>139</v>
      </c>
    </row>
    <row r="445" s="11" customFormat="1" ht="22.8" customHeight="1">
      <c r="A445" s="11"/>
      <c r="B445" s="159"/>
      <c r="C445" s="11"/>
      <c r="D445" s="160" t="s">
        <v>75</v>
      </c>
      <c r="E445" s="193" t="s">
        <v>1111</v>
      </c>
      <c r="F445" s="193" t="s">
        <v>1112</v>
      </c>
      <c r="G445" s="11"/>
      <c r="H445" s="11"/>
      <c r="I445" s="162"/>
      <c r="J445" s="194">
        <f>BK445</f>
        <v>0</v>
      </c>
      <c r="K445" s="11"/>
      <c r="L445" s="159"/>
      <c r="M445" s="164"/>
      <c r="N445" s="165"/>
      <c r="O445" s="165"/>
      <c r="P445" s="166">
        <f>SUM(P446:P451)</f>
        <v>0</v>
      </c>
      <c r="Q445" s="165"/>
      <c r="R445" s="166">
        <f>SUM(R446:R451)</f>
        <v>0</v>
      </c>
      <c r="S445" s="165"/>
      <c r="T445" s="167">
        <f>SUM(T446:T451)</f>
        <v>0</v>
      </c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R445" s="160" t="s">
        <v>83</v>
      </c>
      <c r="AT445" s="168" t="s">
        <v>75</v>
      </c>
      <c r="AU445" s="168" t="s">
        <v>83</v>
      </c>
      <c r="AY445" s="160" t="s">
        <v>139</v>
      </c>
      <c r="BK445" s="169">
        <f>SUM(BK446:BK451)</f>
        <v>0</v>
      </c>
    </row>
    <row r="446" s="2" customFormat="1" ht="24.15" customHeight="1">
      <c r="A446" s="35"/>
      <c r="B446" s="170"/>
      <c r="C446" s="171" t="s">
        <v>560</v>
      </c>
      <c r="D446" s="171" t="s">
        <v>140</v>
      </c>
      <c r="E446" s="172" t="s">
        <v>1113</v>
      </c>
      <c r="F446" s="173" t="s">
        <v>1114</v>
      </c>
      <c r="G446" s="174" t="s">
        <v>219</v>
      </c>
      <c r="H446" s="175">
        <v>46.213999999999999</v>
      </c>
      <c r="I446" s="176"/>
      <c r="J446" s="177">
        <f>ROUND(I446*H446,2)</f>
        <v>0</v>
      </c>
      <c r="K446" s="173" t="s">
        <v>194</v>
      </c>
      <c r="L446" s="36"/>
      <c r="M446" s="178" t="s">
        <v>1</v>
      </c>
      <c r="N446" s="179" t="s">
        <v>41</v>
      </c>
      <c r="O446" s="74"/>
      <c r="P446" s="180">
        <f>O446*H446</f>
        <v>0</v>
      </c>
      <c r="Q446" s="180">
        <v>0</v>
      </c>
      <c r="R446" s="180">
        <f>Q446*H446</f>
        <v>0</v>
      </c>
      <c r="S446" s="180">
        <v>0</v>
      </c>
      <c r="T446" s="181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82" t="s">
        <v>144</v>
      </c>
      <c r="AT446" s="182" t="s">
        <v>140</v>
      </c>
      <c r="AU446" s="182" t="s">
        <v>85</v>
      </c>
      <c r="AY446" s="16" t="s">
        <v>139</v>
      </c>
      <c r="BE446" s="183">
        <f>IF(N446="základní",J446,0)</f>
        <v>0</v>
      </c>
      <c r="BF446" s="183">
        <f>IF(N446="snížená",J446,0)</f>
        <v>0</v>
      </c>
      <c r="BG446" s="183">
        <f>IF(N446="zákl. přenesená",J446,0)</f>
        <v>0</v>
      </c>
      <c r="BH446" s="183">
        <f>IF(N446="sníž. přenesená",J446,0)</f>
        <v>0</v>
      </c>
      <c r="BI446" s="183">
        <f>IF(N446="nulová",J446,0)</f>
        <v>0</v>
      </c>
      <c r="BJ446" s="16" t="s">
        <v>83</v>
      </c>
      <c r="BK446" s="183">
        <f>ROUND(I446*H446,2)</f>
        <v>0</v>
      </c>
      <c r="BL446" s="16" t="s">
        <v>144</v>
      </c>
      <c r="BM446" s="182" t="s">
        <v>1115</v>
      </c>
    </row>
    <row r="447" s="2" customFormat="1" ht="24.15" customHeight="1">
      <c r="A447" s="35"/>
      <c r="B447" s="170"/>
      <c r="C447" s="171" t="s">
        <v>565</v>
      </c>
      <c r="D447" s="171" t="s">
        <v>140</v>
      </c>
      <c r="E447" s="172" t="s">
        <v>1116</v>
      </c>
      <c r="F447" s="173" t="s">
        <v>1117</v>
      </c>
      <c r="G447" s="174" t="s">
        <v>219</v>
      </c>
      <c r="H447" s="175">
        <v>46.213999999999999</v>
      </c>
      <c r="I447" s="176"/>
      <c r="J447" s="177">
        <f>ROUND(I447*H447,2)</f>
        <v>0</v>
      </c>
      <c r="K447" s="173" t="s">
        <v>194</v>
      </c>
      <c r="L447" s="36"/>
      <c r="M447" s="178" t="s">
        <v>1</v>
      </c>
      <c r="N447" s="179" t="s">
        <v>41</v>
      </c>
      <c r="O447" s="74"/>
      <c r="P447" s="180">
        <f>O447*H447</f>
        <v>0</v>
      </c>
      <c r="Q447" s="180">
        <v>0</v>
      </c>
      <c r="R447" s="180">
        <f>Q447*H447</f>
        <v>0</v>
      </c>
      <c r="S447" s="180">
        <v>0</v>
      </c>
      <c r="T447" s="181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2" t="s">
        <v>144</v>
      </c>
      <c r="AT447" s="182" t="s">
        <v>140</v>
      </c>
      <c r="AU447" s="182" t="s">
        <v>85</v>
      </c>
      <c r="AY447" s="16" t="s">
        <v>139</v>
      </c>
      <c r="BE447" s="183">
        <f>IF(N447="základní",J447,0)</f>
        <v>0</v>
      </c>
      <c r="BF447" s="183">
        <f>IF(N447="snížená",J447,0)</f>
        <v>0</v>
      </c>
      <c r="BG447" s="183">
        <f>IF(N447="zákl. přenesená",J447,0)</f>
        <v>0</v>
      </c>
      <c r="BH447" s="183">
        <f>IF(N447="sníž. přenesená",J447,0)</f>
        <v>0</v>
      </c>
      <c r="BI447" s="183">
        <f>IF(N447="nulová",J447,0)</f>
        <v>0</v>
      </c>
      <c r="BJ447" s="16" t="s">
        <v>83</v>
      </c>
      <c r="BK447" s="183">
        <f>ROUND(I447*H447,2)</f>
        <v>0</v>
      </c>
      <c r="BL447" s="16" t="s">
        <v>144</v>
      </c>
      <c r="BM447" s="182" t="s">
        <v>1118</v>
      </c>
    </row>
    <row r="448" s="2" customFormat="1" ht="24.15" customHeight="1">
      <c r="A448" s="35"/>
      <c r="B448" s="170"/>
      <c r="C448" s="171" t="s">
        <v>570</v>
      </c>
      <c r="D448" s="171" t="s">
        <v>140</v>
      </c>
      <c r="E448" s="172" t="s">
        <v>1119</v>
      </c>
      <c r="F448" s="173" t="s">
        <v>1120</v>
      </c>
      <c r="G448" s="174" t="s">
        <v>219</v>
      </c>
      <c r="H448" s="175">
        <v>415.92599999999999</v>
      </c>
      <c r="I448" s="176"/>
      <c r="J448" s="177">
        <f>ROUND(I448*H448,2)</f>
        <v>0</v>
      </c>
      <c r="K448" s="173" t="s">
        <v>194</v>
      </c>
      <c r="L448" s="36"/>
      <c r="M448" s="178" t="s">
        <v>1</v>
      </c>
      <c r="N448" s="179" t="s">
        <v>41</v>
      </c>
      <c r="O448" s="74"/>
      <c r="P448" s="180">
        <f>O448*H448</f>
        <v>0</v>
      </c>
      <c r="Q448" s="180">
        <v>0</v>
      </c>
      <c r="R448" s="180">
        <f>Q448*H448</f>
        <v>0</v>
      </c>
      <c r="S448" s="180">
        <v>0</v>
      </c>
      <c r="T448" s="181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82" t="s">
        <v>144</v>
      </c>
      <c r="AT448" s="182" t="s">
        <v>140</v>
      </c>
      <c r="AU448" s="182" t="s">
        <v>85</v>
      </c>
      <c r="AY448" s="16" t="s">
        <v>139</v>
      </c>
      <c r="BE448" s="183">
        <f>IF(N448="základní",J448,0)</f>
        <v>0</v>
      </c>
      <c r="BF448" s="183">
        <f>IF(N448="snížená",J448,0)</f>
        <v>0</v>
      </c>
      <c r="BG448" s="183">
        <f>IF(N448="zákl. přenesená",J448,0)</f>
        <v>0</v>
      </c>
      <c r="BH448" s="183">
        <f>IF(N448="sníž. přenesená",J448,0)</f>
        <v>0</v>
      </c>
      <c r="BI448" s="183">
        <f>IF(N448="nulová",J448,0)</f>
        <v>0</v>
      </c>
      <c r="BJ448" s="16" t="s">
        <v>83</v>
      </c>
      <c r="BK448" s="183">
        <f>ROUND(I448*H448,2)</f>
        <v>0</v>
      </c>
      <c r="BL448" s="16" t="s">
        <v>144</v>
      </c>
      <c r="BM448" s="182" t="s">
        <v>1121</v>
      </c>
    </row>
    <row r="449" s="13" customFormat="1">
      <c r="A449" s="13"/>
      <c r="B449" s="195"/>
      <c r="C449" s="13"/>
      <c r="D449" s="196" t="s">
        <v>196</v>
      </c>
      <c r="E449" s="13"/>
      <c r="F449" s="198" t="s">
        <v>1122</v>
      </c>
      <c r="G449" s="13"/>
      <c r="H449" s="199">
        <v>415.92599999999999</v>
      </c>
      <c r="I449" s="200"/>
      <c r="J449" s="13"/>
      <c r="K449" s="13"/>
      <c r="L449" s="195"/>
      <c r="M449" s="201"/>
      <c r="N449" s="202"/>
      <c r="O449" s="202"/>
      <c r="P449" s="202"/>
      <c r="Q449" s="202"/>
      <c r="R449" s="202"/>
      <c r="S449" s="202"/>
      <c r="T449" s="20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7" t="s">
        <v>196</v>
      </c>
      <c r="AU449" s="197" t="s">
        <v>85</v>
      </c>
      <c r="AV449" s="13" t="s">
        <v>85</v>
      </c>
      <c r="AW449" s="13" t="s">
        <v>3</v>
      </c>
      <c r="AX449" s="13" t="s">
        <v>83</v>
      </c>
      <c r="AY449" s="197" t="s">
        <v>139</v>
      </c>
    </row>
    <row r="450" s="2" customFormat="1" ht="33" customHeight="1">
      <c r="A450" s="35"/>
      <c r="B450" s="170"/>
      <c r="C450" s="171" t="s">
        <v>575</v>
      </c>
      <c r="D450" s="171" t="s">
        <v>140</v>
      </c>
      <c r="E450" s="172" t="s">
        <v>1123</v>
      </c>
      <c r="F450" s="173" t="s">
        <v>1124</v>
      </c>
      <c r="G450" s="174" t="s">
        <v>219</v>
      </c>
      <c r="H450" s="175">
        <v>36.213999999999999</v>
      </c>
      <c r="I450" s="176"/>
      <c r="J450" s="177">
        <f>ROUND(I450*H450,2)</f>
        <v>0</v>
      </c>
      <c r="K450" s="173" t="s">
        <v>194</v>
      </c>
      <c r="L450" s="36"/>
      <c r="M450" s="178" t="s">
        <v>1</v>
      </c>
      <c r="N450" s="179" t="s">
        <v>41</v>
      </c>
      <c r="O450" s="74"/>
      <c r="P450" s="180">
        <f>O450*H450</f>
        <v>0</v>
      </c>
      <c r="Q450" s="180">
        <v>0</v>
      </c>
      <c r="R450" s="180">
        <f>Q450*H450</f>
        <v>0</v>
      </c>
      <c r="S450" s="180">
        <v>0</v>
      </c>
      <c r="T450" s="181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2" t="s">
        <v>144</v>
      </c>
      <c r="AT450" s="182" t="s">
        <v>140</v>
      </c>
      <c r="AU450" s="182" t="s">
        <v>85</v>
      </c>
      <c r="AY450" s="16" t="s">
        <v>139</v>
      </c>
      <c r="BE450" s="183">
        <f>IF(N450="základní",J450,0)</f>
        <v>0</v>
      </c>
      <c r="BF450" s="183">
        <f>IF(N450="snížená",J450,0)</f>
        <v>0</v>
      </c>
      <c r="BG450" s="183">
        <f>IF(N450="zákl. přenesená",J450,0)</f>
        <v>0</v>
      </c>
      <c r="BH450" s="183">
        <f>IF(N450="sníž. přenesená",J450,0)</f>
        <v>0</v>
      </c>
      <c r="BI450" s="183">
        <f>IF(N450="nulová",J450,0)</f>
        <v>0</v>
      </c>
      <c r="BJ450" s="16" t="s">
        <v>83</v>
      </c>
      <c r="BK450" s="183">
        <f>ROUND(I450*H450,2)</f>
        <v>0</v>
      </c>
      <c r="BL450" s="16" t="s">
        <v>144</v>
      </c>
      <c r="BM450" s="182" t="s">
        <v>1125</v>
      </c>
    </row>
    <row r="451" s="2" customFormat="1" ht="44.25" customHeight="1">
      <c r="A451" s="35"/>
      <c r="B451" s="170"/>
      <c r="C451" s="171" t="s">
        <v>581</v>
      </c>
      <c r="D451" s="171" t="s">
        <v>140</v>
      </c>
      <c r="E451" s="172" t="s">
        <v>1126</v>
      </c>
      <c r="F451" s="173" t="s">
        <v>1127</v>
      </c>
      <c r="G451" s="174" t="s">
        <v>219</v>
      </c>
      <c r="H451" s="175">
        <v>10</v>
      </c>
      <c r="I451" s="176"/>
      <c r="J451" s="177">
        <f>ROUND(I451*H451,2)</f>
        <v>0</v>
      </c>
      <c r="K451" s="173" t="s">
        <v>194</v>
      </c>
      <c r="L451" s="36"/>
      <c r="M451" s="178" t="s">
        <v>1</v>
      </c>
      <c r="N451" s="179" t="s">
        <v>41</v>
      </c>
      <c r="O451" s="74"/>
      <c r="P451" s="180">
        <f>O451*H451</f>
        <v>0</v>
      </c>
      <c r="Q451" s="180">
        <v>0</v>
      </c>
      <c r="R451" s="180">
        <f>Q451*H451</f>
        <v>0</v>
      </c>
      <c r="S451" s="180">
        <v>0</v>
      </c>
      <c r="T451" s="181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2" t="s">
        <v>144</v>
      </c>
      <c r="AT451" s="182" t="s">
        <v>140</v>
      </c>
      <c r="AU451" s="182" t="s">
        <v>85</v>
      </c>
      <c r="AY451" s="16" t="s">
        <v>139</v>
      </c>
      <c r="BE451" s="183">
        <f>IF(N451="základní",J451,0)</f>
        <v>0</v>
      </c>
      <c r="BF451" s="183">
        <f>IF(N451="snížená",J451,0)</f>
        <v>0</v>
      </c>
      <c r="BG451" s="183">
        <f>IF(N451="zákl. přenesená",J451,0)</f>
        <v>0</v>
      </c>
      <c r="BH451" s="183">
        <f>IF(N451="sníž. přenesená",J451,0)</f>
        <v>0</v>
      </c>
      <c r="BI451" s="183">
        <f>IF(N451="nulová",J451,0)</f>
        <v>0</v>
      </c>
      <c r="BJ451" s="16" t="s">
        <v>83</v>
      </c>
      <c r="BK451" s="183">
        <f>ROUND(I451*H451,2)</f>
        <v>0</v>
      </c>
      <c r="BL451" s="16" t="s">
        <v>144</v>
      </c>
      <c r="BM451" s="182" t="s">
        <v>1128</v>
      </c>
    </row>
    <row r="452" s="11" customFormat="1" ht="22.8" customHeight="1">
      <c r="A452" s="11"/>
      <c r="B452" s="159"/>
      <c r="C452" s="11"/>
      <c r="D452" s="160" t="s">
        <v>75</v>
      </c>
      <c r="E452" s="193" t="s">
        <v>368</v>
      </c>
      <c r="F452" s="193" t="s">
        <v>369</v>
      </c>
      <c r="G452" s="11"/>
      <c r="H452" s="11"/>
      <c r="I452" s="162"/>
      <c r="J452" s="194">
        <f>BK452</f>
        <v>0</v>
      </c>
      <c r="K452" s="11"/>
      <c r="L452" s="159"/>
      <c r="M452" s="164"/>
      <c r="N452" s="165"/>
      <c r="O452" s="165"/>
      <c r="P452" s="166">
        <f>P453</f>
        <v>0</v>
      </c>
      <c r="Q452" s="165"/>
      <c r="R452" s="166">
        <f>R453</f>
        <v>0</v>
      </c>
      <c r="S452" s="165"/>
      <c r="T452" s="167">
        <f>T453</f>
        <v>0</v>
      </c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R452" s="160" t="s">
        <v>83</v>
      </c>
      <c r="AT452" s="168" t="s">
        <v>75</v>
      </c>
      <c r="AU452" s="168" t="s">
        <v>83</v>
      </c>
      <c r="AY452" s="160" t="s">
        <v>139</v>
      </c>
      <c r="BK452" s="169">
        <f>BK453</f>
        <v>0</v>
      </c>
    </row>
    <row r="453" s="2" customFormat="1" ht="24.15" customHeight="1">
      <c r="A453" s="35"/>
      <c r="B453" s="170"/>
      <c r="C453" s="171" t="s">
        <v>698</v>
      </c>
      <c r="D453" s="171" t="s">
        <v>140</v>
      </c>
      <c r="E453" s="172" t="s">
        <v>1129</v>
      </c>
      <c r="F453" s="173" t="s">
        <v>1130</v>
      </c>
      <c r="G453" s="174" t="s">
        <v>219</v>
      </c>
      <c r="H453" s="175">
        <v>52.073999999999998</v>
      </c>
      <c r="I453" s="176"/>
      <c r="J453" s="177">
        <f>ROUND(I453*H453,2)</f>
        <v>0</v>
      </c>
      <c r="K453" s="173" t="s">
        <v>194</v>
      </c>
      <c r="L453" s="36"/>
      <c r="M453" s="178" t="s">
        <v>1</v>
      </c>
      <c r="N453" s="179" t="s">
        <v>41</v>
      </c>
      <c r="O453" s="74"/>
      <c r="P453" s="180">
        <f>O453*H453</f>
        <v>0</v>
      </c>
      <c r="Q453" s="180">
        <v>0</v>
      </c>
      <c r="R453" s="180">
        <f>Q453*H453</f>
        <v>0</v>
      </c>
      <c r="S453" s="180">
        <v>0</v>
      </c>
      <c r="T453" s="181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82" t="s">
        <v>144</v>
      </c>
      <c r="AT453" s="182" t="s">
        <v>140</v>
      </c>
      <c r="AU453" s="182" t="s">
        <v>85</v>
      </c>
      <c r="AY453" s="16" t="s">
        <v>139</v>
      </c>
      <c r="BE453" s="183">
        <f>IF(N453="základní",J453,0)</f>
        <v>0</v>
      </c>
      <c r="BF453" s="183">
        <f>IF(N453="snížená",J453,0)</f>
        <v>0</v>
      </c>
      <c r="BG453" s="183">
        <f>IF(N453="zákl. přenesená",J453,0)</f>
        <v>0</v>
      </c>
      <c r="BH453" s="183">
        <f>IF(N453="sníž. přenesená",J453,0)</f>
        <v>0</v>
      </c>
      <c r="BI453" s="183">
        <f>IF(N453="nulová",J453,0)</f>
        <v>0</v>
      </c>
      <c r="BJ453" s="16" t="s">
        <v>83</v>
      </c>
      <c r="BK453" s="183">
        <f>ROUND(I453*H453,2)</f>
        <v>0</v>
      </c>
      <c r="BL453" s="16" t="s">
        <v>144</v>
      </c>
      <c r="BM453" s="182" t="s">
        <v>1131</v>
      </c>
    </row>
    <row r="454" s="11" customFormat="1" ht="25.92" customHeight="1">
      <c r="A454" s="11"/>
      <c r="B454" s="159"/>
      <c r="C454" s="11"/>
      <c r="D454" s="160" t="s">
        <v>75</v>
      </c>
      <c r="E454" s="161" t="s">
        <v>374</v>
      </c>
      <c r="F454" s="161" t="s">
        <v>375</v>
      </c>
      <c r="G454" s="11"/>
      <c r="H454" s="11"/>
      <c r="I454" s="162"/>
      <c r="J454" s="163">
        <f>BK454</f>
        <v>0</v>
      </c>
      <c r="K454" s="11"/>
      <c r="L454" s="159"/>
      <c r="M454" s="164"/>
      <c r="N454" s="165"/>
      <c r="O454" s="165"/>
      <c r="P454" s="166">
        <f>P455+P473+P488+P499+P528+P554+P557+P602+P623+P658+P683</f>
        <v>0</v>
      </c>
      <c r="Q454" s="165"/>
      <c r="R454" s="166">
        <f>R455+R473+R488+R499+R528+R554+R557+R602+R623+R658+R683</f>
        <v>7.3307741399999999</v>
      </c>
      <c r="S454" s="165"/>
      <c r="T454" s="167">
        <f>T455+T473+T488+T499+T528+T554+T557+T602+T623+T658+T683</f>
        <v>4.5657387499999995</v>
      </c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R454" s="160" t="s">
        <v>85</v>
      </c>
      <c r="AT454" s="168" t="s">
        <v>75</v>
      </c>
      <c r="AU454" s="168" t="s">
        <v>76</v>
      </c>
      <c r="AY454" s="160" t="s">
        <v>139</v>
      </c>
      <c r="BK454" s="169">
        <f>BK455+BK473+BK488+BK499+BK528+BK554+BK557+BK602+BK623+BK658+BK683</f>
        <v>0</v>
      </c>
    </row>
    <row r="455" s="11" customFormat="1" ht="22.8" customHeight="1">
      <c r="A455" s="11"/>
      <c r="B455" s="159"/>
      <c r="C455" s="11"/>
      <c r="D455" s="160" t="s">
        <v>75</v>
      </c>
      <c r="E455" s="193" t="s">
        <v>376</v>
      </c>
      <c r="F455" s="193" t="s">
        <v>377</v>
      </c>
      <c r="G455" s="11"/>
      <c r="H455" s="11"/>
      <c r="I455" s="162"/>
      <c r="J455" s="194">
        <f>BK455</f>
        <v>0</v>
      </c>
      <c r="K455" s="11"/>
      <c r="L455" s="159"/>
      <c r="M455" s="164"/>
      <c r="N455" s="165"/>
      <c r="O455" s="165"/>
      <c r="P455" s="166">
        <f>SUM(P456:P472)</f>
        <v>0</v>
      </c>
      <c r="Q455" s="165"/>
      <c r="R455" s="166">
        <f>SUM(R456:R472)</f>
        <v>0.1840185</v>
      </c>
      <c r="S455" s="165"/>
      <c r="T455" s="167">
        <f>SUM(T456:T472)</f>
        <v>0</v>
      </c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R455" s="160" t="s">
        <v>85</v>
      </c>
      <c r="AT455" s="168" t="s">
        <v>75</v>
      </c>
      <c r="AU455" s="168" t="s">
        <v>83</v>
      </c>
      <c r="AY455" s="160" t="s">
        <v>139</v>
      </c>
      <c r="BK455" s="169">
        <f>SUM(BK456:BK472)</f>
        <v>0</v>
      </c>
    </row>
    <row r="456" s="2" customFormat="1" ht="24.15" customHeight="1">
      <c r="A456" s="35"/>
      <c r="B456" s="170"/>
      <c r="C456" s="171" t="s">
        <v>701</v>
      </c>
      <c r="D456" s="171" t="s">
        <v>140</v>
      </c>
      <c r="E456" s="172" t="s">
        <v>379</v>
      </c>
      <c r="F456" s="173" t="s">
        <v>380</v>
      </c>
      <c r="G456" s="174" t="s">
        <v>234</v>
      </c>
      <c r="H456" s="175">
        <v>3.6749999999999998</v>
      </c>
      <c r="I456" s="176"/>
      <c r="J456" s="177">
        <f>ROUND(I456*H456,2)</f>
        <v>0</v>
      </c>
      <c r="K456" s="173" t="s">
        <v>194</v>
      </c>
      <c r="L456" s="36"/>
      <c r="M456" s="178" t="s">
        <v>1</v>
      </c>
      <c r="N456" s="179" t="s">
        <v>41</v>
      </c>
      <c r="O456" s="74"/>
      <c r="P456" s="180">
        <f>O456*H456</f>
        <v>0</v>
      </c>
      <c r="Q456" s="180">
        <v>0</v>
      </c>
      <c r="R456" s="180">
        <f>Q456*H456</f>
        <v>0</v>
      </c>
      <c r="S456" s="180">
        <v>0</v>
      </c>
      <c r="T456" s="181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82" t="s">
        <v>272</v>
      </c>
      <c r="AT456" s="182" t="s">
        <v>140</v>
      </c>
      <c r="AU456" s="182" t="s">
        <v>85</v>
      </c>
      <c r="AY456" s="16" t="s">
        <v>139</v>
      </c>
      <c r="BE456" s="183">
        <f>IF(N456="základní",J456,0)</f>
        <v>0</v>
      </c>
      <c r="BF456" s="183">
        <f>IF(N456="snížená",J456,0)</f>
        <v>0</v>
      </c>
      <c r="BG456" s="183">
        <f>IF(N456="zákl. přenesená",J456,0)</f>
        <v>0</v>
      </c>
      <c r="BH456" s="183">
        <f>IF(N456="sníž. přenesená",J456,0)</f>
        <v>0</v>
      </c>
      <c r="BI456" s="183">
        <f>IF(N456="nulová",J456,0)</f>
        <v>0</v>
      </c>
      <c r="BJ456" s="16" t="s">
        <v>83</v>
      </c>
      <c r="BK456" s="183">
        <f>ROUND(I456*H456,2)</f>
        <v>0</v>
      </c>
      <c r="BL456" s="16" t="s">
        <v>272</v>
      </c>
      <c r="BM456" s="182" t="s">
        <v>1132</v>
      </c>
    </row>
    <row r="457" s="13" customFormat="1">
      <c r="A457" s="13"/>
      <c r="B457" s="195"/>
      <c r="C457" s="13"/>
      <c r="D457" s="196" t="s">
        <v>196</v>
      </c>
      <c r="E457" s="197" t="s">
        <v>1</v>
      </c>
      <c r="F457" s="198" t="s">
        <v>747</v>
      </c>
      <c r="G457" s="13"/>
      <c r="H457" s="199">
        <v>3.6749999999999998</v>
      </c>
      <c r="I457" s="200"/>
      <c r="J457" s="13"/>
      <c r="K457" s="13"/>
      <c r="L457" s="195"/>
      <c r="M457" s="201"/>
      <c r="N457" s="202"/>
      <c r="O457" s="202"/>
      <c r="P457" s="202"/>
      <c r="Q457" s="202"/>
      <c r="R457" s="202"/>
      <c r="S457" s="202"/>
      <c r="T457" s="20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97" t="s">
        <v>196</v>
      </c>
      <c r="AU457" s="197" t="s">
        <v>85</v>
      </c>
      <c r="AV457" s="13" t="s">
        <v>85</v>
      </c>
      <c r="AW457" s="13" t="s">
        <v>32</v>
      </c>
      <c r="AX457" s="13" t="s">
        <v>83</v>
      </c>
      <c r="AY457" s="197" t="s">
        <v>139</v>
      </c>
    </row>
    <row r="458" s="2" customFormat="1" ht="16.5" customHeight="1">
      <c r="A458" s="35"/>
      <c r="B458" s="170"/>
      <c r="C458" s="204" t="s">
        <v>1133</v>
      </c>
      <c r="D458" s="204" t="s">
        <v>384</v>
      </c>
      <c r="E458" s="205" t="s">
        <v>385</v>
      </c>
      <c r="F458" s="206" t="s">
        <v>386</v>
      </c>
      <c r="G458" s="207" t="s">
        <v>219</v>
      </c>
      <c r="H458" s="208">
        <v>0.001</v>
      </c>
      <c r="I458" s="209"/>
      <c r="J458" s="210">
        <f>ROUND(I458*H458,2)</f>
        <v>0</v>
      </c>
      <c r="K458" s="206" t="s">
        <v>194</v>
      </c>
      <c r="L458" s="211"/>
      <c r="M458" s="212" t="s">
        <v>1</v>
      </c>
      <c r="N458" s="213" t="s">
        <v>41</v>
      </c>
      <c r="O458" s="74"/>
      <c r="P458" s="180">
        <f>O458*H458</f>
        <v>0</v>
      </c>
      <c r="Q458" s="180">
        <v>1</v>
      </c>
      <c r="R458" s="180">
        <f>Q458*H458</f>
        <v>0.001</v>
      </c>
      <c r="S458" s="180">
        <v>0</v>
      </c>
      <c r="T458" s="181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2" t="s">
        <v>359</v>
      </c>
      <c r="AT458" s="182" t="s">
        <v>384</v>
      </c>
      <c r="AU458" s="182" t="s">
        <v>85</v>
      </c>
      <c r="AY458" s="16" t="s">
        <v>139</v>
      </c>
      <c r="BE458" s="183">
        <f>IF(N458="základní",J458,0)</f>
        <v>0</v>
      </c>
      <c r="BF458" s="183">
        <f>IF(N458="snížená",J458,0)</f>
        <v>0</v>
      </c>
      <c r="BG458" s="183">
        <f>IF(N458="zákl. přenesená",J458,0)</f>
        <v>0</v>
      </c>
      <c r="BH458" s="183">
        <f>IF(N458="sníž. přenesená",J458,0)</f>
        <v>0</v>
      </c>
      <c r="BI458" s="183">
        <f>IF(N458="nulová",J458,0)</f>
        <v>0</v>
      </c>
      <c r="BJ458" s="16" t="s">
        <v>83</v>
      </c>
      <c r="BK458" s="183">
        <f>ROUND(I458*H458,2)</f>
        <v>0</v>
      </c>
      <c r="BL458" s="16" t="s">
        <v>272</v>
      </c>
      <c r="BM458" s="182" t="s">
        <v>1134</v>
      </c>
    </row>
    <row r="459" s="13" customFormat="1">
      <c r="A459" s="13"/>
      <c r="B459" s="195"/>
      <c r="C459" s="13"/>
      <c r="D459" s="196" t="s">
        <v>196</v>
      </c>
      <c r="E459" s="13"/>
      <c r="F459" s="198" t="s">
        <v>1135</v>
      </c>
      <c r="G459" s="13"/>
      <c r="H459" s="199">
        <v>0.001</v>
      </c>
      <c r="I459" s="200"/>
      <c r="J459" s="13"/>
      <c r="K459" s="13"/>
      <c r="L459" s="195"/>
      <c r="M459" s="201"/>
      <c r="N459" s="202"/>
      <c r="O459" s="202"/>
      <c r="P459" s="202"/>
      <c r="Q459" s="202"/>
      <c r="R459" s="202"/>
      <c r="S459" s="202"/>
      <c r="T459" s="20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7" t="s">
        <v>196</v>
      </c>
      <c r="AU459" s="197" t="s">
        <v>85</v>
      </c>
      <c r="AV459" s="13" t="s">
        <v>85</v>
      </c>
      <c r="AW459" s="13" t="s">
        <v>3</v>
      </c>
      <c r="AX459" s="13" t="s">
        <v>83</v>
      </c>
      <c r="AY459" s="197" t="s">
        <v>139</v>
      </c>
    </row>
    <row r="460" s="2" customFormat="1" ht="24.15" customHeight="1">
      <c r="A460" s="35"/>
      <c r="B460" s="170"/>
      <c r="C460" s="171" t="s">
        <v>1136</v>
      </c>
      <c r="D460" s="171" t="s">
        <v>140</v>
      </c>
      <c r="E460" s="172" t="s">
        <v>379</v>
      </c>
      <c r="F460" s="173" t="s">
        <v>380</v>
      </c>
      <c r="G460" s="174" t="s">
        <v>234</v>
      </c>
      <c r="H460" s="175">
        <v>11.9</v>
      </c>
      <c r="I460" s="176"/>
      <c r="J460" s="177">
        <f>ROUND(I460*H460,2)</f>
        <v>0</v>
      </c>
      <c r="K460" s="173" t="s">
        <v>194</v>
      </c>
      <c r="L460" s="36"/>
      <c r="M460" s="178" t="s">
        <v>1</v>
      </c>
      <c r="N460" s="179" t="s">
        <v>41</v>
      </c>
      <c r="O460" s="74"/>
      <c r="P460" s="180">
        <f>O460*H460</f>
        <v>0</v>
      </c>
      <c r="Q460" s="180">
        <v>0</v>
      </c>
      <c r="R460" s="180">
        <f>Q460*H460</f>
        <v>0</v>
      </c>
      <c r="S460" s="180">
        <v>0</v>
      </c>
      <c r="T460" s="181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2" t="s">
        <v>272</v>
      </c>
      <c r="AT460" s="182" t="s">
        <v>140</v>
      </c>
      <c r="AU460" s="182" t="s">
        <v>85</v>
      </c>
      <c r="AY460" s="16" t="s">
        <v>139</v>
      </c>
      <c r="BE460" s="183">
        <f>IF(N460="základní",J460,0)</f>
        <v>0</v>
      </c>
      <c r="BF460" s="183">
        <f>IF(N460="snížená",J460,0)</f>
        <v>0</v>
      </c>
      <c r="BG460" s="183">
        <f>IF(N460="zákl. přenesená",J460,0)</f>
        <v>0</v>
      </c>
      <c r="BH460" s="183">
        <f>IF(N460="sníž. přenesená",J460,0)</f>
        <v>0</v>
      </c>
      <c r="BI460" s="183">
        <f>IF(N460="nulová",J460,0)</f>
        <v>0</v>
      </c>
      <c r="BJ460" s="16" t="s">
        <v>83</v>
      </c>
      <c r="BK460" s="183">
        <f>ROUND(I460*H460,2)</f>
        <v>0</v>
      </c>
      <c r="BL460" s="16" t="s">
        <v>272</v>
      </c>
      <c r="BM460" s="182" t="s">
        <v>1137</v>
      </c>
    </row>
    <row r="461" s="13" customFormat="1">
      <c r="A461" s="13"/>
      <c r="B461" s="195"/>
      <c r="C461" s="13"/>
      <c r="D461" s="196" t="s">
        <v>196</v>
      </c>
      <c r="E461" s="197" t="s">
        <v>1</v>
      </c>
      <c r="F461" s="198" t="s">
        <v>1138</v>
      </c>
      <c r="G461" s="13"/>
      <c r="H461" s="199">
        <v>11.9</v>
      </c>
      <c r="I461" s="200"/>
      <c r="J461" s="13"/>
      <c r="K461" s="13"/>
      <c r="L461" s="195"/>
      <c r="M461" s="201"/>
      <c r="N461" s="202"/>
      <c r="O461" s="202"/>
      <c r="P461" s="202"/>
      <c r="Q461" s="202"/>
      <c r="R461" s="202"/>
      <c r="S461" s="202"/>
      <c r="T461" s="20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7" t="s">
        <v>196</v>
      </c>
      <c r="AU461" s="197" t="s">
        <v>85</v>
      </c>
      <c r="AV461" s="13" t="s">
        <v>85</v>
      </c>
      <c r="AW461" s="13" t="s">
        <v>32</v>
      </c>
      <c r="AX461" s="13" t="s">
        <v>83</v>
      </c>
      <c r="AY461" s="197" t="s">
        <v>139</v>
      </c>
    </row>
    <row r="462" s="2" customFormat="1" ht="16.5" customHeight="1">
      <c r="A462" s="35"/>
      <c r="B462" s="170"/>
      <c r="C462" s="204" t="s">
        <v>1139</v>
      </c>
      <c r="D462" s="204" t="s">
        <v>384</v>
      </c>
      <c r="E462" s="205" t="s">
        <v>385</v>
      </c>
      <c r="F462" s="206" t="s">
        <v>386</v>
      </c>
      <c r="G462" s="207" t="s">
        <v>219</v>
      </c>
      <c r="H462" s="208">
        <v>0.0040000000000000001</v>
      </c>
      <c r="I462" s="209"/>
      <c r="J462" s="210">
        <f>ROUND(I462*H462,2)</f>
        <v>0</v>
      </c>
      <c r="K462" s="206" t="s">
        <v>194</v>
      </c>
      <c r="L462" s="211"/>
      <c r="M462" s="212" t="s">
        <v>1</v>
      </c>
      <c r="N462" s="213" t="s">
        <v>41</v>
      </c>
      <c r="O462" s="74"/>
      <c r="P462" s="180">
        <f>O462*H462</f>
        <v>0</v>
      </c>
      <c r="Q462" s="180">
        <v>1</v>
      </c>
      <c r="R462" s="180">
        <f>Q462*H462</f>
        <v>0.0040000000000000001</v>
      </c>
      <c r="S462" s="180">
        <v>0</v>
      </c>
      <c r="T462" s="181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82" t="s">
        <v>359</v>
      </c>
      <c r="AT462" s="182" t="s">
        <v>384</v>
      </c>
      <c r="AU462" s="182" t="s">
        <v>85</v>
      </c>
      <c r="AY462" s="16" t="s">
        <v>139</v>
      </c>
      <c r="BE462" s="183">
        <f>IF(N462="základní",J462,0)</f>
        <v>0</v>
      </c>
      <c r="BF462" s="183">
        <f>IF(N462="snížená",J462,0)</f>
        <v>0</v>
      </c>
      <c r="BG462" s="183">
        <f>IF(N462="zákl. přenesená",J462,0)</f>
        <v>0</v>
      </c>
      <c r="BH462" s="183">
        <f>IF(N462="sníž. přenesená",J462,0)</f>
        <v>0</v>
      </c>
      <c r="BI462" s="183">
        <f>IF(N462="nulová",J462,0)</f>
        <v>0</v>
      </c>
      <c r="BJ462" s="16" t="s">
        <v>83</v>
      </c>
      <c r="BK462" s="183">
        <f>ROUND(I462*H462,2)</f>
        <v>0</v>
      </c>
      <c r="BL462" s="16" t="s">
        <v>272</v>
      </c>
      <c r="BM462" s="182" t="s">
        <v>1140</v>
      </c>
    </row>
    <row r="463" s="13" customFormat="1">
      <c r="A463" s="13"/>
      <c r="B463" s="195"/>
      <c r="C463" s="13"/>
      <c r="D463" s="196" t="s">
        <v>196</v>
      </c>
      <c r="E463" s="13"/>
      <c r="F463" s="198" t="s">
        <v>1141</v>
      </c>
      <c r="G463" s="13"/>
      <c r="H463" s="199">
        <v>0.0040000000000000001</v>
      </c>
      <c r="I463" s="200"/>
      <c r="J463" s="13"/>
      <c r="K463" s="13"/>
      <c r="L463" s="195"/>
      <c r="M463" s="201"/>
      <c r="N463" s="202"/>
      <c r="O463" s="202"/>
      <c r="P463" s="202"/>
      <c r="Q463" s="202"/>
      <c r="R463" s="202"/>
      <c r="S463" s="202"/>
      <c r="T463" s="20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7" t="s">
        <v>196</v>
      </c>
      <c r="AU463" s="197" t="s">
        <v>85</v>
      </c>
      <c r="AV463" s="13" t="s">
        <v>85</v>
      </c>
      <c r="AW463" s="13" t="s">
        <v>3</v>
      </c>
      <c r="AX463" s="13" t="s">
        <v>83</v>
      </c>
      <c r="AY463" s="197" t="s">
        <v>139</v>
      </c>
    </row>
    <row r="464" s="2" customFormat="1" ht="24.15" customHeight="1">
      <c r="A464" s="35"/>
      <c r="B464" s="170"/>
      <c r="C464" s="171" t="s">
        <v>1142</v>
      </c>
      <c r="D464" s="171" t="s">
        <v>140</v>
      </c>
      <c r="E464" s="172" t="s">
        <v>398</v>
      </c>
      <c r="F464" s="173" t="s">
        <v>399</v>
      </c>
      <c r="G464" s="174" t="s">
        <v>234</v>
      </c>
      <c r="H464" s="175">
        <v>7.3499999999999996</v>
      </c>
      <c r="I464" s="176"/>
      <c r="J464" s="177">
        <f>ROUND(I464*H464,2)</f>
        <v>0</v>
      </c>
      <c r="K464" s="173" t="s">
        <v>194</v>
      </c>
      <c r="L464" s="36"/>
      <c r="M464" s="178" t="s">
        <v>1</v>
      </c>
      <c r="N464" s="179" t="s">
        <v>41</v>
      </c>
      <c r="O464" s="74"/>
      <c r="P464" s="180">
        <f>O464*H464</f>
        <v>0</v>
      </c>
      <c r="Q464" s="180">
        <v>0.00040000000000000002</v>
      </c>
      <c r="R464" s="180">
        <f>Q464*H464</f>
        <v>0.0029399999999999999</v>
      </c>
      <c r="S464" s="180">
        <v>0</v>
      </c>
      <c r="T464" s="181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2" t="s">
        <v>272</v>
      </c>
      <c r="AT464" s="182" t="s">
        <v>140</v>
      </c>
      <c r="AU464" s="182" t="s">
        <v>85</v>
      </c>
      <c r="AY464" s="16" t="s">
        <v>139</v>
      </c>
      <c r="BE464" s="183">
        <f>IF(N464="základní",J464,0)</f>
        <v>0</v>
      </c>
      <c r="BF464" s="183">
        <f>IF(N464="snížená",J464,0)</f>
        <v>0</v>
      </c>
      <c r="BG464" s="183">
        <f>IF(N464="zákl. přenesená",J464,0)</f>
        <v>0</v>
      </c>
      <c r="BH464" s="183">
        <f>IF(N464="sníž. přenesená",J464,0)</f>
        <v>0</v>
      </c>
      <c r="BI464" s="183">
        <f>IF(N464="nulová",J464,0)</f>
        <v>0</v>
      </c>
      <c r="BJ464" s="16" t="s">
        <v>83</v>
      </c>
      <c r="BK464" s="183">
        <f>ROUND(I464*H464,2)</f>
        <v>0</v>
      </c>
      <c r="BL464" s="16" t="s">
        <v>272</v>
      </c>
      <c r="BM464" s="182" t="s">
        <v>1143</v>
      </c>
    </row>
    <row r="465" s="13" customFormat="1">
      <c r="A465" s="13"/>
      <c r="B465" s="195"/>
      <c r="C465" s="13"/>
      <c r="D465" s="196" t="s">
        <v>196</v>
      </c>
      <c r="E465" s="197" t="s">
        <v>1</v>
      </c>
      <c r="F465" s="198" t="s">
        <v>1144</v>
      </c>
      <c r="G465" s="13"/>
      <c r="H465" s="199">
        <v>7.3499999999999996</v>
      </c>
      <c r="I465" s="200"/>
      <c r="J465" s="13"/>
      <c r="K465" s="13"/>
      <c r="L465" s="195"/>
      <c r="M465" s="201"/>
      <c r="N465" s="202"/>
      <c r="O465" s="202"/>
      <c r="P465" s="202"/>
      <c r="Q465" s="202"/>
      <c r="R465" s="202"/>
      <c r="S465" s="202"/>
      <c r="T465" s="20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7" t="s">
        <v>196</v>
      </c>
      <c r="AU465" s="197" t="s">
        <v>85</v>
      </c>
      <c r="AV465" s="13" t="s">
        <v>85</v>
      </c>
      <c r="AW465" s="13" t="s">
        <v>32</v>
      </c>
      <c r="AX465" s="13" t="s">
        <v>83</v>
      </c>
      <c r="AY465" s="197" t="s">
        <v>139</v>
      </c>
    </row>
    <row r="466" s="2" customFormat="1" ht="49.05" customHeight="1">
      <c r="A466" s="35"/>
      <c r="B466" s="170"/>
      <c r="C466" s="204" t="s">
        <v>1145</v>
      </c>
      <c r="D466" s="204" t="s">
        <v>384</v>
      </c>
      <c r="E466" s="205" t="s">
        <v>1146</v>
      </c>
      <c r="F466" s="206" t="s">
        <v>1147</v>
      </c>
      <c r="G466" s="207" t="s">
        <v>234</v>
      </c>
      <c r="H466" s="208">
        <v>8.4529999999999994</v>
      </c>
      <c r="I466" s="209"/>
      <c r="J466" s="210">
        <f>ROUND(I466*H466,2)</f>
        <v>0</v>
      </c>
      <c r="K466" s="206" t="s">
        <v>194</v>
      </c>
      <c r="L466" s="211"/>
      <c r="M466" s="212" t="s">
        <v>1</v>
      </c>
      <c r="N466" s="213" t="s">
        <v>41</v>
      </c>
      <c r="O466" s="74"/>
      <c r="P466" s="180">
        <f>O466*H466</f>
        <v>0</v>
      </c>
      <c r="Q466" s="180">
        <v>0.0044999999999999997</v>
      </c>
      <c r="R466" s="180">
        <f>Q466*H466</f>
        <v>0.038038499999999996</v>
      </c>
      <c r="S466" s="180">
        <v>0</v>
      </c>
      <c r="T466" s="181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82" t="s">
        <v>359</v>
      </c>
      <c r="AT466" s="182" t="s">
        <v>384</v>
      </c>
      <c r="AU466" s="182" t="s">
        <v>85</v>
      </c>
      <c r="AY466" s="16" t="s">
        <v>139</v>
      </c>
      <c r="BE466" s="183">
        <f>IF(N466="základní",J466,0)</f>
        <v>0</v>
      </c>
      <c r="BF466" s="183">
        <f>IF(N466="snížená",J466,0)</f>
        <v>0</v>
      </c>
      <c r="BG466" s="183">
        <f>IF(N466="zákl. přenesená",J466,0)</f>
        <v>0</v>
      </c>
      <c r="BH466" s="183">
        <f>IF(N466="sníž. přenesená",J466,0)</f>
        <v>0</v>
      </c>
      <c r="BI466" s="183">
        <f>IF(N466="nulová",J466,0)</f>
        <v>0</v>
      </c>
      <c r="BJ466" s="16" t="s">
        <v>83</v>
      </c>
      <c r="BK466" s="183">
        <f>ROUND(I466*H466,2)</f>
        <v>0</v>
      </c>
      <c r="BL466" s="16" t="s">
        <v>272</v>
      </c>
      <c r="BM466" s="182" t="s">
        <v>1148</v>
      </c>
    </row>
    <row r="467" s="13" customFormat="1">
      <c r="A467" s="13"/>
      <c r="B467" s="195"/>
      <c r="C467" s="13"/>
      <c r="D467" s="196" t="s">
        <v>196</v>
      </c>
      <c r="E467" s="13"/>
      <c r="F467" s="198" t="s">
        <v>1149</v>
      </c>
      <c r="G467" s="13"/>
      <c r="H467" s="199">
        <v>8.4529999999999994</v>
      </c>
      <c r="I467" s="200"/>
      <c r="J467" s="13"/>
      <c r="K467" s="13"/>
      <c r="L467" s="195"/>
      <c r="M467" s="201"/>
      <c r="N467" s="202"/>
      <c r="O467" s="202"/>
      <c r="P467" s="202"/>
      <c r="Q467" s="202"/>
      <c r="R467" s="202"/>
      <c r="S467" s="202"/>
      <c r="T467" s="20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97" t="s">
        <v>196</v>
      </c>
      <c r="AU467" s="197" t="s">
        <v>85</v>
      </c>
      <c r="AV467" s="13" t="s">
        <v>85</v>
      </c>
      <c r="AW467" s="13" t="s">
        <v>3</v>
      </c>
      <c r="AX467" s="13" t="s">
        <v>83</v>
      </c>
      <c r="AY467" s="197" t="s">
        <v>139</v>
      </c>
    </row>
    <row r="468" s="2" customFormat="1" ht="24.15" customHeight="1">
      <c r="A468" s="35"/>
      <c r="B468" s="170"/>
      <c r="C468" s="171" t="s">
        <v>1150</v>
      </c>
      <c r="D468" s="171" t="s">
        <v>140</v>
      </c>
      <c r="E468" s="172" t="s">
        <v>406</v>
      </c>
      <c r="F468" s="173" t="s">
        <v>407</v>
      </c>
      <c r="G468" s="174" t="s">
        <v>234</v>
      </c>
      <c r="H468" s="175">
        <v>23.800000000000001</v>
      </c>
      <c r="I468" s="176"/>
      <c r="J468" s="177">
        <f>ROUND(I468*H468,2)</f>
        <v>0</v>
      </c>
      <c r="K468" s="173" t="s">
        <v>194</v>
      </c>
      <c r="L468" s="36"/>
      <c r="M468" s="178" t="s">
        <v>1</v>
      </c>
      <c r="N468" s="179" t="s">
        <v>41</v>
      </c>
      <c r="O468" s="74"/>
      <c r="P468" s="180">
        <f>O468*H468</f>
        <v>0</v>
      </c>
      <c r="Q468" s="180">
        <v>0.00040000000000000002</v>
      </c>
      <c r="R468" s="180">
        <f>Q468*H468</f>
        <v>0.0095200000000000007</v>
      </c>
      <c r="S468" s="180">
        <v>0</v>
      </c>
      <c r="T468" s="181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82" t="s">
        <v>272</v>
      </c>
      <c r="AT468" s="182" t="s">
        <v>140</v>
      </c>
      <c r="AU468" s="182" t="s">
        <v>85</v>
      </c>
      <c r="AY468" s="16" t="s">
        <v>139</v>
      </c>
      <c r="BE468" s="183">
        <f>IF(N468="základní",J468,0)</f>
        <v>0</v>
      </c>
      <c r="BF468" s="183">
        <f>IF(N468="snížená",J468,0)</f>
        <v>0</v>
      </c>
      <c r="BG468" s="183">
        <f>IF(N468="zákl. přenesená",J468,0)</f>
        <v>0</v>
      </c>
      <c r="BH468" s="183">
        <f>IF(N468="sníž. přenesená",J468,0)</f>
        <v>0</v>
      </c>
      <c r="BI468" s="183">
        <f>IF(N468="nulová",J468,0)</f>
        <v>0</v>
      </c>
      <c r="BJ468" s="16" t="s">
        <v>83</v>
      </c>
      <c r="BK468" s="183">
        <f>ROUND(I468*H468,2)</f>
        <v>0</v>
      </c>
      <c r="BL468" s="16" t="s">
        <v>272</v>
      </c>
      <c r="BM468" s="182" t="s">
        <v>1151</v>
      </c>
    </row>
    <row r="469" s="13" customFormat="1">
      <c r="A469" s="13"/>
      <c r="B469" s="195"/>
      <c r="C469" s="13"/>
      <c r="D469" s="196" t="s">
        <v>196</v>
      </c>
      <c r="E469" s="197" t="s">
        <v>1</v>
      </c>
      <c r="F469" s="198" t="s">
        <v>1152</v>
      </c>
      <c r="G469" s="13"/>
      <c r="H469" s="199">
        <v>23.800000000000001</v>
      </c>
      <c r="I469" s="200"/>
      <c r="J469" s="13"/>
      <c r="K469" s="13"/>
      <c r="L469" s="195"/>
      <c r="M469" s="201"/>
      <c r="N469" s="202"/>
      <c r="O469" s="202"/>
      <c r="P469" s="202"/>
      <c r="Q469" s="202"/>
      <c r="R469" s="202"/>
      <c r="S469" s="202"/>
      <c r="T469" s="20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7" t="s">
        <v>196</v>
      </c>
      <c r="AU469" s="197" t="s">
        <v>85</v>
      </c>
      <c r="AV469" s="13" t="s">
        <v>85</v>
      </c>
      <c r="AW469" s="13" t="s">
        <v>32</v>
      </c>
      <c r="AX469" s="13" t="s">
        <v>83</v>
      </c>
      <c r="AY469" s="197" t="s">
        <v>139</v>
      </c>
    </row>
    <row r="470" s="2" customFormat="1" ht="49.05" customHeight="1">
      <c r="A470" s="35"/>
      <c r="B470" s="170"/>
      <c r="C470" s="204" t="s">
        <v>1153</v>
      </c>
      <c r="D470" s="204" t="s">
        <v>384</v>
      </c>
      <c r="E470" s="205" t="s">
        <v>1146</v>
      </c>
      <c r="F470" s="206" t="s">
        <v>1147</v>
      </c>
      <c r="G470" s="207" t="s">
        <v>234</v>
      </c>
      <c r="H470" s="208">
        <v>28.559999999999999</v>
      </c>
      <c r="I470" s="209"/>
      <c r="J470" s="210">
        <f>ROUND(I470*H470,2)</f>
        <v>0</v>
      </c>
      <c r="K470" s="206" t="s">
        <v>194</v>
      </c>
      <c r="L470" s="211"/>
      <c r="M470" s="212" t="s">
        <v>1</v>
      </c>
      <c r="N470" s="213" t="s">
        <v>41</v>
      </c>
      <c r="O470" s="74"/>
      <c r="P470" s="180">
        <f>O470*H470</f>
        <v>0</v>
      </c>
      <c r="Q470" s="180">
        <v>0.0044999999999999997</v>
      </c>
      <c r="R470" s="180">
        <f>Q470*H470</f>
        <v>0.12852</v>
      </c>
      <c r="S470" s="180">
        <v>0</v>
      </c>
      <c r="T470" s="181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2" t="s">
        <v>359</v>
      </c>
      <c r="AT470" s="182" t="s">
        <v>384</v>
      </c>
      <c r="AU470" s="182" t="s">
        <v>85</v>
      </c>
      <c r="AY470" s="16" t="s">
        <v>139</v>
      </c>
      <c r="BE470" s="183">
        <f>IF(N470="základní",J470,0)</f>
        <v>0</v>
      </c>
      <c r="BF470" s="183">
        <f>IF(N470="snížená",J470,0)</f>
        <v>0</v>
      </c>
      <c r="BG470" s="183">
        <f>IF(N470="zákl. přenesená",J470,0)</f>
        <v>0</v>
      </c>
      <c r="BH470" s="183">
        <f>IF(N470="sníž. přenesená",J470,0)</f>
        <v>0</v>
      </c>
      <c r="BI470" s="183">
        <f>IF(N470="nulová",J470,0)</f>
        <v>0</v>
      </c>
      <c r="BJ470" s="16" t="s">
        <v>83</v>
      </c>
      <c r="BK470" s="183">
        <f>ROUND(I470*H470,2)</f>
        <v>0</v>
      </c>
      <c r="BL470" s="16" t="s">
        <v>272</v>
      </c>
      <c r="BM470" s="182" t="s">
        <v>1154</v>
      </c>
    </row>
    <row r="471" s="13" customFormat="1">
      <c r="A471" s="13"/>
      <c r="B471" s="195"/>
      <c r="C471" s="13"/>
      <c r="D471" s="196" t="s">
        <v>196</v>
      </c>
      <c r="E471" s="13"/>
      <c r="F471" s="198" t="s">
        <v>1155</v>
      </c>
      <c r="G471" s="13"/>
      <c r="H471" s="199">
        <v>28.559999999999999</v>
      </c>
      <c r="I471" s="200"/>
      <c r="J471" s="13"/>
      <c r="K471" s="13"/>
      <c r="L471" s="195"/>
      <c r="M471" s="201"/>
      <c r="N471" s="202"/>
      <c r="O471" s="202"/>
      <c r="P471" s="202"/>
      <c r="Q471" s="202"/>
      <c r="R471" s="202"/>
      <c r="S471" s="202"/>
      <c r="T471" s="20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7" t="s">
        <v>196</v>
      </c>
      <c r="AU471" s="197" t="s">
        <v>85</v>
      </c>
      <c r="AV471" s="13" t="s">
        <v>85</v>
      </c>
      <c r="AW471" s="13" t="s">
        <v>3</v>
      </c>
      <c r="AX471" s="13" t="s">
        <v>83</v>
      </c>
      <c r="AY471" s="197" t="s">
        <v>139</v>
      </c>
    </row>
    <row r="472" s="2" customFormat="1" ht="33" customHeight="1">
      <c r="A472" s="35"/>
      <c r="B472" s="170"/>
      <c r="C472" s="171" t="s">
        <v>1156</v>
      </c>
      <c r="D472" s="171" t="s">
        <v>140</v>
      </c>
      <c r="E472" s="172" t="s">
        <v>1157</v>
      </c>
      <c r="F472" s="173" t="s">
        <v>1158</v>
      </c>
      <c r="G472" s="174" t="s">
        <v>420</v>
      </c>
      <c r="H472" s="214"/>
      <c r="I472" s="176"/>
      <c r="J472" s="177">
        <f>ROUND(I472*H472,2)</f>
        <v>0</v>
      </c>
      <c r="K472" s="173" t="s">
        <v>194</v>
      </c>
      <c r="L472" s="36"/>
      <c r="M472" s="178" t="s">
        <v>1</v>
      </c>
      <c r="N472" s="179" t="s">
        <v>41</v>
      </c>
      <c r="O472" s="74"/>
      <c r="P472" s="180">
        <f>O472*H472</f>
        <v>0</v>
      </c>
      <c r="Q472" s="180">
        <v>0</v>
      </c>
      <c r="R472" s="180">
        <f>Q472*H472</f>
        <v>0</v>
      </c>
      <c r="S472" s="180">
        <v>0</v>
      </c>
      <c r="T472" s="181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2" t="s">
        <v>272</v>
      </c>
      <c r="AT472" s="182" t="s">
        <v>140</v>
      </c>
      <c r="AU472" s="182" t="s">
        <v>85</v>
      </c>
      <c r="AY472" s="16" t="s">
        <v>139</v>
      </c>
      <c r="BE472" s="183">
        <f>IF(N472="základní",J472,0)</f>
        <v>0</v>
      </c>
      <c r="BF472" s="183">
        <f>IF(N472="snížená",J472,0)</f>
        <v>0</v>
      </c>
      <c r="BG472" s="183">
        <f>IF(N472="zákl. přenesená",J472,0)</f>
        <v>0</v>
      </c>
      <c r="BH472" s="183">
        <f>IF(N472="sníž. přenesená",J472,0)</f>
        <v>0</v>
      </c>
      <c r="BI472" s="183">
        <f>IF(N472="nulová",J472,0)</f>
        <v>0</v>
      </c>
      <c r="BJ472" s="16" t="s">
        <v>83</v>
      </c>
      <c r="BK472" s="183">
        <f>ROUND(I472*H472,2)</f>
        <v>0</v>
      </c>
      <c r="BL472" s="16" t="s">
        <v>272</v>
      </c>
      <c r="BM472" s="182" t="s">
        <v>1159</v>
      </c>
    </row>
    <row r="473" s="11" customFormat="1" ht="22.8" customHeight="1">
      <c r="A473" s="11"/>
      <c r="B473" s="159"/>
      <c r="C473" s="11"/>
      <c r="D473" s="160" t="s">
        <v>75</v>
      </c>
      <c r="E473" s="193" t="s">
        <v>422</v>
      </c>
      <c r="F473" s="193" t="s">
        <v>423</v>
      </c>
      <c r="G473" s="11"/>
      <c r="H473" s="11"/>
      <c r="I473" s="162"/>
      <c r="J473" s="194">
        <f>BK473</f>
        <v>0</v>
      </c>
      <c r="K473" s="11"/>
      <c r="L473" s="159"/>
      <c r="M473" s="164"/>
      <c r="N473" s="165"/>
      <c r="O473" s="165"/>
      <c r="P473" s="166">
        <f>SUM(P474:P487)</f>
        <v>0</v>
      </c>
      <c r="Q473" s="165"/>
      <c r="R473" s="166">
        <f>SUM(R474:R487)</f>
        <v>0.055467099999999998</v>
      </c>
      <c r="S473" s="165"/>
      <c r="T473" s="167">
        <f>SUM(T474:T487)</f>
        <v>0</v>
      </c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R473" s="160" t="s">
        <v>85</v>
      </c>
      <c r="AT473" s="168" t="s">
        <v>75</v>
      </c>
      <c r="AU473" s="168" t="s">
        <v>83</v>
      </c>
      <c r="AY473" s="160" t="s">
        <v>139</v>
      </c>
      <c r="BK473" s="169">
        <f>SUM(BK474:BK487)</f>
        <v>0</v>
      </c>
    </row>
    <row r="474" s="2" customFormat="1" ht="24.15" customHeight="1">
      <c r="A474" s="35"/>
      <c r="B474" s="170"/>
      <c r="C474" s="171" t="s">
        <v>1160</v>
      </c>
      <c r="D474" s="171" t="s">
        <v>140</v>
      </c>
      <c r="E474" s="172" t="s">
        <v>1161</v>
      </c>
      <c r="F474" s="173" t="s">
        <v>1162</v>
      </c>
      <c r="G474" s="174" t="s">
        <v>234</v>
      </c>
      <c r="H474" s="175">
        <v>5.6699999999999999</v>
      </c>
      <c r="I474" s="176"/>
      <c r="J474" s="177">
        <f>ROUND(I474*H474,2)</f>
        <v>0</v>
      </c>
      <c r="K474" s="173" t="s">
        <v>194</v>
      </c>
      <c r="L474" s="36"/>
      <c r="M474" s="178" t="s">
        <v>1</v>
      </c>
      <c r="N474" s="179" t="s">
        <v>41</v>
      </c>
      <c r="O474" s="74"/>
      <c r="P474" s="180">
        <f>O474*H474</f>
        <v>0</v>
      </c>
      <c r="Q474" s="180">
        <v>0</v>
      </c>
      <c r="R474" s="180">
        <f>Q474*H474</f>
        <v>0</v>
      </c>
      <c r="S474" s="180">
        <v>0</v>
      </c>
      <c r="T474" s="181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2" t="s">
        <v>272</v>
      </c>
      <c r="AT474" s="182" t="s">
        <v>140</v>
      </c>
      <c r="AU474" s="182" t="s">
        <v>85</v>
      </c>
      <c r="AY474" s="16" t="s">
        <v>139</v>
      </c>
      <c r="BE474" s="183">
        <f>IF(N474="základní",J474,0)</f>
        <v>0</v>
      </c>
      <c r="BF474" s="183">
        <f>IF(N474="snížená",J474,0)</f>
        <v>0</v>
      </c>
      <c r="BG474" s="183">
        <f>IF(N474="zákl. přenesená",J474,0)</f>
        <v>0</v>
      </c>
      <c r="BH474" s="183">
        <f>IF(N474="sníž. přenesená",J474,0)</f>
        <v>0</v>
      </c>
      <c r="BI474" s="183">
        <f>IF(N474="nulová",J474,0)</f>
        <v>0</v>
      </c>
      <c r="BJ474" s="16" t="s">
        <v>83</v>
      </c>
      <c r="BK474" s="183">
        <f>ROUND(I474*H474,2)</f>
        <v>0</v>
      </c>
      <c r="BL474" s="16" t="s">
        <v>272</v>
      </c>
      <c r="BM474" s="182" t="s">
        <v>1163</v>
      </c>
    </row>
    <row r="475" s="13" customFormat="1">
      <c r="A475" s="13"/>
      <c r="B475" s="195"/>
      <c r="C475" s="13"/>
      <c r="D475" s="196" t="s">
        <v>196</v>
      </c>
      <c r="E475" s="197" t="s">
        <v>1</v>
      </c>
      <c r="F475" s="198" t="s">
        <v>994</v>
      </c>
      <c r="G475" s="13"/>
      <c r="H475" s="199">
        <v>5.6699999999999999</v>
      </c>
      <c r="I475" s="200"/>
      <c r="J475" s="13"/>
      <c r="K475" s="13"/>
      <c r="L475" s="195"/>
      <c r="M475" s="201"/>
      <c r="N475" s="202"/>
      <c r="O475" s="202"/>
      <c r="P475" s="202"/>
      <c r="Q475" s="202"/>
      <c r="R475" s="202"/>
      <c r="S475" s="202"/>
      <c r="T475" s="20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7" t="s">
        <v>196</v>
      </c>
      <c r="AU475" s="197" t="s">
        <v>85</v>
      </c>
      <c r="AV475" s="13" t="s">
        <v>85</v>
      </c>
      <c r="AW475" s="13" t="s">
        <v>32</v>
      </c>
      <c r="AX475" s="13" t="s">
        <v>83</v>
      </c>
      <c r="AY475" s="197" t="s">
        <v>139</v>
      </c>
    </row>
    <row r="476" s="2" customFormat="1" ht="24.15" customHeight="1">
      <c r="A476" s="35"/>
      <c r="B476" s="170"/>
      <c r="C476" s="204" t="s">
        <v>1164</v>
      </c>
      <c r="D476" s="204" t="s">
        <v>384</v>
      </c>
      <c r="E476" s="205" t="s">
        <v>1165</v>
      </c>
      <c r="F476" s="206" t="s">
        <v>1166</v>
      </c>
      <c r="G476" s="207" t="s">
        <v>234</v>
      </c>
      <c r="H476" s="208">
        <v>5.9539999999999997</v>
      </c>
      <c r="I476" s="209"/>
      <c r="J476" s="210">
        <f>ROUND(I476*H476,2)</f>
        <v>0</v>
      </c>
      <c r="K476" s="206" t="s">
        <v>194</v>
      </c>
      <c r="L476" s="211"/>
      <c r="M476" s="212" t="s">
        <v>1</v>
      </c>
      <c r="N476" s="213" t="s">
        <v>41</v>
      </c>
      <c r="O476" s="74"/>
      <c r="P476" s="180">
        <f>O476*H476</f>
        <v>0</v>
      </c>
      <c r="Q476" s="180">
        <v>0.0014</v>
      </c>
      <c r="R476" s="180">
        <f>Q476*H476</f>
        <v>0.0083356000000000003</v>
      </c>
      <c r="S476" s="180">
        <v>0</v>
      </c>
      <c r="T476" s="181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2" t="s">
        <v>359</v>
      </c>
      <c r="AT476" s="182" t="s">
        <v>384</v>
      </c>
      <c r="AU476" s="182" t="s">
        <v>85</v>
      </c>
      <c r="AY476" s="16" t="s">
        <v>139</v>
      </c>
      <c r="BE476" s="183">
        <f>IF(N476="základní",J476,0)</f>
        <v>0</v>
      </c>
      <c r="BF476" s="183">
        <f>IF(N476="snížená",J476,0)</f>
        <v>0</v>
      </c>
      <c r="BG476" s="183">
        <f>IF(N476="zákl. přenesená",J476,0)</f>
        <v>0</v>
      </c>
      <c r="BH476" s="183">
        <f>IF(N476="sníž. přenesená",J476,0)</f>
        <v>0</v>
      </c>
      <c r="BI476" s="183">
        <f>IF(N476="nulová",J476,0)</f>
        <v>0</v>
      </c>
      <c r="BJ476" s="16" t="s">
        <v>83</v>
      </c>
      <c r="BK476" s="183">
        <f>ROUND(I476*H476,2)</f>
        <v>0</v>
      </c>
      <c r="BL476" s="16" t="s">
        <v>272</v>
      </c>
      <c r="BM476" s="182" t="s">
        <v>1167</v>
      </c>
    </row>
    <row r="477" s="13" customFormat="1">
      <c r="A477" s="13"/>
      <c r="B477" s="195"/>
      <c r="C477" s="13"/>
      <c r="D477" s="196" t="s">
        <v>196</v>
      </c>
      <c r="E477" s="13"/>
      <c r="F477" s="198" t="s">
        <v>1168</v>
      </c>
      <c r="G477" s="13"/>
      <c r="H477" s="199">
        <v>5.9539999999999997</v>
      </c>
      <c r="I477" s="200"/>
      <c r="J477" s="13"/>
      <c r="K477" s="13"/>
      <c r="L477" s="195"/>
      <c r="M477" s="201"/>
      <c r="N477" s="202"/>
      <c r="O477" s="202"/>
      <c r="P477" s="202"/>
      <c r="Q477" s="202"/>
      <c r="R477" s="202"/>
      <c r="S477" s="202"/>
      <c r="T477" s="20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7" t="s">
        <v>196</v>
      </c>
      <c r="AU477" s="197" t="s">
        <v>85</v>
      </c>
      <c r="AV477" s="13" t="s">
        <v>85</v>
      </c>
      <c r="AW477" s="13" t="s">
        <v>3</v>
      </c>
      <c r="AX477" s="13" t="s">
        <v>83</v>
      </c>
      <c r="AY477" s="197" t="s">
        <v>139</v>
      </c>
    </row>
    <row r="478" s="2" customFormat="1" ht="24.15" customHeight="1">
      <c r="A478" s="35"/>
      <c r="B478" s="170"/>
      <c r="C478" s="171" t="s">
        <v>1169</v>
      </c>
      <c r="D478" s="171" t="s">
        <v>140</v>
      </c>
      <c r="E478" s="172" t="s">
        <v>1170</v>
      </c>
      <c r="F478" s="173" t="s">
        <v>1171</v>
      </c>
      <c r="G478" s="174" t="s">
        <v>234</v>
      </c>
      <c r="H478" s="175">
        <v>5.7300000000000004</v>
      </c>
      <c r="I478" s="176"/>
      <c r="J478" s="177">
        <f>ROUND(I478*H478,2)</f>
        <v>0</v>
      </c>
      <c r="K478" s="173" t="s">
        <v>194</v>
      </c>
      <c r="L478" s="36"/>
      <c r="M478" s="178" t="s">
        <v>1</v>
      </c>
      <c r="N478" s="179" t="s">
        <v>41</v>
      </c>
      <c r="O478" s="74"/>
      <c r="P478" s="180">
        <f>O478*H478</f>
        <v>0</v>
      </c>
      <c r="Q478" s="180">
        <v>0</v>
      </c>
      <c r="R478" s="180">
        <f>Q478*H478</f>
        <v>0</v>
      </c>
      <c r="S478" s="180">
        <v>0</v>
      </c>
      <c r="T478" s="181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82" t="s">
        <v>272</v>
      </c>
      <c r="AT478" s="182" t="s">
        <v>140</v>
      </c>
      <c r="AU478" s="182" t="s">
        <v>85</v>
      </c>
      <c r="AY478" s="16" t="s">
        <v>139</v>
      </c>
      <c r="BE478" s="183">
        <f>IF(N478="základní",J478,0)</f>
        <v>0</v>
      </c>
      <c r="BF478" s="183">
        <f>IF(N478="snížená",J478,0)</f>
        <v>0</v>
      </c>
      <c r="BG478" s="183">
        <f>IF(N478="zákl. přenesená",J478,0)</f>
        <v>0</v>
      </c>
      <c r="BH478" s="183">
        <f>IF(N478="sníž. přenesená",J478,0)</f>
        <v>0</v>
      </c>
      <c r="BI478" s="183">
        <f>IF(N478="nulová",J478,0)</f>
        <v>0</v>
      </c>
      <c r="BJ478" s="16" t="s">
        <v>83</v>
      </c>
      <c r="BK478" s="183">
        <f>ROUND(I478*H478,2)</f>
        <v>0</v>
      </c>
      <c r="BL478" s="16" t="s">
        <v>272</v>
      </c>
      <c r="BM478" s="182" t="s">
        <v>1172</v>
      </c>
    </row>
    <row r="479" s="13" customFormat="1">
      <c r="A479" s="13"/>
      <c r="B479" s="195"/>
      <c r="C479" s="13"/>
      <c r="D479" s="196" t="s">
        <v>196</v>
      </c>
      <c r="E479" s="197" t="s">
        <v>1</v>
      </c>
      <c r="F479" s="198" t="s">
        <v>998</v>
      </c>
      <c r="G479" s="13"/>
      <c r="H479" s="199">
        <v>5.7300000000000004</v>
      </c>
      <c r="I479" s="200"/>
      <c r="J479" s="13"/>
      <c r="K479" s="13"/>
      <c r="L479" s="195"/>
      <c r="M479" s="201"/>
      <c r="N479" s="202"/>
      <c r="O479" s="202"/>
      <c r="P479" s="202"/>
      <c r="Q479" s="202"/>
      <c r="R479" s="202"/>
      <c r="S479" s="202"/>
      <c r="T479" s="20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7" t="s">
        <v>196</v>
      </c>
      <c r="AU479" s="197" t="s">
        <v>85</v>
      </c>
      <c r="AV479" s="13" t="s">
        <v>85</v>
      </c>
      <c r="AW479" s="13" t="s">
        <v>32</v>
      </c>
      <c r="AX479" s="13" t="s">
        <v>83</v>
      </c>
      <c r="AY479" s="197" t="s">
        <v>139</v>
      </c>
    </row>
    <row r="480" s="2" customFormat="1" ht="24.15" customHeight="1">
      <c r="A480" s="35"/>
      <c r="B480" s="170"/>
      <c r="C480" s="204" t="s">
        <v>1173</v>
      </c>
      <c r="D480" s="204" t="s">
        <v>384</v>
      </c>
      <c r="E480" s="205" t="s">
        <v>1174</v>
      </c>
      <c r="F480" s="206" t="s">
        <v>1175</v>
      </c>
      <c r="G480" s="207" t="s">
        <v>234</v>
      </c>
      <c r="H480" s="208">
        <v>12.033</v>
      </c>
      <c r="I480" s="209"/>
      <c r="J480" s="210">
        <f>ROUND(I480*H480,2)</f>
        <v>0</v>
      </c>
      <c r="K480" s="206" t="s">
        <v>194</v>
      </c>
      <c r="L480" s="211"/>
      <c r="M480" s="212" t="s">
        <v>1</v>
      </c>
      <c r="N480" s="213" t="s">
        <v>41</v>
      </c>
      <c r="O480" s="74"/>
      <c r="P480" s="180">
        <f>O480*H480</f>
        <v>0</v>
      </c>
      <c r="Q480" s="180">
        <v>0.0035000000000000001</v>
      </c>
      <c r="R480" s="180">
        <f>Q480*H480</f>
        <v>0.0421155</v>
      </c>
      <c r="S480" s="180">
        <v>0</v>
      </c>
      <c r="T480" s="181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82" t="s">
        <v>359</v>
      </c>
      <c r="AT480" s="182" t="s">
        <v>384</v>
      </c>
      <c r="AU480" s="182" t="s">
        <v>85</v>
      </c>
      <c r="AY480" s="16" t="s">
        <v>139</v>
      </c>
      <c r="BE480" s="183">
        <f>IF(N480="základní",J480,0)</f>
        <v>0</v>
      </c>
      <c r="BF480" s="183">
        <f>IF(N480="snížená",J480,0)</f>
        <v>0</v>
      </c>
      <c r="BG480" s="183">
        <f>IF(N480="zákl. přenesená",J480,0)</f>
        <v>0</v>
      </c>
      <c r="BH480" s="183">
        <f>IF(N480="sníž. přenesená",J480,0)</f>
        <v>0</v>
      </c>
      <c r="BI480" s="183">
        <f>IF(N480="nulová",J480,0)</f>
        <v>0</v>
      </c>
      <c r="BJ480" s="16" t="s">
        <v>83</v>
      </c>
      <c r="BK480" s="183">
        <f>ROUND(I480*H480,2)</f>
        <v>0</v>
      </c>
      <c r="BL480" s="16" t="s">
        <v>272</v>
      </c>
      <c r="BM480" s="182" t="s">
        <v>1176</v>
      </c>
    </row>
    <row r="481" s="13" customFormat="1">
      <c r="A481" s="13"/>
      <c r="B481" s="195"/>
      <c r="C481" s="13"/>
      <c r="D481" s="196" t="s">
        <v>196</v>
      </c>
      <c r="E481" s="13"/>
      <c r="F481" s="198" t="s">
        <v>1177</v>
      </c>
      <c r="G481" s="13"/>
      <c r="H481" s="199">
        <v>12.033</v>
      </c>
      <c r="I481" s="200"/>
      <c r="J481" s="13"/>
      <c r="K481" s="13"/>
      <c r="L481" s="195"/>
      <c r="M481" s="201"/>
      <c r="N481" s="202"/>
      <c r="O481" s="202"/>
      <c r="P481" s="202"/>
      <c r="Q481" s="202"/>
      <c r="R481" s="202"/>
      <c r="S481" s="202"/>
      <c r="T481" s="20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7" t="s">
        <v>196</v>
      </c>
      <c r="AU481" s="197" t="s">
        <v>85</v>
      </c>
      <c r="AV481" s="13" t="s">
        <v>85</v>
      </c>
      <c r="AW481" s="13" t="s">
        <v>3</v>
      </c>
      <c r="AX481" s="13" t="s">
        <v>83</v>
      </c>
      <c r="AY481" s="197" t="s">
        <v>139</v>
      </c>
    </row>
    <row r="482" s="2" customFormat="1" ht="24.15" customHeight="1">
      <c r="A482" s="35"/>
      <c r="B482" s="170"/>
      <c r="C482" s="171" t="s">
        <v>1178</v>
      </c>
      <c r="D482" s="171" t="s">
        <v>140</v>
      </c>
      <c r="E482" s="172" t="s">
        <v>1179</v>
      </c>
      <c r="F482" s="173" t="s">
        <v>1180</v>
      </c>
      <c r="G482" s="174" t="s">
        <v>234</v>
      </c>
      <c r="H482" s="175">
        <v>11.4</v>
      </c>
      <c r="I482" s="176"/>
      <c r="J482" s="177">
        <f>ROUND(I482*H482,2)</f>
        <v>0</v>
      </c>
      <c r="K482" s="173" t="s">
        <v>194</v>
      </c>
      <c r="L482" s="36"/>
      <c r="M482" s="178" t="s">
        <v>1</v>
      </c>
      <c r="N482" s="179" t="s">
        <v>41</v>
      </c>
      <c r="O482" s="74"/>
      <c r="P482" s="180">
        <f>O482*H482</f>
        <v>0</v>
      </c>
      <c r="Q482" s="180">
        <v>0</v>
      </c>
      <c r="R482" s="180">
        <f>Q482*H482</f>
        <v>0</v>
      </c>
      <c r="S482" s="180">
        <v>0</v>
      </c>
      <c r="T482" s="181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82" t="s">
        <v>272</v>
      </c>
      <c r="AT482" s="182" t="s">
        <v>140</v>
      </c>
      <c r="AU482" s="182" t="s">
        <v>85</v>
      </c>
      <c r="AY482" s="16" t="s">
        <v>139</v>
      </c>
      <c r="BE482" s="183">
        <f>IF(N482="základní",J482,0)</f>
        <v>0</v>
      </c>
      <c r="BF482" s="183">
        <f>IF(N482="snížená",J482,0)</f>
        <v>0</v>
      </c>
      <c r="BG482" s="183">
        <f>IF(N482="zákl. přenesená",J482,0)</f>
        <v>0</v>
      </c>
      <c r="BH482" s="183">
        <f>IF(N482="sníž. přenesená",J482,0)</f>
        <v>0</v>
      </c>
      <c r="BI482" s="183">
        <f>IF(N482="nulová",J482,0)</f>
        <v>0</v>
      </c>
      <c r="BJ482" s="16" t="s">
        <v>83</v>
      </c>
      <c r="BK482" s="183">
        <f>ROUND(I482*H482,2)</f>
        <v>0</v>
      </c>
      <c r="BL482" s="16" t="s">
        <v>272</v>
      </c>
      <c r="BM482" s="182" t="s">
        <v>1181</v>
      </c>
    </row>
    <row r="483" s="13" customFormat="1">
      <c r="A483" s="13"/>
      <c r="B483" s="195"/>
      <c r="C483" s="13"/>
      <c r="D483" s="196" t="s">
        <v>196</v>
      </c>
      <c r="E483" s="197" t="s">
        <v>1</v>
      </c>
      <c r="F483" s="198" t="s">
        <v>998</v>
      </c>
      <c r="G483" s="13"/>
      <c r="H483" s="199">
        <v>5.7300000000000004</v>
      </c>
      <c r="I483" s="200"/>
      <c r="J483" s="13"/>
      <c r="K483" s="13"/>
      <c r="L483" s="195"/>
      <c r="M483" s="201"/>
      <c r="N483" s="202"/>
      <c r="O483" s="202"/>
      <c r="P483" s="202"/>
      <c r="Q483" s="202"/>
      <c r="R483" s="202"/>
      <c r="S483" s="202"/>
      <c r="T483" s="20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97" t="s">
        <v>196</v>
      </c>
      <c r="AU483" s="197" t="s">
        <v>85</v>
      </c>
      <c r="AV483" s="13" t="s">
        <v>85</v>
      </c>
      <c r="AW483" s="13" t="s">
        <v>32</v>
      </c>
      <c r="AX483" s="13" t="s">
        <v>76</v>
      </c>
      <c r="AY483" s="197" t="s">
        <v>139</v>
      </c>
    </row>
    <row r="484" s="13" customFormat="1">
      <c r="A484" s="13"/>
      <c r="B484" s="195"/>
      <c r="C484" s="13"/>
      <c r="D484" s="196" t="s">
        <v>196</v>
      </c>
      <c r="E484" s="197" t="s">
        <v>1</v>
      </c>
      <c r="F484" s="198" t="s">
        <v>994</v>
      </c>
      <c r="G484" s="13"/>
      <c r="H484" s="199">
        <v>5.6699999999999999</v>
      </c>
      <c r="I484" s="200"/>
      <c r="J484" s="13"/>
      <c r="K484" s="13"/>
      <c r="L484" s="195"/>
      <c r="M484" s="201"/>
      <c r="N484" s="202"/>
      <c r="O484" s="202"/>
      <c r="P484" s="202"/>
      <c r="Q484" s="202"/>
      <c r="R484" s="202"/>
      <c r="S484" s="202"/>
      <c r="T484" s="20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7" t="s">
        <v>196</v>
      </c>
      <c r="AU484" s="197" t="s">
        <v>85</v>
      </c>
      <c r="AV484" s="13" t="s">
        <v>85</v>
      </c>
      <c r="AW484" s="13" t="s">
        <v>32</v>
      </c>
      <c r="AX484" s="13" t="s">
        <v>76</v>
      </c>
      <c r="AY484" s="197" t="s">
        <v>139</v>
      </c>
    </row>
    <row r="485" s="2" customFormat="1" ht="16.5" customHeight="1">
      <c r="A485" s="35"/>
      <c r="B485" s="170"/>
      <c r="C485" s="204" t="s">
        <v>1182</v>
      </c>
      <c r="D485" s="204" t="s">
        <v>384</v>
      </c>
      <c r="E485" s="205" t="s">
        <v>1183</v>
      </c>
      <c r="F485" s="206" t="s">
        <v>1184</v>
      </c>
      <c r="G485" s="207" t="s">
        <v>234</v>
      </c>
      <c r="H485" s="208">
        <v>12.539999999999999</v>
      </c>
      <c r="I485" s="209"/>
      <c r="J485" s="210">
        <f>ROUND(I485*H485,2)</f>
        <v>0</v>
      </c>
      <c r="K485" s="206" t="s">
        <v>194</v>
      </c>
      <c r="L485" s="211"/>
      <c r="M485" s="212" t="s">
        <v>1</v>
      </c>
      <c r="N485" s="213" t="s">
        <v>41</v>
      </c>
      <c r="O485" s="74"/>
      <c r="P485" s="180">
        <f>O485*H485</f>
        <v>0</v>
      </c>
      <c r="Q485" s="180">
        <v>0.00040000000000000002</v>
      </c>
      <c r="R485" s="180">
        <f>Q485*H485</f>
        <v>0.0050159999999999996</v>
      </c>
      <c r="S485" s="180">
        <v>0</v>
      </c>
      <c r="T485" s="181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182" t="s">
        <v>359</v>
      </c>
      <c r="AT485" s="182" t="s">
        <v>384</v>
      </c>
      <c r="AU485" s="182" t="s">
        <v>85</v>
      </c>
      <c r="AY485" s="16" t="s">
        <v>139</v>
      </c>
      <c r="BE485" s="183">
        <f>IF(N485="základní",J485,0)</f>
        <v>0</v>
      </c>
      <c r="BF485" s="183">
        <f>IF(N485="snížená",J485,0)</f>
        <v>0</v>
      </c>
      <c r="BG485" s="183">
        <f>IF(N485="zákl. přenesená",J485,0)</f>
        <v>0</v>
      </c>
      <c r="BH485" s="183">
        <f>IF(N485="sníž. přenesená",J485,0)</f>
        <v>0</v>
      </c>
      <c r="BI485" s="183">
        <f>IF(N485="nulová",J485,0)</f>
        <v>0</v>
      </c>
      <c r="BJ485" s="16" t="s">
        <v>83</v>
      </c>
      <c r="BK485" s="183">
        <f>ROUND(I485*H485,2)</f>
        <v>0</v>
      </c>
      <c r="BL485" s="16" t="s">
        <v>272</v>
      </c>
      <c r="BM485" s="182" t="s">
        <v>1185</v>
      </c>
    </row>
    <row r="486" s="13" customFormat="1">
      <c r="A486" s="13"/>
      <c r="B486" s="195"/>
      <c r="C486" s="13"/>
      <c r="D486" s="196" t="s">
        <v>196</v>
      </c>
      <c r="E486" s="13"/>
      <c r="F486" s="198" t="s">
        <v>1186</v>
      </c>
      <c r="G486" s="13"/>
      <c r="H486" s="199">
        <v>12.539999999999999</v>
      </c>
      <c r="I486" s="200"/>
      <c r="J486" s="13"/>
      <c r="K486" s="13"/>
      <c r="L486" s="195"/>
      <c r="M486" s="201"/>
      <c r="N486" s="202"/>
      <c r="O486" s="202"/>
      <c r="P486" s="202"/>
      <c r="Q486" s="202"/>
      <c r="R486" s="202"/>
      <c r="S486" s="202"/>
      <c r="T486" s="20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7" t="s">
        <v>196</v>
      </c>
      <c r="AU486" s="197" t="s">
        <v>85</v>
      </c>
      <c r="AV486" s="13" t="s">
        <v>85</v>
      </c>
      <c r="AW486" s="13" t="s">
        <v>3</v>
      </c>
      <c r="AX486" s="13" t="s">
        <v>83</v>
      </c>
      <c r="AY486" s="197" t="s">
        <v>139</v>
      </c>
    </row>
    <row r="487" s="2" customFormat="1" ht="24.15" customHeight="1">
      <c r="A487" s="35"/>
      <c r="B487" s="170"/>
      <c r="C487" s="171" t="s">
        <v>1187</v>
      </c>
      <c r="D487" s="171" t="s">
        <v>140</v>
      </c>
      <c r="E487" s="172" t="s">
        <v>1188</v>
      </c>
      <c r="F487" s="173" t="s">
        <v>1189</v>
      </c>
      <c r="G487" s="174" t="s">
        <v>420</v>
      </c>
      <c r="H487" s="214"/>
      <c r="I487" s="176"/>
      <c r="J487" s="177">
        <f>ROUND(I487*H487,2)</f>
        <v>0</v>
      </c>
      <c r="K487" s="173" t="s">
        <v>194</v>
      </c>
      <c r="L487" s="36"/>
      <c r="M487" s="178" t="s">
        <v>1</v>
      </c>
      <c r="N487" s="179" t="s">
        <v>41</v>
      </c>
      <c r="O487" s="74"/>
      <c r="P487" s="180">
        <f>O487*H487</f>
        <v>0</v>
      </c>
      <c r="Q487" s="180">
        <v>0</v>
      </c>
      <c r="R487" s="180">
        <f>Q487*H487</f>
        <v>0</v>
      </c>
      <c r="S487" s="180">
        <v>0</v>
      </c>
      <c r="T487" s="181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82" t="s">
        <v>272</v>
      </c>
      <c r="AT487" s="182" t="s">
        <v>140</v>
      </c>
      <c r="AU487" s="182" t="s">
        <v>85</v>
      </c>
      <c r="AY487" s="16" t="s">
        <v>139</v>
      </c>
      <c r="BE487" s="183">
        <f>IF(N487="základní",J487,0)</f>
        <v>0</v>
      </c>
      <c r="BF487" s="183">
        <f>IF(N487="snížená",J487,0)</f>
        <v>0</v>
      </c>
      <c r="BG487" s="183">
        <f>IF(N487="zákl. přenesená",J487,0)</f>
        <v>0</v>
      </c>
      <c r="BH487" s="183">
        <f>IF(N487="sníž. přenesená",J487,0)</f>
        <v>0</v>
      </c>
      <c r="BI487" s="183">
        <f>IF(N487="nulová",J487,0)</f>
        <v>0</v>
      </c>
      <c r="BJ487" s="16" t="s">
        <v>83</v>
      </c>
      <c r="BK487" s="183">
        <f>ROUND(I487*H487,2)</f>
        <v>0</v>
      </c>
      <c r="BL487" s="16" t="s">
        <v>272</v>
      </c>
      <c r="BM487" s="182" t="s">
        <v>1190</v>
      </c>
    </row>
    <row r="488" s="11" customFormat="1" ht="22.8" customHeight="1">
      <c r="A488" s="11"/>
      <c r="B488" s="159"/>
      <c r="C488" s="11"/>
      <c r="D488" s="160" t="s">
        <v>75</v>
      </c>
      <c r="E488" s="193" t="s">
        <v>1191</v>
      </c>
      <c r="F488" s="193" t="s">
        <v>1192</v>
      </c>
      <c r="G488" s="11"/>
      <c r="H488" s="11"/>
      <c r="I488" s="162"/>
      <c r="J488" s="194">
        <f>BK488</f>
        <v>0</v>
      </c>
      <c r="K488" s="11"/>
      <c r="L488" s="159"/>
      <c r="M488" s="164"/>
      <c r="N488" s="165"/>
      <c r="O488" s="165"/>
      <c r="P488" s="166">
        <f>SUM(P489:P498)</f>
        <v>0</v>
      </c>
      <c r="Q488" s="165"/>
      <c r="R488" s="166">
        <f>SUM(R489:R498)</f>
        <v>0.12593279999999998</v>
      </c>
      <c r="S488" s="165"/>
      <c r="T488" s="167">
        <f>SUM(T489:T498)</f>
        <v>0.36430699999999999</v>
      </c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R488" s="160" t="s">
        <v>85</v>
      </c>
      <c r="AT488" s="168" t="s">
        <v>75</v>
      </c>
      <c r="AU488" s="168" t="s">
        <v>83</v>
      </c>
      <c r="AY488" s="160" t="s">
        <v>139</v>
      </c>
      <c r="BK488" s="169">
        <f>SUM(BK489:BK498)</f>
        <v>0</v>
      </c>
    </row>
    <row r="489" s="2" customFormat="1" ht="24.15" customHeight="1">
      <c r="A489" s="35"/>
      <c r="B489" s="170"/>
      <c r="C489" s="171" t="s">
        <v>1193</v>
      </c>
      <c r="D489" s="171" t="s">
        <v>140</v>
      </c>
      <c r="E489" s="172" t="s">
        <v>1194</v>
      </c>
      <c r="F489" s="173" t="s">
        <v>1195</v>
      </c>
      <c r="G489" s="174" t="s">
        <v>329</v>
      </c>
      <c r="H489" s="175">
        <v>4</v>
      </c>
      <c r="I489" s="176"/>
      <c r="J489" s="177">
        <f>ROUND(I489*H489,2)</f>
        <v>0</v>
      </c>
      <c r="K489" s="173" t="s">
        <v>194</v>
      </c>
      <c r="L489" s="36"/>
      <c r="M489" s="178" t="s">
        <v>1</v>
      </c>
      <c r="N489" s="179" t="s">
        <v>41</v>
      </c>
      <c r="O489" s="74"/>
      <c r="P489" s="180">
        <f>O489*H489</f>
        <v>0</v>
      </c>
      <c r="Q489" s="180">
        <v>0</v>
      </c>
      <c r="R489" s="180">
        <f>Q489*H489</f>
        <v>0</v>
      </c>
      <c r="S489" s="180">
        <v>0.0066</v>
      </c>
      <c r="T489" s="181">
        <f>S489*H489</f>
        <v>0.0264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2" t="s">
        <v>272</v>
      </c>
      <c r="AT489" s="182" t="s">
        <v>140</v>
      </c>
      <c r="AU489" s="182" t="s">
        <v>85</v>
      </c>
      <c r="AY489" s="16" t="s">
        <v>139</v>
      </c>
      <c r="BE489" s="183">
        <f>IF(N489="základní",J489,0)</f>
        <v>0</v>
      </c>
      <c r="BF489" s="183">
        <f>IF(N489="snížená",J489,0)</f>
        <v>0</v>
      </c>
      <c r="BG489" s="183">
        <f>IF(N489="zákl. přenesená",J489,0)</f>
        <v>0</v>
      </c>
      <c r="BH489" s="183">
        <f>IF(N489="sníž. přenesená",J489,0)</f>
        <v>0</v>
      </c>
      <c r="BI489" s="183">
        <f>IF(N489="nulová",J489,0)</f>
        <v>0</v>
      </c>
      <c r="BJ489" s="16" t="s">
        <v>83</v>
      </c>
      <c r="BK489" s="183">
        <f>ROUND(I489*H489,2)</f>
        <v>0</v>
      </c>
      <c r="BL489" s="16" t="s">
        <v>272</v>
      </c>
      <c r="BM489" s="182" t="s">
        <v>1196</v>
      </c>
    </row>
    <row r="490" s="2" customFormat="1" ht="24.15" customHeight="1">
      <c r="A490" s="35"/>
      <c r="B490" s="170"/>
      <c r="C490" s="171" t="s">
        <v>1197</v>
      </c>
      <c r="D490" s="171" t="s">
        <v>140</v>
      </c>
      <c r="E490" s="172" t="s">
        <v>1198</v>
      </c>
      <c r="F490" s="173" t="s">
        <v>1199</v>
      </c>
      <c r="G490" s="174" t="s">
        <v>329</v>
      </c>
      <c r="H490" s="175">
        <v>6</v>
      </c>
      <c r="I490" s="176"/>
      <c r="J490" s="177">
        <f>ROUND(I490*H490,2)</f>
        <v>0</v>
      </c>
      <c r="K490" s="173" t="s">
        <v>194</v>
      </c>
      <c r="L490" s="36"/>
      <c r="M490" s="178" t="s">
        <v>1</v>
      </c>
      <c r="N490" s="179" t="s">
        <v>41</v>
      </c>
      <c r="O490" s="74"/>
      <c r="P490" s="180">
        <f>O490*H490</f>
        <v>0</v>
      </c>
      <c r="Q490" s="180">
        <v>0</v>
      </c>
      <c r="R490" s="180">
        <f>Q490*H490</f>
        <v>0</v>
      </c>
      <c r="S490" s="180">
        <v>0.01584</v>
      </c>
      <c r="T490" s="181">
        <f>S490*H490</f>
        <v>0.095039999999999999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82" t="s">
        <v>272</v>
      </c>
      <c r="AT490" s="182" t="s">
        <v>140</v>
      </c>
      <c r="AU490" s="182" t="s">
        <v>85</v>
      </c>
      <c r="AY490" s="16" t="s">
        <v>139</v>
      </c>
      <c r="BE490" s="183">
        <f>IF(N490="základní",J490,0)</f>
        <v>0</v>
      </c>
      <c r="BF490" s="183">
        <f>IF(N490="snížená",J490,0)</f>
        <v>0</v>
      </c>
      <c r="BG490" s="183">
        <f>IF(N490="zákl. přenesená",J490,0)</f>
        <v>0</v>
      </c>
      <c r="BH490" s="183">
        <f>IF(N490="sníž. přenesená",J490,0)</f>
        <v>0</v>
      </c>
      <c r="BI490" s="183">
        <f>IF(N490="nulová",J490,0)</f>
        <v>0</v>
      </c>
      <c r="BJ490" s="16" t="s">
        <v>83</v>
      </c>
      <c r="BK490" s="183">
        <f>ROUND(I490*H490,2)</f>
        <v>0</v>
      </c>
      <c r="BL490" s="16" t="s">
        <v>272</v>
      </c>
      <c r="BM490" s="182" t="s">
        <v>1200</v>
      </c>
    </row>
    <row r="491" s="2" customFormat="1" ht="24.15" customHeight="1">
      <c r="A491" s="35"/>
      <c r="B491" s="170"/>
      <c r="C491" s="171" t="s">
        <v>1201</v>
      </c>
      <c r="D491" s="171" t="s">
        <v>140</v>
      </c>
      <c r="E491" s="172" t="s">
        <v>1202</v>
      </c>
      <c r="F491" s="173" t="s">
        <v>1203</v>
      </c>
      <c r="G491" s="174" t="s">
        <v>329</v>
      </c>
      <c r="H491" s="175">
        <v>2.5</v>
      </c>
      <c r="I491" s="176"/>
      <c r="J491" s="177">
        <f>ROUND(I491*H491,2)</f>
        <v>0</v>
      </c>
      <c r="K491" s="173" t="s">
        <v>194</v>
      </c>
      <c r="L491" s="36"/>
      <c r="M491" s="178" t="s">
        <v>1</v>
      </c>
      <c r="N491" s="179" t="s">
        <v>41</v>
      </c>
      <c r="O491" s="74"/>
      <c r="P491" s="180">
        <f>O491*H491</f>
        <v>0</v>
      </c>
      <c r="Q491" s="180">
        <v>0</v>
      </c>
      <c r="R491" s="180">
        <f>Q491*H491</f>
        <v>0</v>
      </c>
      <c r="S491" s="180">
        <v>0.024750000000000001</v>
      </c>
      <c r="T491" s="181">
        <f>S491*H491</f>
        <v>0.061874999999999999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182" t="s">
        <v>272</v>
      </c>
      <c r="AT491" s="182" t="s">
        <v>140</v>
      </c>
      <c r="AU491" s="182" t="s">
        <v>85</v>
      </c>
      <c r="AY491" s="16" t="s">
        <v>139</v>
      </c>
      <c r="BE491" s="183">
        <f>IF(N491="základní",J491,0)</f>
        <v>0</v>
      </c>
      <c r="BF491" s="183">
        <f>IF(N491="snížená",J491,0)</f>
        <v>0</v>
      </c>
      <c r="BG491" s="183">
        <f>IF(N491="zákl. přenesená",J491,0)</f>
        <v>0</v>
      </c>
      <c r="BH491" s="183">
        <f>IF(N491="sníž. přenesená",J491,0)</f>
        <v>0</v>
      </c>
      <c r="BI491" s="183">
        <f>IF(N491="nulová",J491,0)</f>
        <v>0</v>
      </c>
      <c r="BJ491" s="16" t="s">
        <v>83</v>
      </c>
      <c r="BK491" s="183">
        <f>ROUND(I491*H491,2)</f>
        <v>0</v>
      </c>
      <c r="BL491" s="16" t="s">
        <v>272</v>
      </c>
      <c r="BM491" s="182" t="s">
        <v>1204</v>
      </c>
    </row>
    <row r="492" s="2" customFormat="1" ht="37.8" customHeight="1">
      <c r="A492" s="35"/>
      <c r="B492" s="170"/>
      <c r="C492" s="171" t="s">
        <v>1205</v>
      </c>
      <c r="D492" s="171" t="s">
        <v>140</v>
      </c>
      <c r="E492" s="172" t="s">
        <v>1206</v>
      </c>
      <c r="F492" s="173" t="s">
        <v>1207</v>
      </c>
      <c r="G492" s="174" t="s">
        <v>234</v>
      </c>
      <c r="H492" s="175">
        <v>6.7199999999999998</v>
      </c>
      <c r="I492" s="176"/>
      <c r="J492" s="177">
        <f>ROUND(I492*H492,2)</f>
        <v>0</v>
      </c>
      <c r="K492" s="173" t="s">
        <v>194</v>
      </c>
      <c r="L492" s="36"/>
      <c r="M492" s="178" t="s">
        <v>1</v>
      </c>
      <c r="N492" s="179" t="s">
        <v>41</v>
      </c>
      <c r="O492" s="74"/>
      <c r="P492" s="180">
        <f>O492*H492</f>
        <v>0</v>
      </c>
      <c r="Q492" s="180">
        <v>0.01874</v>
      </c>
      <c r="R492" s="180">
        <f>Q492*H492</f>
        <v>0.12593279999999998</v>
      </c>
      <c r="S492" s="180">
        <v>0</v>
      </c>
      <c r="T492" s="181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82" t="s">
        <v>272</v>
      </c>
      <c r="AT492" s="182" t="s">
        <v>140</v>
      </c>
      <c r="AU492" s="182" t="s">
        <v>85</v>
      </c>
      <c r="AY492" s="16" t="s">
        <v>139</v>
      </c>
      <c r="BE492" s="183">
        <f>IF(N492="základní",J492,0)</f>
        <v>0</v>
      </c>
      <c r="BF492" s="183">
        <f>IF(N492="snížená",J492,0)</f>
        <v>0</v>
      </c>
      <c r="BG492" s="183">
        <f>IF(N492="zákl. přenesená",J492,0)</f>
        <v>0</v>
      </c>
      <c r="BH492" s="183">
        <f>IF(N492="sníž. přenesená",J492,0)</f>
        <v>0</v>
      </c>
      <c r="BI492" s="183">
        <f>IF(N492="nulová",J492,0)</f>
        <v>0</v>
      </c>
      <c r="BJ492" s="16" t="s">
        <v>83</v>
      </c>
      <c r="BK492" s="183">
        <f>ROUND(I492*H492,2)</f>
        <v>0</v>
      </c>
      <c r="BL492" s="16" t="s">
        <v>272</v>
      </c>
      <c r="BM492" s="182" t="s">
        <v>1208</v>
      </c>
    </row>
    <row r="493" s="13" customFormat="1">
      <c r="A493" s="13"/>
      <c r="B493" s="195"/>
      <c r="C493" s="13"/>
      <c r="D493" s="196" t="s">
        <v>196</v>
      </c>
      <c r="E493" s="197" t="s">
        <v>1</v>
      </c>
      <c r="F493" s="198" t="s">
        <v>1209</v>
      </c>
      <c r="G493" s="13"/>
      <c r="H493" s="199">
        <v>6.7199999999999998</v>
      </c>
      <c r="I493" s="200"/>
      <c r="J493" s="13"/>
      <c r="K493" s="13"/>
      <c r="L493" s="195"/>
      <c r="M493" s="201"/>
      <c r="N493" s="202"/>
      <c r="O493" s="202"/>
      <c r="P493" s="202"/>
      <c r="Q493" s="202"/>
      <c r="R493" s="202"/>
      <c r="S493" s="202"/>
      <c r="T493" s="20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97" t="s">
        <v>196</v>
      </c>
      <c r="AU493" s="197" t="s">
        <v>85</v>
      </c>
      <c r="AV493" s="13" t="s">
        <v>85</v>
      </c>
      <c r="AW493" s="13" t="s">
        <v>32</v>
      </c>
      <c r="AX493" s="13" t="s">
        <v>83</v>
      </c>
      <c r="AY493" s="197" t="s">
        <v>139</v>
      </c>
    </row>
    <row r="494" s="2" customFormat="1" ht="24.15" customHeight="1">
      <c r="A494" s="35"/>
      <c r="B494" s="170"/>
      <c r="C494" s="171" t="s">
        <v>1210</v>
      </c>
      <c r="D494" s="171" t="s">
        <v>140</v>
      </c>
      <c r="E494" s="172" t="s">
        <v>1211</v>
      </c>
      <c r="F494" s="173" t="s">
        <v>1212</v>
      </c>
      <c r="G494" s="174" t="s">
        <v>234</v>
      </c>
      <c r="H494" s="175">
        <v>11.311999999999999</v>
      </c>
      <c r="I494" s="176"/>
      <c r="J494" s="177">
        <f>ROUND(I494*H494,2)</f>
        <v>0</v>
      </c>
      <c r="K494" s="173" t="s">
        <v>194</v>
      </c>
      <c r="L494" s="36"/>
      <c r="M494" s="178" t="s">
        <v>1</v>
      </c>
      <c r="N494" s="179" t="s">
        <v>41</v>
      </c>
      <c r="O494" s="74"/>
      <c r="P494" s="180">
        <f>O494*H494</f>
        <v>0</v>
      </c>
      <c r="Q494" s="180">
        <v>0</v>
      </c>
      <c r="R494" s="180">
        <f>Q494*H494</f>
        <v>0</v>
      </c>
      <c r="S494" s="180">
        <v>0.016</v>
      </c>
      <c r="T494" s="181">
        <f>S494*H494</f>
        <v>0.18099199999999999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2" t="s">
        <v>272</v>
      </c>
      <c r="AT494" s="182" t="s">
        <v>140</v>
      </c>
      <c r="AU494" s="182" t="s">
        <v>85</v>
      </c>
      <c r="AY494" s="16" t="s">
        <v>139</v>
      </c>
      <c r="BE494" s="183">
        <f>IF(N494="základní",J494,0)</f>
        <v>0</v>
      </c>
      <c r="BF494" s="183">
        <f>IF(N494="snížená",J494,0)</f>
        <v>0</v>
      </c>
      <c r="BG494" s="183">
        <f>IF(N494="zákl. přenesená",J494,0)</f>
        <v>0</v>
      </c>
      <c r="BH494" s="183">
        <f>IF(N494="sníž. přenesená",J494,0)</f>
        <v>0</v>
      </c>
      <c r="BI494" s="183">
        <f>IF(N494="nulová",J494,0)</f>
        <v>0</v>
      </c>
      <c r="BJ494" s="16" t="s">
        <v>83</v>
      </c>
      <c r="BK494" s="183">
        <f>ROUND(I494*H494,2)</f>
        <v>0</v>
      </c>
      <c r="BL494" s="16" t="s">
        <v>272</v>
      </c>
      <c r="BM494" s="182" t="s">
        <v>1213</v>
      </c>
    </row>
    <row r="495" s="13" customFormat="1">
      <c r="A495" s="13"/>
      <c r="B495" s="195"/>
      <c r="C495" s="13"/>
      <c r="D495" s="196" t="s">
        <v>196</v>
      </c>
      <c r="E495" s="197" t="s">
        <v>1</v>
      </c>
      <c r="F495" s="198" t="s">
        <v>849</v>
      </c>
      <c r="G495" s="13"/>
      <c r="H495" s="199">
        <v>11.311999999999999</v>
      </c>
      <c r="I495" s="200"/>
      <c r="J495" s="13"/>
      <c r="K495" s="13"/>
      <c r="L495" s="195"/>
      <c r="M495" s="201"/>
      <c r="N495" s="202"/>
      <c r="O495" s="202"/>
      <c r="P495" s="202"/>
      <c r="Q495" s="202"/>
      <c r="R495" s="202"/>
      <c r="S495" s="202"/>
      <c r="T495" s="20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7" t="s">
        <v>196</v>
      </c>
      <c r="AU495" s="197" t="s">
        <v>85</v>
      </c>
      <c r="AV495" s="13" t="s">
        <v>85</v>
      </c>
      <c r="AW495" s="13" t="s">
        <v>32</v>
      </c>
      <c r="AX495" s="13" t="s">
        <v>83</v>
      </c>
      <c r="AY495" s="197" t="s">
        <v>139</v>
      </c>
    </row>
    <row r="496" s="2" customFormat="1" ht="16.5" customHeight="1">
      <c r="A496" s="35"/>
      <c r="B496" s="170"/>
      <c r="C496" s="171" t="s">
        <v>1214</v>
      </c>
      <c r="D496" s="171" t="s">
        <v>140</v>
      </c>
      <c r="E496" s="172" t="s">
        <v>1215</v>
      </c>
      <c r="F496" s="173" t="s">
        <v>1216</v>
      </c>
      <c r="G496" s="174" t="s">
        <v>155</v>
      </c>
      <c r="H496" s="175">
        <v>1</v>
      </c>
      <c r="I496" s="176"/>
      <c r="J496" s="177">
        <f>ROUND(I496*H496,2)</f>
        <v>0</v>
      </c>
      <c r="K496" s="173" t="s">
        <v>1</v>
      </c>
      <c r="L496" s="36"/>
      <c r="M496" s="178" t="s">
        <v>1</v>
      </c>
      <c r="N496" s="179" t="s">
        <v>41</v>
      </c>
      <c r="O496" s="74"/>
      <c r="P496" s="180">
        <f>O496*H496</f>
        <v>0</v>
      </c>
      <c r="Q496" s="180">
        <v>0</v>
      </c>
      <c r="R496" s="180">
        <f>Q496*H496</f>
        <v>0</v>
      </c>
      <c r="S496" s="180">
        <v>0</v>
      </c>
      <c r="T496" s="181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82" t="s">
        <v>272</v>
      </c>
      <c r="AT496" s="182" t="s">
        <v>140</v>
      </c>
      <c r="AU496" s="182" t="s">
        <v>85</v>
      </c>
      <c r="AY496" s="16" t="s">
        <v>139</v>
      </c>
      <c r="BE496" s="183">
        <f>IF(N496="základní",J496,0)</f>
        <v>0</v>
      </c>
      <c r="BF496" s="183">
        <f>IF(N496="snížená",J496,0)</f>
        <v>0</v>
      </c>
      <c r="BG496" s="183">
        <f>IF(N496="zákl. přenesená",J496,0)</f>
        <v>0</v>
      </c>
      <c r="BH496" s="183">
        <f>IF(N496="sníž. přenesená",J496,0)</f>
        <v>0</v>
      </c>
      <c r="BI496" s="183">
        <f>IF(N496="nulová",J496,0)</f>
        <v>0</v>
      </c>
      <c r="BJ496" s="16" t="s">
        <v>83</v>
      </c>
      <c r="BK496" s="183">
        <f>ROUND(I496*H496,2)</f>
        <v>0</v>
      </c>
      <c r="BL496" s="16" t="s">
        <v>272</v>
      </c>
      <c r="BM496" s="182" t="s">
        <v>1217</v>
      </c>
    </row>
    <row r="497" s="2" customFormat="1" ht="24.15" customHeight="1">
      <c r="A497" s="35"/>
      <c r="B497" s="170"/>
      <c r="C497" s="171" t="s">
        <v>1218</v>
      </c>
      <c r="D497" s="171" t="s">
        <v>140</v>
      </c>
      <c r="E497" s="172" t="s">
        <v>1219</v>
      </c>
      <c r="F497" s="173" t="s">
        <v>1220</v>
      </c>
      <c r="G497" s="174" t="s">
        <v>143</v>
      </c>
      <c r="H497" s="175">
        <v>1</v>
      </c>
      <c r="I497" s="176"/>
      <c r="J497" s="177">
        <f>ROUND(I497*H497,2)</f>
        <v>0</v>
      </c>
      <c r="K497" s="173" t="s">
        <v>1</v>
      </c>
      <c r="L497" s="36"/>
      <c r="M497" s="178" t="s">
        <v>1</v>
      </c>
      <c r="N497" s="179" t="s">
        <v>41</v>
      </c>
      <c r="O497" s="74"/>
      <c r="P497" s="180">
        <f>O497*H497</f>
        <v>0</v>
      </c>
      <c r="Q497" s="180">
        <v>0</v>
      </c>
      <c r="R497" s="180">
        <f>Q497*H497</f>
        <v>0</v>
      </c>
      <c r="S497" s="180">
        <v>0</v>
      </c>
      <c r="T497" s="181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82" t="s">
        <v>144</v>
      </c>
      <c r="AT497" s="182" t="s">
        <v>140</v>
      </c>
      <c r="AU497" s="182" t="s">
        <v>85</v>
      </c>
      <c r="AY497" s="16" t="s">
        <v>139</v>
      </c>
      <c r="BE497" s="183">
        <f>IF(N497="základní",J497,0)</f>
        <v>0</v>
      </c>
      <c r="BF497" s="183">
        <f>IF(N497="snížená",J497,0)</f>
        <v>0</v>
      </c>
      <c r="BG497" s="183">
        <f>IF(N497="zákl. přenesená",J497,0)</f>
        <v>0</v>
      </c>
      <c r="BH497" s="183">
        <f>IF(N497="sníž. přenesená",J497,0)</f>
        <v>0</v>
      </c>
      <c r="BI497" s="183">
        <f>IF(N497="nulová",J497,0)</f>
        <v>0</v>
      </c>
      <c r="BJ497" s="16" t="s">
        <v>83</v>
      </c>
      <c r="BK497" s="183">
        <f>ROUND(I497*H497,2)</f>
        <v>0</v>
      </c>
      <c r="BL497" s="16" t="s">
        <v>144</v>
      </c>
      <c r="BM497" s="182" t="s">
        <v>1221</v>
      </c>
    </row>
    <row r="498" s="2" customFormat="1" ht="24.15" customHeight="1">
      <c r="A498" s="35"/>
      <c r="B498" s="170"/>
      <c r="C498" s="171" t="s">
        <v>1222</v>
      </c>
      <c r="D498" s="171" t="s">
        <v>140</v>
      </c>
      <c r="E498" s="172" t="s">
        <v>1223</v>
      </c>
      <c r="F498" s="173" t="s">
        <v>1224</v>
      </c>
      <c r="G498" s="174" t="s">
        <v>420</v>
      </c>
      <c r="H498" s="214"/>
      <c r="I498" s="176"/>
      <c r="J498" s="177">
        <f>ROUND(I498*H498,2)</f>
        <v>0</v>
      </c>
      <c r="K498" s="173" t="s">
        <v>194</v>
      </c>
      <c r="L498" s="36"/>
      <c r="M498" s="178" t="s">
        <v>1</v>
      </c>
      <c r="N498" s="179" t="s">
        <v>41</v>
      </c>
      <c r="O498" s="74"/>
      <c r="P498" s="180">
        <f>O498*H498</f>
        <v>0</v>
      </c>
      <c r="Q498" s="180">
        <v>0</v>
      </c>
      <c r="R498" s="180">
        <f>Q498*H498</f>
        <v>0</v>
      </c>
      <c r="S498" s="180">
        <v>0</v>
      </c>
      <c r="T498" s="181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2" t="s">
        <v>272</v>
      </c>
      <c r="AT498" s="182" t="s">
        <v>140</v>
      </c>
      <c r="AU498" s="182" t="s">
        <v>85</v>
      </c>
      <c r="AY498" s="16" t="s">
        <v>139</v>
      </c>
      <c r="BE498" s="183">
        <f>IF(N498="základní",J498,0)</f>
        <v>0</v>
      </c>
      <c r="BF498" s="183">
        <f>IF(N498="snížená",J498,0)</f>
        <v>0</v>
      </c>
      <c r="BG498" s="183">
        <f>IF(N498="zákl. přenesená",J498,0)</f>
        <v>0</v>
      </c>
      <c r="BH498" s="183">
        <f>IF(N498="sníž. přenesená",J498,0)</f>
        <v>0</v>
      </c>
      <c r="BI498" s="183">
        <f>IF(N498="nulová",J498,0)</f>
        <v>0</v>
      </c>
      <c r="BJ498" s="16" t="s">
        <v>83</v>
      </c>
      <c r="BK498" s="183">
        <f>ROUND(I498*H498,2)</f>
        <v>0</v>
      </c>
      <c r="BL498" s="16" t="s">
        <v>272</v>
      </c>
      <c r="BM498" s="182" t="s">
        <v>1225</v>
      </c>
    </row>
    <row r="499" s="11" customFormat="1" ht="22.8" customHeight="1">
      <c r="A499" s="11"/>
      <c r="B499" s="159"/>
      <c r="C499" s="11"/>
      <c r="D499" s="160" t="s">
        <v>75</v>
      </c>
      <c r="E499" s="193" t="s">
        <v>1226</v>
      </c>
      <c r="F499" s="193" t="s">
        <v>1227</v>
      </c>
      <c r="G499" s="11"/>
      <c r="H499" s="11"/>
      <c r="I499" s="162"/>
      <c r="J499" s="194">
        <f>BK499</f>
        <v>0</v>
      </c>
      <c r="K499" s="11"/>
      <c r="L499" s="159"/>
      <c r="M499" s="164"/>
      <c r="N499" s="165"/>
      <c r="O499" s="165"/>
      <c r="P499" s="166">
        <f>SUM(P500:P527)</f>
        <v>0</v>
      </c>
      <c r="Q499" s="165"/>
      <c r="R499" s="166">
        <f>SUM(R500:R527)</f>
        <v>1.0716029600000001</v>
      </c>
      <c r="S499" s="165"/>
      <c r="T499" s="167">
        <f>SUM(T500:T527)</f>
        <v>0</v>
      </c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R499" s="160" t="s">
        <v>85</v>
      </c>
      <c r="AT499" s="168" t="s">
        <v>75</v>
      </c>
      <c r="AU499" s="168" t="s">
        <v>83</v>
      </c>
      <c r="AY499" s="160" t="s">
        <v>139</v>
      </c>
      <c r="BK499" s="169">
        <f>SUM(BK500:BK527)</f>
        <v>0</v>
      </c>
    </row>
    <row r="500" s="2" customFormat="1" ht="24.15" customHeight="1">
      <c r="A500" s="35"/>
      <c r="B500" s="170"/>
      <c r="C500" s="171" t="s">
        <v>1228</v>
      </c>
      <c r="D500" s="171" t="s">
        <v>140</v>
      </c>
      <c r="E500" s="172" t="s">
        <v>1229</v>
      </c>
      <c r="F500" s="173" t="s">
        <v>1230</v>
      </c>
      <c r="G500" s="174" t="s">
        <v>234</v>
      </c>
      <c r="H500" s="175">
        <v>10.92</v>
      </c>
      <c r="I500" s="176"/>
      <c r="J500" s="177">
        <f>ROUND(I500*H500,2)</f>
        <v>0</v>
      </c>
      <c r="K500" s="173" t="s">
        <v>194</v>
      </c>
      <c r="L500" s="36"/>
      <c r="M500" s="178" t="s">
        <v>1</v>
      </c>
      <c r="N500" s="179" t="s">
        <v>41</v>
      </c>
      <c r="O500" s="74"/>
      <c r="P500" s="180">
        <f>O500*H500</f>
        <v>0</v>
      </c>
      <c r="Q500" s="180">
        <v>0.016920000000000001</v>
      </c>
      <c r="R500" s="180">
        <f>Q500*H500</f>
        <v>0.1847664</v>
      </c>
      <c r="S500" s="180">
        <v>0</v>
      </c>
      <c r="T500" s="181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82" t="s">
        <v>272</v>
      </c>
      <c r="AT500" s="182" t="s">
        <v>140</v>
      </c>
      <c r="AU500" s="182" t="s">
        <v>85</v>
      </c>
      <c r="AY500" s="16" t="s">
        <v>139</v>
      </c>
      <c r="BE500" s="183">
        <f>IF(N500="základní",J500,0)</f>
        <v>0</v>
      </c>
      <c r="BF500" s="183">
        <f>IF(N500="snížená",J500,0)</f>
        <v>0</v>
      </c>
      <c r="BG500" s="183">
        <f>IF(N500="zákl. přenesená",J500,0)</f>
        <v>0</v>
      </c>
      <c r="BH500" s="183">
        <f>IF(N500="sníž. přenesená",J500,0)</f>
        <v>0</v>
      </c>
      <c r="BI500" s="183">
        <f>IF(N500="nulová",J500,0)</f>
        <v>0</v>
      </c>
      <c r="BJ500" s="16" t="s">
        <v>83</v>
      </c>
      <c r="BK500" s="183">
        <f>ROUND(I500*H500,2)</f>
        <v>0</v>
      </c>
      <c r="BL500" s="16" t="s">
        <v>272</v>
      </c>
      <c r="BM500" s="182" t="s">
        <v>1231</v>
      </c>
    </row>
    <row r="501" s="13" customFormat="1">
      <c r="A501" s="13"/>
      <c r="B501" s="195"/>
      <c r="C501" s="13"/>
      <c r="D501" s="196" t="s">
        <v>196</v>
      </c>
      <c r="E501" s="197" t="s">
        <v>1</v>
      </c>
      <c r="F501" s="198" t="s">
        <v>1232</v>
      </c>
      <c r="G501" s="13"/>
      <c r="H501" s="199">
        <v>5.6699999999999999</v>
      </c>
      <c r="I501" s="200"/>
      <c r="J501" s="13"/>
      <c r="K501" s="13"/>
      <c r="L501" s="195"/>
      <c r="M501" s="201"/>
      <c r="N501" s="202"/>
      <c r="O501" s="202"/>
      <c r="P501" s="202"/>
      <c r="Q501" s="202"/>
      <c r="R501" s="202"/>
      <c r="S501" s="202"/>
      <c r="T501" s="20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7" t="s">
        <v>196</v>
      </c>
      <c r="AU501" s="197" t="s">
        <v>85</v>
      </c>
      <c r="AV501" s="13" t="s">
        <v>85</v>
      </c>
      <c r="AW501" s="13" t="s">
        <v>32</v>
      </c>
      <c r="AX501" s="13" t="s">
        <v>76</v>
      </c>
      <c r="AY501" s="197" t="s">
        <v>139</v>
      </c>
    </row>
    <row r="502" s="13" customFormat="1">
      <c r="A502" s="13"/>
      <c r="B502" s="195"/>
      <c r="C502" s="13"/>
      <c r="D502" s="196" t="s">
        <v>196</v>
      </c>
      <c r="E502" s="197" t="s">
        <v>1</v>
      </c>
      <c r="F502" s="198" t="s">
        <v>1233</v>
      </c>
      <c r="G502" s="13"/>
      <c r="H502" s="199">
        <v>5.25</v>
      </c>
      <c r="I502" s="200"/>
      <c r="J502" s="13"/>
      <c r="K502" s="13"/>
      <c r="L502" s="195"/>
      <c r="M502" s="201"/>
      <c r="N502" s="202"/>
      <c r="O502" s="202"/>
      <c r="P502" s="202"/>
      <c r="Q502" s="202"/>
      <c r="R502" s="202"/>
      <c r="S502" s="202"/>
      <c r="T502" s="20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7" t="s">
        <v>196</v>
      </c>
      <c r="AU502" s="197" t="s">
        <v>85</v>
      </c>
      <c r="AV502" s="13" t="s">
        <v>85</v>
      </c>
      <c r="AW502" s="13" t="s">
        <v>32</v>
      </c>
      <c r="AX502" s="13" t="s">
        <v>76</v>
      </c>
      <c r="AY502" s="197" t="s">
        <v>139</v>
      </c>
    </row>
    <row r="503" s="2" customFormat="1" ht="16.5" customHeight="1">
      <c r="A503" s="35"/>
      <c r="B503" s="170"/>
      <c r="C503" s="171" t="s">
        <v>1234</v>
      </c>
      <c r="D503" s="171" t="s">
        <v>140</v>
      </c>
      <c r="E503" s="172" t="s">
        <v>1235</v>
      </c>
      <c r="F503" s="173" t="s">
        <v>1236</v>
      </c>
      <c r="G503" s="174" t="s">
        <v>234</v>
      </c>
      <c r="H503" s="175">
        <v>10.92</v>
      </c>
      <c r="I503" s="176"/>
      <c r="J503" s="177">
        <f>ROUND(I503*H503,2)</f>
        <v>0</v>
      </c>
      <c r="K503" s="173" t="s">
        <v>194</v>
      </c>
      <c r="L503" s="36"/>
      <c r="M503" s="178" t="s">
        <v>1</v>
      </c>
      <c r="N503" s="179" t="s">
        <v>41</v>
      </c>
      <c r="O503" s="74"/>
      <c r="P503" s="180">
        <f>O503*H503</f>
        <v>0</v>
      </c>
      <c r="Q503" s="180">
        <v>0</v>
      </c>
      <c r="R503" s="180">
        <f>Q503*H503</f>
        <v>0</v>
      </c>
      <c r="S503" s="180">
        <v>0</v>
      </c>
      <c r="T503" s="181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82" t="s">
        <v>272</v>
      </c>
      <c r="AT503" s="182" t="s">
        <v>140</v>
      </c>
      <c r="AU503" s="182" t="s">
        <v>85</v>
      </c>
      <c r="AY503" s="16" t="s">
        <v>139</v>
      </c>
      <c r="BE503" s="183">
        <f>IF(N503="základní",J503,0)</f>
        <v>0</v>
      </c>
      <c r="BF503" s="183">
        <f>IF(N503="snížená",J503,0)</f>
        <v>0</v>
      </c>
      <c r="BG503" s="183">
        <f>IF(N503="zákl. přenesená",J503,0)</f>
        <v>0</v>
      </c>
      <c r="BH503" s="183">
        <f>IF(N503="sníž. přenesená",J503,0)</f>
        <v>0</v>
      </c>
      <c r="BI503" s="183">
        <f>IF(N503="nulová",J503,0)</f>
        <v>0</v>
      </c>
      <c r="BJ503" s="16" t="s">
        <v>83</v>
      </c>
      <c r="BK503" s="183">
        <f>ROUND(I503*H503,2)</f>
        <v>0</v>
      </c>
      <c r="BL503" s="16" t="s">
        <v>272</v>
      </c>
      <c r="BM503" s="182" t="s">
        <v>1237</v>
      </c>
    </row>
    <row r="504" s="13" customFormat="1">
      <c r="A504" s="13"/>
      <c r="B504" s="195"/>
      <c r="C504" s="13"/>
      <c r="D504" s="196" t="s">
        <v>196</v>
      </c>
      <c r="E504" s="197" t="s">
        <v>1</v>
      </c>
      <c r="F504" s="198" t="s">
        <v>1232</v>
      </c>
      <c r="G504" s="13"/>
      <c r="H504" s="199">
        <v>5.6699999999999999</v>
      </c>
      <c r="I504" s="200"/>
      <c r="J504" s="13"/>
      <c r="K504" s="13"/>
      <c r="L504" s="195"/>
      <c r="M504" s="201"/>
      <c r="N504" s="202"/>
      <c r="O504" s="202"/>
      <c r="P504" s="202"/>
      <c r="Q504" s="202"/>
      <c r="R504" s="202"/>
      <c r="S504" s="202"/>
      <c r="T504" s="20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7" t="s">
        <v>196</v>
      </c>
      <c r="AU504" s="197" t="s">
        <v>85</v>
      </c>
      <c r="AV504" s="13" t="s">
        <v>85</v>
      </c>
      <c r="AW504" s="13" t="s">
        <v>32</v>
      </c>
      <c r="AX504" s="13" t="s">
        <v>76</v>
      </c>
      <c r="AY504" s="197" t="s">
        <v>139</v>
      </c>
    </row>
    <row r="505" s="13" customFormat="1">
      <c r="A505" s="13"/>
      <c r="B505" s="195"/>
      <c r="C505" s="13"/>
      <c r="D505" s="196" t="s">
        <v>196</v>
      </c>
      <c r="E505" s="197" t="s">
        <v>1</v>
      </c>
      <c r="F505" s="198" t="s">
        <v>1233</v>
      </c>
      <c r="G505" s="13"/>
      <c r="H505" s="199">
        <v>5.25</v>
      </c>
      <c r="I505" s="200"/>
      <c r="J505" s="13"/>
      <c r="K505" s="13"/>
      <c r="L505" s="195"/>
      <c r="M505" s="201"/>
      <c r="N505" s="202"/>
      <c r="O505" s="202"/>
      <c r="P505" s="202"/>
      <c r="Q505" s="202"/>
      <c r="R505" s="202"/>
      <c r="S505" s="202"/>
      <c r="T505" s="20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97" t="s">
        <v>196</v>
      </c>
      <c r="AU505" s="197" t="s">
        <v>85</v>
      </c>
      <c r="AV505" s="13" t="s">
        <v>85</v>
      </c>
      <c r="AW505" s="13" t="s">
        <v>32</v>
      </c>
      <c r="AX505" s="13" t="s">
        <v>76</v>
      </c>
      <c r="AY505" s="197" t="s">
        <v>139</v>
      </c>
    </row>
    <row r="506" s="2" customFormat="1" ht="24.15" customHeight="1">
      <c r="A506" s="35"/>
      <c r="B506" s="170"/>
      <c r="C506" s="204" t="s">
        <v>1238</v>
      </c>
      <c r="D506" s="204" t="s">
        <v>384</v>
      </c>
      <c r="E506" s="205" t="s">
        <v>1239</v>
      </c>
      <c r="F506" s="206" t="s">
        <v>1240</v>
      </c>
      <c r="G506" s="207" t="s">
        <v>234</v>
      </c>
      <c r="H506" s="208">
        <v>12.269</v>
      </c>
      <c r="I506" s="209"/>
      <c r="J506" s="210">
        <f>ROUND(I506*H506,2)</f>
        <v>0</v>
      </c>
      <c r="K506" s="206" t="s">
        <v>194</v>
      </c>
      <c r="L506" s="211"/>
      <c r="M506" s="212" t="s">
        <v>1</v>
      </c>
      <c r="N506" s="213" t="s">
        <v>41</v>
      </c>
      <c r="O506" s="74"/>
      <c r="P506" s="180">
        <f>O506*H506</f>
        <v>0</v>
      </c>
      <c r="Q506" s="180">
        <v>0.00013999999999999999</v>
      </c>
      <c r="R506" s="180">
        <f>Q506*H506</f>
        <v>0.0017176599999999998</v>
      </c>
      <c r="S506" s="180">
        <v>0</v>
      </c>
      <c r="T506" s="181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182" t="s">
        <v>359</v>
      </c>
      <c r="AT506" s="182" t="s">
        <v>384</v>
      </c>
      <c r="AU506" s="182" t="s">
        <v>85</v>
      </c>
      <c r="AY506" s="16" t="s">
        <v>139</v>
      </c>
      <c r="BE506" s="183">
        <f>IF(N506="základní",J506,0)</f>
        <v>0</v>
      </c>
      <c r="BF506" s="183">
        <f>IF(N506="snížená",J506,0)</f>
        <v>0</v>
      </c>
      <c r="BG506" s="183">
        <f>IF(N506="zákl. přenesená",J506,0)</f>
        <v>0</v>
      </c>
      <c r="BH506" s="183">
        <f>IF(N506="sníž. přenesená",J506,0)</f>
        <v>0</v>
      </c>
      <c r="BI506" s="183">
        <f>IF(N506="nulová",J506,0)</f>
        <v>0</v>
      </c>
      <c r="BJ506" s="16" t="s">
        <v>83</v>
      </c>
      <c r="BK506" s="183">
        <f>ROUND(I506*H506,2)</f>
        <v>0</v>
      </c>
      <c r="BL506" s="16" t="s">
        <v>272</v>
      </c>
      <c r="BM506" s="182" t="s">
        <v>1241</v>
      </c>
    </row>
    <row r="507" s="13" customFormat="1">
      <c r="A507" s="13"/>
      <c r="B507" s="195"/>
      <c r="C507" s="13"/>
      <c r="D507" s="196" t="s">
        <v>196</v>
      </c>
      <c r="E507" s="13"/>
      <c r="F507" s="198" t="s">
        <v>1242</v>
      </c>
      <c r="G507" s="13"/>
      <c r="H507" s="199">
        <v>12.269</v>
      </c>
      <c r="I507" s="200"/>
      <c r="J507" s="13"/>
      <c r="K507" s="13"/>
      <c r="L507" s="195"/>
      <c r="M507" s="201"/>
      <c r="N507" s="202"/>
      <c r="O507" s="202"/>
      <c r="P507" s="202"/>
      <c r="Q507" s="202"/>
      <c r="R507" s="202"/>
      <c r="S507" s="202"/>
      <c r="T507" s="20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7" t="s">
        <v>196</v>
      </c>
      <c r="AU507" s="197" t="s">
        <v>85</v>
      </c>
      <c r="AV507" s="13" t="s">
        <v>85</v>
      </c>
      <c r="AW507" s="13" t="s">
        <v>3</v>
      </c>
      <c r="AX507" s="13" t="s">
        <v>83</v>
      </c>
      <c r="AY507" s="197" t="s">
        <v>139</v>
      </c>
    </row>
    <row r="508" s="2" customFormat="1" ht="21.75" customHeight="1">
      <c r="A508" s="35"/>
      <c r="B508" s="170"/>
      <c r="C508" s="171" t="s">
        <v>1243</v>
      </c>
      <c r="D508" s="171" t="s">
        <v>140</v>
      </c>
      <c r="E508" s="172" t="s">
        <v>1244</v>
      </c>
      <c r="F508" s="173" t="s">
        <v>1245</v>
      </c>
      <c r="G508" s="174" t="s">
        <v>234</v>
      </c>
      <c r="H508" s="175">
        <v>10.92</v>
      </c>
      <c r="I508" s="176"/>
      <c r="J508" s="177">
        <f>ROUND(I508*H508,2)</f>
        <v>0</v>
      </c>
      <c r="K508" s="173" t="s">
        <v>194</v>
      </c>
      <c r="L508" s="36"/>
      <c r="M508" s="178" t="s">
        <v>1</v>
      </c>
      <c r="N508" s="179" t="s">
        <v>41</v>
      </c>
      <c r="O508" s="74"/>
      <c r="P508" s="180">
        <f>O508*H508</f>
        <v>0</v>
      </c>
      <c r="Q508" s="180">
        <v>0</v>
      </c>
      <c r="R508" s="180">
        <f>Q508*H508</f>
        <v>0</v>
      </c>
      <c r="S508" s="180">
        <v>0</v>
      </c>
      <c r="T508" s="181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182" t="s">
        <v>272</v>
      </c>
      <c r="AT508" s="182" t="s">
        <v>140</v>
      </c>
      <c r="AU508" s="182" t="s">
        <v>85</v>
      </c>
      <c r="AY508" s="16" t="s">
        <v>139</v>
      </c>
      <c r="BE508" s="183">
        <f>IF(N508="základní",J508,0)</f>
        <v>0</v>
      </c>
      <c r="BF508" s="183">
        <f>IF(N508="snížená",J508,0)</f>
        <v>0</v>
      </c>
      <c r="BG508" s="183">
        <f>IF(N508="zákl. přenesená",J508,0)</f>
        <v>0</v>
      </c>
      <c r="BH508" s="183">
        <f>IF(N508="sníž. přenesená",J508,0)</f>
        <v>0</v>
      </c>
      <c r="BI508" s="183">
        <f>IF(N508="nulová",J508,0)</f>
        <v>0</v>
      </c>
      <c r="BJ508" s="16" t="s">
        <v>83</v>
      </c>
      <c r="BK508" s="183">
        <f>ROUND(I508*H508,2)</f>
        <v>0</v>
      </c>
      <c r="BL508" s="16" t="s">
        <v>272</v>
      </c>
      <c r="BM508" s="182" t="s">
        <v>1246</v>
      </c>
    </row>
    <row r="509" s="13" customFormat="1">
      <c r="A509" s="13"/>
      <c r="B509" s="195"/>
      <c r="C509" s="13"/>
      <c r="D509" s="196" t="s">
        <v>196</v>
      </c>
      <c r="E509" s="197" t="s">
        <v>1</v>
      </c>
      <c r="F509" s="198" t="s">
        <v>1232</v>
      </c>
      <c r="G509" s="13"/>
      <c r="H509" s="199">
        <v>5.6699999999999999</v>
      </c>
      <c r="I509" s="200"/>
      <c r="J509" s="13"/>
      <c r="K509" s="13"/>
      <c r="L509" s="195"/>
      <c r="M509" s="201"/>
      <c r="N509" s="202"/>
      <c r="O509" s="202"/>
      <c r="P509" s="202"/>
      <c r="Q509" s="202"/>
      <c r="R509" s="202"/>
      <c r="S509" s="202"/>
      <c r="T509" s="20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7" t="s">
        <v>196</v>
      </c>
      <c r="AU509" s="197" t="s">
        <v>85</v>
      </c>
      <c r="AV509" s="13" t="s">
        <v>85</v>
      </c>
      <c r="AW509" s="13" t="s">
        <v>32</v>
      </c>
      <c r="AX509" s="13" t="s">
        <v>76</v>
      </c>
      <c r="AY509" s="197" t="s">
        <v>139</v>
      </c>
    </row>
    <row r="510" s="13" customFormat="1">
      <c r="A510" s="13"/>
      <c r="B510" s="195"/>
      <c r="C510" s="13"/>
      <c r="D510" s="196" t="s">
        <v>196</v>
      </c>
      <c r="E510" s="197" t="s">
        <v>1</v>
      </c>
      <c r="F510" s="198" t="s">
        <v>1233</v>
      </c>
      <c r="G510" s="13"/>
      <c r="H510" s="199">
        <v>5.25</v>
      </c>
      <c r="I510" s="200"/>
      <c r="J510" s="13"/>
      <c r="K510" s="13"/>
      <c r="L510" s="195"/>
      <c r="M510" s="201"/>
      <c r="N510" s="202"/>
      <c r="O510" s="202"/>
      <c r="P510" s="202"/>
      <c r="Q510" s="202"/>
      <c r="R510" s="202"/>
      <c r="S510" s="202"/>
      <c r="T510" s="20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7" t="s">
        <v>196</v>
      </c>
      <c r="AU510" s="197" t="s">
        <v>85</v>
      </c>
      <c r="AV510" s="13" t="s">
        <v>85</v>
      </c>
      <c r="AW510" s="13" t="s">
        <v>32</v>
      </c>
      <c r="AX510" s="13" t="s">
        <v>76</v>
      </c>
      <c r="AY510" s="197" t="s">
        <v>139</v>
      </c>
    </row>
    <row r="511" s="2" customFormat="1" ht="24.15" customHeight="1">
      <c r="A511" s="35"/>
      <c r="B511" s="170"/>
      <c r="C511" s="204" t="s">
        <v>1247</v>
      </c>
      <c r="D511" s="204" t="s">
        <v>384</v>
      </c>
      <c r="E511" s="205" t="s">
        <v>1248</v>
      </c>
      <c r="F511" s="206" t="s">
        <v>1249</v>
      </c>
      <c r="G511" s="207" t="s">
        <v>234</v>
      </c>
      <c r="H511" s="208">
        <v>11.138</v>
      </c>
      <c r="I511" s="209"/>
      <c r="J511" s="210">
        <f>ROUND(I511*H511,2)</f>
        <v>0</v>
      </c>
      <c r="K511" s="206" t="s">
        <v>194</v>
      </c>
      <c r="L511" s="211"/>
      <c r="M511" s="212" t="s">
        <v>1</v>
      </c>
      <c r="N511" s="213" t="s">
        <v>41</v>
      </c>
      <c r="O511" s="74"/>
      <c r="P511" s="180">
        <f>O511*H511</f>
        <v>0</v>
      </c>
      <c r="Q511" s="180">
        <v>0.0028</v>
      </c>
      <c r="R511" s="180">
        <f>Q511*H511</f>
        <v>0.0311864</v>
      </c>
      <c r="S511" s="180">
        <v>0</v>
      </c>
      <c r="T511" s="181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82" t="s">
        <v>359</v>
      </c>
      <c r="AT511" s="182" t="s">
        <v>384</v>
      </c>
      <c r="AU511" s="182" t="s">
        <v>85</v>
      </c>
      <c r="AY511" s="16" t="s">
        <v>139</v>
      </c>
      <c r="BE511" s="183">
        <f>IF(N511="základní",J511,0)</f>
        <v>0</v>
      </c>
      <c r="BF511" s="183">
        <f>IF(N511="snížená",J511,0)</f>
        <v>0</v>
      </c>
      <c r="BG511" s="183">
        <f>IF(N511="zákl. přenesená",J511,0)</f>
        <v>0</v>
      </c>
      <c r="BH511" s="183">
        <f>IF(N511="sníž. přenesená",J511,0)</f>
        <v>0</v>
      </c>
      <c r="BI511" s="183">
        <f>IF(N511="nulová",J511,0)</f>
        <v>0</v>
      </c>
      <c r="BJ511" s="16" t="s">
        <v>83</v>
      </c>
      <c r="BK511" s="183">
        <f>ROUND(I511*H511,2)</f>
        <v>0</v>
      </c>
      <c r="BL511" s="16" t="s">
        <v>272</v>
      </c>
      <c r="BM511" s="182" t="s">
        <v>1250</v>
      </c>
    </row>
    <row r="512" s="13" customFormat="1">
      <c r="A512" s="13"/>
      <c r="B512" s="195"/>
      <c r="C512" s="13"/>
      <c r="D512" s="196" t="s">
        <v>196</v>
      </c>
      <c r="E512" s="13"/>
      <c r="F512" s="198" t="s">
        <v>1251</v>
      </c>
      <c r="G512" s="13"/>
      <c r="H512" s="199">
        <v>11.138</v>
      </c>
      <c r="I512" s="200"/>
      <c r="J512" s="13"/>
      <c r="K512" s="13"/>
      <c r="L512" s="195"/>
      <c r="M512" s="201"/>
      <c r="N512" s="202"/>
      <c r="O512" s="202"/>
      <c r="P512" s="202"/>
      <c r="Q512" s="202"/>
      <c r="R512" s="202"/>
      <c r="S512" s="202"/>
      <c r="T512" s="20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7" t="s">
        <v>196</v>
      </c>
      <c r="AU512" s="197" t="s">
        <v>85</v>
      </c>
      <c r="AV512" s="13" t="s">
        <v>85</v>
      </c>
      <c r="AW512" s="13" t="s">
        <v>3</v>
      </c>
      <c r="AX512" s="13" t="s">
        <v>83</v>
      </c>
      <c r="AY512" s="197" t="s">
        <v>139</v>
      </c>
    </row>
    <row r="513" s="2" customFormat="1" ht="33" customHeight="1">
      <c r="A513" s="35"/>
      <c r="B513" s="170"/>
      <c r="C513" s="171" t="s">
        <v>1252</v>
      </c>
      <c r="D513" s="171" t="s">
        <v>140</v>
      </c>
      <c r="E513" s="172" t="s">
        <v>1253</v>
      </c>
      <c r="F513" s="173" t="s">
        <v>1254</v>
      </c>
      <c r="G513" s="174" t="s">
        <v>234</v>
      </c>
      <c r="H513" s="175">
        <v>88.489999999999995</v>
      </c>
      <c r="I513" s="176"/>
      <c r="J513" s="177">
        <f>ROUND(I513*H513,2)</f>
        <v>0</v>
      </c>
      <c r="K513" s="173" t="s">
        <v>194</v>
      </c>
      <c r="L513" s="36"/>
      <c r="M513" s="178" t="s">
        <v>1</v>
      </c>
      <c r="N513" s="179" t="s">
        <v>41</v>
      </c>
      <c r="O513" s="74"/>
      <c r="P513" s="180">
        <f>O513*H513</f>
        <v>0</v>
      </c>
      <c r="Q513" s="180">
        <v>0.00125</v>
      </c>
      <c r="R513" s="180">
        <f>Q513*H513</f>
        <v>0.1106125</v>
      </c>
      <c r="S513" s="180">
        <v>0</v>
      </c>
      <c r="T513" s="181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182" t="s">
        <v>272</v>
      </c>
      <c r="AT513" s="182" t="s">
        <v>140</v>
      </c>
      <c r="AU513" s="182" t="s">
        <v>85</v>
      </c>
      <c r="AY513" s="16" t="s">
        <v>139</v>
      </c>
      <c r="BE513" s="183">
        <f>IF(N513="základní",J513,0)</f>
        <v>0</v>
      </c>
      <c r="BF513" s="183">
        <f>IF(N513="snížená",J513,0)</f>
        <v>0</v>
      </c>
      <c r="BG513" s="183">
        <f>IF(N513="zákl. přenesená",J513,0)</f>
        <v>0</v>
      </c>
      <c r="BH513" s="183">
        <f>IF(N513="sníž. přenesená",J513,0)</f>
        <v>0</v>
      </c>
      <c r="BI513" s="183">
        <f>IF(N513="nulová",J513,0)</f>
        <v>0</v>
      </c>
      <c r="BJ513" s="16" t="s">
        <v>83</v>
      </c>
      <c r="BK513" s="183">
        <f>ROUND(I513*H513,2)</f>
        <v>0</v>
      </c>
      <c r="BL513" s="16" t="s">
        <v>272</v>
      </c>
      <c r="BM513" s="182" t="s">
        <v>1255</v>
      </c>
    </row>
    <row r="514" s="13" customFormat="1">
      <c r="A514" s="13"/>
      <c r="B514" s="195"/>
      <c r="C514" s="13"/>
      <c r="D514" s="196" t="s">
        <v>196</v>
      </c>
      <c r="E514" s="197" t="s">
        <v>1</v>
      </c>
      <c r="F514" s="198" t="s">
        <v>1065</v>
      </c>
      <c r="G514" s="13"/>
      <c r="H514" s="199">
        <v>3.7000000000000002</v>
      </c>
      <c r="I514" s="200"/>
      <c r="J514" s="13"/>
      <c r="K514" s="13"/>
      <c r="L514" s="195"/>
      <c r="M514" s="201"/>
      <c r="N514" s="202"/>
      <c r="O514" s="202"/>
      <c r="P514" s="202"/>
      <c r="Q514" s="202"/>
      <c r="R514" s="202"/>
      <c r="S514" s="202"/>
      <c r="T514" s="20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7" t="s">
        <v>196</v>
      </c>
      <c r="AU514" s="197" t="s">
        <v>85</v>
      </c>
      <c r="AV514" s="13" t="s">
        <v>85</v>
      </c>
      <c r="AW514" s="13" t="s">
        <v>32</v>
      </c>
      <c r="AX514" s="13" t="s">
        <v>76</v>
      </c>
      <c r="AY514" s="197" t="s">
        <v>139</v>
      </c>
    </row>
    <row r="515" s="13" customFormat="1">
      <c r="A515" s="13"/>
      <c r="B515" s="195"/>
      <c r="C515" s="13"/>
      <c r="D515" s="196" t="s">
        <v>196</v>
      </c>
      <c r="E515" s="197" t="s">
        <v>1</v>
      </c>
      <c r="F515" s="198" t="s">
        <v>1066</v>
      </c>
      <c r="G515" s="13"/>
      <c r="H515" s="199">
        <v>1.8999999999999999</v>
      </c>
      <c r="I515" s="200"/>
      <c r="J515" s="13"/>
      <c r="K515" s="13"/>
      <c r="L515" s="195"/>
      <c r="M515" s="201"/>
      <c r="N515" s="202"/>
      <c r="O515" s="202"/>
      <c r="P515" s="202"/>
      <c r="Q515" s="202"/>
      <c r="R515" s="202"/>
      <c r="S515" s="202"/>
      <c r="T515" s="20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97" t="s">
        <v>196</v>
      </c>
      <c r="AU515" s="197" t="s">
        <v>85</v>
      </c>
      <c r="AV515" s="13" t="s">
        <v>85</v>
      </c>
      <c r="AW515" s="13" t="s">
        <v>32</v>
      </c>
      <c r="AX515" s="13" t="s">
        <v>76</v>
      </c>
      <c r="AY515" s="197" t="s">
        <v>139</v>
      </c>
    </row>
    <row r="516" s="13" customFormat="1">
      <c r="A516" s="13"/>
      <c r="B516" s="195"/>
      <c r="C516" s="13"/>
      <c r="D516" s="196" t="s">
        <v>196</v>
      </c>
      <c r="E516" s="197" t="s">
        <v>1</v>
      </c>
      <c r="F516" s="198" t="s">
        <v>1067</v>
      </c>
      <c r="G516" s="13"/>
      <c r="H516" s="199">
        <v>1.6100000000000001</v>
      </c>
      <c r="I516" s="200"/>
      <c r="J516" s="13"/>
      <c r="K516" s="13"/>
      <c r="L516" s="195"/>
      <c r="M516" s="201"/>
      <c r="N516" s="202"/>
      <c r="O516" s="202"/>
      <c r="P516" s="202"/>
      <c r="Q516" s="202"/>
      <c r="R516" s="202"/>
      <c r="S516" s="202"/>
      <c r="T516" s="20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7" t="s">
        <v>196</v>
      </c>
      <c r="AU516" s="197" t="s">
        <v>85</v>
      </c>
      <c r="AV516" s="13" t="s">
        <v>85</v>
      </c>
      <c r="AW516" s="13" t="s">
        <v>32</v>
      </c>
      <c r="AX516" s="13" t="s">
        <v>76</v>
      </c>
      <c r="AY516" s="197" t="s">
        <v>139</v>
      </c>
    </row>
    <row r="517" s="13" customFormat="1">
      <c r="A517" s="13"/>
      <c r="B517" s="195"/>
      <c r="C517" s="13"/>
      <c r="D517" s="196" t="s">
        <v>196</v>
      </c>
      <c r="E517" s="197" t="s">
        <v>1</v>
      </c>
      <c r="F517" s="198" t="s">
        <v>1256</v>
      </c>
      <c r="G517" s="13"/>
      <c r="H517" s="199">
        <v>14.699999999999999</v>
      </c>
      <c r="I517" s="200"/>
      <c r="J517" s="13"/>
      <c r="K517" s="13"/>
      <c r="L517" s="195"/>
      <c r="M517" s="201"/>
      <c r="N517" s="202"/>
      <c r="O517" s="202"/>
      <c r="P517" s="202"/>
      <c r="Q517" s="202"/>
      <c r="R517" s="202"/>
      <c r="S517" s="202"/>
      <c r="T517" s="20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7" t="s">
        <v>196</v>
      </c>
      <c r="AU517" s="197" t="s">
        <v>85</v>
      </c>
      <c r="AV517" s="13" t="s">
        <v>85</v>
      </c>
      <c r="AW517" s="13" t="s">
        <v>32</v>
      </c>
      <c r="AX517" s="13" t="s">
        <v>76</v>
      </c>
      <c r="AY517" s="197" t="s">
        <v>139</v>
      </c>
    </row>
    <row r="518" s="13" customFormat="1">
      <c r="A518" s="13"/>
      <c r="B518" s="195"/>
      <c r="C518" s="13"/>
      <c r="D518" s="196" t="s">
        <v>196</v>
      </c>
      <c r="E518" s="197" t="s">
        <v>1</v>
      </c>
      <c r="F518" s="198" t="s">
        <v>1069</v>
      </c>
      <c r="G518" s="13"/>
      <c r="H518" s="199">
        <v>4.0499999999999998</v>
      </c>
      <c r="I518" s="200"/>
      <c r="J518" s="13"/>
      <c r="K518" s="13"/>
      <c r="L518" s="195"/>
      <c r="M518" s="201"/>
      <c r="N518" s="202"/>
      <c r="O518" s="202"/>
      <c r="P518" s="202"/>
      <c r="Q518" s="202"/>
      <c r="R518" s="202"/>
      <c r="S518" s="202"/>
      <c r="T518" s="20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7" t="s">
        <v>196</v>
      </c>
      <c r="AU518" s="197" t="s">
        <v>85</v>
      </c>
      <c r="AV518" s="13" t="s">
        <v>85</v>
      </c>
      <c r="AW518" s="13" t="s">
        <v>32</v>
      </c>
      <c r="AX518" s="13" t="s">
        <v>76</v>
      </c>
      <c r="AY518" s="197" t="s">
        <v>139</v>
      </c>
    </row>
    <row r="519" s="13" customFormat="1">
      <c r="A519" s="13"/>
      <c r="B519" s="195"/>
      <c r="C519" s="13"/>
      <c r="D519" s="196" t="s">
        <v>196</v>
      </c>
      <c r="E519" s="197" t="s">
        <v>1</v>
      </c>
      <c r="F519" s="198" t="s">
        <v>1257</v>
      </c>
      <c r="G519" s="13"/>
      <c r="H519" s="199">
        <v>32.159999999999997</v>
      </c>
      <c r="I519" s="200"/>
      <c r="J519" s="13"/>
      <c r="K519" s="13"/>
      <c r="L519" s="195"/>
      <c r="M519" s="201"/>
      <c r="N519" s="202"/>
      <c r="O519" s="202"/>
      <c r="P519" s="202"/>
      <c r="Q519" s="202"/>
      <c r="R519" s="202"/>
      <c r="S519" s="202"/>
      <c r="T519" s="20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97" t="s">
        <v>196</v>
      </c>
      <c r="AU519" s="197" t="s">
        <v>85</v>
      </c>
      <c r="AV519" s="13" t="s">
        <v>85</v>
      </c>
      <c r="AW519" s="13" t="s">
        <v>32</v>
      </c>
      <c r="AX519" s="13" t="s">
        <v>76</v>
      </c>
      <c r="AY519" s="197" t="s">
        <v>139</v>
      </c>
    </row>
    <row r="520" s="13" customFormat="1">
      <c r="A520" s="13"/>
      <c r="B520" s="195"/>
      <c r="C520" s="13"/>
      <c r="D520" s="196" t="s">
        <v>196</v>
      </c>
      <c r="E520" s="197" t="s">
        <v>1</v>
      </c>
      <c r="F520" s="198" t="s">
        <v>1258</v>
      </c>
      <c r="G520" s="13"/>
      <c r="H520" s="199">
        <v>10.68</v>
      </c>
      <c r="I520" s="200"/>
      <c r="J520" s="13"/>
      <c r="K520" s="13"/>
      <c r="L520" s="195"/>
      <c r="M520" s="201"/>
      <c r="N520" s="202"/>
      <c r="O520" s="202"/>
      <c r="P520" s="202"/>
      <c r="Q520" s="202"/>
      <c r="R520" s="202"/>
      <c r="S520" s="202"/>
      <c r="T520" s="20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97" t="s">
        <v>196</v>
      </c>
      <c r="AU520" s="197" t="s">
        <v>85</v>
      </c>
      <c r="AV520" s="13" t="s">
        <v>85</v>
      </c>
      <c r="AW520" s="13" t="s">
        <v>32</v>
      </c>
      <c r="AX520" s="13" t="s">
        <v>76</v>
      </c>
      <c r="AY520" s="197" t="s">
        <v>139</v>
      </c>
    </row>
    <row r="521" s="13" customFormat="1">
      <c r="A521" s="13"/>
      <c r="B521" s="195"/>
      <c r="C521" s="13"/>
      <c r="D521" s="196" t="s">
        <v>196</v>
      </c>
      <c r="E521" s="197" t="s">
        <v>1</v>
      </c>
      <c r="F521" s="198" t="s">
        <v>1259</v>
      </c>
      <c r="G521" s="13"/>
      <c r="H521" s="199">
        <v>11.85</v>
      </c>
      <c r="I521" s="200"/>
      <c r="J521" s="13"/>
      <c r="K521" s="13"/>
      <c r="L521" s="195"/>
      <c r="M521" s="201"/>
      <c r="N521" s="202"/>
      <c r="O521" s="202"/>
      <c r="P521" s="202"/>
      <c r="Q521" s="202"/>
      <c r="R521" s="202"/>
      <c r="S521" s="202"/>
      <c r="T521" s="20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7" t="s">
        <v>196</v>
      </c>
      <c r="AU521" s="197" t="s">
        <v>85</v>
      </c>
      <c r="AV521" s="13" t="s">
        <v>85</v>
      </c>
      <c r="AW521" s="13" t="s">
        <v>32</v>
      </c>
      <c r="AX521" s="13" t="s">
        <v>76</v>
      </c>
      <c r="AY521" s="197" t="s">
        <v>139</v>
      </c>
    </row>
    <row r="522" s="13" customFormat="1">
      <c r="A522" s="13"/>
      <c r="B522" s="195"/>
      <c r="C522" s="13"/>
      <c r="D522" s="196" t="s">
        <v>196</v>
      </c>
      <c r="E522" s="197" t="s">
        <v>1</v>
      </c>
      <c r="F522" s="198" t="s">
        <v>1070</v>
      </c>
      <c r="G522" s="13"/>
      <c r="H522" s="199">
        <v>3.7400000000000002</v>
      </c>
      <c r="I522" s="200"/>
      <c r="J522" s="13"/>
      <c r="K522" s="13"/>
      <c r="L522" s="195"/>
      <c r="M522" s="201"/>
      <c r="N522" s="202"/>
      <c r="O522" s="202"/>
      <c r="P522" s="202"/>
      <c r="Q522" s="202"/>
      <c r="R522" s="202"/>
      <c r="S522" s="202"/>
      <c r="T522" s="20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7" t="s">
        <v>196</v>
      </c>
      <c r="AU522" s="197" t="s">
        <v>85</v>
      </c>
      <c r="AV522" s="13" t="s">
        <v>85</v>
      </c>
      <c r="AW522" s="13" t="s">
        <v>32</v>
      </c>
      <c r="AX522" s="13" t="s">
        <v>76</v>
      </c>
      <c r="AY522" s="197" t="s">
        <v>139</v>
      </c>
    </row>
    <row r="523" s="13" customFormat="1">
      <c r="A523" s="13"/>
      <c r="B523" s="195"/>
      <c r="C523" s="13"/>
      <c r="D523" s="196" t="s">
        <v>196</v>
      </c>
      <c r="E523" s="197" t="s">
        <v>1</v>
      </c>
      <c r="F523" s="198" t="s">
        <v>1071</v>
      </c>
      <c r="G523" s="13"/>
      <c r="H523" s="199">
        <v>2.2000000000000002</v>
      </c>
      <c r="I523" s="200"/>
      <c r="J523" s="13"/>
      <c r="K523" s="13"/>
      <c r="L523" s="195"/>
      <c r="M523" s="201"/>
      <c r="N523" s="202"/>
      <c r="O523" s="202"/>
      <c r="P523" s="202"/>
      <c r="Q523" s="202"/>
      <c r="R523" s="202"/>
      <c r="S523" s="202"/>
      <c r="T523" s="20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7" t="s">
        <v>196</v>
      </c>
      <c r="AU523" s="197" t="s">
        <v>85</v>
      </c>
      <c r="AV523" s="13" t="s">
        <v>85</v>
      </c>
      <c r="AW523" s="13" t="s">
        <v>32</v>
      </c>
      <c r="AX523" s="13" t="s">
        <v>76</v>
      </c>
      <c r="AY523" s="197" t="s">
        <v>139</v>
      </c>
    </row>
    <row r="524" s="13" customFormat="1">
      <c r="A524" s="13"/>
      <c r="B524" s="195"/>
      <c r="C524" s="13"/>
      <c r="D524" s="196" t="s">
        <v>196</v>
      </c>
      <c r="E524" s="197" t="s">
        <v>1</v>
      </c>
      <c r="F524" s="198" t="s">
        <v>1072</v>
      </c>
      <c r="G524" s="13"/>
      <c r="H524" s="199">
        <v>1.8999999999999999</v>
      </c>
      <c r="I524" s="200"/>
      <c r="J524" s="13"/>
      <c r="K524" s="13"/>
      <c r="L524" s="195"/>
      <c r="M524" s="201"/>
      <c r="N524" s="202"/>
      <c r="O524" s="202"/>
      <c r="P524" s="202"/>
      <c r="Q524" s="202"/>
      <c r="R524" s="202"/>
      <c r="S524" s="202"/>
      <c r="T524" s="20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7" t="s">
        <v>196</v>
      </c>
      <c r="AU524" s="197" t="s">
        <v>85</v>
      </c>
      <c r="AV524" s="13" t="s">
        <v>85</v>
      </c>
      <c r="AW524" s="13" t="s">
        <v>32</v>
      </c>
      <c r="AX524" s="13" t="s">
        <v>76</v>
      </c>
      <c r="AY524" s="197" t="s">
        <v>139</v>
      </c>
    </row>
    <row r="525" s="2" customFormat="1" ht="24.15" customHeight="1">
      <c r="A525" s="35"/>
      <c r="B525" s="170"/>
      <c r="C525" s="204" t="s">
        <v>1260</v>
      </c>
      <c r="D525" s="204" t="s">
        <v>384</v>
      </c>
      <c r="E525" s="205" t="s">
        <v>1261</v>
      </c>
      <c r="F525" s="206" t="s">
        <v>1262</v>
      </c>
      <c r="G525" s="207" t="s">
        <v>234</v>
      </c>
      <c r="H525" s="208">
        <v>92.915000000000006</v>
      </c>
      <c r="I525" s="209"/>
      <c r="J525" s="210">
        <f>ROUND(I525*H525,2)</f>
        <v>0</v>
      </c>
      <c r="K525" s="206" t="s">
        <v>194</v>
      </c>
      <c r="L525" s="211"/>
      <c r="M525" s="212" t="s">
        <v>1</v>
      </c>
      <c r="N525" s="213" t="s">
        <v>41</v>
      </c>
      <c r="O525" s="74"/>
      <c r="P525" s="180">
        <f>O525*H525</f>
        <v>0</v>
      </c>
      <c r="Q525" s="180">
        <v>0.0080000000000000002</v>
      </c>
      <c r="R525" s="180">
        <f>Q525*H525</f>
        <v>0.74332000000000009</v>
      </c>
      <c r="S525" s="180">
        <v>0</v>
      </c>
      <c r="T525" s="181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82" t="s">
        <v>359</v>
      </c>
      <c r="AT525" s="182" t="s">
        <v>384</v>
      </c>
      <c r="AU525" s="182" t="s">
        <v>85</v>
      </c>
      <c r="AY525" s="16" t="s">
        <v>139</v>
      </c>
      <c r="BE525" s="183">
        <f>IF(N525="základní",J525,0)</f>
        <v>0</v>
      </c>
      <c r="BF525" s="183">
        <f>IF(N525="snížená",J525,0)</f>
        <v>0</v>
      </c>
      <c r="BG525" s="183">
        <f>IF(N525="zákl. přenesená",J525,0)</f>
        <v>0</v>
      </c>
      <c r="BH525" s="183">
        <f>IF(N525="sníž. přenesená",J525,0)</f>
        <v>0</v>
      </c>
      <c r="BI525" s="183">
        <f>IF(N525="nulová",J525,0)</f>
        <v>0</v>
      </c>
      <c r="BJ525" s="16" t="s">
        <v>83</v>
      </c>
      <c r="BK525" s="183">
        <f>ROUND(I525*H525,2)</f>
        <v>0</v>
      </c>
      <c r="BL525" s="16" t="s">
        <v>272</v>
      </c>
      <c r="BM525" s="182" t="s">
        <v>1263</v>
      </c>
    </row>
    <row r="526" s="13" customFormat="1">
      <c r="A526" s="13"/>
      <c r="B526" s="195"/>
      <c r="C526" s="13"/>
      <c r="D526" s="196" t="s">
        <v>196</v>
      </c>
      <c r="E526" s="13"/>
      <c r="F526" s="198" t="s">
        <v>1264</v>
      </c>
      <c r="G526" s="13"/>
      <c r="H526" s="199">
        <v>92.915000000000006</v>
      </c>
      <c r="I526" s="200"/>
      <c r="J526" s="13"/>
      <c r="K526" s="13"/>
      <c r="L526" s="195"/>
      <c r="M526" s="201"/>
      <c r="N526" s="202"/>
      <c r="O526" s="202"/>
      <c r="P526" s="202"/>
      <c r="Q526" s="202"/>
      <c r="R526" s="202"/>
      <c r="S526" s="202"/>
      <c r="T526" s="20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7" t="s">
        <v>196</v>
      </c>
      <c r="AU526" s="197" t="s">
        <v>85</v>
      </c>
      <c r="AV526" s="13" t="s">
        <v>85</v>
      </c>
      <c r="AW526" s="13" t="s">
        <v>3</v>
      </c>
      <c r="AX526" s="13" t="s">
        <v>83</v>
      </c>
      <c r="AY526" s="197" t="s">
        <v>139</v>
      </c>
    </row>
    <row r="527" s="2" customFormat="1" ht="33" customHeight="1">
      <c r="A527" s="35"/>
      <c r="B527" s="170"/>
      <c r="C527" s="171" t="s">
        <v>1265</v>
      </c>
      <c r="D527" s="171" t="s">
        <v>140</v>
      </c>
      <c r="E527" s="172" t="s">
        <v>1266</v>
      </c>
      <c r="F527" s="173" t="s">
        <v>1267</v>
      </c>
      <c r="G527" s="174" t="s">
        <v>420</v>
      </c>
      <c r="H527" s="214"/>
      <c r="I527" s="176"/>
      <c r="J527" s="177">
        <f>ROUND(I527*H527,2)</f>
        <v>0</v>
      </c>
      <c r="K527" s="173" t="s">
        <v>194</v>
      </c>
      <c r="L527" s="36"/>
      <c r="M527" s="178" t="s">
        <v>1</v>
      </c>
      <c r="N527" s="179" t="s">
        <v>41</v>
      </c>
      <c r="O527" s="74"/>
      <c r="P527" s="180">
        <f>O527*H527</f>
        <v>0</v>
      </c>
      <c r="Q527" s="180">
        <v>0</v>
      </c>
      <c r="R527" s="180">
        <f>Q527*H527</f>
        <v>0</v>
      </c>
      <c r="S527" s="180">
        <v>0</v>
      </c>
      <c r="T527" s="181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182" t="s">
        <v>272</v>
      </c>
      <c r="AT527" s="182" t="s">
        <v>140</v>
      </c>
      <c r="AU527" s="182" t="s">
        <v>85</v>
      </c>
      <c r="AY527" s="16" t="s">
        <v>139</v>
      </c>
      <c r="BE527" s="183">
        <f>IF(N527="základní",J527,0)</f>
        <v>0</v>
      </c>
      <c r="BF527" s="183">
        <f>IF(N527="snížená",J527,0)</f>
        <v>0</v>
      </c>
      <c r="BG527" s="183">
        <f>IF(N527="zákl. přenesená",J527,0)</f>
        <v>0</v>
      </c>
      <c r="BH527" s="183">
        <f>IF(N527="sníž. přenesená",J527,0)</f>
        <v>0</v>
      </c>
      <c r="BI527" s="183">
        <f>IF(N527="nulová",J527,0)</f>
        <v>0</v>
      </c>
      <c r="BJ527" s="16" t="s">
        <v>83</v>
      </c>
      <c r="BK527" s="183">
        <f>ROUND(I527*H527,2)</f>
        <v>0</v>
      </c>
      <c r="BL527" s="16" t="s">
        <v>272</v>
      </c>
      <c r="BM527" s="182" t="s">
        <v>1268</v>
      </c>
    </row>
    <row r="528" s="11" customFormat="1" ht="22.8" customHeight="1">
      <c r="A528" s="11"/>
      <c r="B528" s="159"/>
      <c r="C528" s="11"/>
      <c r="D528" s="160" t="s">
        <v>75</v>
      </c>
      <c r="E528" s="193" t="s">
        <v>1269</v>
      </c>
      <c r="F528" s="193" t="s">
        <v>1270</v>
      </c>
      <c r="G528" s="11"/>
      <c r="H528" s="11"/>
      <c r="I528" s="162"/>
      <c r="J528" s="194">
        <f>BK528</f>
        <v>0</v>
      </c>
      <c r="K528" s="11"/>
      <c r="L528" s="159"/>
      <c r="M528" s="164"/>
      <c r="N528" s="165"/>
      <c r="O528" s="165"/>
      <c r="P528" s="166">
        <f>SUM(P529:P553)</f>
        <v>0</v>
      </c>
      <c r="Q528" s="165"/>
      <c r="R528" s="166">
        <f>SUM(R529:R553)</f>
        <v>0.19186800000000001</v>
      </c>
      <c r="S528" s="165"/>
      <c r="T528" s="167">
        <f>SUM(T529:T553)</f>
        <v>4.0985411999999997</v>
      </c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R528" s="160" t="s">
        <v>85</v>
      </c>
      <c r="AT528" s="168" t="s">
        <v>75</v>
      </c>
      <c r="AU528" s="168" t="s">
        <v>83</v>
      </c>
      <c r="AY528" s="160" t="s">
        <v>139</v>
      </c>
      <c r="BK528" s="169">
        <f>SUM(BK529:BK553)</f>
        <v>0</v>
      </c>
    </row>
    <row r="529" s="2" customFormat="1" ht="16.5" customHeight="1">
      <c r="A529" s="35"/>
      <c r="B529" s="170"/>
      <c r="C529" s="171" t="s">
        <v>1271</v>
      </c>
      <c r="D529" s="171" t="s">
        <v>140</v>
      </c>
      <c r="E529" s="172" t="s">
        <v>1272</v>
      </c>
      <c r="F529" s="173" t="s">
        <v>1273</v>
      </c>
      <c r="G529" s="174" t="s">
        <v>234</v>
      </c>
      <c r="H529" s="175">
        <v>215.94</v>
      </c>
      <c r="I529" s="176"/>
      <c r="J529" s="177">
        <f>ROUND(I529*H529,2)</f>
        <v>0</v>
      </c>
      <c r="K529" s="173" t="s">
        <v>194</v>
      </c>
      <c r="L529" s="36"/>
      <c r="M529" s="178" t="s">
        <v>1</v>
      </c>
      <c r="N529" s="179" t="s">
        <v>41</v>
      </c>
      <c r="O529" s="74"/>
      <c r="P529" s="180">
        <f>O529*H529</f>
        <v>0</v>
      </c>
      <c r="Q529" s="180">
        <v>0</v>
      </c>
      <c r="R529" s="180">
        <f>Q529*H529</f>
        <v>0</v>
      </c>
      <c r="S529" s="180">
        <v>0.01098</v>
      </c>
      <c r="T529" s="181">
        <f>S529*H529</f>
        <v>2.3710211999999999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182" t="s">
        <v>272</v>
      </c>
      <c r="AT529" s="182" t="s">
        <v>140</v>
      </c>
      <c r="AU529" s="182" t="s">
        <v>85</v>
      </c>
      <c r="AY529" s="16" t="s">
        <v>139</v>
      </c>
      <c r="BE529" s="183">
        <f>IF(N529="základní",J529,0)</f>
        <v>0</v>
      </c>
      <c r="BF529" s="183">
        <f>IF(N529="snížená",J529,0)</f>
        <v>0</v>
      </c>
      <c r="BG529" s="183">
        <f>IF(N529="zákl. přenesená",J529,0)</f>
        <v>0</v>
      </c>
      <c r="BH529" s="183">
        <f>IF(N529="sníž. přenesená",J529,0)</f>
        <v>0</v>
      </c>
      <c r="BI529" s="183">
        <f>IF(N529="nulová",J529,0)</f>
        <v>0</v>
      </c>
      <c r="BJ529" s="16" t="s">
        <v>83</v>
      </c>
      <c r="BK529" s="183">
        <f>ROUND(I529*H529,2)</f>
        <v>0</v>
      </c>
      <c r="BL529" s="16" t="s">
        <v>272</v>
      </c>
      <c r="BM529" s="182" t="s">
        <v>1274</v>
      </c>
    </row>
    <row r="530" s="13" customFormat="1">
      <c r="A530" s="13"/>
      <c r="B530" s="195"/>
      <c r="C530" s="13"/>
      <c r="D530" s="196" t="s">
        <v>196</v>
      </c>
      <c r="E530" s="197" t="s">
        <v>1</v>
      </c>
      <c r="F530" s="198" t="s">
        <v>949</v>
      </c>
      <c r="G530" s="13"/>
      <c r="H530" s="199">
        <v>140.512</v>
      </c>
      <c r="I530" s="200"/>
      <c r="J530" s="13"/>
      <c r="K530" s="13"/>
      <c r="L530" s="195"/>
      <c r="M530" s="201"/>
      <c r="N530" s="202"/>
      <c r="O530" s="202"/>
      <c r="P530" s="202"/>
      <c r="Q530" s="202"/>
      <c r="R530" s="202"/>
      <c r="S530" s="202"/>
      <c r="T530" s="20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97" t="s">
        <v>196</v>
      </c>
      <c r="AU530" s="197" t="s">
        <v>85</v>
      </c>
      <c r="AV530" s="13" t="s">
        <v>85</v>
      </c>
      <c r="AW530" s="13" t="s">
        <v>32</v>
      </c>
      <c r="AX530" s="13" t="s">
        <v>76</v>
      </c>
      <c r="AY530" s="197" t="s">
        <v>139</v>
      </c>
    </row>
    <row r="531" s="13" customFormat="1">
      <c r="A531" s="13"/>
      <c r="B531" s="195"/>
      <c r="C531" s="13"/>
      <c r="D531" s="196" t="s">
        <v>196</v>
      </c>
      <c r="E531" s="197" t="s">
        <v>1</v>
      </c>
      <c r="F531" s="198" t="s">
        <v>950</v>
      </c>
      <c r="G531" s="13"/>
      <c r="H531" s="199">
        <v>-7.2000000000000002</v>
      </c>
      <c r="I531" s="200"/>
      <c r="J531" s="13"/>
      <c r="K531" s="13"/>
      <c r="L531" s="195"/>
      <c r="M531" s="201"/>
      <c r="N531" s="202"/>
      <c r="O531" s="202"/>
      <c r="P531" s="202"/>
      <c r="Q531" s="202"/>
      <c r="R531" s="202"/>
      <c r="S531" s="202"/>
      <c r="T531" s="20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7" t="s">
        <v>196</v>
      </c>
      <c r="AU531" s="197" t="s">
        <v>85</v>
      </c>
      <c r="AV531" s="13" t="s">
        <v>85</v>
      </c>
      <c r="AW531" s="13" t="s">
        <v>32</v>
      </c>
      <c r="AX531" s="13" t="s">
        <v>76</v>
      </c>
      <c r="AY531" s="197" t="s">
        <v>139</v>
      </c>
    </row>
    <row r="532" s="13" customFormat="1">
      <c r="A532" s="13"/>
      <c r="B532" s="195"/>
      <c r="C532" s="13"/>
      <c r="D532" s="196" t="s">
        <v>196</v>
      </c>
      <c r="E532" s="197" t="s">
        <v>1</v>
      </c>
      <c r="F532" s="198" t="s">
        <v>1275</v>
      </c>
      <c r="G532" s="13"/>
      <c r="H532" s="199">
        <v>82.628</v>
      </c>
      <c r="I532" s="200"/>
      <c r="J532" s="13"/>
      <c r="K532" s="13"/>
      <c r="L532" s="195"/>
      <c r="M532" s="201"/>
      <c r="N532" s="202"/>
      <c r="O532" s="202"/>
      <c r="P532" s="202"/>
      <c r="Q532" s="202"/>
      <c r="R532" s="202"/>
      <c r="S532" s="202"/>
      <c r="T532" s="20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7" t="s">
        <v>196</v>
      </c>
      <c r="AU532" s="197" t="s">
        <v>85</v>
      </c>
      <c r="AV532" s="13" t="s">
        <v>85</v>
      </c>
      <c r="AW532" s="13" t="s">
        <v>32</v>
      </c>
      <c r="AX532" s="13" t="s">
        <v>76</v>
      </c>
      <c r="AY532" s="197" t="s">
        <v>139</v>
      </c>
    </row>
    <row r="533" s="2" customFormat="1" ht="24.15" customHeight="1">
      <c r="A533" s="35"/>
      <c r="B533" s="170"/>
      <c r="C533" s="171" t="s">
        <v>1276</v>
      </c>
      <c r="D533" s="171" t="s">
        <v>140</v>
      </c>
      <c r="E533" s="172" t="s">
        <v>1277</v>
      </c>
      <c r="F533" s="173" t="s">
        <v>1278</v>
      </c>
      <c r="G533" s="174" t="s">
        <v>234</v>
      </c>
      <c r="H533" s="175">
        <v>215.94</v>
      </c>
      <c r="I533" s="176"/>
      <c r="J533" s="177">
        <f>ROUND(I533*H533,2)</f>
        <v>0</v>
      </c>
      <c r="K533" s="173" t="s">
        <v>194</v>
      </c>
      <c r="L533" s="36"/>
      <c r="M533" s="178" t="s">
        <v>1</v>
      </c>
      <c r="N533" s="179" t="s">
        <v>41</v>
      </c>
      <c r="O533" s="74"/>
      <c r="P533" s="180">
        <f>O533*H533</f>
        <v>0</v>
      </c>
      <c r="Q533" s="180">
        <v>0</v>
      </c>
      <c r="R533" s="180">
        <f>Q533*H533</f>
        <v>0</v>
      </c>
      <c r="S533" s="180">
        <v>0.0080000000000000002</v>
      </c>
      <c r="T533" s="181">
        <f>S533*H533</f>
        <v>1.7275199999999999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182" t="s">
        <v>272</v>
      </c>
      <c r="AT533" s="182" t="s">
        <v>140</v>
      </c>
      <c r="AU533" s="182" t="s">
        <v>85</v>
      </c>
      <c r="AY533" s="16" t="s">
        <v>139</v>
      </c>
      <c r="BE533" s="183">
        <f>IF(N533="základní",J533,0)</f>
        <v>0</v>
      </c>
      <c r="BF533" s="183">
        <f>IF(N533="snížená",J533,0)</f>
        <v>0</v>
      </c>
      <c r="BG533" s="183">
        <f>IF(N533="zákl. přenesená",J533,0)</f>
        <v>0</v>
      </c>
      <c r="BH533" s="183">
        <f>IF(N533="sníž. přenesená",J533,0)</f>
        <v>0</v>
      </c>
      <c r="BI533" s="183">
        <f>IF(N533="nulová",J533,0)</f>
        <v>0</v>
      </c>
      <c r="BJ533" s="16" t="s">
        <v>83</v>
      </c>
      <c r="BK533" s="183">
        <f>ROUND(I533*H533,2)</f>
        <v>0</v>
      </c>
      <c r="BL533" s="16" t="s">
        <v>272</v>
      </c>
      <c r="BM533" s="182" t="s">
        <v>1279</v>
      </c>
    </row>
    <row r="534" s="2" customFormat="1" ht="24.15" customHeight="1">
      <c r="A534" s="35"/>
      <c r="B534" s="170"/>
      <c r="C534" s="171" t="s">
        <v>1280</v>
      </c>
      <c r="D534" s="171" t="s">
        <v>140</v>
      </c>
      <c r="E534" s="172" t="s">
        <v>1281</v>
      </c>
      <c r="F534" s="173" t="s">
        <v>1282</v>
      </c>
      <c r="G534" s="174" t="s">
        <v>155</v>
      </c>
      <c r="H534" s="175">
        <v>4</v>
      </c>
      <c r="I534" s="176"/>
      <c r="J534" s="177">
        <f>ROUND(I534*H534,2)</f>
        <v>0</v>
      </c>
      <c r="K534" s="173" t="s">
        <v>194</v>
      </c>
      <c r="L534" s="36"/>
      <c r="M534" s="178" t="s">
        <v>1</v>
      </c>
      <c r="N534" s="179" t="s">
        <v>41</v>
      </c>
      <c r="O534" s="74"/>
      <c r="P534" s="180">
        <f>O534*H534</f>
        <v>0</v>
      </c>
      <c r="Q534" s="180">
        <v>0</v>
      </c>
      <c r="R534" s="180">
        <f>Q534*H534</f>
        <v>0</v>
      </c>
      <c r="S534" s="180">
        <v>0</v>
      </c>
      <c r="T534" s="181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182" t="s">
        <v>272</v>
      </c>
      <c r="AT534" s="182" t="s">
        <v>140</v>
      </c>
      <c r="AU534" s="182" t="s">
        <v>85</v>
      </c>
      <c r="AY534" s="16" t="s">
        <v>139</v>
      </c>
      <c r="BE534" s="183">
        <f>IF(N534="základní",J534,0)</f>
        <v>0</v>
      </c>
      <c r="BF534" s="183">
        <f>IF(N534="snížená",J534,0)</f>
        <v>0</v>
      </c>
      <c r="BG534" s="183">
        <f>IF(N534="zákl. přenesená",J534,0)</f>
        <v>0</v>
      </c>
      <c r="BH534" s="183">
        <f>IF(N534="sníž. přenesená",J534,0)</f>
        <v>0</v>
      </c>
      <c r="BI534" s="183">
        <f>IF(N534="nulová",J534,0)</f>
        <v>0</v>
      </c>
      <c r="BJ534" s="16" t="s">
        <v>83</v>
      </c>
      <c r="BK534" s="183">
        <f>ROUND(I534*H534,2)</f>
        <v>0</v>
      </c>
      <c r="BL534" s="16" t="s">
        <v>272</v>
      </c>
      <c r="BM534" s="182" t="s">
        <v>1283</v>
      </c>
    </row>
    <row r="535" s="13" customFormat="1">
      <c r="A535" s="13"/>
      <c r="B535" s="195"/>
      <c r="C535" s="13"/>
      <c r="D535" s="196" t="s">
        <v>196</v>
      </c>
      <c r="E535" s="197" t="s">
        <v>1</v>
      </c>
      <c r="F535" s="198" t="s">
        <v>1003</v>
      </c>
      <c r="G535" s="13"/>
      <c r="H535" s="199">
        <v>1</v>
      </c>
      <c r="I535" s="200"/>
      <c r="J535" s="13"/>
      <c r="K535" s="13"/>
      <c r="L535" s="195"/>
      <c r="M535" s="201"/>
      <c r="N535" s="202"/>
      <c r="O535" s="202"/>
      <c r="P535" s="202"/>
      <c r="Q535" s="202"/>
      <c r="R535" s="202"/>
      <c r="S535" s="202"/>
      <c r="T535" s="20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7" t="s">
        <v>196</v>
      </c>
      <c r="AU535" s="197" t="s">
        <v>85</v>
      </c>
      <c r="AV535" s="13" t="s">
        <v>85</v>
      </c>
      <c r="AW535" s="13" t="s">
        <v>32</v>
      </c>
      <c r="AX535" s="13" t="s">
        <v>76</v>
      </c>
      <c r="AY535" s="197" t="s">
        <v>139</v>
      </c>
    </row>
    <row r="536" s="13" customFormat="1">
      <c r="A536" s="13"/>
      <c r="B536" s="195"/>
      <c r="C536" s="13"/>
      <c r="D536" s="196" t="s">
        <v>196</v>
      </c>
      <c r="E536" s="197" t="s">
        <v>1</v>
      </c>
      <c r="F536" s="198" t="s">
        <v>1004</v>
      </c>
      <c r="G536" s="13"/>
      <c r="H536" s="199">
        <v>2</v>
      </c>
      <c r="I536" s="200"/>
      <c r="J536" s="13"/>
      <c r="K536" s="13"/>
      <c r="L536" s="195"/>
      <c r="M536" s="201"/>
      <c r="N536" s="202"/>
      <c r="O536" s="202"/>
      <c r="P536" s="202"/>
      <c r="Q536" s="202"/>
      <c r="R536" s="202"/>
      <c r="S536" s="202"/>
      <c r="T536" s="20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7" t="s">
        <v>196</v>
      </c>
      <c r="AU536" s="197" t="s">
        <v>85</v>
      </c>
      <c r="AV536" s="13" t="s">
        <v>85</v>
      </c>
      <c r="AW536" s="13" t="s">
        <v>32</v>
      </c>
      <c r="AX536" s="13" t="s">
        <v>76</v>
      </c>
      <c r="AY536" s="197" t="s">
        <v>139</v>
      </c>
    </row>
    <row r="537" s="13" customFormat="1">
      <c r="A537" s="13"/>
      <c r="B537" s="195"/>
      <c r="C537" s="13"/>
      <c r="D537" s="196" t="s">
        <v>196</v>
      </c>
      <c r="E537" s="197" t="s">
        <v>1</v>
      </c>
      <c r="F537" s="198" t="s">
        <v>1284</v>
      </c>
      <c r="G537" s="13"/>
      <c r="H537" s="199">
        <v>1</v>
      </c>
      <c r="I537" s="200"/>
      <c r="J537" s="13"/>
      <c r="K537" s="13"/>
      <c r="L537" s="195"/>
      <c r="M537" s="201"/>
      <c r="N537" s="202"/>
      <c r="O537" s="202"/>
      <c r="P537" s="202"/>
      <c r="Q537" s="202"/>
      <c r="R537" s="202"/>
      <c r="S537" s="202"/>
      <c r="T537" s="20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7" t="s">
        <v>196</v>
      </c>
      <c r="AU537" s="197" t="s">
        <v>85</v>
      </c>
      <c r="AV537" s="13" t="s">
        <v>85</v>
      </c>
      <c r="AW537" s="13" t="s">
        <v>32</v>
      </c>
      <c r="AX537" s="13" t="s">
        <v>76</v>
      </c>
      <c r="AY537" s="197" t="s">
        <v>139</v>
      </c>
    </row>
    <row r="538" s="2" customFormat="1" ht="24.15" customHeight="1">
      <c r="A538" s="35"/>
      <c r="B538" s="170"/>
      <c r="C538" s="204" t="s">
        <v>1285</v>
      </c>
      <c r="D538" s="204" t="s">
        <v>384</v>
      </c>
      <c r="E538" s="205" t="s">
        <v>1286</v>
      </c>
      <c r="F538" s="206" t="s">
        <v>1287</v>
      </c>
      <c r="G538" s="207" t="s">
        <v>155</v>
      </c>
      <c r="H538" s="208">
        <v>4</v>
      </c>
      <c r="I538" s="209"/>
      <c r="J538" s="210">
        <f>ROUND(I538*H538,2)</f>
        <v>0</v>
      </c>
      <c r="K538" s="206" t="s">
        <v>194</v>
      </c>
      <c r="L538" s="211"/>
      <c r="M538" s="212" t="s">
        <v>1</v>
      </c>
      <c r="N538" s="213" t="s">
        <v>41</v>
      </c>
      <c r="O538" s="74"/>
      <c r="P538" s="180">
        <f>O538*H538</f>
        <v>0</v>
      </c>
      <c r="Q538" s="180">
        <v>0.0195</v>
      </c>
      <c r="R538" s="180">
        <f>Q538*H538</f>
        <v>0.078</v>
      </c>
      <c r="S538" s="180">
        <v>0</v>
      </c>
      <c r="T538" s="181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182" t="s">
        <v>359</v>
      </c>
      <c r="AT538" s="182" t="s">
        <v>384</v>
      </c>
      <c r="AU538" s="182" t="s">
        <v>85</v>
      </c>
      <c r="AY538" s="16" t="s">
        <v>139</v>
      </c>
      <c r="BE538" s="183">
        <f>IF(N538="základní",J538,0)</f>
        <v>0</v>
      </c>
      <c r="BF538" s="183">
        <f>IF(N538="snížená",J538,0)</f>
        <v>0</v>
      </c>
      <c r="BG538" s="183">
        <f>IF(N538="zákl. přenesená",J538,0)</f>
        <v>0</v>
      </c>
      <c r="BH538" s="183">
        <f>IF(N538="sníž. přenesená",J538,0)</f>
        <v>0</v>
      </c>
      <c r="BI538" s="183">
        <f>IF(N538="nulová",J538,0)</f>
        <v>0</v>
      </c>
      <c r="BJ538" s="16" t="s">
        <v>83</v>
      </c>
      <c r="BK538" s="183">
        <f>ROUND(I538*H538,2)</f>
        <v>0</v>
      </c>
      <c r="BL538" s="16" t="s">
        <v>272</v>
      </c>
      <c r="BM538" s="182" t="s">
        <v>1288</v>
      </c>
    </row>
    <row r="539" s="2" customFormat="1" ht="24.15" customHeight="1">
      <c r="A539" s="35"/>
      <c r="B539" s="170"/>
      <c r="C539" s="171" t="s">
        <v>1289</v>
      </c>
      <c r="D539" s="171" t="s">
        <v>140</v>
      </c>
      <c r="E539" s="172" t="s">
        <v>1290</v>
      </c>
      <c r="F539" s="173" t="s">
        <v>1291</v>
      </c>
      <c r="G539" s="174" t="s">
        <v>155</v>
      </c>
      <c r="H539" s="175">
        <v>1</v>
      </c>
      <c r="I539" s="176"/>
      <c r="J539" s="177">
        <f>ROUND(I539*H539,2)</f>
        <v>0</v>
      </c>
      <c r="K539" s="173" t="s">
        <v>194</v>
      </c>
      <c r="L539" s="36"/>
      <c r="M539" s="178" t="s">
        <v>1</v>
      </c>
      <c r="N539" s="179" t="s">
        <v>41</v>
      </c>
      <c r="O539" s="74"/>
      <c r="P539" s="180">
        <f>O539*H539</f>
        <v>0</v>
      </c>
      <c r="Q539" s="180">
        <v>0</v>
      </c>
      <c r="R539" s="180">
        <f>Q539*H539</f>
        <v>0</v>
      </c>
      <c r="S539" s="180">
        <v>0</v>
      </c>
      <c r="T539" s="181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182" t="s">
        <v>272</v>
      </c>
      <c r="AT539" s="182" t="s">
        <v>140</v>
      </c>
      <c r="AU539" s="182" t="s">
        <v>85</v>
      </c>
      <c r="AY539" s="16" t="s">
        <v>139</v>
      </c>
      <c r="BE539" s="183">
        <f>IF(N539="základní",J539,0)</f>
        <v>0</v>
      </c>
      <c r="BF539" s="183">
        <f>IF(N539="snížená",J539,0)</f>
        <v>0</v>
      </c>
      <c r="BG539" s="183">
        <f>IF(N539="zákl. přenesená",J539,0)</f>
        <v>0</v>
      </c>
      <c r="BH539" s="183">
        <f>IF(N539="sníž. přenesená",J539,0)</f>
        <v>0</v>
      </c>
      <c r="BI539" s="183">
        <f>IF(N539="nulová",J539,0)</f>
        <v>0</v>
      </c>
      <c r="BJ539" s="16" t="s">
        <v>83</v>
      </c>
      <c r="BK539" s="183">
        <f>ROUND(I539*H539,2)</f>
        <v>0</v>
      </c>
      <c r="BL539" s="16" t="s">
        <v>272</v>
      </c>
      <c r="BM539" s="182" t="s">
        <v>1292</v>
      </c>
    </row>
    <row r="540" s="13" customFormat="1">
      <c r="A540" s="13"/>
      <c r="B540" s="195"/>
      <c r="C540" s="13"/>
      <c r="D540" s="196" t="s">
        <v>196</v>
      </c>
      <c r="E540" s="197" t="s">
        <v>1</v>
      </c>
      <c r="F540" s="198" t="s">
        <v>1293</v>
      </c>
      <c r="G540" s="13"/>
      <c r="H540" s="199">
        <v>1</v>
      </c>
      <c r="I540" s="200"/>
      <c r="J540" s="13"/>
      <c r="K540" s="13"/>
      <c r="L540" s="195"/>
      <c r="M540" s="201"/>
      <c r="N540" s="202"/>
      <c r="O540" s="202"/>
      <c r="P540" s="202"/>
      <c r="Q540" s="202"/>
      <c r="R540" s="202"/>
      <c r="S540" s="202"/>
      <c r="T540" s="20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97" t="s">
        <v>196</v>
      </c>
      <c r="AU540" s="197" t="s">
        <v>85</v>
      </c>
      <c r="AV540" s="13" t="s">
        <v>85</v>
      </c>
      <c r="AW540" s="13" t="s">
        <v>32</v>
      </c>
      <c r="AX540" s="13" t="s">
        <v>83</v>
      </c>
      <c r="AY540" s="197" t="s">
        <v>139</v>
      </c>
    </row>
    <row r="541" s="2" customFormat="1" ht="24.15" customHeight="1">
      <c r="A541" s="35"/>
      <c r="B541" s="170"/>
      <c r="C541" s="204" t="s">
        <v>1294</v>
      </c>
      <c r="D541" s="204" t="s">
        <v>384</v>
      </c>
      <c r="E541" s="205" t="s">
        <v>1295</v>
      </c>
      <c r="F541" s="206" t="s">
        <v>1296</v>
      </c>
      <c r="G541" s="207" t="s">
        <v>155</v>
      </c>
      <c r="H541" s="208">
        <v>1</v>
      </c>
      <c r="I541" s="209"/>
      <c r="J541" s="210">
        <f>ROUND(I541*H541,2)</f>
        <v>0</v>
      </c>
      <c r="K541" s="206" t="s">
        <v>194</v>
      </c>
      <c r="L541" s="211"/>
      <c r="M541" s="212" t="s">
        <v>1</v>
      </c>
      <c r="N541" s="213" t="s">
        <v>41</v>
      </c>
      <c r="O541" s="74"/>
      <c r="P541" s="180">
        <f>O541*H541</f>
        <v>0</v>
      </c>
      <c r="Q541" s="180">
        <v>0.020500000000000001</v>
      </c>
      <c r="R541" s="180">
        <f>Q541*H541</f>
        <v>0.020500000000000001</v>
      </c>
      <c r="S541" s="180">
        <v>0</v>
      </c>
      <c r="T541" s="181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182" t="s">
        <v>359</v>
      </c>
      <c r="AT541" s="182" t="s">
        <v>384</v>
      </c>
      <c r="AU541" s="182" t="s">
        <v>85</v>
      </c>
      <c r="AY541" s="16" t="s">
        <v>139</v>
      </c>
      <c r="BE541" s="183">
        <f>IF(N541="základní",J541,0)</f>
        <v>0</v>
      </c>
      <c r="BF541" s="183">
        <f>IF(N541="snížená",J541,0)</f>
        <v>0</v>
      </c>
      <c r="BG541" s="183">
        <f>IF(N541="zákl. přenesená",J541,0)</f>
        <v>0</v>
      </c>
      <c r="BH541" s="183">
        <f>IF(N541="sníž. přenesená",J541,0)</f>
        <v>0</v>
      </c>
      <c r="BI541" s="183">
        <f>IF(N541="nulová",J541,0)</f>
        <v>0</v>
      </c>
      <c r="BJ541" s="16" t="s">
        <v>83</v>
      </c>
      <c r="BK541" s="183">
        <f>ROUND(I541*H541,2)</f>
        <v>0</v>
      </c>
      <c r="BL541" s="16" t="s">
        <v>272</v>
      </c>
      <c r="BM541" s="182" t="s">
        <v>1297</v>
      </c>
    </row>
    <row r="542" s="2" customFormat="1" ht="24.15" customHeight="1">
      <c r="A542" s="35"/>
      <c r="B542" s="170"/>
      <c r="C542" s="171" t="s">
        <v>1298</v>
      </c>
      <c r="D542" s="171" t="s">
        <v>140</v>
      </c>
      <c r="E542" s="172" t="s">
        <v>1299</v>
      </c>
      <c r="F542" s="173" t="s">
        <v>1300</v>
      </c>
      <c r="G542" s="174" t="s">
        <v>155</v>
      </c>
      <c r="H542" s="175">
        <v>1</v>
      </c>
      <c r="I542" s="176"/>
      <c r="J542" s="177">
        <f>ROUND(I542*H542,2)</f>
        <v>0</v>
      </c>
      <c r="K542" s="173" t="s">
        <v>194</v>
      </c>
      <c r="L542" s="36"/>
      <c r="M542" s="178" t="s">
        <v>1</v>
      </c>
      <c r="N542" s="179" t="s">
        <v>41</v>
      </c>
      <c r="O542" s="74"/>
      <c r="P542" s="180">
        <f>O542*H542</f>
        <v>0</v>
      </c>
      <c r="Q542" s="180">
        <v>0</v>
      </c>
      <c r="R542" s="180">
        <f>Q542*H542</f>
        <v>0</v>
      </c>
      <c r="S542" s="180">
        <v>0</v>
      </c>
      <c r="T542" s="181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182" t="s">
        <v>272</v>
      </c>
      <c r="AT542" s="182" t="s">
        <v>140</v>
      </c>
      <c r="AU542" s="182" t="s">
        <v>85</v>
      </c>
      <c r="AY542" s="16" t="s">
        <v>139</v>
      </c>
      <c r="BE542" s="183">
        <f>IF(N542="základní",J542,0)</f>
        <v>0</v>
      </c>
      <c r="BF542" s="183">
        <f>IF(N542="snížená",J542,0)</f>
        <v>0</v>
      </c>
      <c r="BG542" s="183">
        <f>IF(N542="zákl. přenesená",J542,0)</f>
        <v>0</v>
      </c>
      <c r="BH542" s="183">
        <f>IF(N542="sníž. přenesená",J542,0)</f>
        <v>0</v>
      </c>
      <c r="BI542" s="183">
        <f>IF(N542="nulová",J542,0)</f>
        <v>0</v>
      </c>
      <c r="BJ542" s="16" t="s">
        <v>83</v>
      </c>
      <c r="BK542" s="183">
        <f>ROUND(I542*H542,2)</f>
        <v>0</v>
      </c>
      <c r="BL542" s="16" t="s">
        <v>272</v>
      </c>
      <c r="BM542" s="182" t="s">
        <v>1301</v>
      </c>
    </row>
    <row r="543" s="2" customFormat="1" ht="33" customHeight="1">
      <c r="A543" s="35"/>
      <c r="B543" s="170"/>
      <c r="C543" s="204" t="s">
        <v>1302</v>
      </c>
      <c r="D543" s="204" t="s">
        <v>384</v>
      </c>
      <c r="E543" s="205" t="s">
        <v>1303</v>
      </c>
      <c r="F543" s="206" t="s">
        <v>1304</v>
      </c>
      <c r="G543" s="207" t="s">
        <v>155</v>
      </c>
      <c r="H543" s="208">
        <v>1</v>
      </c>
      <c r="I543" s="209"/>
      <c r="J543" s="210">
        <f>ROUND(I543*H543,2)</f>
        <v>0</v>
      </c>
      <c r="K543" s="206" t="s">
        <v>194</v>
      </c>
      <c r="L543" s="211"/>
      <c r="M543" s="212" t="s">
        <v>1</v>
      </c>
      <c r="N543" s="213" t="s">
        <v>41</v>
      </c>
      <c r="O543" s="74"/>
      <c r="P543" s="180">
        <f>O543*H543</f>
        <v>0</v>
      </c>
      <c r="Q543" s="180">
        <v>0.021600000000000001</v>
      </c>
      <c r="R543" s="180">
        <f>Q543*H543</f>
        <v>0.021600000000000001</v>
      </c>
      <c r="S543" s="180">
        <v>0</v>
      </c>
      <c r="T543" s="181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82" t="s">
        <v>359</v>
      </c>
      <c r="AT543" s="182" t="s">
        <v>384</v>
      </c>
      <c r="AU543" s="182" t="s">
        <v>85</v>
      </c>
      <c r="AY543" s="16" t="s">
        <v>139</v>
      </c>
      <c r="BE543" s="183">
        <f>IF(N543="základní",J543,0)</f>
        <v>0</v>
      </c>
      <c r="BF543" s="183">
        <f>IF(N543="snížená",J543,0)</f>
        <v>0</v>
      </c>
      <c r="BG543" s="183">
        <f>IF(N543="zákl. přenesená",J543,0)</f>
        <v>0</v>
      </c>
      <c r="BH543" s="183">
        <f>IF(N543="sníž. přenesená",J543,0)</f>
        <v>0</v>
      </c>
      <c r="BI543" s="183">
        <f>IF(N543="nulová",J543,0)</f>
        <v>0</v>
      </c>
      <c r="BJ543" s="16" t="s">
        <v>83</v>
      </c>
      <c r="BK543" s="183">
        <f>ROUND(I543*H543,2)</f>
        <v>0</v>
      </c>
      <c r="BL543" s="16" t="s">
        <v>272</v>
      </c>
      <c r="BM543" s="182" t="s">
        <v>1305</v>
      </c>
    </row>
    <row r="544" s="2" customFormat="1" ht="24.15" customHeight="1">
      <c r="A544" s="35"/>
      <c r="B544" s="170"/>
      <c r="C544" s="171" t="s">
        <v>1306</v>
      </c>
      <c r="D544" s="171" t="s">
        <v>140</v>
      </c>
      <c r="E544" s="172" t="s">
        <v>1307</v>
      </c>
      <c r="F544" s="173" t="s">
        <v>1308</v>
      </c>
      <c r="G544" s="174" t="s">
        <v>155</v>
      </c>
      <c r="H544" s="175">
        <v>1</v>
      </c>
      <c r="I544" s="176"/>
      <c r="J544" s="177">
        <f>ROUND(I544*H544,2)</f>
        <v>0</v>
      </c>
      <c r="K544" s="173" t="s">
        <v>194</v>
      </c>
      <c r="L544" s="36"/>
      <c r="M544" s="178" t="s">
        <v>1</v>
      </c>
      <c r="N544" s="179" t="s">
        <v>41</v>
      </c>
      <c r="O544" s="74"/>
      <c r="P544" s="180">
        <f>O544*H544</f>
        <v>0</v>
      </c>
      <c r="Q544" s="180">
        <v>0.00088999999999999995</v>
      </c>
      <c r="R544" s="180">
        <f>Q544*H544</f>
        <v>0.00088999999999999995</v>
      </c>
      <c r="S544" s="180">
        <v>0</v>
      </c>
      <c r="T544" s="181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182" t="s">
        <v>272</v>
      </c>
      <c r="AT544" s="182" t="s">
        <v>140</v>
      </c>
      <c r="AU544" s="182" t="s">
        <v>85</v>
      </c>
      <c r="AY544" s="16" t="s">
        <v>139</v>
      </c>
      <c r="BE544" s="183">
        <f>IF(N544="základní",J544,0)</f>
        <v>0</v>
      </c>
      <c r="BF544" s="183">
        <f>IF(N544="snížená",J544,0)</f>
        <v>0</v>
      </c>
      <c r="BG544" s="183">
        <f>IF(N544="zákl. přenesená",J544,0)</f>
        <v>0</v>
      </c>
      <c r="BH544" s="183">
        <f>IF(N544="sníž. přenesená",J544,0)</f>
        <v>0</v>
      </c>
      <c r="BI544" s="183">
        <f>IF(N544="nulová",J544,0)</f>
        <v>0</v>
      </c>
      <c r="BJ544" s="16" t="s">
        <v>83</v>
      </c>
      <c r="BK544" s="183">
        <f>ROUND(I544*H544,2)</f>
        <v>0</v>
      </c>
      <c r="BL544" s="16" t="s">
        <v>272</v>
      </c>
      <c r="BM544" s="182" t="s">
        <v>1309</v>
      </c>
    </row>
    <row r="545" s="2" customFormat="1" ht="33" customHeight="1">
      <c r="A545" s="35"/>
      <c r="B545" s="170"/>
      <c r="C545" s="204" t="s">
        <v>1310</v>
      </c>
      <c r="D545" s="204" t="s">
        <v>384</v>
      </c>
      <c r="E545" s="205" t="s">
        <v>1311</v>
      </c>
      <c r="F545" s="206" t="s">
        <v>1312</v>
      </c>
      <c r="G545" s="207" t="s">
        <v>234</v>
      </c>
      <c r="H545" s="208">
        <v>2.8500000000000001</v>
      </c>
      <c r="I545" s="209"/>
      <c r="J545" s="210">
        <f>ROUND(I545*H545,2)</f>
        <v>0</v>
      </c>
      <c r="K545" s="206" t="s">
        <v>194</v>
      </c>
      <c r="L545" s="211"/>
      <c r="M545" s="212" t="s">
        <v>1</v>
      </c>
      <c r="N545" s="213" t="s">
        <v>41</v>
      </c>
      <c r="O545" s="74"/>
      <c r="P545" s="180">
        <f>O545*H545</f>
        <v>0</v>
      </c>
      <c r="Q545" s="180">
        <v>0.01908</v>
      </c>
      <c r="R545" s="180">
        <f>Q545*H545</f>
        <v>0.054378000000000003</v>
      </c>
      <c r="S545" s="180">
        <v>0</v>
      </c>
      <c r="T545" s="181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182" t="s">
        <v>359</v>
      </c>
      <c r="AT545" s="182" t="s">
        <v>384</v>
      </c>
      <c r="AU545" s="182" t="s">
        <v>85</v>
      </c>
      <c r="AY545" s="16" t="s">
        <v>139</v>
      </c>
      <c r="BE545" s="183">
        <f>IF(N545="základní",J545,0)</f>
        <v>0</v>
      </c>
      <c r="BF545" s="183">
        <f>IF(N545="snížená",J545,0)</f>
        <v>0</v>
      </c>
      <c r="BG545" s="183">
        <f>IF(N545="zákl. přenesená",J545,0)</f>
        <v>0</v>
      </c>
      <c r="BH545" s="183">
        <f>IF(N545="sníž. přenesená",J545,0)</f>
        <v>0</v>
      </c>
      <c r="BI545" s="183">
        <f>IF(N545="nulová",J545,0)</f>
        <v>0</v>
      </c>
      <c r="BJ545" s="16" t="s">
        <v>83</v>
      </c>
      <c r="BK545" s="183">
        <f>ROUND(I545*H545,2)</f>
        <v>0</v>
      </c>
      <c r="BL545" s="16" t="s">
        <v>272</v>
      </c>
      <c r="BM545" s="182" t="s">
        <v>1313</v>
      </c>
    </row>
    <row r="546" s="13" customFormat="1">
      <c r="A546" s="13"/>
      <c r="B546" s="195"/>
      <c r="C546" s="13"/>
      <c r="D546" s="196" t="s">
        <v>196</v>
      </c>
      <c r="E546" s="197" t="s">
        <v>1</v>
      </c>
      <c r="F546" s="198" t="s">
        <v>1314</v>
      </c>
      <c r="G546" s="13"/>
      <c r="H546" s="199">
        <v>2.8500000000000001</v>
      </c>
      <c r="I546" s="200"/>
      <c r="J546" s="13"/>
      <c r="K546" s="13"/>
      <c r="L546" s="195"/>
      <c r="M546" s="201"/>
      <c r="N546" s="202"/>
      <c r="O546" s="202"/>
      <c r="P546" s="202"/>
      <c r="Q546" s="202"/>
      <c r="R546" s="202"/>
      <c r="S546" s="202"/>
      <c r="T546" s="20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7" t="s">
        <v>196</v>
      </c>
      <c r="AU546" s="197" t="s">
        <v>85</v>
      </c>
      <c r="AV546" s="13" t="s">
        <v>85</v>
      </c>
      <c r="AW546" s="13" t="s">
        <v>32</v>
      </c>
      <c r="AX546" s="13" t="s">
        <v>83</v>
      </c>
      <c r="AY546" s="197" t="s">
        <v>139</v>
      </c>
    </row>
    <row r="547" s="2" customFormat="1" ht="24.15" customHeight="1">
      <c r="A547" s="35"/>
      <c r="B547" s="170"/>
      <c r="C547" s="171" t="s">
        <v>1315</v>
      </c>
      <c r="D547" s="171" t="s">
        <v>140</v>
      </c>
      <c r="E547" s="172" t="s">
        <v>1316</v>
      </c>
      <c r="F547" s="173" t="s">
        <v>1317</v>
      </c>
      <c r="G547" s="174" t="s">
        <v>155</v>
      </c>
      <c r="H547" s="175">
        <v>1</v>
      </c>
      <c r="I547" s="176"/>
      <c r="J547" s="177">
        <f>ROUND(I547*H547,2)</f>
        <v>0</v>
      </c>
      <c r="K547" s="173" t="s">
        <v>194</v>
      </c>
      <c r="L547" s="36"/>
      <c r="M547" s="178" t="s">
        <v>1</v>
      </c>
      <c r="N547" s="179" t="s">
        <v>41</v>
      </c>
      <c r="O547" s="74"/>
      <c r="P547" s="180">
        <f>O547*H547</f>
        <v>0</v>
      </c>
      <c r="Q547" s="180">
        <v>0</v>
      </c>
      <c r="R547" s="180">
        <f>Q547*H547</f>
        <v>0</v>
      </c>
      <c r="S547" s="180">
        <v>0</v>
      </c>
      <c r="T547" s="181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82" t="s">
        <v>272</v>
      </c>
      <c r="AT547" s="182" t="s">
        <v>140</v>
      </c>
      <c r="AU547" s="182" t="s">
        <v>85</v>
      </c>
      <c r="AY547" s="16" t="s">
        <v>139</v>
      </c>
      <c r="BE547" s="183">
        <f>IF(N547="základní",J547,0)</f>
        <v>0</v>
      </c>
      <c r="BF547" s="183">
        <f>IF(N547="snížená",J547,0)</f>
        <v>0</v>
      </c>
      <c r="BG547" s="183">
        <f>IF(N547="zákl. přenesená",J547,0)</f>
        <v>0</v>
      </c>
      <c r="BH547" s="183">
        <f>IF(N547="sníž. přenesená",J547,0)</f>
        <v>0</v>
      </c>
      <c r="BI547" s="183">
        <f>IF(N547="nulová",J547,0)</f>
        <v>0</v>
      </c>
      <c r="BJ547" s="16" t="s">
        <v>83</v>
      </c>
      <c r="BK547" s="183">
        <f>ROUND(I547*H547,2)</f>
        <v>0</v>
      </c>
      <c r="BL547" s="16" t="s">
        <v>272</v>
      </c>
      <c r="BM547" s="182" t="s">
        <v>1318</v>
      </c>
    </row>
    <row r="548" s="2" customFormat="1" ht="16.5" customHeight="1">
      <c r="A548" s="35"/>
      <c r="B548" s="170"/>
      <c r="C548" s="204" t="s">
        <v>1319</v>
      </c>
      <c r="D548" s="204" t="s">
        <v>384</v>
      </c>
      <c r="E548" s="205" t="s">
        <v>1320</v>
      </c>
      <c r="F548" s="206" t="s">
        <v>1321</v>
      </c>
      <c r="G548" s="207" t="s">
        <v>155</v>
      </c>
      <c r="H548" s="208">
        <v>1</v>
      </c>
      <c r="I548" s="209"/>
      <c r="J548" s="210">
        <f>ROUND(I548*H548,2)</f>
        <v>0</v>
      </c>
      <c r="K548" s="206" t="s">
        <v>194</v>
      </c>
      <c r="L548" s="211"/>
      <c r="M548" s="212" t="s">
        <v>1</v>
      </c>
      <c r="N548" s="213" t="s">
        <v>41</v>
      </c>
      <c r="O548" s="74"/>
      <c r="P548" s="180">
        <f>O548*H548</f>
        <v>0</v>
      </c>
      <c r="Q548" s="180">
        <v>0.0023999999999999998</v>
      </c>
      <c r="R548" s="180">
        <f>Q548*H548</f>
        <v>0.0023999999999999998</v>
      </c>
      <c r="S548" s="180">
        <v>0</v>
      </c>
      <c r="T548" s="181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182" t="s">
        <v>359</v>
      </c>
      <c r="AT548" s="182" t="s">
        <v>384</v>
      </c>
      <c r="AU548" s="182" t="s">
        <v>85</v>
      </c>
      <c r="AY548" s="16" t="s">
        <v>139</v>
      </c>
      <c r="BE548" s="183">
        <f>IF(N548="základní",J548,0)</f>
        <v>0</v>
      </c>
      <c r="BF548" s="183">
        <f>IF(N548="snížená",J548,0)</f>
        <v>0</v>
      </c>
      <c r="BG548" s="183">
        <f>IF(N548="zákl. přenesená",J548,0)</f>
        <v>0</v>
      </c>
      <c r="BH548" s="183">
        <f>IF(N548="sníž. přenesená",J548,0)</f>
        <v>0</v>
      </c>
      <c r="BI548" s="183">
        <f>IF(N548="nulová",J548,0)</f>
        <v>0</v>
      </c>
      <c r="BJ548" s="16" t="s">
        <v>83</v>
      </c>
      <c r="BK548" s="183">
        <f>ROUND(I548*H548,2)</f>
        <v>0</v>
      </c>
      <c r="BL548" s="16" t="s">
        <v>272</v>
      </c>
      <c r="BM548" s="182" t="s">
        <v>1322</v>
      </c>
    </row>
    <row r="549" s="2" customFormat="1" ht="16.5" customHeight="1">
      <c r="A549" s="35"/>
      <c r="B549" s="170"/>
      <c r="C549" s="171" t="s">
        <v>1323</v>
      </c>
      <c r="D549" s="171" t="s">
        <v>140</v>
      </c>
      <c r="E549" s="172" t="s">
        <v>1324</v>
      </c>
      <c r="F549" s="173" t="s">
        <v>1325</v>
      </c>
      <c r="G549" s="174" t="s">
        <v>155</v>
      </c>
      <c r="H549" s="175">
        <v>6</v>
      </c>
      <c r="I549" s="176"/>
      <c r="J549" s="177">
        <f>ROUND(I549*H549,2)</f>
        <v>0</v>
      </c>
      <c r="K549" s="173" t="s">
        <v>194</v>
      </c>
      <c r="L549" s="36"/>
      <c r="M549" s="178" t="s">
        <v>1</v>
      </c>
      <c r="N549" s="179" t="s">
        <v>41</v>
      </c>
      <c r="O549" s="74"/>
      <c r="P549" s="180">
        <f>O549*H549</f>
        <v>0</v>
      </c>
      <c r="Q549" s="180">
        <v>0</v>
      </c>
      <c r="R549" s="180">
        <f>Q549*H549</f>
        <v>0</v>
      </c>
      <c r="S549" s="180">
        <v>0</v>
      </c>
      <c r="T549" s="181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82" t="s">
        <v>272</v>
      </c>
      <c r="AT549" s="182" t="s">
        <v>140</v>
      </c>
      <c r="AU549" s="182" t="s">
        <v>85</v>
      </c>
      <c r="AY549" s="16" t="s">
        <v>139</v>
      </c>
      <c r="BE549" s="183">
        <f>IF(N549="základní",J549,0)</f>
        <v>0</v>
      </c>
      <c r="BF549" s="183">
        <f>IF(N549="snížená",J549,0)</f>
        <v>0</v>
      </c>
      <c r="BG549" s="183">
        <f>IF(N549="zákl. přenesená",J549,0)</f>
        <v>0</v>
      </c>
      <c r="BH549" s="183">
        <f>IF(N549="sníž. přenesená",J549,0)</f>
        <v>0</v>
      </c>
      <c r="BI549" s="183">
        <f>IF(N549="nulová",J549,0)</f>
        <v>0</v>
      </c>
      <c r="BJ549" s="16" t="s">
        <v>83</v>
      </c>
      <c r="BK549" s="183">
        <f>ROUND(I549*H549,2)</f>
        <v>0</v>
      </c>
      <c r="BL549" s="16" t="s">
        <v>272</v>
      </c>
      <c r="BM549" s="182" t="s">
        <v>1326</v>
      </c>
    </row>
    <row r="550" s="2" customFormat="1" ht="21.75" customHeight="1">
      <c r="A550" s="35"/>
      <c r="B550" s="170"/>
      <c r="C550" s="204" t="s">
        <v>1327</v>
      </c>
      <c r="D550" s="204" t="s">
        <v>384</v>
      </c>
      <c r="E550" s="205" t="s">
        <v>1328</v>
      </c>
      <c r="F550" s="206" t="s">
        <v>1329</v>
      </c>
      <c r="G550" s="207" t="s">
        <v>155</v>
      </c>
      <c r="H550" s="208">
        <v>6</v>
      </c>
      <c r="I550" s="209"/>
      <c r="J550" s="210">
        <f>ROUND(I550*H550,2)</f>
        <v>0</v>
      </c>
      <c r="K550" s="206" t="s">
        <v>194</v>
      </c>
      <c r="L550" s="211"/>
      <c r="M550" s="212" t="s">
        <v>1</v>
      </c>
      <c r="N550" s="213" t="s">
        <v>41</v>
      </c>
      <c r="O550" s="74"/>
      <c r="P550" s="180">
        <f>O550*H550</f>
        <v>0</v>
      </c>
      <c r="Q550" s="180">
        <v>0.00014999999999999999</v>
      </c>
      <c r="R550" s="180">
        <f>Q550*H550</f>
        <v>0.00089999999999999998</v>
      </c>
      <c r="S550" s="180">
        <v>0</v>
      </c>
      <c r="T550" s="181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182" t="s">
        <v>359</v>
      </c>
      <c r="AT550" s="182" t="s">
        <v>384</v>
      </c>
      <c r="AU550" s="182" t="s">
        <v>85</v>
      </c>
      <c r="AY550" s="16" t="s">
        <v>139</v>
      </c>
      <c r="BE550" s="183">
        <f>IF(N550="základní",J550,0)</f>
        <v>0</v>
      </c>
      <c r="BF550" s="183">
        <f>IF(N550="snížená",J550,0)</f>
        <v>0</v>
      </c>
      <c r="BG550" s="183">
        <f>IF(N550="zákl. přenesená",J550,0)</f>
        <v>0</v>
      </c>
      <c r="BH550" s="183">
        <f>IF(N550="sníž. přenesená",J550,0)</f>
        <v>0</v>
      </c>
      <c r="BI550" s="183">
        <f>IF(N550="nulová",J550,0)</f>
        <v>0</v>
      </c>
      <c r="BJ550" s="16" t="s">
        <v>83</v>
      </c>
      <c r="BK550" s="183">
        <f>ROUND(I550*H550,2)</f>
        <v>0</v>
      </c>
      <c r="BL550" s="16" t="s">
        <v>272</v>
      </c>
      <c r="BM550" s="182" t="s">
        <v>1330</v>
      </c>
    </row>
    <row r="551" s="2" customFormat="1" ht="21.75" customHeight="1">
      <c r="A551" s="35"/>
      <c r="B551" s="170"/>
      <c r="C551" s="171" t="s">
        <v>1331</v>
      </c>
      <c r="D551" s="171" t="s">
        <v>140</v>
      </c>
      <c r="E551" s="172" t="s">
        <v>1332</v>
      </c>
      <c r="F551" s="173" t="s">
        <v>1333</v>
      </c>
      <c r="G551" s="174" t="s">
        <v>155</v>
      </c>
      <c r="H551" s="175">
        <v>6</v>
      </c>
      <c r="I551" s="176"/>
      <c r="J551" s="177">
        <f>ROUND(I551*H551,2)</f>
        <v>0</v>
      </c>
      <c r="K551" s="173" t="s">
        <v>194</v>
      </c>
      <c r="L551" s="36"/>
      <c r="M551" s="178" t="s">
        <v>1</v>
      </c>
      <c r="N551" s="179" t="s">
        <v>41</v>
      </c>
      <c r="O551" s="74"/>
      <c r="P551" s="180">
        <f>O551*H551</f>
        <v>0</v>
      </c>
      <c r="Q551" s="180">
        <v>0</v>
      </c>
      <c r="R551" s="180">
        <f>Q551*H551</f>
        <v>0</v>
      </c>
      <c r="S551" s="180">
        <v>0</v>
      </c>
      <c r="T551" s="181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82" t="s">
        <v>272</v>
      </c>
      <c r="AT551" s="182" t="s">
        <v>140</v>
      </c>
      <c r="AU551" s="182" t="s">
        <v>85</v>
      </c>
      <c r="AY551" s="16" t="s">
        <v>139</v>
      </c>
      <c r="BE551" s="183">
        <f>IF(N551="základní",J551,0)</f>
        <v>0</v>
      </c>
      <c r="BF551" s="183">
        <f>IF(N551="snížená",J551,0)</f>
        <v>0</v>
      </c>
      <c r="BG551" s="183">
        <f>IF(N551="zákl. přenesená",J551,0)</f>
        <v>0</v>
      </c>
      <c r="BH551" s="183">
        <f>IF(N551="sníž. přenesená",J551,0)</f>
        <v>0</v>
      </c>
      <c r="BI551" s="183">
        <f>IF(N551="nulová",J551,0)</f>
        <v>0</v>
      </c>
      <c r="BJ551" s="16" t="s">
        <v>83</v>
      </c>
      <c r="BK551" s="183">
        <f>ROUND(I551*H551,2)</f>
        <v>0</v>
      </c>
      <c r="BL551" s="16" t="s">
        <v>272</v>
      </c>
      <c r="BM551" s="182" t="s">
        <v>1334</v>
      </c>
    </row>
    <row r="552" s="2" customFormat="1" ht="16.5" customHeight="1">
      <c r="A552" s="35"/>
      <c r="B552" s="170"/>
      <c r="C552" s="204" t="s">
        <v>1335</v>
      </c>
      <c r="D552" s="204" t="s">
        <v>384</v>
      </c>
      <c r="E552" s="205" t="s">
        <v>1336</v>
      </c>
      <c r="F552" s="206" t="s">
        <v>1337</v>
      </c>
      <c r="G552" s="207" t="s">
        <v>155</v>
      </c>
      <c r="H552" s="208">
        <v>6</v>
      </c>
      <c r="I552" s="209"/>
      <c r="J552" s="210">
        <f>ROUND(I552*H552,2)</f>
        <v>0</v>
      </c>
      <c r="K552" s="206" t="s">
        <v>194</v>
      </c>
      <c r="L552" s="211"/>
      <c r="M552" s="212" t="s">
        <v>1</v>
      </c>
      <c r="N552" s="213" t="s">
        <v>41</v>
      </c>
      <c r="O552" s="74"/>
      <c r="P552" s="180">
        <f>O552*H552</f>
        <v>0</v>
      </c>
      <c r="Q552" s="180">
        <v>0.0022000000000000001</v>
      </c>
      <c r="R552" s="180">
        <f>Q552*H552</f>
        <v>0.0132</v>
      </c>
      <c r="S552" s="180">
        <v>0</v>
      </c>
      <c r="T552" s="181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182" t="s">
        <v>359</v>
      </c>
      <c r="AT552" s="182" t="s">
        <v>384</v>
      </c>
      <c r="AU552" s="182" t="s">
        <v>85</v>
      </c>
      <c r="AY552" s="16" t="s">
        <v>139</v>
      </c>
      <c r="BE552" s="183">
        <f>IF(N552="základní",J552,0)</f>
        <v>0</v>
      </c>
      <c r="BF552" s="183">
        <f>IF(N552="snížená",J552,0)</f>
        <v>0</v>
      </c>
      <c r="BG552" s="183">
        <f>IF(N552="zákl. přenesená",J552,0)</f>
        <v>0</v>
      </c>
      <c r="BH552" s="183">
        <f>IF(N552="sníž. přenesená",J552,0)</f>
        <v>0</v>
      </c>
      <c r="BI552" s="183">
        <f>IF(N552="nulová",J552,0)</f>
        <v>0</v>
      </c>
      <c r="BJ552" s="16" t="s">
        <v>83</v>
      </c>
      <c r="BK552" s="183">
        <f>ROUND(I552*H552,2)</f>
        <v>0</v>
      </c>
      <c r="BL552" s="16" t="s">
        <v>272</v>
      </c>
      <c r="BM552" s="182" t="s">
        <v>1338</v>
      </c>
    </row>
    <row r="553" s="2" customFormat="1" ht="24.15" customHeight="1">
      <c r="A553" s="35"/>
      <c r="B553" s="170"/>
      <c r="C553" s="171" t="s">
        <v>1339</v>
      </c>
      <c r="D553" s="171" t="s">
        <v>140</v>
      </c>
      <c r="E553" s="172" t="s">
        <v>1340</v>
      </c>
      <c r="F553" s="173" t="s">
        <v>1341</v>
      </c>
      <c r="G553" s="174" t="s">
        <v>420</v>
      </c>
      <c r="H553" s="214"/>
      <c r="I553" s="176"/>
      <c r="J553" s="177">
        <f>ROUND(I553*H553,2)</f>
        <v>0</v>
      </c>
      <c r="K553" s="173" t="s">
        <v>194</v>
      </c>
      <c r="L553" s="36"/>
      <c r="M553" s="178" t="s">
        <v>1</v>
      </c>
      <c r="N553" s="179" t="s">
        <v>41</v>
      </c>
      <c r="O553" s="74"/>
      <c r="P553" s="180">
        <f>O553*H553</f>
        <v>0</v>
      </c>
      <c r="Q553" s="180">
        <v>0</v>
      </c>
      <c r="R553" s="180">
        <f>Q553*H553</f>
        <v>0</v>
      </c>
      <c r="S553" s="180">
        <v>0</v>
      </c>
      <c r="T553" s="181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82" t="s">
        <v>272</v>
      </c>
      <c r="AT553" s="182" t="s">
        <v>140</v>
      </c>
      <c r="AU553" s="182" t="s">
        <v>85</v>
      </c>
      <c r="AY553" s="16" t="s">
        <v>139</v>
      </c>
      <c r="BE553" s="183">
        <f>IF(N553="základní",J553,0)</f>
        <v>0</v>
      </c>
      <c r="BF553" s="183">
        <f>IF(N553="snížená",J553,0)</f>
        <v>0</v>
      </c>
      <c r="BG553" s="183">
        <f>IF(N553="zákl. přenesená",J553,0)</f>
        <v>0</v>
      </c>
      <c r="BH553" s="183">
        <f>IF(N553="sníž. přenesená",J553,0)</f>
        <v>0</v>
      </c>
      <c r="BI553" s="183">
        <f>IF(N553="nulová",J553,0)</f>
        <v>0</v>
      </c>
      <c r="BJ553" s="16" t="s">
        <v>83</v>
      </c>
      <c r="BK553" s="183">
        <f>ROUND(I553*H553,2)</f>
        <v>0</v>
      </c>
      <c r="BL553" s="16" t="s">
        <v>272</v>
      </c>
      <c r="BM553" s="182" t="s">
        <v>1342</v>
      </c>
    </row>
    <row r="554" s="11" customFormat="1" ht="22.8" customHeight="1">
      <c r="A554" s="11"/>
      <c r="B554" s="159"/>
      <c r="C554" s="11"/>
      <c r="D554" s="160" t="s">
        <v>75</v>
      </c>
      <c r="E554" s="193" t="s">
        <v>456</v>
      </c>
      <c r="F554" s="193" t="s">
        <v>457</v>
      </c>
      <c r="G554" s="11"/>
      <c r="H554" s="11"/>
      <c r="I554" s="162"/>
      <c r="J554" s="194">
        <f>BK554</f>
        <v>0</v>
      </c>
      <c r="K554" s="11"/>
      <c r="L554" s="159"/>
      <c r="M554" s="164"/>
      <c r="N554" s="165"/>
      <c r="O554" s="165"/>
      <c r="P554" s="166">
        <f>SUM(P555:P556)</f>
        <v>0</v>
      </c>
      <c r="Q554" s="165"/>
      <c r="R554" s="166">
        <f>SUM(R555:R556)</f>
        <v>0</v>
      </c>
      <c r="S554" s="165"/>
      <c r="T554" s="167">
        <f>SUM(T555:T556)</f>
        <v>0</v>
      </c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R554" s="160" t="s">
        <v>85</v>
      </c>
      <c r="AT554" s="168" t="s">
        <v>75</v>
      </c>
      <c r="AU554" s="168" t="s">
        <v>83</v>
      </c>
      <c r="AY554" s="160" t="s">
        <v>139</v>
      </c>
      <c r="BK554" s="169">
        <f>SUM(BK555:BK556)</f>
        <v>0</v>
      </c>
    </row>
    <row r="555" s="2" customFormat="1" ht="16.5" customHeight="1">
      <c r="A555" s="35"/>
      <c r="B555" s="170"/>
      <c r="C555" s="171" t="s">
        <v>1343</v>
      </c>
      <c r="D555" s="171" t="s">
        <v>140</v>
      </c>
      <c r="E555" s="172" t="s">
        <v>1344</v>
      </c>
      <c r="F555" s="173" t="s">
        <v>1345</v>
      </c>
      <c r="G555" s="174" t="s">
        <v>155</v>
      </c>
      <c r="H555" s="175">
        <v>2</v>
      </c>
      <c r="I555" s="176"/>
      <c r="J555" s="177">
        <f>ROUND(I555*H555,2)</f>
        <v>0</v>
      </c>
      <c r="K555" s="173" t="s">
        <v>1</v>
      </c>
      <c r="L555" s="36"/>
      <c r="M555" s="178" t="s">
        <v>1</v>
      </c>
      <c r="N555" s="179" t="s">
        <v>41</v>
      </c>
      <c r="O555" s="74"/>
      <c r="P555" s="180">
        <f>O555*H555</f>
        <v>0</v>
      </c>
      <c r="Q555" s="180">
        <v>0</v>
      </c>
      <c r="R555" s="180">
        <f>Q555*H555</f>
        <v>0</v>
      </c>
      <c r="S555" s="180">
        <v>0</v>
      </c>
      <c r="T555" s="181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182" t="s">
        <v>272</v>
      </c>
      <c r="AT555" s="182" t="s">
        <v>140</v>
      </c>
      <c r="AU555" s="182" t="s">
        <v>85</v>
      </c>
      <c r="AY555" s="16" t="s">
        <v>139</v>
      </c>
      <c r="BE555" s="183">
        <f>IF(N555="základní",J555,0)</f>
        <v>0</v>
      </c>
      <c r="BF555" s="183">
        <f>IF(N555="snížená",J555,0)</f>
        <v>0</v>
      </c>
      <c r="BG555" s="183">
        <f>IF(N555="zákl. přenesená",J555,0)</f>
        <v>0</v>
      </c>
      <c r="BH555" s="183">
        <f>IF(N555="sníž. přenesená",J555,0)</f>
        <v>0</v>
      </c>
      <c r="BI555" s="183">
        <f>IF(N555="nulová",J555,0)</f>
        <v>0</v>
      </c>
      <c r="BJ555" s="16" t="s">
        <v>83</v>
      </c>
      <c r="BK555" s="183">
        <f>ROUND(I555*H555,2)</f>
        <v>0</v>
      </c>
      <c r="BL555" s="16" t="s">
        <v>272</v>
      </c>
      <c r="BM555" s="182" t="s">
        <v>1346</v>
      </c>
    </row>
    <row r="556" s="2" customFormat="1" ht="33" customHeight="1">
      <c r="A556" s="35"/>
      <c r="B556" s="170"/>
      <c r="C556" s="171" t="s">
        <v>1347</v>
      </c>
      <c r="D556" s="171" t="s">
        <v>140</v>
      </c>
      <c r="E556" s="172" t="s">
        <v>1348</v>
      </c>
      <c r="F556" s="173" t="s">
        <v>1349</v>
      </c>
      <c r="G556" s="174" t="s">
        <v>420</v>
      </c>
      <c r="H556" s="214"/>
      <c r="I556" s="176"/>
      <c r="J556" s="177">
        <f>ROUND(I556*H556,2)</f>
        <v>0</v>
      </c>
      <c r="K556" s="173" t="s">
        <v>194</v>
      </c>
      <c r="L556" s="36"/>
      <c r="M556" s="178" t="s">
        <v>1</v>
      </c>
      <c r="N556" s="179" t="s">
        <v>41</v>
      </c>
      <c r="O556" s="74"/>
      <c r="P556" s="180">
        <f>O556*H556</f>
        <v>0</v>
      </c>
      <c r="Q556" s="180">
        <v>0</v>
      </c>
      <c r="R556" s="180">
        <f>Q556*H556</f>
        <v>0</v>
      </c>
      <c r="S556" s="180">
        <v>0</v>
      </c>
      <c r="T556" s="181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182" t="s">
        <v>272</v>
      </c>
      <c r="AT556" s="182" t="s">
        <v>140</v>
      </c>
      <c r="AU556" s="182" t="s">
        <v>85</v>
      </c>
      <c r="AY556" s="16" t="s">
        <v>139</v>
      </c>
      <c r="BE556" s="183">
        <f>IF(N556="základní",J556,0)</f>
        <v>0</v>
      </c>
      <c r="BF556" s="183">
        <f>IF(N556="snížená",J556,0)</f>
        <v>0</v>
      </c>
      <c r="BG556" s="183">
        <f>IF(N556="zákl. přenesená",J556,0)</f>
        <v>0</v>
      </c>
      <c r="BH556" s="183">
        <f>IF(N556="sníž. přenesená",J556,0)</f>
        <v>0</v>
      </c>
      <c r="BI556" s="183">
        <f>IF(N556="nulová",J556,0)</f>
        <v>0</v>
      </c>
      <c r="BJ556" s="16" t="s">
        <v>83</v>
      </c>
      <c r="BK556" s="183">
        <f>ROUND(I556*H556,2)</f>
        <v>0</v>
      </c>
      <c r="BL556" s="16" t="s">
        <v>272</v>
      </c>
      <c r="BM556" s="182" t="s">
        <v>1350</v>
      </c>
    </row>
    <row r="557" s="11" customFormat="1" ht="22.8" customHeight="1">
      <c r="A557" s="11"/>
      <c r="B557" s="159"/>
      <c r="C557" s="11"/>
      <c r="D557" s="160" t="s">
        <v>75</v>
      </c>
      <c r="E557" s="193" t="s">
        <v>515</v>
      </c>
      <c r="F557" s="193" t="s">
        <v>516</v>
      </c>
      <c r="G557" s="11"/>
      <c r="H557" s="11"/>
      <c r="I557" s="162"/>
      <c r="J557" s="194">
        <f>BK557</f>
        <v>0</v>
      </c>
      <c r="K557" s="11"/>
      <c r="L557" s="159"/>
      <c r="M557" s="164"/>
      <c r="N557" s="165"/>
      <c r="O557" s="165"/>
      <c r="P557" s="166">
        <f>SUM(P558:P601)</f>
        <v>0</v>
      </c>
      <c r="Q557" s="165"/>
      <c r="R557" s="166">
        <f>SUM(R558:R601)</f>
        <v>2.3536811599999998</v>
      </c>
      <c r="S557" s="165"/>
      <c r="T557" s="167">
        <f>SUM(T558:T601)</f>
        <v>0</v>
      </c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R557" s="160" t="s">
        <v>85</v>
      </c>
      <c r="AT557" s="168" t="s">
        <v>75</v>
      </c>
      <c r="AU557" s="168" t="s">
        <v>83</v>
      </c>
      <c r="AY557" s="160" t="s">
        <v>139</v>
      </c>
      <c r="BK557" s="169">
        <f>SUM(BK558:BK601)</f>
        <v>0</v>
      </c>
    </row>
    <row r="558" s="2" customFormat="1" ht="16.5" customHeight="1">
      <c r="A558" s="35"/>
      <c r="B558" s="170"/>
      <c r="C558" s="171" t="s">
        <v>1351</v>
      </c>
      <c r="D558" s="171" t="s">
        <v>140</v>
      </c>
      <c r="E558" s="172" t="s">
        <v>526</v>
      </c>
      <c r="F558" s="173" t="s">
        <v>527</v>
      </c>
      <c r="G558" s="174" t="s">
        <v>234</v>
      </c>
      <c r="H558" s="175">
        <v>48.579999999999998</v>
      </c>
      <c r="I558" s="176"/>
      <c r="J558" s="177">
        <f>ROUND(I558*H558,2)</f>
        <v>0</v>
      </c>
      <c r="K558" s="173" t="s">
        <v>194</v>
      </c>
      <c r="L558" s="36"/>
      <c r="M558" s="178" t="s">
        <v>1</v>
      </c>
      <c r="N558" s="179" t="s">
        <v>41</v>
      </c>
      <c r="O558" s="74"/>
      <c r="P558" s="180">
        <f>O558*H558</f>
        <v>0</v>
      </c>
      <c r="Q558" s="180">
        <v>0.00029999999999999997</v>
      </c>
      <c r="R558" s="180">
        <f>Q558*H558</f>
        <v>0.014573999999999998</v>
      </c>
      <c r="S558" s="180">
        <v>0</v>
      </c>
      <c r="T558" s="181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182" t="s">
        <v>272</v>
      </c>
      <c r="AT558" s="182" t="s">
        <v>140</v>
      </c>
      <c r="AU558" s="182" t="s">
        <v>85</v>
      </c>
      <c r="AY558" s="16" t="s">
        <v>139</v>
      </c>
      <c r="BE558" s="183">
        <f>IF(N558="základní",J558,0)</f>
        <v>0</v>
      </c>
      <c r="BF558" s="183">
        <f>IF(N558="snížená",J558,0)</f>
        <v>0</v>
      </c>
      <c r="BG558" s="183">
        <f>IF(N558="zákl. přenesená",J558,0)</f>
        <v>0</v>
      </c>
      <c r="BH558" s="183">
        <f>IF(N558="sníž. přenesená",J558,0)</f>
        <v>0</v>
      </c>
      <c r="BI558" s="183">
        <f>IF(N558="nulová",J558,0)</f>
        <v>0</v>
      </c>
      <c r="BJ558" s="16" t="s">
        <v>83</v>
      </c>
      <c r="BK558" s="183">
        <f>ROUND(I558*H558,2)</f>
        <v>0</v>
      </c>
      <c r="BL558" s="16" t="s">
        <v>272</v>
      </c>
      <c r="BM558" s="182" t="s">
        <v>1352</v>
      </c>
    </row>
    <row r="559" s="13" customFormat="1">
      <c r="A559" s="13"/>
      <c r="B559" s="195"/>
      <c r="C559" s="13"/>
      <c r="D559" s="196" t="s">
        <v>196</v>
      </c>
      <c r="E559" s="197" t="s">
        <v>1</v>
      </c>
      <c r="F559" s="198" t="s">
        <v>1064</v>
      </c>
      <c r="G559" s="13"/>
      <c r="H559" s="199">
        <v>26.879999999999999</v>
      </c>
      <c r="I559" s="200"/>
      <c r="J559" s="13"/>
      <c r="K559" s="13"/>
      <c r="L559" s="195"/>
      <c r="M559" s="201"/>
      <c r="N559" s="202"/>
      <c r="O559" s="202"/>
      <c r="P559" s="202"/>
      <c r="Q559" s="202"/>
      <c r="R559" s="202"/>
      <c r="S559" s="202"/>
      <c r="T559" s="20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7" t="s">
        <v>196</v>
      </c>
      <c r="AU559" s="197" t="s">
        <v>85</v>
      </c>
      <c r="AV559" s="13" t="s">
        <v>85</v>
      </c>
      <c r="AW559" s="13" t="s">
        <v>32</v>
      </c>
      <c r="AX559" s="13" t="s">
        <v>76</v>
      </c>
      <c r="AY559" s="197" t="s">
        <v>139</v>
      </c>
    </row>
    <row r="560" s="13" customFormat="1">
      <c r="A560" s="13"/>
      <c r="B560" s="195"/>
      <c r="C560" s="13"/>
      <c r="D560" s="196" t="s">
        <v>196</v>
      </c>
      <c r="E560" s="197" t="s">
        <v>1</v>
      </c>
      <c r="F560" s="198" t="s">
        <v>1065</v>
      </c>
      <c r="G560" s="13"/>
      <c r="H560" s="199">
        <v>3.7000000000000002</v>
      </c>
      <c r="I560" s="200"/>
      <c r="J560" s="13"/>
      <c r="K560" s="13"/>
      <c r="L560" s="195"/>
      <c r="M560" s="201"/>
      <c r="N560" s="202"/>
      <c r="O560" s="202"/>
      <c r="P560" s="202"/>
      <c r="Q560" s="202"/>
      <c r="R560" s="202"/>
      <c r="S560" s="202"/>
      <c r="T560" s="20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7" t="s">
        <v>196</v>
      </c>
      <c r="AU560" s="197" t="s">
        <v>85</v>
      </c>
      <c r="AV560" s="13" t="s">
        <v>85</v>
      </c>
      <c r="AW560" s="13" t="s">
        <v>32</v>
      </c>
      <c r="AX560" s="13" t="s">
        <v>76</v>
      </c>
      <c r="AY560" s="197" t="s">
        <v>139</v>
      </c>
    </row>
    <row r="561" s="13" customFormat="1">
      <c r="A561" s="13"/>
      <c r="B561" s="195"/>
      <c r="C561" s="13"/>
      <c r="D561" s="196" t="s">
        <v>196</v>
      </c>
      <c r="E561" s="197" t="s">
        <v>1</v>
      </c>
      <c r="F561" s="198" t="s">
        <v>1066</v>
      </c>
      <c r="G561" s="13"/>
      <c r="H561" s="199">
        <v>1.8999999999999999</v>
      </c>
      <c r="I561" s="200"/>
      <c r="J561" s="13"/>
      <c r="K561" s="13"/>
      <c r="L561" s="195"/>
      <c r="M561" s="201"/>
      <c r="N561" s="202"/>
      <c r="O561" s="202"/>
      <c r="P561" s="202"/>
      <c r="Q561" s="202"/>
      <c r="R561" s="202"/>
      <c r="S561" s="202"/>
      <c r="T561" s="20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7" t="s">
        <v>196</v>
      </c>
      <c r="AU561" s="197" t="s">
        <v>85</v>
      </c>
      <c r="AV561" s="13" t="s">
        <v>85</v>
      </c>
      <c r="AW561" s="13" t="s">
        <v>32</v>
      </c>
      <c r="AX561" s="13" t="s">
        <v>76</v>
      </c>
      <c r="AY561" s="197" t="s">
        <v>139</v>
      </c>
    </row>
    <row r="562" s="13" customFormat="1">
      <c r="A562" s="13"/>
      <c r="B562" s="195"/>
      <c r="C562" s="13"/>
      <c r="D562" s="196" t="s">
        <v>196</v>
      </c>
      <c r="E562" s="197" t="s">
        <v>1</v>
      </c>
      <c r="F562" s="198" t="s">
        <v>1067</v>
      </c>
      <c r="G562" s="13"/>
      <c r="H562" s="199">
        <v>1.6100000000000001</v>
      </c>
      <c r="I562" s="200"/>
      <c r="J562" s="13"/>
      <c r="K562" s="13"/>
      <c r="L562" s="195"/>
      <c r="M562" s="201"/>
      <c r="N562" s="202"/>
      <c r="O562" s="202"/>
      <c r="P562" s="202"/>
      <c r="Q562" s="202"/>
      <c r="R562" s="202"/>
      <c r="S562" s="202"/>
      <c r="T562" s="20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97" t="s">
        <v>196</v>
      </c>
      <c r="AU562" s="197" t="s">
        <v>85</v>
      </c>
      <c r="AV562" s="13" t="s">
        <v>85</v>
      </c>
      <c r="AW562" s="13" t="s">
        <v>32</v>
      </c>
      <c r="AX562" s="13" t="s">
        <v>76</v>
      </c>
      <c r="AY562" s="197" t="s">
        <v>139</v>
      </c>
    </row>
    <row r="563" s="13" customFormat="1">
      <c r="A563" s="13"/>
      <c r="B563" s="195"/>
      <c r="C563" s="13"/>
      <c r="D563" s="196" t="s">
        <v>196</v>
      </c>
      <c r="E563" s="197" t="s">
        <v>1</v>
      </c>
      <c r="F563" s="198" t="s">
        <v>1068</v>
      </c>
      <c r="G563" s="13"/>
      <c r="H563" s="199">
        <v>2.6000000000000001</v>
      </c>
      <c r="I563" s="200"/>
      <c r="J563" s="13"/>
      <c r="K563" s="13"/>
      <c r="L563" s="195"/>
      <c r="M563" s="201"/>
      <c r="N563" s="202"/>
      <c r="O563" s="202"/>
      <c r="P563" s="202"/>
      <c r="Q563" s="202"/>
      <c r="R563" s="202"/>
      <c r="S563" s="202"/>
      <c r="T563" s="20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7" t="s">
        <v>196</v>
      </c>
      <c r="AU563" s="197" t="s">
        <v>85</v>
      </c>
      <c r="AV563" s="13" t="s">
        <v>85</v>
      </c>
      <c r="AW563" s="13" t="s">
        <v>32</v>
      </c>
      <c r="AX563" s="13" t="s">
        <v>76</v>
      </c>
      <c r="AY563" s="197" t="s">
        <v>139</v>
      </c>
    </row>
    <row r="564" s="13" customFormat="1">
      <c r="A564" s="13"/>
      <c r="B564" s="195"/>
      <c r="C564" s="13"/>
      <c r="D564" s="196" t="s">
        <v>196</v>
      </c>
      <c r="E564" s="197" t="s">
        <v>1</v>
      </c>
      <c r="F564" s="198" t="s">
        <v>1069</v>
      </c>
      <c r="G564" s="13"/>
      <c r="H564" s="199">
        <v>4.0499999999999998</v>
      </c>
      <c r="I564" s="200"/>
      <c r="J564" s="13"/>
      <c r="K564" s="13"/>
      <c r="L564" s="195"/>
      <c r="M564" s="201"/>
      <c r="N564" s="202"/>
      <c r="O564" s="202"/>
      <c r="P564" s="202"/>
      <c r="Q564" s="202"/>
      <c r="R564" s="202"/>
      <c r="S564" s="202"/>
      <c r="T564" s="20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7" t="s">
        <v>196</v>
      </c>
      <c r="AU564" s="197" t="s">
        <v>85</v>
      </c>
      <c r="AV564" s="13" t="s">
        <v>85</v>
      </c>
      <c r="AW564" s="13" t="s">
        <v>32</v>
      </c>
      <c r="AX564" s="13" t="s">
        <v>76</v>
      </c>
      <c r="AY564" s="197" t="s">
        <v>139</v>
      </c>
    </row>
    <row r="565" s="13" customFormat="1">
      <c r="A565" s="13"/>
      <c r="B565" s="195"/>
      <c r="C565" s="13"/>
      <c r="D565" s="196" t="s">
        <v>196</v>
      </c>
      <c r="E565" s="197" t="s">
        <v>1</v>
      </c>
      <c r="F565" s="198" t="s">
        <v>1070</v>
      </c>
      <c r="G565" s="13"/>
      <c r="H565" s="199">
        <v>3.7400000000000002</v>
      </c>
      <c r="I565" s="200"/>
      <c r="J565" s="13"/>
      <c r="K565" s="13"/>
      <c r="L565" s="195"/>
      <c r="M565" s="201"/>
      <c r="N565" s="202"/>
      <c r="O565" s="202"/>
      <c r="P565" s="202"/>
      <c r="Q565" s="202"/>
      <c r="R565" s="202"/>
      <c r="S565" s="202"/>
      <c r="T565" s="20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97" t="s">
        <v>196</v>
      </c>
      <c r="AU565" s="197" t="s">
        <v>85</v>
      </c>
      <c r="AV565" s="13" t="s">
        <v>85</v>
      </c>
      <c r="AW565" s="13" t="s">
        <v>32</v>
      </c>
      <c r="AX565" s="13" t="s">
        <v>76</v>
      </c>
      <c r="AY565" s="197" t="s">
        <v>139</v>
      </c>
    </row>
    <row r="566" s="13" customFormat="1">
      <c r="A566" s="13"/>
      <c r="B566" s="195"/>
      <c r="C566" s="13"/>
      <c r="D566" s="196" t="s">
        <v>196</v>
      </c>
      <c r="E566" s="197" t="s">
        <v>1</v>
      </c>
      <c r="F566" s="198" t="s">
        <v>1071</v>
      </c>
      <c r="G566" s="13"/>
      <c r="H566" s="199">
        <v>2.2000000000000002</v>
      </c>
      <c r="I566" s="200"/>
      <c r="J566" s="13"/>
      <c r="K566" s="13"/>
      <c r="L566" s="195"/>
      <c r="M566" s="201"/>
      <c r="N566" s="202"/>
      <c r="O566" s="202"/>
      <c r="P566" s="202"/>
      <c r="Q566" s="202"/>
      <c r="R566" s="202"/>
      <c r="S566" s="202"/>
      <c r="T566" s="20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7" t="s">
        <v>196</v>
      </c>
      <c r="AU566" s="197" t="s">
        <v>85</v>
      </c>
      <c r="AV566" s="13" t="s">
        <v>85</v>
      </c>
      <c r="AW566" s="13" t="s">
        <v>32</v>
      </c>
      <c r="AX566" s="13" t="s">
        <v>76</v>
      </c>
      <c r="AY566" s="197" t="s">
        <v>139</v>
      </c>
    </row>
    <row r="567" s="13" customFormat="1">
      <c r="A567" s="13"/>
      <c r="B567" s="195"/>
      <c r="C567" s="13"/>
      <c r="D567" s="196" t="s">
        <v>196</v>
      </c>
      <c r="E567" s="197" t="s">
        <v>1</v>
      </c>
      <c r="F567" s="198" t="s">
        <v>1072</v>
      </c>
      <c r="G567" s="13"/>
      <c r="H567" s="199">
        <v>1.8999999999999999</v>
      </c>
      <c r="I567" s="200"/>
      <c r="J567" s="13"/>
      <c r="K567" s="13"/>
      <c r="L567" s="195"/>
      <c r="M567" s="201"/>
      <c r="N567" s="202"/>
      <c r="O567" s="202"/>
      <c r="P567" s="202"/>
      <c r="Q567" s="202"/>
      <c r="R567" s="202"/>
      <c r="S567" s="202"/>
      <c r="T567" s="20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7" t="s">
        <v>196</v>
      </c>
      <c r="AU567" s="197" t="s">
        <v>85</v>
      </c>
      <c r="AV567" s="13" t="s">
        <v>85</v>
      </c>
      <c r="AW567" s="13" t="s">
        <v>32</v>
      </c>
      <c r="AX567" s="13" t="s">
        <v>76</v>
      </c>
      <c r="AY567" s="197" t="s">
        <v>139</v>
      </c>
    </row>
    <row r="568" s="2" customFormat="1" ht="24.15" customHeight="1">
      <c r="A568" s="35"/>
      <c r="B568" s="170"/>
      <c r="C568" s="171" t="s">
        <v>1353</v>
      </c>
      <c r="D568" s="171" t="s">
        <v>140</v>
      </c>
      <c r="E568" s="172" t="s">
        <v>1354</v>
      </c>
      <c r="F568" s="173" t="s">
        <v>1355</v>
      </c>
      <c r="G568" s="174" t="s">
        <v>234</v>
      </c>
      <c r="H568" s="175">
        <v>48.579999999999998</v>
      </c>
      <c r="I568" s="176"/>
      <c r="J568" s="177">
        <f>ROUND(I568*H568,2)</f>
        <v>0</v>
      </c>
      <c r="K568" s="173" t="s">
        <v>194</v>
      </c>
      <c r="L568" s="36"/>
      <c r="M568" s="178" t="s">
        <v>1</v>
      </c>
      <c r="N568" s="179" t="s">
        <v>41</v>
      </c>
      <c r="O568" s="74"/>
      <c r="P568" s="180">
        <f>O568*H568</f>
        <v>0</v>
      </c>
      <c r="Q568" s="180">
        <v>0.014999999999999999</v>
      </c>
      <c r="R568" s="180">
        <f>Q568*H568</f>
        <v>0.7286999999999999</v>
      </c>
      <c r="S568" s="180">
        <v>0</v>
      </c>
      <c r="T568" s="181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182" t="s">
        <v>272</v>
      </c>
      <c r="AT568" s="182" t="s">
        <v>140</v>
      </c>
      <c r="AU568" s="182" t="s">
        <v>85</v>
      </c>
      <c r="AY568" s="16" t="s">
        <v>139</v>
      </c>
      <c r="BE568" s="183">
        <f>IF(N568="základní",J568,0)</f>
        <v>0</v>
      </c>
      <c r="BF568" s="183">
        <f>IF(N568="snížená",J568,0)</f>
        <v>0</v>
      </c>
      <c r="BG568" s="183">
        <f>IF(N568="zákl. přenesená",J568,0)</f>
        <v>0</v>
      </c>
      <c r="BH568" s="183">
        <f>IF(N568="sníž. přenesená",J568,0)</f>
        <v>0</v>
      </c>
      <c r="BI568" s="183">
        <f>IF(N568="nulová",J568,0)</f>
        <v>0</v>
      </c>
      <c r="BJ568" s="16" t="s">
        <v>83</v>
      </c>
      <c r="BK568" s="183">
        <f>ROUND(I568*H568,2)</f>
        <v>0</v>
      </c>
      <c r="BL568" s="16" t="s">
        <v>272</v>
      </c>
      <c r="BM568" s="182" t="s">
        <v>1356</v>
      </c>
    </row>
    <row r="569" s="13" customFormat="1">
      <c r="A569" s="13"/>
      <c r="B569" s="195"/>
      <c r="C569" s="13"/>
      <c r="D569" s="196" t="s">
        <v>196</v>
      </c>
      <c r="E569" s="197" t="s">
        <v>1</v>
      </c>
      <c r="F569" s="198" t="s">
        <v>1064</v>
      </c>
      <c r="G569" s="13"/>
      <c r="H569" s="199">
        <v>26.879999999999999</v>
      </c>
      <c r="I569" s="200"/>
      <c r="J569" s="13"/>
      <c r="K569" s="13"/>
      <c r="L569" s="195"/>
      <c r="M569" s="201"/>
      <c r="N569" s="202"/>
      <c r="O569" s="202"/>
      <c r="P569" s="202"/>
      <c r="Q569" s="202"/>
      <c r="R569" s="202"/>
      <c r="S569" s="202"/>
      <c r="T569" s="20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7" t="s">
        <v>196</v>
      </c>
      <c r="AU569" s="197" t="s">
        <v>85</v>
      </c>
      <c r="AV569" s="13" t="s">
        <v>85</v>
      </c>
      <c r="AW569" s="13" t="s">
        <v>32</v>
      </c>
      <c r="AX569" s="13" t="s">
        <v>76</v>
      </c>
      <c r="AY569" s="197" t="s">
        <v>139</v>
      </c>
    </row>
    <row r="570" s="13" customFormat="1">
      <c r="A570" s="13"/>
      <c r="B570" s="195"/>
      <c r="C570" s="13"/>
      <c r="D570" s="196" t="s">
        <v>196</v>
      </c>
      <c r="E570" s="197" t="s">
        <v>1</v>
      </c>
      <c r="F570" s="198" t="s">
        <v>1065</v>
      </c>
      <c r="G570" s="13"/>
      <c r="H570" s="199">
        <v>3.7000000000000002</v>
      </c>
      <c r="I570" s="200"/>
      <c r="J570" s="13"/>
      <c r="K570" s="13"/>
      <c r="L570" s="195"/>
      <c r="M570" s="201"/>
      <c r="N570" s="202"/>
      <c r="O570" s="202"/>
      <c r="P570" s="202"/>
      <c r="Q570" s="202"/>
      <c r="R570" s="202"/>
      <c r="S570" s="202"/>
      <c r="T570" s="20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97" t="s">
        <v>196</v>
      </c>
      <c r="AU570" s="197" t="s">
        <v>85</v>
      </c>
      <c r="AV570" s="13" t="s">
        <v>85</v>
      </c>
      <c r="AW570" s="13" t="s">
        <v>32</v>
      </c>
      <c r="AX570" s="13" t="s">
        <v>76</v>
      </c>
      <c r="AY570" s="197" t="s">
        <v>139</v>
      </c>
    </row>
    <row r="571" s="13" customFormat="1">
      <c r="A571" s="13"/>
      <c r="B571" s="195"/>
      <c r="C571" s="13"/>
      <c r="D571" s="196" t="s">
        <v>196</v>
      </c>
      <c r="E571" s="197" t="s">
        <v>1</v>
      </c>
      <c r="F571" s="198" t="s">
        <v>1066</v>
      </c>
      <c r="G571" s="13"/>
      <c r="H571" s="199">
        <v>1.8999999999999999</v>
      </c>
      <c r="I571" s="200"/>
      <c r="J571" s="13"/>
      <c r="K571" s="13"/>
      <c r="L571" s="195"/>
      <c r="M571" s="201"/>
      <c r="N571" s="202"/>
      <c r="O571" s="202"/>
      <c r="P571" s="202"/>
      <c r="Q571" s="202"/>
      <c r="R571" s="202"/>
      <c r="S571" s="202"/>
      <c r="T571" s="20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7" t="s">
        <v>196</v>
      </c>
      <c r="AU571" s="197" t="s">
        <v>85</v>
      </c>
      <c r="AV571" s="13" t="s">
        <v>85</v>
      </c>
      <c r="AW571" s="13" t="s">
        <v>32</v>
      </c>
      <c r="AX571" s="13" t="s">
        <v>76</v>
      </c>
      <c r="AY571" s="197" t="s">
        <v>139</v>
      </c>
    </row>
    <row r="572" s="13" customFormat="1">
      <c r="A572" s="13"/>
      <c r="B572" s="195"/>
      <c r="C572" s="13"/>
      <c r="D572" s="196" t="s">
        <v>196</v>
      </c>
      <c r="E572" s="197" t="s">
        <v>1</v>
      </c>
      <c r="F572" s="198" t="s">
        <v>1067</v>
      </c>
      <c r="G572" s="13"/>
      <c r="H572" s="199">
        <v>1.6100000000000001</v>
      </c>
      <c r="I572" s="200"/>
      <c r="J572" s="13"/>
      <c r="K572" s="13"/>
      <c r="L572" s="195"/>
      <c r="M572" s="201"/>
      <c r="N572" s="202"/>
      <c r="O572" s="202"/>
      <c r="P572" s="202"/>
      <c r="Q572" s="202"/>
      <c r="R572" s="202"/>
      <c r="S572" s="202"/>
      <c r="T572" s="20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7" t="s">
        <v>196</v>
      </c>
      <c r="AU572" s="197" t="s">
        <v>85</v>
      </c>
      <c r="AV572" s="13" t="s">
        <v>85</v>
      </c>
      <c r="AW572" s="13" t="s">
        <v>32</v>
      </c>
      <c r="AX572" s="13" t="s">
        <v>76</v>
      </c>
      <c r="AY572" s="197" t="s">
        <v>139</v>
      </c>
    </row>
    <row r="573" s="13" customFormat="1">
      <c r="A573" s="13"/>
      <c r="B573" s="195"/>
      <c r="C573" s="13"/>
      <c r="D573" s="196" t="s">
        <v>196</v>
      </c>
      <c r="E573" s="197" t="s">
        <v>1</v>
      </c>
      <c r="F573" s="198" t="s">
        <v>1068</v>
      </c>
      <c r="G573" s="13"/>
      <c r="H573" s="199">
        <v>2.6000000000000001</v>
      </c>
      <c r="I573" s="200"/>
      <c r="J573" s="13"/>
      <c r="K573" s="13"/>
      <c r="L573" s="195"/>
      <c r="M573" s="201"/>
      <c r="N573" s="202"/>
      <c r="O573" s="202"/>
      <c r="P573" s="202"/>
      <c r="Q573" s="202"/>
      <c r="R573" s="202"/>
      <c r="S573" s="202"/>
      <c r="T573" s="20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7" t="s">
        <v>196</v>
      </c>
      <c r="AU573" s="197" t="s">
        <v>85</v>
      </c>
      <c r="AV573" s="13" t="s">
        <v>85</v>
      </c>
      <c r="AW573" s="13" t="s">
        <v>32</v>
      </c>
      <c r="AX573" s="13" t="s">
        <v>76</v>
      </c>
      <c r="AY573" s="197" t="s">
        <v>139</v>
      </c>
    </row>
    <row r="574" s="13" customFormat="1">
      <c r="A574" s="13"/>
      <c r="B574" s="195"/>
      <c r="C574" s="13"/>
      <c r="D574" s="196" t="s">
        <v>196</v>
      </c>
      <c r="E574" s="197" t="s">
        <v>1</v>
      </c>
      <c r="F574" s="198" t="s">
        <v>1069</v>
      </c>
      <c r="G574" s="13"/>
      <c r="H574" s="199">
        <v>4.0499999999999998</v>
      </c>
      <c r="I574" s="200"/>
      <c r="J574" s="13"/>
      <c r="K574" s="13"/>
      <c r="L574" s="195"/>
      <c r="M574" s="201"/>
      <c r="N574" s="202"/>
      <c r="O574" s="202"/>
      <c r="P574" s="202"/>
      <c r="Q574" s="202"/>
      <c r="R574" s="202"/>
      <c r="S574" s="202"/>
      <c r="T574" s="20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7" t="s">
        <v>196</v>
      </c>
      <c r="AU574" s="197" t="s">
        <v>85</v>
      </c>
      <c r="AV574" s="13" t="s">
        <v>85</v>
      </c>
      <c r="AW574" s="13" t="s">
        <v>32</v>
      </c>
      <c r="AX574" s="13" t="s">
        <v>76</v>
      </c>
      <c r="AY574" s="197" t="s">
        <v>139</v>
      </c>
    </row>
    <row r="575" s="13" customFormat="1">
      <c r="A575" s="13"/>
      <c r="B575" s="195"/>
      <c r="C575" s="13"/>
      <c r="D575" s="196" t="s">
        <v>196</v>
      </c>
      <c r="E575" s="197" t="s">
        <v>1</v>
      </c>
      <c r="F575" s="198" t="s">
        <v>1070</v>
      </c>
      <c r="G575" s="13"/>
      <c r="H575" s="199">
        <v>3.7400000000000002</v>
      </c>
      <c r="I575" s="200"/>
      <c r="J575" s="13"/>
      <c r="K575" s="13"/>
      <c r="L575" s="195"/>
      <c r="M575" s="201"/>
      <c r="N575" s="202"/>
      <c r="O575" s="202"/>
      <c r="P575" s="202"/>
      <c r="Q575" s="202"/>
      <c r="R575" s="202"/>
      <c r="S575" s="202"/>
      <c r="T575" s="20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7" t="s">
        <v>196</v>
      </c>
      <c r="AU575" s="197" t="s">
        <v>85</v>
      </c>
      <c r="AV575" s="13" t="s">
        <v>85</v>
      </c>
      <c r="AW575" s="13" t="s">
        <v>32</v>
      </c>
      <c r="AX575" s="13" t="s">
        <v>76</v>
      </c>
      <c r="AY575" s="197" t="s">
        <v>139</v>
      </c>
    </row>
    <row r="576" s="13" customFormat="1">
      <c r="A576" s="13"/>
      <c r="B576" s="195"/>
      <c r="C576" s="13"/>
      <c r="D576" s="196" t="s">
        <v>196</v>
      </c>
      <c r="E576" s="197" t="s">
        <v>1</v>
      </c>
      <c r="F576" s="198" t="s">
        <v>1071</v>
      </c>
      <c r="G576" s="13"/>
      <c r="H576" s="199">
        <v>2.2000000000000002</v>
      </c>
      <c r="I576" s="200"/>
      <c r="J576" s="13"/>
      <c r="K576" s="13"/>
      <c r="L576" s="195"/>
      <c r="M576" s="201"/>
      <c r="N576" s="202"/>
      <c r="O576" s="202"/>
      <c r="P576" s="202"/>
      <c r="Q576" s="202"/>
      <c r="R576" s="202"/>
      <c r="S576" s="202"/>
      <c r="T576" s="20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97" t="s">
        <v>196</v>
      </c>
      <c r="AU576" s="197" t="s">
        <v>85</v>
      </c>
      <c r="AV576" s="13" t="s">
        <v>85</v>
      </c>
      <c r="AW576" s="13" t="s">
        <v>32</v>
      </c>
      <c r="AX576" s="13" t="s">
        <v>76</v>
      </c>
      <c r="AY576" s="197" t="s">
        <v>139</v>
      </c>
    </row>
    <row r="577" s="13" customFormat="1">
      <c r="A577" s="13"/>
      <c r="B577" s="195"/>
      <c r="C577" s="13"/>
      <c r="D577" s="196" t="s">
        <v>196</v>
      </c>
      <c r="E577" s="197" t="s">
        <v>1</v>
      </c>
      <c r="F577" s="198" t="s">
        <v>1072</v>
      </c>
      <c r="G577" s="13"/>
      <c r="H577" s="199">
        <v>1.8999999999999999</v>
      </c>
      <c r="I577" s="200"/>
      <c r="J577" s="13"/>
      <c r="K577" s="13"/>
      <c r="L577" s="195"/>
      <c r="M577" s="201"/>
      <c r="N577" s="202"/>
      <c r="O577" s="202"/>
      <c r="P577" s="202"/>
      <c r="Q577" s="202"/>
      <c r="R577" s="202"/>
      <c r="S577" s="202"/>
      <c r="T577" s="20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97" t="s">
        <v>196</v>
      </c>
      <c r="AU577" s="197" t="s">
        <v>85</v>
      </c>
      <c r="AV577" s="13" t="s">
        <v>85</v>
      </c>
      <c r="AW577" s="13" t="s">
        <v>32</v>
      </c>
      <c r="AX577" s="13" t="s">
        <v>76</v>
      </c>
      <c r="AY577" s="197" t="s">
        <v>139</v>
      </c>
    </row>
    <row r="578" s="2" customFormat="1" ht="33" customHeight="1">
      <c r="A578" s="35"/>
      <c r="B578" s="170"/>
      <c r="C578" s="171" t="s">
        <v>1357</v>
      </c>
      <c r="D578" s="171" t="s">
        <v>140</v>
      </c>
      <c r="E578" s="172" t="s">
        <v>548</v>
      </c>
      <c r="F578" s="173" t="s">
        <v>549</v>
      </c>
      <c r="G578" s="174" t="s">
        <v>329</v>
      </c>
      <c r="H578" s="175">
        <v>44.990000000000002</v>
      </c>
      <c r="I578" s="176"/>
      <c r="J578" s="177">
        <f>ROUND(I578*H578,2)</f>
        <v>0</v>
      </c>
      <c r="K578" s="173" t="s">
        <v>194</v>
      </c>
      <c r="L578" s="36"/>
      <c r="M578" s="178" t="s">
        <v>1</v>
      </c>
      <c r="N578" s="179" t="s">
        <v>41</v>
      </c>
      <c r="O578" s="74"/>
      <c r="P578" s="180">
        <f>O578*H578</f>
        <v>0</v>
      </c>
      <c r="Q578" s="180">
        <v>0.00058</v>
      </c>
      <c r="R578" s="180">
        <f>Q578*H578</f>
        <v>0.026094200000000001</v>
      </c>
      <c r="S578" s="180">
        <v>0</v>
      </c>
      <c r="T578" s="181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182" t="s">
        <v>272</v>
      </c>
      <c r="AT578" s="182" t="s">
        <v>140</v>
      </c>
      <c r="AU578" s="182" t="s">
        <v>85</v>
      </c>
      <c r="AY578" s="16" t="s">
        <v>139</v>
      </c>
      <c r="BE578" s="183">
        <f>IF(N578="základní",J578,0)</f>
        <v>0</v>
      </c>
      <c r="BF578" s="183">
        <f>IF(N578="snížená",J578,0)</f>
        <v>0</v>
      </c>
      <c r="BG578" s="183">
        <f>IF(N578="zákl. přenesená",J578,0)</f>
        <v>0</v>
      </c>
      <c r="BH578" s="183">
        <f>IF(N578="sníž. přenesená",J578,0)</f>
        <v>0</v>
      </c>
      <c r="BI578" s="183">
        <f>IF(N578="nulová",J578,0)</f>
        <v>0</v>
      </c>
      <c r="BJ578" s="16" t="s">
        <v>83</v>
      </c>
      <c r="BK578" s="183">
        <f>ROUND(I578*H578,2)</f>
        <v>0</v>
      </c>
      <c r="BL578" s="16" t="s">
        <v>272</v>
      </c>
      <c r="BM578" s="182" t="s">
        <v>1358</v>
      </c>
    </row>
    <row r="579" s="13" customFormat="1">
      <c r="A579" s="13"/>
      <c r="B579" s="195"/>
      <c r="C579" s="13"/>
      <c r="D579" s="196" t="s">
        <v>196</v>
      </c>
      <c r="E579" s="197" t="s">
        <v>1</v>
      </c>
      <c r="F579" s="198" t="s">
        <v>1359</v>
      </c>
      <c r="G579" s="13"/>
      <c r="H579" s="199">
        <v>43.909999999999997</v>
      </c>
      <c r="I579" s="200"/>
      <c r="J579" s="13"/>
      <c r="K579" s="13"/>
      <c r="L579" s="195"/>
      <c r="M579" s="201"/>
      <c r="N579" s="202"/>
      <c r="O579" s="202"/>
      <c r="P579" s="202"/>
      <c r="Q579" s="202"/>
      <c r="R579" s="202"/>
      <c r="S579" s="202"/>
      <c r="T579" s="20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97" t="s">
        <v>196</v>
      </c>
      <c r="AU579" s="197" t="s">
        <v>85</v>
      </c>
      <c r="AV579" s="13" t="s">
        <v>85</v>
      </c>
      <c r="AW579" s="13" t="s">
        <v>32</v>
      </c>
      <c r="AX579" s="13" t="s">
        <v>76</v>
      </c>
      <c r="AY579" s="197" t="s">
        <v>139</v>
      </c>
    </row>
    <row r="580" s="13" customFormat="1">
      <c r="A580" s="13"/>
      <c r="B580" s="195"/>
      <c r="C580" s="13"/>
      <c r="D580" s="196" t="s">
        <v>196</v>
      </c>
      <c r="E580" s="197" t="s">
        <v>1</v>
      </c>
      <c r="F580" s="198" t="s">
        <v>1360</v>
      </c>
      <c r="G580" s="13"/>
      <c r="H580" s="199">
        <v>-3.6000000000000001</v>
      </c>
      <c r="I580" s="200"/>
      <c r="J580" s="13"/>
      <c r="K580" s="13"/>
      <c r="L580" s="195"/>
      <c r="M580" s="201"/>
      <c r="N580" s="202"/>
      <c r="O580" s="202"/>
      <c r="P580" s="202"/>
      <c r="Q580" s="202"/>
      <c r="R580" s="202"/>
      <c r="S580" s="202"/>
      <c r="T580" s="20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97" t="s">
        <v>196</v>
      </c>
      <c r="AU580" s="197" t="s">
        <v>85</v>
      </c>
      <c r="AV580" s="13" t="s">
        <v>85</v>
      </c>
      <c r="AW580" s="13" t="s">
        <v>32</v>
      </c>
      <c r="AX580" s="13" t="s">
        <v>76</v>
      </c>
      <c r="AY580" s="197" t="s">
        <v>139</v>
      </c>
    </row>
    <row r="581" s="13" customFormat="1">
      <c r="A581" s="13"/>
      <c r="B581" s="195"/>
      <c r="C581" s="13"/>
      <c r="D581" s="196" t="s">
        <v>196</v>
      </c>
      <c r="E581" s="197" t="s">
        <v>1</v>
      </c>
      <c r="F581" s="198" t="s">
        <v>1361</v>
      </c>
      <c r="G581" s="13"/>
      <c r="H581" s="199">
        <v>5.4800000000000004</v>
      </c>
      <c r="I581" s="200"/>
      <c r="J581" s="13"/>
      <c r="K581" s="13"/>
      <c r="L581" s="195"/>
      <c r="M581" s="201"/>
      <c r="N581" s="202"/>
      <c r="O581" s="202"/>
      <c r="P581" s="202"/>
      <c r="Q581" s="202"/>
      <c r="R581" s="202"/>
      <c r="S581" s="202"/>
      <c r="T581" s="20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7" t="s">
        <v>196</v>
      </c>
      <c r="AU581" s="197" t="s">
        <v>85</v>
      </c>
      <c r="AV581" s="13" t="s">
        <v>85</v>
      </c>
      <c r="AW581" s="13" t="s">
        <v>32</v>
      </c>
      <c r="AX581" s="13" t="s">
        <v>76</v>
      </c>
      <c r="AY581" s="197" t="s">
        <v>139</v>
      </c>
    </row>
    <row r="582" s="13" customFormat="1">
      <c r="A582" s="13"/>
      <c r="B582" s="195"/>
      <c r="C582" s="13"/>
      <c r="D582" s="196" t="s">
        <v>196</v>
      </c>
      <c r="E582" s="197" t="s">
        <v>1</v>
      </c>
      <c r="F582" s="198" t="s">
        <v>1362</v>
      </c>
      <c r="G582" s="13"/>
      <c r="H582" s="199">
        <v>-0.80000000000000004</v>
      </c>
      <c r="I582" s="200"/>
      <c r="J582" s="13"/>
      <c r="K582" s="13"/>
      <c r="L582" s="195"/>
      <c r="M582" s="201"/>
      <c r="N582" s="202"/>
      <c r="O582" s="202"/>
      <c r="P582" s="202"/>
      <c r="Q582" s="202"/>
      <c r="R582" s="202"/>
      <c r="S582" s="202"/>
      <c r="T582" s="20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97" t="s">
        <v>196</v>
      </c>
      <c r="AU582" s="197" t="s">
        <v>85</v>
      </c>
      <c r="AV582" s="13" t="s">
        <v>85</v>
      </c>
      <c r="AW582" s="13" t="s">
        <v>32</v>
      </c>
      <c r="AX582" s="13" t="s">
        <v>76</v>
      </c>
      <c r="AY582" s="197" t="s">
        <v>139</v>
      </c>
    </row>
    <row r="583" s="2" customFormat="1" ht="33" customHeight="1">
      <c r="A583" s="35"/>
      <c r="B583" s="170"/>
      <c r="C583" s="204" t="s">
        <v>1363</v>
      </c>
      <c r="D583" s="204" t="s">
        <v>384</v>
      </c>
      <c r="E583" s="205" t="s">
        <v>552</v>
      </c>
      <c r="F583" s="206" t="s">
        <v>553</v>
      </c>
      <c r="G583" s="207" t="s">
        <v>329</v>
      </c>
      <c r="H583" s="208">
        <v>49.488999999999997</v>
      </c>
      <c r="I583" s="209"/>
      <c r="J583" s="210">
        <f>ROUND(I583*H583,2)</f>
        <v>0</v>
      </c>
      <c r="K583" s="206" t="s">
        <v>194</v>
      </c>
      <c r="L583" s="211"/>
      <c r="M583" s="212" t="s">
        <v>1</v>
      </c>
      <c r="N583" s="213" t="s">
        <v>41</v>
      </c>
      <c r="O583" s="74"/>
      <c r="P583" s="180">
        <f>O583*H583</f>
        <v>0</v>
      </c>
      <c r="Q583" s="180">
        <v>0.00264</v>
      </c>
      <c r="R583" s="180">
        <f>Q583*H583</f>
        <v>0.13065095999999998</v>
      </c>
      <c r="S583" s="180">
        <v>0</v>
      </c>
      <c r="T583" s="181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82" t="s">
        <v>359</v>
      </c>
      <c r="AT583" s="182" t="s">
        <v>384</v>
      </c>
      <c r="AU583" s="182" t="s">
        <v>85</v>
      </c>
      <c r="AY583" s="16" t="s">
        <v>139</v>
      </c>
      <c r="BE583" s="183">
        <f>IF(N583="základní",J583,0)</f>
        <v>0</v>
      </c>
      <c r="BF583" s="183">
        <f>IF(N583="snížená",J583,0)</f>
        <v>0</v>
      </c>
      <c r="BG583" s="183">
        <f>IF(N583="zákl. přenesená",J583,0)</f>
        <v>0</v>
      </c>
      <c r="BH583" s="183">
        <f>IF(N583="sníž. přenesená",J583,0)</f>
        <v>0</v>
      </c>
      <c r="BI583" s="183">
        <f>IF(N583="nulová",J583,0)</f>
        <v>0</v>
      </c>
      <c r="BJ583" s="16" t="s">
        <v>83</v>
      </c>
      <c r="BK583" s="183">
        <f>ROUND(I583*H583,2)</f>
        <v>0</v>
      </c>
      <c r="BL583" s="16" t="s">
        <v>272</v>
      </c>
      <c r="BM583" s="182" t="s">
        <v>1364</v>
      </c>
    </row>
    <row r="584" s="13" customFormat="1">
      <c r="A584" s="13"/>
      <c r="B584" s="195"/>
      <c r="C584" s="13"/>
      <c r="D584" s="196" t="s">
        <v>196</v>
      </c>
      <c r="E584" s="13"/>
      <c r="F584" s="198" t="s">
        <v>1365</v>
      </c>
      <c r="G584" s="13"/>
      <c r="H584" s="199">
        <v>49.488999999999997</v>
      </c>
      <c r="I584" s="200"/>
      <c r="J584" s="13"/>
      <c r="K584" s="13"/>
      <c r="L584" s="195"/>
      <c r="M584" s="201"/>
      <c r="N584" s="202"/>
      <c r="O584" s="202"/>
      <c r="P584" s="202"/>
      <c r="Q584" s="202"/>
      <c r="R584" s="202"/>
      <c r="S584" s="202"/>
      <c r="T584" s="20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7" t="s">
        <v>196</v>
      </c>
      <c r="AU584" s="197" t="s">
        <v>85</v>
      </c>
      <c r="AV584" s="13" t="s">
        <v>85</v>
      </c>
      <c r="AW584" s="13" t="s">
        <v>3</v>
      </c>
      <c r="AX584" s="13" t="s">
        <v>83</v>
      </c>
      <c r="AY584" s="197" t="s">
        <v>139</v>
      </c>
    </row>
    <row r="585" s="2" customFormat="1" ht="33" customHeight="1">
      <c r="A585" s="35"/>
      <c r="B585" s="170"/>
      <c r="C585" s="171" t="s">
        <v>1366</v>
      </c>
      <c r="D585" s="171" t="s">
        <v>140</v>
      </c>
      <c r="E585" s="172" t="s">
        <v>1367</v>
      </c>
      <c r="F585" s="173" t="s">
        <v>1368</v>
      </c>
      <c r="G585" s="174" t="s">
        <v>234</v>
      </c>
      <c r="H585" s="175">
        <v>26.879999999999999</v>
      </c>
      <c r="I585" s="176"/>
      <c r="J585" s="177">
        <f>ROUND(I585*H585,2)</f>
        <v>0</v>
      </c>
      <c r="K585" s="173" t="s">
        <v>194</v>
      </c>
      <c r="L585" s="36"/>
      <c r="M585" s="178" t="s">
        <v>1</v>
      </c>
      <c r="N585" s="179" t="s">
        <v>41</v>
      </c>
      <c r="O585" s="74"/>
      <c r="P585" s="180">
        <f>O585*H585</f>
        <v>0</v>
      </c>
      <c r="Q585" s="180">
        <v>0.0060000000000000001</v>
      </c>
      <c r="R585" s="180">
        <f>Q585*H585</f>
        <v>0.16128000000000001</v>
      </c>
      <c r="S585" s="180">
        <v>0</v>
      </c>
      <c r="T585" s="181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82" t="s">
        <v>272</v>
      </c>
      <c r="AT585" s="182" t="s">
        <v>140</v>
      </c>
      <c r="AU585" s="182" t="s">
        <v>85</v>
      </c>
      <c r="AY585" s="16" t="s">
        <v>139</v>
      </c>
      <c r="BE585" s="183">
        <f>IF(N585="základní",J585,0)</f>
        <v>0</v>
      </c>
      <c r="BF585" s="183">
        <f>IF(N585="snížená",J585,0)</f>
        <v>0</v>
      </c>
      <c r="BG585" s="183">
        <f>IF(N585="zákl. přenesená",J585,0)</f>
        <v>0</v>
      </c>
      <c r="BH585" s="183">
        <f>IF(N585="sníž. přenesená",J585,0)</f>
        <v>0</v>
      </c>
      <c r="BI585" s="183">
        <f>IF(N585="nulová",J585,0)</f>
        <v>0</v>
      </c>
      <c r="BJ585" s="16" t="s">
        <v>83</v>
      </c>
      <c r="BK585" s="183">
        <f>ROUND(I585*H585,2)</f>
        <v>0</v>
      </c>
      <c r="BL585" s="16" t="s">
        <v>272</v>
      </c>
      <c r="BM585" s="182" t="s">
        <v>1369</v>
      </c>
    </row>
    <row r="586" s="13" customFormat="1">
      <c r="A586" s="13"/>
      <c r="B586" s="195"/>
      <c r="C586" s="13"/>
      <c r="D586" s="196" t="s">
        <v>196</v>
      </c>
      <c r="E586" s="197" t="s">
        <v>1</v>
      </c>
      <c r="F586" s="198" t="s">
        <v>1064</v>
      </c>
      <c r="G586" s="13"/>
      <c r="H586" s="199">
        <v>26.879999999999999</v>
      </c>
      <c r="I586" s="200"/>
      <c r="J586" s="13"/>
      <c r="K586" s="13"/>
      <c r="L586" s="195"/>
      <c r="M586" s="201"/>
      <c r="N586" s="202"/>
      <c r="O586" s="202"/>
      <c r="P586" s="202"/>
      <c r="Q586" s="202"/>
      <c r="R586" s="202"/>
      <c r="S586" s="202"/>
      <c r="T586" s="20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7" t="s">
        <v>196</v>
      </c>
      <c r="AU586" s="197" t="s">
        <v>85</v>
      </c>
      <c r="AV586" s="13" t="s">
        <v>85</v>
      </c>
      <c r="AW586" s="13" t="s">
        <v>32</v>
      </c>
      <c r="AX586" s="13" t="s">
        <v>83</v>
      </c>
      <c r="AY586" s="197" t="s">
        <v>139</v>
      </c>
    </row>
    <row r="587" s="2" customFormat="1" ht="24.15" customHeight="1">
      <c r="A587" s="35"/>
      <c r="B587" s="170"/>
      <c r="C587" s="204" t="s">
        <v>1370</v>
      </c>
      <c r="D587" s="204" t="s">
        <v>384</v>
      </c>
      <c r="E587" s="205" t="s">
        <v>1371</v>
      </c>
      <c r="F587" s="206" t="s">
        <v>1372</v>
      </c>
      <c r="G587" s="207" t="s">
        <v>234</v>
      </c>
      <c r="H587" s="208">
        <v>29.568000000000001</v>
      </c>
      <c r="I587" s="209"/>
      <c r="J587" s="210">
        <f>ROUND(I587*H587,2)</f>
        <v>0</v>
      </c>
      <c r="K587" s="206" t="s">
        <v>194</v>
      </c>
      <c r="L587" s="211"/>
      <c r="M587" s="212" t="s">
        <v>1</v>
      </c>
      <c r="N587" s="213" t="s">
        <v>41</v>
      </c>
      <c r="O587" s="74"/>
      <c r="P587" s="180">
        <f>O587*H587</f>
        <v>0</v>
      </c>
      <c r="Q587" s="180">
        <v>0.021999999999999999</v>
      </c>
      <c r="R587" s="180">
        <f>Q587*H587</f>
        <v>0.65049599999999996</v>
      </c>
      <c r="S587" s="180">
        <v>0</v>
      </c>
      <c r="T587" s="181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82" t="s">
        <v>359</v>
      </c>
      <c r="AT587" s="182" t="s">
        <v>384</v>
      </c>
      <c r="AU587" s="182" t="s">
        <v>85</v>
      </c>
      <c r="AY587" s="16" t="s">
        <v>139</v>
      </c>
      <c r="BE587" s="183">
        <f>IF(N587="základní",J587,0)</f>
        <v>0</v>
      </c>
      <c r="BF587" s="183">
        <f>IF(N587="snížená",J587,0)</f>
        <v>0</v>
      </c>
      <c r="BG587" s="183">
        <f>IF(N587="zákl. přenesená",J587,0)</f>
        <v>0</v>
      </c>
      <c r="BH587" s="183">
        <f>IF(N587="sníž. přenesená",J587,0)</f>
        <v>0</v>
      </c>
      <c r="BI587" s="183">
        <f>IF(N587="nulová",J587,0)</f>
        <v>0</v>
      </c>
      <c r="BJ587" s="16" t="s">
        <v>83</v>
      </c>
      <c r="BK587" s="183">
        <f>ROUND(I587*H587,2)</f>
        <v>0</v>
      </c>
      <c r="BL587" s="16" t="s">
        <v>272</v>
      </c>
      <c r="BM587" s="182" t="s">
        <v>1373</v>
      </c>
    </row>
    <row r="588" s="13" customFormat="1">
      <c r="A588" s="13"/>
      <c r="B588" s="195"/>
      <c r="C588" s="13"/>
      <c r="D588" s="196" t="s">
        <v>196</v>
      </c>
      <c r="E588" s="13"/>
      <c r="F588" s="198" t="s">
        <v>1374</v>
      </c>
      <c r="G588" s="13"/>
      <c r="H588" s="199">
        <v>29.568000000000001</v>
      </c>
      <c r="I588" s="200"/>
      <c r="J588" s="13"/>
      <c r="K588" s="13"/>
      <c r="L588" s="195"/>
      <c r="M588" s="201"/>
      <c r="N588" s="202"/>
      <c r="O588" s="202"/>
      <c r="P588" s="202"/>
      <c r="Q588" s="202"/>
      <c r="R588" s="202"/>
      <c r="S588" s="202"/>
      <c r="T588" s="20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97" t="s">
        <v>196</v>
      </c>
      <c r="AU588" s="197" t="s">
        <v>85</v>
      </c>
      <c r="AV588" s="13" t="s">
        <v>85</v>
      </c>
      <c r="AW588" s="13" t="s">
        <v>3</v>
      </c>
      <c r="AX588" s="13" t="s">
        <v>83</v>
      </c>
      <c r="AY588" s="197" t="s">
        <v>139</v>
      </c>
    </row>
    <row r="589" s="2" customFormat="1" ht="33" customHeight="1">
      <c r="A589" s="35"/>
      <c r="B589" s="170"/>
      <c r="C589" s="171" t="s">
        <v>1375</v>
      </c>
      <c r="D589" s="171" t="s">
        <v>140</v>
      </c>
      <c r="E589" s="172" t="s">
        <v>557</v>
      </c>
      <c r="F589" s="173" t="s">
        <v>558</v>
      </c>
      <c r="G589" s="174" t="s">
        <v>234</v>
      </c>
      <c r="H589" s="175">
        <v>21.699999999999999</v>
      </c>
      <c r="I589" s="176"/>
      <c r="J589" s="177">
        <f>ROUND(I589*H589,2)</f>
        <v>0</v>
      </c>
      <c r="K589" s="173" t="s">
        <v>194</v>
      </c>
      <c r="L589" s="36"/>
      <c r="M589" s="178" t="s">
        <v>1</v>
      </c>
      <c r="N589" s="179" t="s">
        <v>41</v>
      </c>
      <c r="O589" s="74"/>
      <c r="P589" s="180">
        <f>O589*H589</f>
        <v>0</v>
      </c>
      <c r="Q589" s="180">
        <v>0.0053800000000000002</v>
      </c>
      <c r="R589" s="180">
        <f>Q589*H589</f>
        <v>0.116746</v>
      </c>
      <c r="S589" s="180">
        <v>0</v>
      </c>
      <c r="T589" s="181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182" t="s">
        <v>272</v>
      </c>
      <c r="AT589" s="182" t="s">
        <v>140</v>
      </c>
      <c r="AU589" s="182" t="s">
        <v>85</v>
      </c>
      <c r="AY589" s="16" t="s">
        <v>139</v>
      </c>
      <c r="BE589" s="183">
        <f>IF(N589="základní",J589,0)</f>
        <v>0</v>
      </c>
      <c r="BF589" s="183">
        <f>IF(N589="snížená",J589,0)</f>
        <v>0</v>
      </c>
      <c r="BG589" s="183">
        <f>IF(N589="zákl. přenesená",J589,0)</f>
        <v>0</v>
      </c>
      <c r="BH589" s="183">
        <f>IF(N589="sníž. přenesená",J589,0)</f>
        <v>0</v>
      </c>
      <c r="BI589" s="183">
        <f>IF(N589="nulová",J589,0)</f>
        <v>0</v>
      </c>
      <c r="BJ589" s="16" t="s">
        <v>83</v>
      </c>
      <c r="BK589" s="183">
        <f>ROUND(I589*H589,2)</f>
        <v>0</v>
      </c>
      <c r="BL589" s="16" t="s">
        <v>272</v>
      </c>
      <c r="BM589" s="182" t="s">
        <v>1376</v>
      </c>
    </row>
    <row r="590" s="13" customFormat="1">
      <c r="A590" s="13"/>
      <c r="B590" s="195"/>
      <c r="C590" s="13"/>
      <c r="D590" s="196" t="s">
        <v>196</v>
      </c>
      <c r="E590" s="197" t="s">
        <v>1</v>
      </c>
      <c r="F590" s="198" t="s">
        <v>1065</v>
      </c>
      <c r="G590" s="13"/>
      <c r="H590" s="199">
        <v>3.7000000000000002</v>
      </c>
      <c r="I590" s="200"/>
      <c r="J590" s="13"/>
      <c r="K590" s="13"/>
      <c r="L590" s="195"/>
      <c r="M590" s="201"/>
      <c r="N590" s="202"/>
      <c r="O590" s="202"/>
      <c r="P590" s="202"/>
      <c r="Q590" s="202"/>
      <c r="R590" s="202"/>
      <c r="S590" s="202"/>
      <c r="T590" s="20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97" t="s">
        <v>196</v>
      </c>
      <c r="AU590" s="197" t="s">
        <v>85</v>
      </c>
      <c r="AV590" s="13" t="s">
        <v>85</v>
      </c>
      <c r="AW590" s="13" t="s">
        <v>32</v>
      </c>
      <c r="AX590" s="13" t="s">
        <v>76</v>
      </c>
      <c r="AY590" s="197" t="s">
        <v>139</v>
      </c>
    </row>
    <row r="591" s="13" customFormat="1">
      <c r="A591" s="13"/>
      <c r="B591" s="195"/>
      <c r="C591" s="13"/>
      <c r="D591" s="196" t="s">
        <v>196</v>
      </c>
      <c r="E591" s="197" t="s">
        <v>1</v>
      </c>
      <c r="F591" s="198" t="s">
        <v>1066</v>
      </c>
      <c r="G591" s="13"/>
      <c r="H591" s="199">
        <v>1.8999999999999999</v>
      </c>
      <c r="I591" s="200"/>
      <c r="J591" s="13"/>
      <c r="K591" s="13"/>
      <c r="L591" s="195"/>
      <c r="M591" s="201"/>
      <c r="N591" s="202"/>
      <c r="O591" s="202"/>
      <c r="P591" s="202"/>
      <c r="Q591" s="202"/>
      <c r="R591" s="202"/>
      <c r="S591" s="202"/>
      <c r="T591" s="20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7" t="s">
        <v>196</v>
      </c>
      <c r="AU591" s="197" t="s">
        <v>85</v>
      </c>
      <c r="AV591" s="13" t="s">
        <v>85</v>
      </c>
      <c r="AW591" s="13" t="s">
        <v>32</v>
      </c>
      <c r="AX591" s="13" t="s">
        <v>76</v>
      </c>
      <c r="AY591" s="197" t="s">
        <v>139</v>
      </c>
    </row>
    <row r="592" s="13" customFormat="1">
      <c r="A592" s="13"/>
      <c r="B592" s="195"/>
      <c r="C592" s="13"/>
      <c r="D592" s="196" t="s">
        <v>196</v>
      </c>
      <c r="E592" s="197" t="s">
        <v>1</v>
      </c>
      <c r="F592" s="198" t="s">
        <v>1067</v>
      </c>
      <c r="G592" s="13"/>
      <c r="H592" s="199">
        <v>1.6100000000000001</v>
      </c>
      <c r="I592" s="200"/>
      <c r="J592" s="13"/>
      <c r="K592" s="13"/>
      <c r="L592" s="195"/>
      <c r="M592" s="201"/>
      <c r="N592" s="202"/>
      <c r="O592" s="202"/>
      <c r="P592" s="202"/>
      <c r="Q592" s="202"/>
      <c r="R592" s="202"/>
      <c r="S592" s="202"/>
      <c r="T592" s="20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7" t="s">
        <v>196</v>
      </c>
      <c r="AU592" s="197" t="s">
        <v>85</v>
      </c>
      <c r="AV592" s="13" t="s">
        <v>85</v>
      </c>
      <c r="AW592" s="13" t="s">
        <v>32</v>
      </c>
      <c r="AX592" s="13" t="s">
        <v>76</v>
      </c>
      <c r="AY592" s="197" t="s">
        <v>139</v>
      </c>
    </row>
    <row r="593" s="13" customFormat="1">
      <c r="A593" s="13"/>
      <c r="B593" s="195"/>
      <c r="C593" s="13"/>
      <c r="D593" s="196" t="s">
        <v>196</v>
      </c>
      <c r="E593" s="197" t="s">
        <v>1</v>
      </c>
      <c r="F593" s="198" t="s">
        <v>1068</v>
      </c>
      <c r="G593" s="13"/>
      <c r="H593" s="199">
        <v>2.6000000000000001</v>
      </c>
      <c r="I593" s="200"/>
      <c r="J593" s="13"/>
      <c r="K593" s="13"/>
      <c r="L593" s="195"/>
      <c r="M593" s="201"/>
      <c r="N593" s="202"/>
      <c r="O593" s="202"/>
      <c r="P593" s="202"/>
      <c r="Q593" s="202"/>
      <c r="R593" s="202"/>
      <c r="S593" s="202"/>
      <c r="T593" s="20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97" t="s">
        <v>196</v>
      </c>
      <c r="AU593" s="197" t="s">
        <v>85</v>
      </c>
      <c r="AV593" s="13" t="s">
        <v>85</v>
      </c>
      <c r="AW593" s="13" t="s">
        <v>32</v>
      </c>
      <c r="AX593" s="13" t="s">
        <v>76</v>
      </c>
      <c r="AY593" s="197" t="s">
        <v>139</v>
      </c>
    </row>
    <row r="594" s="13" customFormat="1">
      <c r="A594" s="13"/>
      <c r="B594" s="195"/>
      <c r="C594" s="13"/>
      <c r="D594" s="196" t="s">
        <v>196</v>
      </c>
      <c r="E594" s="197" t="s">
        <v>1</v>
      </c>
      <c r="F594" s="198" t="s">
        <v>1069</v>
      </c>
      <c r="G594" s="13"/>
      <c r="H594" s="199">
        <v>4.0499999999999998</v>
      </c>
      <c r="I594" s="200"/>
      <c r="J594" s="13"/>
      <c r="K594" s="13"/>
      <c r="L594" s="195"/>
      <c r="M594" s="201"/>
      <c r="N594" s="202"/>
      <c r="O594" s="202"/>
      <c r="P594" s="202"/>
      <c r="Q594" s="202"/>
      <c r="R594" s="202"/>
      <c r="S594" s="202"/>
      <c r="T594" s="20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97" t="s">
        <v>196</v>
      </c>
      <c r="AU594" s="197" t="s">
        <v>85</v>
      </c>
      <c r="AV594" s="13" t="s">
        <v>85</v>
      </c>
      <c r="AW594" s="13" t="s">
        <v>32</v>
      </c>
      <c r="AX594" s="13" t="s">
        <v>76</v>
      </c>
      <c r="AY594" s="197" t="s">
        <v>139</v>
      </c>
    </row>
    <row r="595" s="13" customFormat="1">
      <c r="A595" s="13"/>
      <c r="B595" s="195"/>
      <c r="C595" s="13"/>
      <c r="D595" s="196" t="s">
        <v>196</v>
      </c>
      <c r="E595" s="197" t="s">
        <v>1</v>
      </c>
      <c r="F595" s="198" t="s">
        <v>1070</v>
      </c>
      <c r="G595" s="13"/>
      <c r="H595" s="199">
        <v>3.7400000000000002</v>
      </c>
      <c r="I595" s="200"/>
      <c r="J595" s="13"/>
      <c r="K595" s="13"/>
      <c r="L595" s="195"/>
      <c r="M595" s="201"/>
      <c r="N595" s="202"/>
      <c r="O595" s="202"/>
      <c r="P595" s="202"/>
      <c r="Q595" s="202"/>
      <c r="R595" s="202"/>
      <c r="S595" s="202"/>
      <c r="T595" s="20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97" t="s">
        <v>196</v>
      </c>
      <c r="AU595" s="197" t="s">
        <v>85</v>
      </c>
      <c r="AV595" s="13" t="s">
        <v>85</v>
      </c>
      <c r="AW595" s="13" t="s">
        <v>32</v>
      </c>
      <c r="AX595" s="13" t="s">
        <v>76</v>
      </c>
      <c r="AY595" s="197" t="s">
        <v>139</v>
      </c>
    </row>
    <row r="596" s="13" customFormat="1">
      <c r="A596" s="13"/>
      <c r="B596" s="195"/>
      <c r="C596" s="13"/>
      <c r="D596" s="196" t="s">
        <v>196</v>
      </c>
      <c r="E596" s="197" t="s">
        <v>1</v>
      </c>
      <c r="F596" s="198" t="s">
        <v>1071</v>
      </c>
      <c r="G596" s="13"/>
      <c r="H596" s="199">
        <v>2.2000000000000002</v>
      </c>
      <c r="I596" s="200"/>
      <c r="J596" s="13"/>
      <c r="K596" s="13"/>
      <c r="L596" s="195"/>
      <c r="M596" s="201"/>
      <c r="N596" s="202"/>
      <c r="O596" s="202"/>
      <c r="P596" s="202"/>
      <c r="Q596" s="202"/>
      <c r="R596" s="202"/>
      <c r="S596" s="202"/>
      <c r="T596" s="20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7" t="s">
        <v>196</v>
      </c>
      <c r="AU596" s="197" t="s">
        <v>85</v>
      </c>
      <c r="AV596" s="13" t="s">
        <v>85</v>
      </c>
      <c r="AW596" s="13" t="s">
        <v>32</v>
      </c>
      <c r="AX596" s="13" t="s">
        <v>76</v>
      </c>
      <c r="AY596" s="197" t="s">
        <v>139</v>
      </c>
    </row>
    <row r="597" s="13" customFormat="1">
      <c r="A597" s="13"/>
      <c r="B597" s="195"/>
      <c r="C597" s="13"/>
      <c r="D597" s="196" t="s">
        <v>196</v>
      </c>
      <c r="E597" s="197" t="s">
        <v>1</v>
      </c>
      <c r="F597" s="198" t="s">
        <v>1072</v>
      </c>
      <c r="G597" s="13"/>
      <c r="H597" s="199">
        <v>1.8999999999999999</v>
      </c>
      <c r="I597" s="200"/>
      <c r="J597" s="13"/>
      <c r="K597" s="13"/>
      <c r="L597" s="195"/>
      <c r="M597" s="201"/>
      <c r="N597" s="202"/>
      <c r="O597" s="202"/>
      <c r="P597" s="202"/>
      <c r="Q597" s="202"/>
      <c r="R597" s="202"/>
      <c r="S597" s="202"/>
      <c r="T597" s="20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7" t="s">
        <v>196</v>
      </c>
      <c r="AU597" s="197" t="s">
        <v>85</v>
      </c>
      <c r="AV597" s="13" t="s">
        <v>85</v>
      </c>
      <c r="AW597" s="13" t="s">
        <v>32</v>
      </c>
      <c r="AX597" s="13" t="s">
        <v>76</v>
      </c>
      <c r="AY597" s="197" t="s">
        <v>139</v>
      </c>
    </row>
    <row r="598" s="2" customFormat="1" ht="24.15" customHeight="1">
      <c r="A598" s="35"/>
      <c r="B598" s="170"/>
      <c r="C598" s="204" t="s">
        <v>1377</v>
      </c>
      <c r="D598" s="204" t="s">
        <v>384</v>
      </c>
      <c r="E598" s="205" t="s">
        <v>561</v>
      </c>
      <c r="F598" s="206" t="s">
        <v>562</v>
      </c>
      <c r="G598" s="207" t="s">
        <v>234</v>
      </c>
      <c r="H598" s="208">
        <v>23.870000000000001</v>
      </c>
      <c r="I598" s="209"/>
      <c r="J598" s="210">
        <f>ROUND(I598*H598,2)</f>
        <v>0</v>
      </c>
      <c r="K598" s="206" t="s">
        <v>194</v>
      </c>
      <c r="L598" s="211"/>
      <c r="M598" s="212" t="s">
        <v>1</v>
      </c>
      <c r="N598" s="213" t="s">
        <v>41</v>
      </c>
      <c r="O598" s="74"/>
      <c r="P598" s="180">
        <f>O598*H598</f>
        <v>0</v>
      </c>
      <c r="Q598" s="180">
        <v>0.021999999999999999</v>
      </c>
      <c r="R598" s="180">
        <f>Q598*H598</f>
        <v>0.52513999999999994</v>
      </c>
      <c r="S598" s="180">
        <v>0</v>
      </c>
      <c r="T598" s="181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82" t="s">
        <v>359</v>
      </c>
      <c r="AT598" s="182" t="s">
        <v>384</v>
      </c>
      <c r="AU598" s="182" t="s">
        <v>85</v>
      </c>
      <c r="AY598" s="16" t="s">
        <v>139</v>
      </c>
      <c r="BE598" s="183">
        <f>IF(N598="základní",J598,0)</f>
        <v>0</v>
      </c>
      <c r="BF598" s="183">
        <f>IF(N598="snížená",J598,0)</f>
        <v>0</v>
      </c>
      <c r="BG598" s="183">
        <f>IF(N598="zákl. přenesená",J598,0)</f>
        <v>0</v>
      </c>
      <c r="BH598" s="183">
        <f>IF(N598="sníž. přenesená",J598,0)</f>
        <v>0</v>
      </c>
      <c r="BI598" s="183">
        <f>IF(N598="nulová",J598,0)</f>
        <v>0</v>
      </c>
      <c r="BJ598" s="16" t="s">
        <v>83</v>
      </c>
      <c r="BK598" s="183">
        <f>ROUND(I598*H598,2)</f>
        <v>0</v>
      </c>
      <c r="BL598" s="16" t="s">
        <v>272</v>
      </c>
      <c r="BM598" s="182" t="s">
        <v>1378</v>
      </c>
    </row>
    <row r="599" s="13" customFormat="1">
      <c r="A599" s="13"/>
      <c r="B599" s="195"/>
      <c r="C599" s="13"/>
      <c r="D599" s="196" t="s">
        <v>196</v>
      </c>
      <c r="E599" s="13"/>
      <c r="F599" s="198" t="s">
        <v>1379</v>
      </c>
      <c r="G599" s="13"/>
      <c r="H599" s="199">
        <v>23.870000000000001</v>
      </c>
      <c r="I599" s="200"/>
      <c r="J599" s="13"/>
      <c r="K599" s="13"/>
      <c r="L599" s="195"/>
      <c r="M599" s="201"/>
      <c r="N599" s="202"/>
      <c r="O599" s="202"/>
      <c r="P599" s="202"/>
      <c r="Q599" s="202"/>
      <c r="R599" s="202"/>
      <c r="S599" s="202"/>
      <c r="T599" s="20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7" t="s">
        <v>196</v>
      </c>
      <c r="AU599" s="197" t="s">
        <v>85</v>
      </c>
      <c r="AV599" s="13" t="s">
        <v>85</v>
      </c>
      <c r="AW599" s="13" t="s">
        <v>3</v>
      </c>
      <c r="AX599" s="13" t="s">
        <v>83</v>
      </c>
      <c r="AY599" s="197" t="s">
        <v>139</v>
      </c>
    </row>
    <row r="600" s="2" customFormat="1" ht="33" customHeight="1">
      <c r="A600" s="35"/>
      <c r="B600" s="170"/>
      <c r="C600" s="171" t="s">
        <v>1380</v>
      </c>
      <c r="D600" s="171" t="s">
        <v>140</v>
      </c>
      <c r="E600" s="172" t="s">
        <v>1381</v>
      </c>
      <c r="F600" s="173" t="s">
        <v>1382</v>
      </c>
      <c r="G600" s="174" t="s">
        <v>234</v>
      </c>
      <c r="H600" s="175">
        <v>21.699999999999999</v>
      </c>
      <c r="I600" s="176"/>
      <c r="J600" s="177">
        <f>ROUND(I600*H600,2)</f>
        <v>0</v>
      </c>
      <c r="K600" s="173" t="s">
        <v>194</v>
      </c>
      <c r="L600" s="36"/>
      <c r="M600" s="178" t="s">
        <v>1</v>
      </c>
      <c r="N600" s="179" t="s">
        <v>41</v>
      </c>
      <c r="O600" s="74"/>
      <c r="P600" s="180">
        <f>O600*H600</f>
        <v>0</v>
      </c>
      <c r="Q600" s="180">
        <v>0</v>
      </c>
      <c r="R600" s="180">
        <f>Q600*H600</f>
        <v>0</v>
      </c>
      <c r="S600" s="180">
        <v>0</v>
      </c>
      <c r="T600" s="181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182" t="s">
        <v>272</v>
      </c>
      <c r="AT600" s="182" t="s">
        <v>140</v>
      </c>
      <c r="AU600" s="182" t="s">
        <v>85</v>
      </c>
      <c r="AY600" s="16" t="s">
        <v>139</v>
      </c>
      <c r="BE600" s="183">
        <f>IF(N600="základní",J600,0)</f>
        <v>0</v>
      </c>
      <c r="BF600" s="183">
        <f>IF(N600="snížená",J600,0)</f>
        <v>0</v>
      </c>
      <c r="BG600" s="183">
        <f>IF(N600="zákl. přenesená",J600,0)</f>
        <v>0</v>
      </c>
      <c r="BH600" s="183">
        <f>IF(N600="sníž. přenesená",J600,0)</f>
        <v>0</v>
      </c>
      <c r="BI600" s="183">
        <f>IF(N600="nulová",J600,0)</f>
        <v>0</v>
      </c>
      <c r="BJ600" s="16" t="s">
        <v>83</v>
      </c>
      <c r="BK600" s="183">
        <f>ROUND(I600*H600,2)</f>
        <v>0</v>
      </c>
      <c r="BL600" s="16" t="s">
        <v>272</v>
      </c>
      <c r="BM600" s="182" t="s">
        <v>1383</v>
      </c>
    </row>
    <row r="601" s="2" customFormat="1" ht="24.15" customHeight="1">
      <c r="A601" s="35"/>
      <c r="B601" s="170"/>
      <c r="C601" s="171" t="s">
        <v>1384</v>
      </c>
      <c r="D601" s="171" t="s">
        <v>140</v>
      </c>
      <c r="E601" s="172" t="s">
        <v>1385</v>
      </c>
      <c r="F601" s="173" t="s">
        <v>1386</v>
      </c>
      <c r="G601" s="174" t="s">
        <v>420</v>
      </c>
      <c r="H601" s="214"/>
      <c r="I601" s="176"/>
      <c r="J601" s="177">
        <f>ROUND(I601*H601,2)</f>
        <v>0</v>
      </c>
      <c r="K601" s="173" t="s">
        <v>194</v>
      </c>
      <c r="L601" s="36"/>
      <c r="M601" s="178" t="s">
        <v>1</v>
      </c>
      <c r="N601" s="179" t="s">
        <v>41</v>
      </c>
      <c r="O601" s="74"/>
      <c r="P601" s="180">
        <f>O601*H601</f>
        <v>0</v>
      </c>
      <c r="Q601" s="180">
        <v>0</v>
      </c>
      <c r="R601" s="180">
        <f>Q601*H601</f>
        <v>0</v>
      </c>
      <c r="S601" s="180">
        <v>0</v>
      </c>
      <c r="T601" s="181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82" t="s">
        <v>272</v>
      </c>
      <c r="AT601" s="182" t="s">
        <v>140</v>
      </c>
      <c r="AU601" s="182" t="s">
        <v>85</v>
      </c>
      <c r="AY601" s="16" t="s">
        <v>139</v>
      </c>
      <c r="BE601" s="183">
        <f>IF(N601="základní",J601,0)</f>
        <v>0</v>
      </c>
      <c r="BF601" s="183">
        <f>IF(N601="snížená",J601,0)</f>
        <v>0</v>
      </c>
      <c r="BG601" s="183">
        <f>IF(N601="zákl. přenesená",J601,0)</f>
        <v>0</v>
      </c>
      <c r="BH601" s="183">
        <f>IF(N601="sníž. přenesená",J601,0)</f>
        <v>0</v>
      </c>
      <c r="BI601" s="183">
        <f>IF(N601="nulová",J601,0)</f>
        <v>0</v>
      </c>
      <c r="BJ601" s="16" t="s">
        <v>83</v>
      </c>
      <c r="BK601" s="183">
        <f>ROUND(I601*H601,2)</f>
        <v>0</v>
      </c>
      <c r="BL601" s="16" t="s">
        <v>272</v>
      </c>
      <c r="BM601" s="182" t="s">
        <v>1387</v>
      </c>
    </row>
    <row r="602" s="11" customFormat="1" ht="22.8" customHeight="1">
      <c r="A602" s="11"/>
      <c r="B602" s="159"/>
      <c r="C602" s="11"/>
      <c r="D602" s="160" t="s">
        <v>75</v>
      </c>
      <c r="E602" s="193" t="s">
        <v>1388</v>
      </c>
      <c r="F602" s="193" t="s">
        <v>1389</v>
      </c>
      <c r="G602" s="11"/>
      <c r="H602" s="11"/>
      <c r="I602" s="162"/>
      <c r="J602" s="194">
        <f>BK602</f>
        <v>0</v>
      </c>
      <c r="K602" s="11"/>
      <c r="L602" s="159"/>
      <c r="M602" s="164"/>
      <c r="N602" s="165"/>
      <c r="O602" s="165"/>
      <c r="P602" s="166">
        <f>SUM(P603:P622)</f>
        <v>0</v>
      </c>
      <c r="Q602" s="165"/>
      <c r="R602" s="166">
        <f>SUM(R603:R622)</f>
        <v>0.084986900000000018</v>
      </c>
      <c r="S602" s="165"/>
      <c r="T602" s="167">
        <f>SUM(T603:T622)</f>
        <v>0</v>
      </c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R602" s="160" t="s">
        <v>85</v>
      </c>
      <c r="AT602" s="168" t="s">
        <v>75</v>
      </c>
      <c r="AU602" s="168" t="s">
        <v>83</v>
      </c>
      <c r="AY602" s="160" t="s">
        <v>139</v>
      </c>
      <c r="BK602" s="169">
        <f>SUM(BK603:BK622)</f>
        <v>0</v>
      </c>
    </row>
    <row r="603" s="2" customFormat="1" ht="24.15" customHeight="1">
      <c r="A603" s="35"/>
      <c r="B603" s="170"/>
      <c r="C603" s="171" t="s">
        <v>1390</v>
      </c>
      <c r="D603" s="171" t="s">
        <v>140</v>
      </c>
      <c r="E603" s="172" t="s">
        <v>1391</v>
      </c>
      <c r="F603" s="173" t="s">
        <v>1392</v>
      </c>
      <c r="G603" s="174" t="s">
        <v>234</v>
      </c>
      <c r="H603" s="175">
        <v>19.100000000000001</v>
      </c>
      <c r="I603" s="176"/>
      <c r="J603" s="177">
        <f>ROUND(I603*H603,2)</f>
        <v>0</v>
      </c>
      <c r="K603" s="173" t="s">
        <v>194</v>
      </c>
      <c r="L603" s="36"/>
      <c r="M603" s="178" t="s">
        <v>1</v>
      </c>
      <c r="N603" s="179" t="s">
        <v>41</v>
      </c>
      <c r="O603" s="74"/>
      <c r="P603" s="180">
        <f>O603*H603</f>
        <v>0</v>
      </c>
      <c r="Q603" s="180">
        <v>3.0000000000000001E-05</v>
      </c>
      <c r="R603" s="180">
        <f>Q603*H603</f>
        <v>0.00057300000000000005</v>
      </c>
      <c r="S603" s="180">
        <v>0</v>
      </c>
      <c r="T603" s="181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182" t="s">
        <v>272</v>
      </c>
      <c r="AT603" s="182" t="s">
        <v>140</v>
      </c>
      <c r="AU603" s="182" t="s">
        <v>85</v>
      </c>
      <c r="AY603" s="16" t="s">
        <v>139</v>
      </c>
      <c r="BE603" s="183">
        <f>IF(N603="základní",J603,0)</f>
        <v>0</v>
      </c>
      <c r="BF603" s="183">
        <f>IF(N603="snížená",J603,0)</f>
        <v>0</v>
      </c>
      <c r="BG603" s="183">
        <f>IF(N603="zákl. přenesená",J603,0)</f>
        <v>0</v>
      </c>
      <c r="BH603" s="183">
        <f>IF(N603="sníž. přenesená",J603,0)</f>
        <v>0</v>
      </c>
      <c r="BI603" s="183">
        <f>IF(N603="nulová",J603,0)</f>
        <v>0</v>
      </c>
      <c r="BJ603" s="16" t="s">
        <v>83</v>
      </c>
      <c r="BK603" s="183">
        <f>ROUND(I603*H603,2)</f>
        <v>0</v>
      </c>
      <c r="BL603" s="16" t="s">
        <v>272</v>
      </c>
      <c r="BM603" s="182" t="s">
        <v>1393</v>
      </c>
    </row>
    <row r="604" s="13" customFormat="1">
      <c r="A604" s="13"/>
      <c r="B604" s="195"/>
      <c r="C604" s="13"/>
      <c r="D604" s="196" t="s">
        <v>196</v>
      </c>
      <c r="E604" s="197" t="s">
        <v>1</v>
      </c>
      <c r="F604" s="198" t="s">
        <v>998</v>
      </c>
      <c r="G604" s="13"/>
      <c r="H604" s="199">
        <v>5.7300000000000004</v>
      </c>
      <c r="I604" s="200"/>
      <c r="J604" s="13"/>
      <c r="K604" s="13"/>
      <c r="L604" s="195"/>
      <c r="M604" s="201"/>
      <c r="N604" s="202"/>
      <c r="O604" s="202"/>
      <c r="P604" s="202"/>
      <c r="Q604" s="202"/>
      <c r="R604" s="202"/>
      <c r="S604" s="202"/>
      <c r="T604" s="20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97" t="s">
        <v>196</v>
      </c>
      <c r="AU604" s="197" t="s">
        <v>85</v>
      </c>
      <c r="AV604" s="13" t="s">
        <v>85</v>
      </c>
      <c r="AW604" s="13" t="s">
        <v>32</v>
      </c>
      <c r="AX604" s="13" t="s">
        <v>76</v>
      </c>
      <c r="AY604" s="197" t="s">
        <v>139</v>
      </c>
    </row>
    <row r="605" s="13" customFormat="1">
      <c r="A605" s="13"/>
      <c r="B605" s="195"/>
      <c r="C605" s="13"/>
      <c r="D605" s="196" t="s">
        <v>196</v>
      </c>
      <c r="E605" s="197" t="s">
        <v>1</v>
      </c>
      <c r="F605" s="198" t="s">
        <v>999</v>
      </c>
      <c r="G605" s="13"/>
      <c r="H605" s="199">
        <v>7.7000000000000002</v>
      </c>
      <c r="I605" s="200"/>
      <c r="J605" s="13"/>
      <c r="K605" s="13"/>
      <c r="L605" s="195"/>
      <c r="M605" s="201"/>
      <c r="N605" s="202"/>
      <c r="O605" s="202"/>
      <c r="P605" s="202"/>
      <c r="Q605" s="202"/>
      <c r="R605" s="202"/>
      <c r="S605" s="202"/>
      <c r="T605" s="20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97" t="s">
        <v>196</v>
      </c>
      <c r="AU605" s="197" t="s">
        <v>85</v>
      </c>
      <c r="AV605" s="13" t="s">
        <v>85</v>
      </c>
      <c r="AW605" s="13" t="s">
        <v>32</v>
      </c>
      <c r="AX605" s="13" t="s">
        <v>76</v>
      </c>
      <c r="AY605" s="197" t="s">
        <v>139</v>
      </c>
    </row>
    <row r="606" s="13" customFormat="1">
      <c r="A606" s="13"/>
      <c r="B606" s="195"/>
      <c r="C606" s="13"/>
      <c r="D606" s="196" t="s">
        <v>196</v>
      </c>
      <c r="E606" s="197" t="s">
        <v>1</v>
      </c>
      <c r="F606" s="198" t="s">
        <v>994</v>
      </c>
      <c r="G606" s="13"/>
      <c r="H606" s="199">
        <v>5.6699999999999999</v>
      </c>
      <c r="I606" s="200"/>
      <c r="J606" s="13"/>
      <c r="K606" s="13"/>
      <c r="L606" s="195"/>
      <c r="M606" s="201"/>
      <c r="N606" s="202"/>
      <c r="O606" s="202"/>
      <c r="P606" s="202"/>
      <c r="Q606" s="202"/>
      <c r="R606" s="202"/>
      <c r="S606" s="202"/>
      <c r="T606" s="20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97" t="s">
        <v>196</v>
      </c>
      <c r="AU606" s="197" t="s">
        <v>85</v>
      </c>
      <c r="AV606" s="13" t="s">
        <v>85</v>
      </c>
      <c r="AW606" s="13" t="s">
        <v>32</v>
      </c>
      <c r="AX606" s="13" t="s">
        <v>76</v>
      </c>
      <c r="AY606" s="197" t="s">
        <v>139</v>
      </c>
    </row>
    <row r="607" s="2" customFormat="1" ht="16.5" customHeight="1">
      <c r="A607" s="35"/>
      <c r="B607" s="170"/>
      <c r="C607" s="171" t="s">
        <v>1394</v>
      </c>
      <c r="D607" s="171" t="s">
        <v>140</v>
      </c>
      <c r="E607" s="172" t="s">
        <v>1395</v>
      </c>
      <c r="F607" s="173" t="s">
        <v>1396</v>
      </c>
      <c r="G607" s="174" t="s">
        <v>234</v>
      </c>
      <c r="H607" s="175">
        <v>19.100000000000001</v>
      </c>
      <c r="I607" s="176"/>
      <c r="J607" s="177">
        <f>ROUND(I607*H607,2)</f>
        <v>0</v>
      </c>
      <c r="K607" s="173" t="s">
        <v>194</v>
      </c>
      <c r="L607" s="36"/>
      <c r="M607" s="178" t="s">
        <v>1</v>
      </c>
      <c r="N607" s="179" t="s">
        <v>41</v>
      </c>
      <c r="O607" s="74"/>
      <c r="P607" s="180">
        <f>O607*H607</f>
        <v>0</v>
      </c>
      <c r="Q607" s="180">
        <v>0.00029999999999999997</v>
      </c>
      <c r="R607" s="180">
        <f>Q607*H607</f>
        <v>0.0057299999999999999</v>
      </c>
      <c r="S607" s="180">
        <v>0</v>
      </c>
      <c r="T607" s="181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182" t="s">
        <v>272</v>
      </c>
      <c r="AT607" s="182" t="s">
        <v>140</v>
      </c>
      <c r="AU607" s="182" t="s">
        <v>85</v>
      </c>
      <c r="AY607" s="16" t="s">
        <v>139</v>
      </c>
      <c r="BE607" s="183">
        <f>IF(N607="základní",J607,0)</f>
        <v>0</v>
      </c>
      <c r="BF607" s="183">
        <f>IF(N607="snížená",J607,0)</f>
        <v>0</v>
      </c>
      <c r="BG607" s="183">
        <f>IF(N607="zákl. přenesená",J607,0)</f>
        <v>0</v>
      </c>
      <c r="BH607" s="183">
        <f>IF(N607="sníž. přenesená",J607,0)</f>
        <v>0</v>
      </c>
      <c r="BI607" s="183">
        <f>IF(N607="nulová",J607,0)</f>
        <v>0</v>
      </c>
      <c r="BJ607" s="16" t="s">
        <v>83</v>
      </c>
      <c r="BK607" s="183">
        <f>ROUND(I607*H607,2)</f>
        <v>0</v>
      </c>
      <c r="BL607" s="16" t="s">
        <v>272</v>
      </c>
      <c r="BM607" s="182" t="s">
        <v>1397</v>
      </c>
    </row>
    <row r="608" s="13" customFormat="1">
      <c r="A608" s="13"/>
      <c r="B608" s="195"/>
      <c r="C608" s="13"/>
      <c r="D608" s="196" t="s">
        <v>196</v>
      </c>
      <c r="E608" s="197" t="s">
        <v>1</v>
      </c>
      <c r="F608" s="198" t="s">
        <v>998</v>
      </c>
      <c r="G608" s="13"/>
      <c r="H608" s="199">
        <v>5.7300000000000004</v>
      </c>
      <c r="I608" s="200"/>
      <c r="J608" s="13"/>
      <c r="K608" s="13"/>
      <c r="L608" s="195"/>
      <c r="M608" s="201"/>
      <c r="N608" s="202"/>
      <c r="O608" s="202"/>
      <c r="P608" s="202"/>
      <c r="Q608" s="202"/>
      <c r="R608" s="202"/>
      <c r="S608" s="202"/>
      <c r="T608" s="20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97" t="s">
        <v>196</v>
      </c>
      <c r="AU608" s="197" t="s">
        <v>85</v>
      </c>
      <c r="AV608" s="13" t="s">
        <v>85</v>
      </c>
      <c r="AW608" s="13" t="s">
        <v>32</v>
      </c>
      <c r="AX608" s="13" t="s">
        <v>76</v>
      </c>
      <c r="AY608" s="197" t="s">
        <v>139</v>
      </c>
    </row>
    <row r="609" s="13" customFormat="1">
      <c r="A609" s="13"/>
      <c r="B609" s="195"/>
      <c r="C609" s="13"/>
      <c r="D609" s="196" t="s">
        <v>196</v>
      </c>
      <c r="E609" s="197" t="s">
        <v>1</v>
      </c>
      <c r="F609" s="198" t="s">
        <v>999</v>
      </c>
      <c r="G609" s="13"/>
      <c r="H609" s="199">
        <v>7.7000000000000002</v>
      </c>
      <c r="I609" s="200"/>
      <c r="J609" s="13"/>
      <c r="K609" s="13"/>
      <c r="L609" s="195"/>
      <c r="M609" s="201"/>
      <c r="N609" s="202"/>
      <c r="O609" s="202"/>
      <c r="P609" s="202"/>
      <c r="Q609" s="202"/>
      <c r="R609" s="202"/>
      <c r="S609" s="202"/>
      <c r="T609" s="20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7" t="s">
        <v>196</v>
      </c>
      <c r="AU609" s="197" t="s">
        <v>85</v>
      </c>
      <c r="AV609" s="13" t="s">
        <v>85</v>
      </c>
      <c r="AW609" s="13" t="s">
        <v>32</v>
      </c>
      <c r="AX609" s="13" t="s">
        <v>76</v>
      </c>
      <c r="AY609" s="197" t="s">
        <v>139</v>
      </c>
    </row>
    <row r="610" s="13" customFormat="1">
      <c r="A610" s="13"/>
      <c r="B610" s="195"/>
      <c r="C610" s="13"/>
      <c r="D610" s="196" t="s">
        <v>196</v>
      </c>
      <c r="E610" s="197" t="s">
        <v>1</v>
      </c>
      <c r="F610" s="198" t="s">
        <v>994</v>
      </c>
      <c r="G610" s="13"/>
      <c r="H610" s="199">
        <v>5.6699999999999999</v>
      </c>
      <c r="I610" s="200"/>
      <c r="J610" s="13"/>
      <c r="K610" s="13"/>
      <c r="L610" s="195"/>
      <c r="M610" s="201"/>
      <c r="N610" s="202"/>
      <c r="O610" s="202"/>
      <c r="P610" s="202"/>
      <c r="Q610" s="202"/>
      <c r="R610" s="202"/>
      <c r="S610" s="202"/>
      <c r="T610" s="20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97" t="s">
        <v>196</v>
      </c>
      <c r="AU610" s="197" t="s">
        <v>85</v>
      </c>
      <c r="AV610" s="13" t="s">
        <v>85</v>
      </c>
      <c r="AW610" s="13" t="s">
        <v>32</v>
      </c>
      <c r="AX610" s="13" t="s">
        <v>76</v>
      </c>
      <c r="AY610" s="197" t="s">
        <v>139</v>
      </c>
    </row>
    <row r="611" s="2" customFormat="1" ht="16.5" customHeight="1">
      <c r="A611" s="35"/>
      <c r="B611" s="170"/>
      <c r="C611" s="204" t="s">
        <v>1398</v>
      </c>
      <c r="D611" s="204" t="s">
        <v>384</v>
      </c>
      <c r="E611" s="205" t="s">
        <v>1399</v>
      </c>
      <c r="F611" s="206" t="s">
        <v>1400</v>
      </c>
      <c r="G611" s="207" t="s">
        <v>234</v>
      </c>
      <c r="H611" s="208">
        <v>21.010000000000002</v>
      </c>
      <c r="I611" s="209"/>
      <c r="J611" s="210">
        <f>ROUND(I611*H611,2)</f>
        <v>0</v>
      </c>
      <c r="K611" s="206" t="s">
        <v>194</v>
      </c>
      <c r="L611" s="211"/>
      <c r="M611" s="212" t="s">
        <v>1</v>
      </c>
      <c r="N611" s="213" t="s">
        <v>41</v>
      </c>
      <c r="O611" s="74"/>
      <c r="P611" s="180">
        <f>O611*H611</f>
        <v>0</v>
      </c>
      <c r="Q611" s="180">
        <v>0.0032000000000000002</v>
      </c>
      <c r="R611" s="180">
        <f>Q611*H611</f>
        <v>0.067232000000000014</v>
      </c>
      <c r="S611" s="180">
        <v>0</v>
      </c>
      <c r="T611" s="181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182" t="s">
        <v>359</v>
      </c>
      <c r="AT611" s="182" t="s">
        <v>384</v>
      </c>
      <c r="AU611" s="182" t="s">
        <v>85</v>
      </c>
      <c r="AY611" s="16" t="s">
        <v>139</v>
      </c>
      <c r="BE611" s="183">
        <f>IF(N611="základní",J611,0)</f>
        <v>0</v>
      </c>
      <c r="BF611" s="183">
        <f>IF(N611="snížená",J611,0)</f>
        <v>0</v>
      </c>
      <c r="BG611" s="183">
        <f>IF(N611="zákl. přenesená",J611,0)</f>
        <v>0</v>
      </c>
      <c r="BH611" s="183">
        <f>IF(N611="sníž. přenesená",J611,0)</f>
        <v>0</v>
      </c>
      <c r="BI611" s="183">
        <f>IF(N611="nulová",J611,0)</f>
        <v>0</v>
      </c>
      <c r="BJ611" s="16" t="s">
        <v>83</v>
      </c>
      <c r="BK611" s="183">
        <f>ROUND(I611*H611,2)</f>
        <v>0</v>
      </c>
      <c r="BL611" s="16" t="s">
        <v>272</v>
      </c>
      <c r="BM611" s="182" t="s">
        <v>1401</v>
      </c>
    </row>
    <row r="612" s="13" customFormat="1">
      <c r="A612" s="13"/>
      <c r="B612" s="195"/>
      <c r="C612" s="13"/>
      <c r="D612" s="196" t="s">
        <v>196</v>
      </c>
      <c r="E612" s="13"/>
      <c r="F612" s="198" t="s">
        <v>1402</v>
      </c>
      <c r="G612" s="13"/>
      <c r="H612" s="199">
        <v>21.010000000000002</v>
      </c>
      <c r="I612" s="200"/>
      <c r="J612" s="13"/>
      <c r="K612" s="13"/>
      <c r="L612" s="195"/>
      <c r="M612" s="201"/>
      <c r="N612" s="202"/>
      <c r="O612" s="202"/>
      <c r="P612" s="202"/>
      <c r="Q612" s="202"/>
      <c r="R612" s="202"/>
      <c r="S612" s="202"/>
      <c r="T612" s="20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97" t="s">
        <v>196</v>
      </c>
      <c r="AU612" s="197" t="s">
        <v>85</v>
      </c>
      <c r="AV612" s="13" t="s">
        <v>85</v>
      </c>
      <c r="AW612" s="13" t="s">
        <v>3</v>
      </c>
      <c r="AX612" s="13" t="s">
        <v>83</v>
      </c>
      <c r="AY612" s="197" t="s">
        <v>139</v>
      </c>
    </row>
    <row r="613" s="2" customFormat="1" ht="16.5" customHeight="1">
      <c r="A613" s="35"/>
      <c r="B613" s="170"/>
      <c r="C613" s="171" t="s">
        <v>1403</v>
      </c>
      <c r="D613" s="171" t="s">
        <v>140</v>
      </c>
      <c r="E613" s="172" t="s">
        <v>1404</v>
      </c>
      <c r="F613" s="173" t="s">
        <v>1405</v>
      </c>
      <c r="G613" s="174" t="s">
        <v>329</v>
      </c>
      <c r="H613" s="175">
        <v>36.240000000000002</v>
      </c>
      <c r="I613" s="176"/>
      <c r="J613" s="177">
        <f>ROUND(I613*H613,2)</f>
        <v>0</v>
      </c>
      <c r="K613" s="173" t="s">
        <v>194</v>
      </c>
      <c r="L613" s="36"/>
      <c r="M613" s="178" t="s">
        <v>1</v>
      </c>
      <c r="N613" s="179" t="s">
        <v>41</v>
      </c>
      <c r="O613" s="74"/>
      <c r="P613" s="180">
        <f>O613*H613</f>
        <v>0</v>
      </c>
      <c r="Q613" s="180">
        <v>1.0000000000000001E-05</v>
      </c>
      <c r="R613" s="180">
        <f>Q613*H613</f>
        <v>0.00036240000000000003</v>
      </c>
      <c r="S613" s="180">
        <v>0</v>
      </c>
      <c r="T613" s="181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182" t="s">
        <v>272</v>
      </c>
      <c r="AT613" s="182" t="s">
        <v>140</v>
      </c>
      <c r="AU613" s="182" t="s">
        <v>85</v>
      </c>
      <c r="AY613" s="16" t="s">
        <v>139</v>
      </c>
      <c r="BE613" s="183">
        <f>IF(N613="základní",J613,0)</f>
        <v>0</v>
      </c>
      <c r="BF613" s="183">
        <f>IF(N613="snížená",J613,0)</f>
        <v>0</v>
      </c>
      <c r="BG613" s="183">
        <f>IF(N613="zákl. přenesená",J613,0)</f>
        <v>0</v>
      </c>
      <c r="BH613" s="183">
        <f>IF(N613="sníž. přenesená",J613,0)</f>
        <v>0</v>
      </c>
      <c r="BI613" s="183">
        <f>IF(N613="nulová",J613,0)</f>
        <v>0</v>
      </c>
      <c r="BJ613" s="16" t="s">
        <v>83</v>
      </c>
      <c r="BK613" s="183">
        <f>ROUND(I613*H613,2)</f>
        <v>0</v>
      </c>
      <c r="BL613" s="16" t="s">
        <v>272</v>
      </c>
      <c r="BM613" s="182" t="s">
        <v>1406</v>
      </c>
    </row>
    <row r="614" s="13" customFormat="1">
      <c r="A614" s="13"/>
      <c r="B614" s="195"/>
      <c r="C614" s="13"/>
      <c r="D614" s="196" t="s">
        <v>196</v>
      </c>
      <c r="E614" s="197" t="s">
        <v>1</v>
      </c>
      <c r="F614" s="198" t="s">
        <v>1407</v>
      </c>
      <c r="G614" s="13"/>
      <c r="H614" s="199">
        <v>12.44</v>
      </c>
      <c r="I614" s="200"/>
      <c r="J614" s="13"/>
      <c r="K614" s="13"/>
      <c r="L614" s="195"/>
      <c r="M614" s="201"/>
      <c r="N614" s="202"/>
      <c r="O614" s="202"/>
      <c r="P614" s="202"/>
      <c r="Q614" s="202"/>
      <c r="R614" s="202"/>
      <c r="S614" s="202"/>
      <c r="T614" s="20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97" t="s">
        <v>196</v>
      </c>
      <c r="AU614" s="197" t="s">
        <v>85</v>
      </c>
      <c r="AV614" s="13" t="s">
        <v>85</v>
      </c>
      <c r="AW614" s="13" t="s">
        <v>32</v>
      </c>
      <c r="AX614" s="13" t="s">
        <v>76</v>
      </c>
      <c r="AY614" s="197" t="s">
        <v>139</v>
      </c>
    </row>
    <row r="615" s="13" customFormat="1">
      <c r="A615" s="13"/>
      <c r="B615" s="195"/>
      <c r="C615" s="13"/>
      <c r="D615" s="196" t="s">
        <v>196</v>
      </c>
      <c r="E615" s="197" t="s">
        <v>1</v>
      </c>
      <c r="F615" s="198" t="s">
        <v>1362</v>
      </c>
      <c r="G615" s="13"/>
      <c r="H615" s="199">
        <v>-0.80000000000000004</v>
      </c>
      <c r="I615" s="200"/>
      <c r="J615" s="13"/>
      <c r="K615" s="13"/>
      <c r="L615" s="195"/>
      <c r="M615" s="201"/>
      <c r="N615" s="202"/>
      <c r="O615" s="202"/>
      <c r="P615" s="202"/>
      <c r="Q615" s="202"/>
      <c r="R615" s="202"/>
      <c r="S615" s="202"/>
      <c r="T615" s="20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97" t="s">
        <v>196</v>
      </c>
      <c r="AU615" s="197" t="s">
        <v>85</v>
      </c>
      <c r="AV615" s="13" t="s">
        <v>85</v>
      </c>
      <c r="AW615" s="13" t="s">
        <v>32</v>
      </c>
      <c r="AX615" s="13" t="s">
        <v>76</v>
      </c>
      <c r="AY615" s="197" t="s">
        <v>139</v>
      </c>
    </row>
    <row r="616" s="13" customFormat="1">
      <c r="A616" s="13"/>
      <c r="B616" s="195"/>
      <c r="C616" s="13"/>
      <c r="D616" s="196" t="s">
        <v>196</v>
      </c>
      <c r="E616" s="197" t="s">
        <v>1</v>
      </c>
      <c r="F616" s="198" t="s">
        <v>1408</v>
      </c>
      <c r="G616" s="13"/>
      <c r="H616" s="199">
        <v>14.220000000000001</v>
      </c>
      <c r="I616" s="200"/>
      <c r="J616" s="13"/>
      <c r="K616" s="13"/>
      <c r="L616" s="195"/>
      <c r="M616" s="201"/>
      <c r="N616" s="202"/>
      <c r="O616" s="202"/>
      <c r="P616" s="202"/>
      <c r="Q616" s="202"/>
      <c r="R616" s="202"/>
      <c r="S616" s="202"/>
      <c r="T616" s="20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97" t="s">
        <v>196</v>
      </c>
      <c r="AU616" s="197" t="s">
        <v>85</v>
      </c>
      <c r="AV616" s="13" t="s">
        <v>85</v>
      </c>
      <c r="AW616" s="13" t="s">
        <v>32</v>
      </c>
      <c r="AX616" s="13" t="s">
        <v>76</v>
      </c>
      <c r="AY616" s="197" t="s">
        <v>139</v>
      </c>
    </row>
    <row r="617" s="13" customFormat="1">
      <c r="A617" s="13"/>
      <c r="B617" s="195"/>
      <c r="C617" s="13"/>
      <c r="D617" s="196" t="s">
        <v>196</v>
      </c>
      <c r="E617" s="197" t="s">
        <v>1</v>
      </c>
      <c r="F617" s="198" t="s">
        <v>1362</v>
      </c>
      <c r="G617" s="13"/>
      <c r="H617" s="199">
        <v>-0.80000000000000004</v>
      </c>
      <c r="I617" s="200"/>
      <c r="J617" s="13"/>
      <c r="K617" s="13"/>
      <c r="L617" s="195"/>
      <c r="M617" s="201"/>
      <c r="N617" s="202"/>
      <c r="O617" s="202"/>
      <c r="P617" s="202"/>
      <c r="Q617" s="202"/>
      <c r="R617" s="202"/>
      <c r="S617" s="202"/>
      <c r="T617" s="20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97" t="s">
        <v>196</v>
      </c>
      <c r="AU617" s="197" t="s">
        <v>85</v>
      </c>
      <c r="AV617" s="13" t="s">
        <v>85</v>
      </c>
      <c r="AW617" s="13" t="s">
        <v>32</v>
      </c>
      <c r="AX617" s="13" t="s">
        <v>76</v>
      </c>
      <c r="AY617" s="197" t="s">
        <v>139</v>
      </c>
    </row>
    <row r="618" s="13" customFormat="1">
      <c r="A618" s="13"/>
      <c r="B618" s="195"/>
      <c r="C618" s="13"/>
      <c r="D618" s="196" t="s">
        <v>196</v>
      </c>
      <c r="E618" s="197" t="s">
        <v>1</v>
      </c>
      <c r="F618" s="198" t="s">
        <v>1409</v>
      </c>
      <c r="G618" s="13"/>
      <c r="H618" s="199">
        <v>11.98</v>
      </c>
      <c r="I618" s="200"/>
      <c r="J618" s="13"/>
      <c r="K618" s="13"/>
      <c r="L618" s="195"/>
      <c r="M618" s="201"/>
      <c r="N618" s="202"/>
      <c r="O618" s="202"/>
      <c r="P618" s="202"/>
      <c r="Q618" s="202"/>
      <c r="R618" s="202"/>
      <c r="S618" s="202"/>
      <c r="T618" s="20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97" t="s">
        <v>196</v>
      </c>
      <c r="AU618" s="197" t="s">
        <v>85</v>
      </c>
      <c r="AV618" s="13" t="s">
        <v>85</v>
      </c>
      <c r="AW618" s="13" t="s">
        <v>32</v>
      </c>
      <c r="AX618" s="13" t="s">
        <v>76</v>
      </c>
      <c r="AY618" s="197" t="s">
        <v>139</v>
      </c>
    </row>
    <row r="619" s="13" customFormat="1">
      <c r="A619" s="13"/>
      <c r="B619" s="195"/>
      <c r="C619" s="13"/>
      <c r="D619" s="196" t="s">
        <v>196</v>
      </c>
      <c r="E619" s="197" t="s">
        <v>1</v>
      </c>
      <c r="F619" s="198" t="s">
        <v>1362</v>
      </c>
      <c r="G619" s="13"/>
      <c r="H619" s="199">
        <v>-0.80000000000000004</v>
      </c>
      <c r="I619" s="200"/>
      <c r="J619" s="13"/>
      <c r="K619" s="13"/>
      <c r="L619" s="195"/>
      <c r="M619" s="201"/>
      <c r="N619" s="202"/>
      <c r="O619" s="202"/>
      <c r="P619" s="202"/>
      <c r="Q619" s="202"/>
      <c r="R619" s="202"/>
      <c r="S619" s="202"/>
      <c r="T619" s="20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97" t="s">
        <v>196</v>
      </c>
      <c r="AU619" s="197" t="s">
        <v>85</v>
      </c>
      <c r="AV619" s="13" t="s">
        <v>85</v>
      </c>
      <c r="AW619" s="13" t="s">
        <v>32</v>
      </c>
      <c r="AX619" s="13" t="s">
        <v>76</v>
      </c>
      <c r="AY619" s="197" t="s">
        <v>139</v>
      </c>
    </row>
    <row r="620" s="2" customFormat="1" ht="16.5" customHeight="1">
      <c r="A620" s="35"/>
      <c r="B620" s="170"/>
      <c r="C620" s="204" t="s">
        <v>1410</v>
      </c>
      <c r="D620" s="204" t="s">
        <v>384</v>
      </c>
      <c r="E620" s="205" t="s">
        <v>1411</v>
      </c>
      <c r="F620" s="206" t="s">
        <v>1412</v>
      </c>
      <c r="G620" s="207" t="s">
        <v>329</v>
      </c>
      <c r="H620" s="208">
        <v>36.965000000000003</v>
      </c>
      <c r="I620" s="209"/>
      <c r="J620" s="210">
        <f>ROUND(I620*H620,2)</f>
        <v>0</v>
      </c>
      <c r="K620" s="206" t="s">
        <v>194</v>
      </c>
      <c r="L620" s="211"/>
      <c r="M620" s="212" t="s">
        <v>1</v>
      </c>
      <c r="N620" s="213" t="s">
        <v>41</v>
      </c>
      <c r="O620" s="74"/>
      <c r="P620" s="180">
        <f>O620*H620</f>
        <v>0</v>
      </c>
      <c r="Q620" s="180">
        <v>0.00029999999999999997</v>
      </c>
      <c r="R620" s="180">
        <f>Q620*H620</f>
        <v>0.0110895</v>
      </c>
      <c r="S620" s="180">
        <v>0</v>
      </c>
      <c r="T620" s="181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82" t="s">
        <v>359</v>
      </c>
      <c r="AT620" s="182" t="s">
        <v>384</v>
      </c>
      <c r="AU620" s="182" t="s">
        <v>85</v>
      </c>
      <c r="AY620" s="16" t="s">
        <v>139</v>
      </c>
      <c r="BE620" s="183">
        <f>IF(N620="základní",J620,0)</f>
        <v>0</v>
      </c>
      <c r="BF620" s="183">
        <f>IF(N620="snížená",J620,0)</f>
        <v>0</v>
      </c>
      <c r="BG620" s="183">
        <f>IF(N620="zákl. přenesená",J620,0)</f>
        <v>0</v>
      </c>
      <c r="BH620" s="183">
        <f>IF(N620="sníž. přenesená",J620,0)</f>
        <v>0</v>
      </c>
      <c r="BI620" s="183">
        <f>IF(N620="nulová",J620,0)</f>
        <v>0</v>
      </c>
      <c r="BJ620" s="16" t="s">
        <v>83</v>
      </c>
      <c r="BK620" s="183">
        <f>ROUND(I620*H620,2)</f>
        <v>0</v>
      </c>
      <c r="BL620" s="16" t="s">
        <v>272</v>
      </c>
      <c r="BM620" s="182" t="s">
        <v>1413</v>
      </c>
    </row>
    <row r="621" s="13" customFormat="1">
      <c r="A621" s="13"/>
      <c r="B621" s="195"/>
      <c r="C621" s="13"/>
      <c r="D621" s="196" t="s">
        <v>196</v>
      </c>
      <c r="E621" s="13"/>
      <c r="F621" s="198" t="s">
        <v>1414</v>
      </c>
      <c r="G621" s="13"/>
      <c r="H621" s="199">
        <v>36.965000000000003</v>
      </c>
      <c r="I621" s="200"/>
      <c r="J621" s="13"/>
      <c r="K621" s="13"/>
      <c r="L621" s="195"/>
      <c r="M621" s="201"/>
      <c r="N621" s="202"/>
      <c r="O621" s="202"/>
      <c r="P621" s="202"/>
      <c r="Q621" s="202"/>
      <c r="R621" s="202"/>
      <c r="S621" s="202"/>
      <c r="T621" s="20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97" t="s">
        <v>196</v>
      </c>
      <c r="AU621" s="197" t="s">
        <v>85</v>
      </c>
      <c r="AV621" s="13" t="s">
        <v>85</v>
      </c>
      <c r="AW621" s="13" t="s">
        <v>3</v>
      </c>
      <c r="AX621" s="13" t="s">
        <v>83</v>
      </c>
      <c r="AY621" s="197" t="s">
        <v>139</v>
      </c>
    </row>
    <row r="622" s="2" customFormat="1" ht="24.15" customHeight="1">
      <c r="A622" s="35"/>
      <c r="B622" s="170"/>
      <c r="C622" s="171" t="s">
        <v>1415</v>
      </c>
      <c r="D622" s="171" t="s">
        <v>140</v>
      </c>
      <c r="E622" s="172" t="s">
        <v>1416</v>
      </c>
      <c r="F622" s="173" t="s">
        <v>1417</v>
      </c>
      <c r="G622" s="174" t="s">
        <v>420</v>
      </c>
      <c r="H622" s="214"/>
      <c r="I622" s="176"/>
      <c r="J622" s="177">
        <f>ROUND(I622*H622,2)</f>
        <v>0</v>
      </c>
      <c r="K622" s="173" t="s">
        <v>194</v>
      </c>
      <c r="L622" s="36"/>
      <c r="M622" s="178" t="s">
        <v>1</v>
      </c>
      <c r="N622" s="179" t="s">
        <v>41</v>
      </c>
      <c r="O622" s="74"/>
      <c r="P622" s="180">
        <f>O622*H622</f>
        <v>0</v>
      </c>
      <c r="Q622" s="180">
        <v>0</v>
      </c>
      <c r="R622" s="180">
        <f>Q622*H622</f>
        <v>0</v>
      </c>
      <c r="S622" s="180">
        <v>0</v>
      </c>
      <c r="T622" s="181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182" t="s">
        <v>272</v>
      </c>
      <c r="AT622" s="182" t="s">
        <v>140</v>
      </c>
      <c r="AU622" s="182" t="s">
        <v>85</v>
      </c>
      <c r="AY622" s="16" t="s">
        <v>139</v>
      </c>
      <c r="BE622" s="183">
        <f>IF(N622="základní",J622,0)</f>
        <v>0</v>
      </c>
      <c r="BF622" s="183">
        <f>IF(N622="snížená",J622,0)</f>
        <v>0</v>
      </c>
      <c r="BG622" s="183">
        <f>IF(N622="zákl. přenesená",J622,0)</f>
        <v>0</v>
      </c>
      <c r="BH622" s="183">
        <f>IF(N622="sníž. přenesená",J622,0)</f>
        <v>0</v>
      </c>
      <c r="BI622" s="183">
        <f>IF(N622="nulová",J622,0)</f>
        <v>0</v>
      </c>
      <c r="BJ622" s="16" t="s">
        <v>83</v>
      </c>
      <c r="BK622" s="183">
        <f>ROUND(I622*H622,2)</f>
        <v>0</v>
      </c>
      <c r="BL622" s="16" t="s">
        <v>272</v>
      </c>
      <c r="BM622" s="182" t="s">
        <v>1418</v>
      </c>
    </row>
    <row r="623" s="11" customFormat="1" ht="22.8" customHeight="1">
      <c r="A623" s="11"/>
      <c r="B623" s="159"/>
      <c r="C623" s="11"/>
      <c r="D623" s="160" t="s">
        <v>75</v>
      </c>
      <c r="E623" s="193" t="s">
        <v>1419</v>
      </c>
      <c r="F623" s="193" t="s">
        <v>1420</v>
      </c>
      <c r="G623" s="11"/>
      <c r="H623" s="11"/>
      <c r="I623" s="162"/>
      <c r="J623" s="194">
        <f>BK623</f>
        <v>0</v>
      </c>
      <c r="K623" s="11"/>
      <c r="L623" s="159"/>
      <c r="M623" s="164"/>
      <c r="N623" s="165"/>
      <c r="O623" s="165"/>
      <c r="P623" s="166">
        <f>SUM(P624:P657)</f>
        <v>0</v>
      </c>
      <c r="Q623" s="165"/>
      <c r="R623" s="166">
        <f>SUM(R624:R657)</f>
        <v>2.3970937399999999</v>
      </c>
      <c r="S623" s="165"/>
      <c r="T623" s="167">
        <f>SUM(T624:T657)</f>
        <v>0</v>
      </c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R623" s="160" t="s">
        <v>85</v>
      </c>
      <c r="AT623" s="168" t="s">
        <v>75</v>
      </c>
      <c r="AU623" s="168" t="s">
        <v>83</v>
      </c>
      <c r="AY623" s="160" t="s">
        <v>139</v>
      </c>
      <c r="BK623" s="169">
        <f>SUM(BK624:BK657)</f>
        <v>0</v>
      </c>
    </row>
    <row r="624" s="2" customFormat="1" ht="16.5" customHeight="1">
      <c r="A624" s="35"/>
      <c r="B624" s="170"/>
      <c r="C624" s="171" t="s">
        <v>1421</v>
      </c>
      <c r="D624" s="171" t="s">
        <v>140</v>
      </c>
      <c r="E624" s="172" t="s">
        <v>1422</v>
      </c>
      <c r="F624" s="173" t="s">
        <v>1423</v>
      </c>
      <c r="G624" s="174" t="s">
        <v>234</v>
      </c>
      <c r="H624" s="175">
        <v>102.008</v>
      </c>
      <c r="I624" s="176"/>
      <c r="J624" s="177">
        <f>ROUND(I624*H624,2)</f>
        <v>0</v>
      </c>
      <c r="K624" s="173" t="s">
        <v>194</v>
      </c>
      <c r="L624" s="36"/>
      <c r="M624" s="178" t="s">
        <v>1</v>
      </c>
      <c r="N624" s="179" t="s">
        <v>41</v>
      </c>
      <c r="O624" s="74"/>
      <c r="P624" s="180">
        <f>O624*H624</f>
        <v>0</v>
      </c>
      <c r="Q624" s="180">
        <v>0.00029999999999999997</v>
      </c>
      <c r="R624" s="180">
        <f>Q624*H624</f>
        <v>0.030602399999999995</v>
      </c>
      <c r="S624" s="180">
        <v>0</v>
      </c>
      <c r="T624" s="181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182" t="s">
        <v>272</v>
      </c>
      <c r="AT624" s="182" t="s">
        <v>140</v>
      </c>
      <c r="AU624" s="182" t="s">
        <v>85</v>
      </c>
      <c r="AY624" s="16" t="s">
        <v>139</v>
      </c>
      <c r="BE624" s="183">
        <f>IF(N624="základní",J624,0)</f>
        <v>0</v>
      </c>
      <c r="BF624" s="183">
        <f>IF(N624="snížená",J624,0)</f>
        <v>0</v>
      </c>
      <c r="BG624" s="183">
        <f>IF(N624="zákl. přenesená",J624,0)</f>
        <v>0</v>
      </c>
      <c r="BH624" s="183">
        <f>IF(N624="sníž. přenesená",J624,0)</f>
        <v>0</v>
      </c>
      <c r="BI624" s="183">
        <f>IF(N624="nulová",J624,0)</f>
        <v>0</v>
      </c>
      <c r="BJ624" s="16" t="s">
        <v>83</v>
      </c>
      <c r="BK624" s="183">
        <f>ROUND(I624*H624,2)</f>
        <v>0</v>
      </c>
      <c r="BL624" s="16" t="s">
        <v>272</v>
      </c>
      <c r="BM624" s="182" t="s">
        <v>1424</v>
      </c>
    </row>
    <row r="625" s="13" customFormat="1">
      <c r="A625" s="13"/>
      <c r="B625" s="195"/>
      <c r="C625" s="13"/>
      <c r="D625" s="196" t="s">
        <v>196</v>
      </c>
      <c r="E625" s="197" t="s">
        <v>1</v>
      </c>
      <c r="F625" s="198" t="s">
        <v>931</v>
      </c>
      <c r="G625" s="13"/>
      <c r="H625" s="199">
        <v>20.175999999999998</v>
      </c>
      <c r="I625" s="200"/>
      <c r="J625" s="13"/>
      <c r="K625" s="13"/>
      <c r="L625" s="195"/>
      <c r="M625" s="201"/>
      <c r="N625" s="202"/>
      <c r="O625" s="202"/>
      <c r="P625" s="202"/>
      <c r="Q625" s="202"/>
      <c r="R625" s="202"/>
      <c r="S625" s="202"/>
      <c r="T625" s="20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97" t="s">
        <v>196</v>
      </c>
      <c r="AU625" s="197" t="s">
        <v>85</v>
      </c>
      <c r="AV625" s="13" t="s">
        <v>85</v>
      </c>
      <c r="AW625" s="13" t="s">
        <v>32</v>
      </c>
      <c r="AX625" s="13" t="s">
        <v>76</v>
      </c>
      <c r="AY625" s="197" t="s">
        <v>139</v>
      </c>
    </row>
    <row r="626" s="13" customFormat="1">
      <c r="A626" s="13"/>
      <c r="B626" s="195"/>
      <c r="C626" s="13"/>
      <c r="D626" s="196" t="s">
        <v>196</v>
      </c>
      <c r="E626" s="197" t="s">
        <v>1</v>
      </c>
      <c r="F626" s="198" t="s">
        <v>809</v>
      </c>
      <c r="G626" s="13"/>
      <c r="H626" s="199">
        <v>-1.6000000000000001</v>
      </c>
      <c r="I626" s="200"/>
      <c r="J626" s="13"/>
      <c r="K626" s="13"/>
      <c r="L626" s="195"/>
      <c r="M626" s="201"/>
      <c r="N626" s="202"/>
      <c r="O626" s="202"/>
      <c r="P626" s="202"/>
      <c r="Q626" s="202"/>
      <c r="R626" s="202"/>
      <c r="S626" s="202"/>
      <c r="T626" s="20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97" t="s">
        <v>196</v>
      </c>
      <c r="AU626" s="197" t="s">
        <v>85</v>
      </c>
      <c r="AV626" s="13" t="s">
        <v>85</v>
      </c>
      <c r="AW626" s="13" t="s">
        <v>32</v>
      </c>
      <c r="AX626" s="13" t="s">
        <v>76</v>
      </c>
      <c r="AY626" s="197" t="s">
        <v>139</v>
      </c>
    </row>
    <row r="627" s="13" customFormat="1">
      <c r="A627" s="13"/>
      <c r="B627" s="195"/>
      <c r="C627" s="13"/>
      <c r="D627" s="196" t="s">
        <v>196</v>
      </c>
      <c r="E627" s="197" t="s">
        <v>1</v>
      </c>
      <c r="F627" s="198" t="s">
        <v>932</v>
      </c>
      <c r="G627" s="13"/>
      <c r="H627" s="199">
        <v>-2.3999999999999999</v>
      </c>
      <c r="I627" s="200"/>
      <c r="J627" s="13"/>
      <c r="K627" s="13"/>
      <c r="L627" s="195"/>
      <c r="M627" s="201"/>
      <c r="N627" s="202"/>
      <c r="O627" s="202"/>
      <c r="P627" s="202"/>
      <c r="Q627" s="202"/>
      <c r="R627" s="202"/>
      <c r="S627" s="202"/>
      <c r="T627" s="20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97" t="s">
        <v>196</v>
      </c>
      <c r="AU627" s="197" t="s">
        <v>85</v>
      </c>
      <c r="AV627" s="13" t="s">
        <v>85</v>
      </c>
      <c r="AW627" s="13" t="s">
        <v>32</v>
      </c>
      <c r="AX627" s="13" t="s">
        <v>76</v>
      </c>
      <c r="AY627" s="197" t="s">
        <v>139</v>
      </c>
    </row>
    <row r="628" s="13" customFormat="1">
      <c r="A628" s="13"/>
      <c r="B628" s="195"/>
      <c r="C628" s="13"/>
      <c r="D628" s="196" t="s">
        <v>196</v>
      </c>
      <c r="E628" s="197" t="s">
        <v>1</v>
      </c>
      <c r="F628" s="198" t="s">
        <v>933</v>
      </c>
      <c r="G628" s="13"/>
      <c r="H628" s="199">
        <v>11.16</v>
      </c>
      <c r="I628" s="200"/>
      <c r="J628" s="13"/>
      <c r="K628" s="13"/>
      <c r="L628" s="195"/>
      <c r="M628" s="201"/>
      <c r="N628" s="202"/>
      <c r="O628" s="202"/>
      <c r="P628" s="202"/>
      <c r="Q628" s="202"/>
      <c r="R628" s="202"/>
      <c r="S628" s="202"/>
      <c r="T628" s="20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97" t="s">
        <v>196</v>
      </c>
      <c r="AU628" s="197" t="s">
        <v>85</v>
      </c>
      <c r="AV628" s="13" t="s">
        <v>85</v>
      </c>
      <c r="AW628" s="13" t="s">
        <v>32</v>
      </c>
      <c r="AX628" s="13" t="s">
        <v>76</v>
      </c>
      <c r="AY628" s="197" t="s">
        <v>139</v>
      </c>
    </row>
    <row r="629" s="13" customFormat="1">
      <c r="A629" s="13"/>
      <c r="B629" s="195"/>
      <c r="C629" s="13"/>
      <c r="D629" s="196" t="s">
        <v>196</v>
      </c>
      <c r="E629" s="197" t="s">
        <v>1</v>
      </c>
      <c r="F629" s="198" t="s">
        <v>934</v>
      </c>
      <c r="G629" s="13"/>
      <c r="H629" s="199">
        <v>-1.2</v>
      </c>
      <c r="I629" s="200"/>
      <c r="J629" s="13"/>
      <c r="K629" s="13"/>
      <c r="L629" s="195"/>
      <c r="M629" s="201"/>
      <c r="N629" s="202"/>
      <c r="O629" s="202"/>
      <c r="P629" s="202"/>
      <c r="Q629" s="202"/>
      <c r="R629" s="202"/>
      <c r="S629" s="202"/>
      <c r="T629" s="20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97" t="s">
        <v>196</v>
      </c>
      <c r="AU629" s="197" t="s">
        <v>85</v>
      </c>
      <c r="AV629" s="13" t="s">
        <v>85</v>
      </c>
      <c r="AW629" s="13" t="s">
        <v>32</v>
      </c>
      <c r="AX629" s="13" t="s">
        <v>76</v>
      </c>
      <c r="AY629" s="197" t="s">
        <v>139</v>
      </c>
    </row>
    <row r="630" s="13" customFormat="1">
      <c r="A630" s="13"/>
      <c r="B630" s="195"/>
      <c r="C630" s="13"/>
      <c r="D630" s="196" t="s">
        <v>196</v>
      </c>
      <c r="E630" s="197" t="s">
        <v>1</v>
      </c>
      <c r="F630" s="198" t="s">
        <v>935</v>
      </c>
      <c r="G630" s="13"/>
      <c r="H630" s="199">
        <v>10.48</v>
      </c>
      <c r="I630" s="200"/>
      <c r="J630" s="13"/>
      <c r="K630" s="13"/>
      <c r="L630" s="195"/>
      <c r="M630" s="201"/>
      <c r="N630" s="202"/>
      <c r="O630" s="202"/>
      <c r="P630" s="202"/>
      <c r="Q630" s="202"/>
      <c r="R630" s="202"/>
      <c r="S630" s="202"/>
      <c r="T630" s="20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97" t="s">
        <v>196</v>
      </c>
      <c r="AU630" s="197" t="s">
        <v>85</v>
      </c>
      <c r="AV630" s="13" t="s">
        <v>85</v>
      </c>
      <c r="AW630" s="13" t="s">
        <v>32</v>
      </c>
      <c r="AX630" s="13" t="s">
        <v>76</v>
      </c>
      <c r="AY630" s="197" t="s">
        <v>139</v>
      </c>
    </row>
    <row r="631" s="13" customFormat="1">
      <c r="A631" s="13"/>
      <c r="B631" s="195"/>
      <c r="C631" s="13"/>
      <c r="D631" s="196" t="s">
        <v>196</v>
      </c>
      <c r="E631" s="197" t="s">
        <v>1</v>
      </c>
      <c r="F631" s="198" t="s">
        <v>934</v>
      </c>
      <c r="G631" s="13"/>
      <c r="H631" s="199">
        <v>-1.2</v>
      </c>
      <c r="I631" s="200"/>
      <c r="J631" s="13"/>
      <c r="K631" s="13"/>
      <c r="L631" s="195"/>
      <c r="M631" s="201"/>
      <c r="N631" s="202"/>
      <c r="O631" s="202"/>
      <c r="P631" s="202"/>
      <c r="Q631" s="202"/>
      <c r="R631" s="202"/>
      <c r="S631" s="202"/>
      <c r="T631" s="20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97" t="s">
        <v>196</v>
      </c>
      <c r="AU631" s="197" t="s">
        <v>85</v>
      </c>
      <c r="AV631" s="13" t="s">
        <v>85</v>
      </c>
      <c r="AW631" s="13" t="s">
        <v>32</v>
      </c>
      <c r="AX631" s="13" t="s">
        <v>76</v>
      </c>
      <c r="AY631" s="197" t="s">
        <v>139</v>
      </c>
    </row>
    <row r="632" s="13" customFormat="1">
      <c r="A632" s="13"/>
      <c r="B632" s="195"/>
      <c r="C632" s="13"/>
      <c r="D632" s="196" t="s">
        <v>196</v>
      </c>
      <c r="E632" s="197" t="s">
        <v>1</v>
      </c>
      <c r="F632" s="198" t="s">
        <v>1425</v>
      </c>
      <c r="G632" s="13"/>
      <c r="H632" s="199">
        <v>22.623999999999999</v>
      </c>
      <c r="I632" s="200"/>
      <c r="J632" s="13"/>
      <c r="K632" s="13"/>
      <c r="L632" s="195"/>
      <c r="M632" s="201"/>
      <c r="N632" s="202"/>
      <c r="O632" s="202"/>
      <c r="P632" s="202"/>
      <c r="Q632" s="202"/>
      <c r="R632" s="202"/>
      <c r="S632" s="202"/>
      <c r="T632" s="20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97" t="s">
        <v>196</v>
      </c>
      <c r="AU632" s="197" t="s">
        <v>85</v>
      </c>
      <c r="AV632" s="13" t="s">
        <v>85</v>
      </c>
      <c r="AW632" s="13" t="s">
        <v>32</v>
      </c>
      <c r="AX632" s="13" t="s">
        <v>76</v>
      </c>
      <c r="AY632" s="197" t="s">
        <v>139</v>
      </c>
    </row>
    <row r="633" s="13" customFormat="1">
      <c r="A633" s="13"/>
      <c r="B633" s="195"/>
      <c r="C633" s="13"/>
      <c r="D633" s="196" t="s">
        <v>196</v>
      </c>
      <c r="E633" s="197" t="s">
        <v>1</v>
      </c>
      <c r="F633" s="198" t="s">
        <v>815</v>
      </c>
      <c r="G633" s="13"/>
      <c r="H633" s="199">
        <v>-1.8</v>
      </c>
      <c r="I633" s="200"/>
      <c r="J633" s="13"/>
      <c r="K633" s="13"/>
      <c r="L633" s="195"/>
      <c r="M633" s="201"/>
      <c r="N633" s="202"/>
      <c r="O633" s="202"/>
      <c r="P633" s="202"/>
      <c r="Q633" s="202"/>
      <c r="R633" s="202"/>
      <c r="S633" s="202"/>
      <c r="T633" s="20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97" t="s">
        <v>196</v>
      </c>
      <c r="AU633" s="197" t="s">
        <v>85</v>
      </c>
      <c r="AV633" s="13" t="s">
        <v>85</v>
      </c>
      <c r="AW633" s="13" t="s">
        <v>32</v>
      </c>
      <c r="AX633" s="13" t="s">
        <v>76</v>
      </c>
      <c r="AY633" s="197" t="s">
        <v>139</v>
      </c>
    </row>
    <row r="634" s="13" customFormat="1">
      <c r="A634" s="13"/>
      <c r="B634" s="195"/>
      <c r="C634" s="13"/>
      <c r="D634" s="196" t="s">
        <v>196</v>
      </c>
      <c r="E634" s="197" t="s">
        <v>1</v>
      </c>
      <c r="F634" s="198" t="s">
        <v>937</v>
      </c>
      <c r="G634" s="13"/>
      <c r="H634" s="199">
        <v>20.332000000000001</v>
      </c>
      <c r="I634" s="200"/>
      <c r="J634" s="13"/>
      <c r="K634" s="13"/>
      <c r="L634" s="195"/>
      <c r="M634" s="201"/>
      <c r="N634" s="202"/>
      <c r="O634" s="202"/>
      <c r="P634" s="202"/>
      <c r="Q634" s="202"/>
      <c r="R634" s="202"/>
      <c r="S634" s="202"/>
      <c r="T634" s="20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97" t="s">
        <v>196</v>
      </c>
      <c r="AU634" s="197" t="s">
        <v>85</v>
      </c>
      <c r="AV634" s="13" t="s">
        <v>85</v>
      </c>
      <c r="AW634" s="13" t="s">
        <v>32</v>
      </c>
      <c r="AX634" s="13" t="s">
        <v>76</v>
      </c>
      <c r="AY634" s="197" t="s">
        <v>139</v>
      </c>
    </row>
    <row r="635" s="13" customFormat="1">
      <c r="A635" s="13"/>
      <c r="B635" s="195"/>
      <c r="C635" s="13"/>
      <c r="D635" s="196" t="s">
        <v>196</v>
      </c>
      <c r="E635" s="197" t="s">
        <v>1</v>
      </c>
      <c r="F635" s="198" t="s">
        <v>938</v>
      </c>
      <c r="G635" s="13"/>
      <c r="H635" s="199">
        <v>-1.3999999999999999</v>
      </c>
      <c r="I635" s="200"/>
      <c r="J635" s="13"/>
      <c r="K635" s="13"/>
      <c r="L635" s="195"/>
      <c r="M635" s="201"/>
      <c r="N635" s="202"/>
      <c r="O635" s="202"/>
      <c r="P635" s="202"/>
      <c r="Q635" s="202"/>
      <c r="R635" s="202"/>
      <c r="S635" s="202"/>
      <c r="T635" s="20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97" t="s">
        <v>196</v>
      </c>
      <c r="AU635" s="197" t="s">
        <v>85</v>
      </c>
      <c r="AV635" s="13" t="s">
        <v>85</v>
      </c>
      <c r="AW635" s="13" t="s">
        <v>32</v>
      </c>
      <c r="AX635" s="13" t="s">
        <v>76</v>
      </c>
      <c r="AY635" s="197" t="s">
        <v>139</v>
      </c>
    </row>
    <row r="636" s="13" customFormat="1">
      <c r="A636" s="13"/>
      <c r="B636" s="195"/>
      <c r="C636" s="13"/>
      <c r="D636" s="196" t="s">
        <v>196</v>
      </c>
      <c r="E636" s="197" t="s">
        <v>1</v>
      </c>
      <c r="F636" s="198" t="s">
        <v>809</v>
      </c>
      <c r="G636" s="13"/>
      <c r="H636" s="199">
        <v>-1.6000000000000001</v>
      </c>
      <c r="I636" s="200"/>
      <c r="J636" s="13"/>
      <c r="K636" s="13"/>
      <c r="L636" s="195"/>
      <c r="M636" s="201"/>
      <c r="N636" s="202"/>
      <c r="O636" s="202"/>
      <c r="P636" s="202"/>
      <c r="Q636" s="202"/>
      <c r="R636" s="202"/>
      <c r="S636" s="202"/>
      <c r="T636" s="20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197" t="s">
        <v>196</v>
      </c>
      <c r="AU636" s="197" t="s">
        <v>85</v>
      </c>
      <c r="AV636" s="13" t="s">
        <v>85</v>
      </c>
      <c r="AW636" s="13" t="s">
        <v>32</v>
      </c>
      <c r="AX636" s="13" t="s">
        <v>76</v>
      </c>
      <c r="AY636" s="197" t="s">
        <v>139</v>
      </c>
    </row>
    <row r="637" s="13" customFormat="1">
      <c r="A637" s="13"/>
      <c r="B637" s="195"/>
      <c r="C637" s="13"/>
      <c r="D637" s="196" t="s">
        <v>196</v>
      </c>
      <c r="E637" s="197" t="s">
        <v>1</v>
      </c>
      <c r="F637" s="198" t="s">
        <v>939</v>
      </c>
      <c r="G637" s="13"/>
      <c r="H637" s="199">
        <v>15.859999999999999</v>
      </c>
      <c r="I637" s="200"/>
      <c r="J637" s="13"/>
      <c r="K637" s="13"/>
      <c r="L637" s="195"/>
      <c r="M637" s="201"/>
      <c r="N637" s="202"/>
      <c r="O637" s="202"/>
      <c r="P637" s="202"/>
      <c r="Q637" s="202"/>
      <c r="R637" s="202"/>
      <c r="S637" s="202"/>
      <c r="T637" s="20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97" t="s">
        <v>196</v>
      </c>
      <c r="AU637" s="197" t="s">
        <v>85</v>
      </c>
      <c r="AV637" s="13" t="s">
        <v>85</v>
      </c>
      <c r="AW637" s="13" t="s">
        <v>32</v>
      </c>
      <c r="AX637" s="13" t="s">
        <v>76</v>
      </c>
      <c r="AY637" s="197" t="s">
        <v>139</v>
      </c>
    </row>
    <row r="638" s="13" customFormat="1">
      <c r="A638" s="13"/>
      <c r="B638" s="195"/>
      <c r="C638" s="13"/>
      <c r="D638" s="196" t="s">
        <v>196</v>
      </c>
      <c r="E638" s="197" t="s">
        <v>1</v>
      </c>
      <c r="F638" s="198" t="s">
        <v>934</v>
      </c>
      <c r="G638" s="13"/>
      <c r="H638" s="199">
        <v>-1.2</v>
      </c>
      <c r="I638" s="200"/>
      <c r="J638" s="13"/>
      <c r="K638" s="13"/>
      <c r="L638" s="195"/>
      <c r="M638" s="201"/>
      <c r="N638" s="202"/>
      <c r="O638" s="202"/>
      <c r="P638" s="202"/>
      <c r="Q638" s="202"/>
      <c r="R638" s="202"/>
      <c r="S638" s="202"/>
      <c r="T638" s="20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97" t="s">
        <v>196</v>
      </c>
      <c r="AU638" s="197" t="s">
        <v>85</v>
      </c>
      <c r="AV638" s="13" t="s">
        <v>85</v>
      </c>
      <c r="AW638" s="13" t="s">
        <v>32</v>
      </c>
      <c r="AX638" s="13" t="s">
        <v>76</v>
      </c>
      <c r="AY638" s="197" t="s">
        <v>139</v>
      </c>
    </row>
    <row r="639" s="13" customFormat="1">
      <c r="A639" s="13"/>
      <c r="B639" s="195"/>
      <c r="C639" s="13"/>
      <c r="D639" s="196" t="s">
        <v>196</v>
      </c>
      <c r="E639" s="197" t="s">
        <v>1</v>
      </c>
      <c r="F639" s="198" t="s">
        <v>940</v>
      </c>
      <c r="G639" s="13"/>
      <c r="H639" s="199">
        <v>14.976000000000001</v>
      </c>
      <c r="I639" s="200"/>
      <c r="J639" s="13"/>
      <c r="K639" s="13"/>
      <c r="L639" s="195"/>
      <c r="M639" s="201"/>
      <c r="N639" s="202"/>
      <c r="O639" s="202"/>
      <c r="P639" s="202"/>
      <c r="Q639" s="202"/>
      <c r="R639" s="202"/>
      <c r="S639" s="202"/>
      <c r="T639" s="20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97" t="s">
        <v>196</v>
      </c>
      <c r="AU639" s="197" t="s">
        <v>85</v>
      </c>
      <c r="AV639" s="13" t="s">
        <v>85</v>
      </c>
      <c r="AW639" s="13" t="s">
        <v>32</v>
      </c>
      <c r="AX639" s="13" t="s">
        <v>76</v>
      </c>
      <c r="AY639" s="197" t="s">
        <v>139</v>
      </c>
    </row>
    <row r="640" s="13" customFormat="1">
      <c r="A640" s="13"/>
      <c r="B640" s="195"/>
      <c r="C640" s="13"/>
      <c r="D640" s="196" t="s">
        <v>196</v>
      </c>
      <c r="E640" s="197" t="s">
        <v>1</v>
      </c>
      <c r="F640" s="198" t="s">
        <v>934</v>
      </c>
      <c r="G640" s="13"/>
      <c r="H640" s="199">
        <v>-1.2</v>
      </c>
      <c r="I640" s="200"/>
      <c r="J640" s="13"/>
      <c r="K640" s="13"/>
      <c r="L640" s="195"/>
      <c r="M640" s="201"/>
      <c r="N640" s="202"/>
      <c r="O640" s="202"/>
      <c r="P640" s="202"/>
      <c r="Q640" s="202"/>
      <c r="R640" s="202"/>
      <c r="S640" s="202"/>
      <c r="T640" s="20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97" t="s">
        <v>196</v>
      </c>
      <c r="AU640" s="197" t="s">
        <v>85</v>
      </c>
      <c r="AV640" s="13" t="s">
        <v>85</v>
      </c>
      <c r="AW640" s="13" t="s">
        <v>32</v>
      </c>
      <c r="AX640" s="13" t="s">
        <v>76</v>
      </c>
      <c r="AY640" s="197" t="s">
        <v>139</v>
      </c>
    </row>
    <row r="641" s="2" customFormat="1" ht="33" customHeight="1">
      <c r="A641" s="35"/>
      <c r="B641" s="170"/>
      <c r="C641" s="171" t="s">
        <v>1426</v>
      </c>
      <c r="D641" s="171" t="s">
        <v>140</v>
      </c>
      <c r="E641" s="172" t="s">
        <v>1427</v>
      </c>
      <c r="F641" s="173" t="s">
        <v>1428</v>
      </c>
      <c r="G641" s="174" t="s">
        <v>234</v>
      </c>
      <c r="H641" s="175">
        <v>102.008</v>
      </c>
      <c r="I641" s="176"/>
      <c r="J641" s="177">
        <f>ROUND(I641*H641,2)</f>
        <v>0</v>
      </c>
      <c r="K641" s="173" t="s">
        <v>194</v>
      </c>
      <c r="L641" s="36"/>
      <c r="M641" s="178" t="s">
        <v>1</v>
      </c>
      <c r="N641" s="179" t="s">
        <v>41</v>
      </c>
      <c r="O641" s="74"/>
      <c r="P641" s="180">
        <f>O641*H641</f>
        <v>0</v>
      </c>
      <c r="Q641" s="180">
        <v>0.0053800000000000002</v>
      </c>
      <c r="R641" s="180">
        <f>Q641*H641</f>
        <v>0.54880304000000002</v>
      </c>
      <c r="S641" s="180">
        <v>0</v>
      </c>
      <c r="T641" s="181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182" t="s">
        <v>272</v>
      </c>
      <c r="AT641" s="182" t="s">
        <v>140</v>
      </c>
      <c r="AU641" s="182" t="s">
        <v>85</v>
      </c>
      <c r="AY641" s="16" t="s">
        <v>139</v>
      </c>
      <c r="BE641" s="183">
        <f>IF(N641="základní",J641,0)</f>
        <v>0</v>
      </c>
      <c r="BF641" s="183">
        <f>IF(N641="snížená",J641,0)</f>
        <v>0</v>
      </c>
      <c r="BG641" s="183">
        <f>IF(N641="zákl. přenesená",J641,0)</f>
        <v>0</v>
      </c>
      <c r="BH641" s="183">
        <f>IF(N641="sníž. přenesená",J641,0)</f>
        <v>0</v>
      </c>
      <c r="BI641" s="183">
        <f>IF(N641="nulová",J641,0)</f>
        <v>0</v>
      </c>
      <c r="BJ641" s="16" t="s">
        <v>83</v>
      </c>
      <c r="BK641" s="183">
        <f>ROUND(I641*H641,2)</f>
        <v>0</v>
      </c>
      <c r="BL641" s="16" t="s">
        <v>272</v>
      </c>
      <c r="BM641" s="182" t="s">
        <v>1429</v>
      </c>
    </row>
    <row r="642" s="2" customFormat="1" ht="24.15" customHeight="1">
      <c r="A642" s="35"/>
      <c r="B642" s="170"/>
      <c r="C642" s="204" t="s">
        <v>1430</v>
      </c>
      <c r="D642" s="204" t="s">
        <v>384</v>
      </c>
      <c r="E642" s="205" t="s">
        <v>1431</v>
      </c>
      <c r="F642" s="206" t="s">
        <v>1432</v>
      </c>
      <c r="G642" s="207" t="s">
        <v>234</v>
      </c>
      <c r="H642" s="208">
        <v>112.209</v>
      </c>
      <c r="I642" s="209"/>
      <c r="J642" s="210">
        <f>ROUND(I642*H642,2)</f>
        <v>0</v>
      </c>
      <c r="K642" s="206" t="s">
        <v>194</v>
      </c>
      <c r="L642" s="211"/>
      <c r="M642" s="212" t="s">
        <v>1</v>
      </c>
      <c r="N642" s="213" t="s">
        <v>41</v>
      </c>
      <c r="O642" s="74"/>
      <c r="P642" s="180">
        <f>O642*H642</f>
        <v>0</v>
      </c>
      <c r="Q642" s="180">
        <v>0.016</v>
      </c>
      <c r="R642" s="180">
        <f>Q642*H642</f>
        <v>1.7953440000000001</v>
      </c>
      <c r="S642" s="180">
        <v>0</v>
      </c>
      <c r="T642" s="181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82" t="s">
        <v>359</v>
      </c>
      <c r="AT642" s="182" t="s">
        <v>384</v>
      </c>
      <c r="AU642" s="182" t="s">
        <v>85</v>
      </c>
      <c r="AY642" s="16" t="s">
        <v>139</v>
      </c>
      <c r="BE642" s="183">
        <f>IF(N642="základní",J642,0)</f>
        <v>0</v>
      </c>
      <c r="BF642" s="183">
        <f>IF(N642="snížená",J642,0)</f>
        <v>0</v>
      </c>
      <c r="BG642" s="183">
        <f>IF(N642="zákl. přenesená",J642,0)</f>
        <v>0</v>
      </c>
      <c r="BH642" s="183">
        <f>IF(N642="sníž. přenesená",J642,0)</f>
        <v>0</v>
      </c>
      <c r="BI642" s="183">
        <f>IF(N642="nulová",J642,0)</f>
        <v>0</v>
      </c>
      <c r="BJ642" s="16" t="s">
        <v>83</v>
      </c>
      <c r="BK642" s="183">
        <f>ROUND(I642*H642,2)</f>
        <v>0</v>
      </c>
      <c r="BL642" s="16" t="s">
        <v>272</v>
      </c>
      <c r="BM642" s="182" t="s">
        <v>1433</v>
      </c>
    </row>
    <row r="643" s="13" customFormat="1">
      <c r="A643" s="13"/>
      <c r="B643" s="195"/>
      <c r="C643" s="13"/>
      <c r="D643" s="196" t="s">
        <v>196</v>
      </c>
      <c r="E643" s="13"/>
      <c r="F643" s="198" t="s">
        <v>1434</v>
      </c>
      <c r="G643" s="13"/>
      <c r="H643" s="199">
        <v>112.209</v>
      </c>
      <c r="I643" s="200"/>
      <c r="J643" s="13"/>
      <c r="K643" s="13"/>
      <c r="L643" s="195"/>
      <c r="M643" s="201"/>
      <c r="N643" s="202"/>
      <c r="O643" s="202"/>
      <c r="P643" s="202"/>
      <c r="Q643" s="202"/>
      <c r="R643" s="202"/>
      <c r="S643" s="202"/>
      <c r="T643" s="20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97" t="s">
        <v>196</v>
      </c>
      <c r="AU643" s="197" t="s">
        <v>85</v>
      </c>
      <c r="AV643" s="13" t="s">
        <v>85</v>
      </c>
      <c r="AW643" s="13" t="s">
        <v>3</v>
      </c>
      <c r="AX643" s="13" t="s">
        <v>83</v>
      </c>
      <c r="AY643" s="197" t="s">
        <v>139</v>
      </c>
    </row>
    <row r="644" s="2" customFormat="1" ht="33" customHeight="1">
      <c r="A644" s="35"/>
      <c r="B644" s="170"/>
      <c r="C644" s="171" t="s">
        <v>1435</v>
      </c>
      <c r="D644" s="171" t="s">
        <v>140</v>
      </c>
      <c r="E644" s="172" t="s">
        <v>1436</v>
      </c>
      <c r="F644" s="173" t="s">
        <v>1437</v>
      </c>
      <c r="G644" s="174" t="s">
        <v>234</v>
      </c>
      <c r="H644" s="175">
        <v>102.008</v>
      </c>
      <c r="I644" s="176"/>
      <c r="J644" s="177">
        <f>ROUND(I644*H644,2)</f>
        <v>0</v>
      </c>
      <c r="K644" s="173" t="s">
        <v>194</v>
      </c>
      <c r="L644" s="36"/>
      <c r="M644" s="178" t="s">
        <v>1</v>
      </c>
      <c r="N644" s="179" t="s">
        <v>41</v>
      </c>
      <c r="O644" s="74"/>
      <c r="P644" s="180">
        <f>O644*H644</f>
        <v>0</v>
      </c>
      <c r="Q644" s="180">
        <v>0</v>
      </c>
      <c r="R644" s="180">
        <f>Q644*H644</f>
        <v>0</v>
      </c>
      <c r="S644" s="180">
        <v>0</v>
      </c>
      <c r="T644" s="181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182" t="s">
        <v>272</v>
      </c>
      <c r="AT644" s="182" t="s">
        <v>140</v>
      </c>
      <c r="AU644" s="182" t="s">
        <v>85</v>
      </c>
      <c r="AY644" s="16" t="s">
        <v>139</v>
      </c>
      <c r="BE644" s="183">
        <f>IF(N644="základní",J644,0)</f>
        <v>0</v>
      </c>
      <c r="BF644" s="183">
        <f>IF(N644="snížená",J644,0)</f>
        <v>0</v>
      </c>
      <c r="BG644" s="183">
        <f>IF(N644="zákl. přenesená",J644,0)</f>
        <v>0</v>
      </c>
      <c r="BH644" s="183">
        <f>IF(N644="sníž. přenesená",J644,0)</f>
        <v>0</v>
      </c>
      <c r="BI644" s="183">
        <f>IF(N644="nulová",J644,0)</f>
        <v>0</v>
      </c>
      <c r="BJ644" s="16" t="s">
        <v>83</v>
      </c>
      <c r="BK644" s="183">
        <f>ROUND(I644*H644,2)</f>
        <v>0</v>
      </c>
      <c r="BL644" s="16" t="s">
        <v>272</v>
      </c>
      <c r="BM644" s="182" t="s">
        <v>1438</v>
      </c>
    </row>
    <row r="645" s="2" customFormat="1" ht="24.15" customHeight="1">
      <c r="A645" s="35"/>
      <c r="B645" s="170"/>
      <c r="C645" s="171" t="s">
        <v>1439</v>
      </c>
      <c r="D645" s="171" t="s">
        <v>140</v>
      </c>
      <c r="E645" s="172" t="s">
        <v>1440</v>
      </c>
      <c r="F645" s="173" t="s">
        <v>1441</v>
      </c>
      <c r="G645" s="174" t="s">
        <v>329</v>
      </c>
      <c r="H645" s="175">
        <v>45.140000000000001</v>
      </c>
      <c r="I645" s="176"/>
      <c r="J645" s="177">
        <f>ROUND(I645*H645,2)</f>
        <v>0</v>
      </c>
      <c r="K645" s="173" t="s">
        <v>194</v>
      </c>
      <c r="L645" s="36"/>
      <c r="M645" s="178" t="s">
        <v>1</v>
      </c>
      <c r="N645" s="179" t="s">
        <v>41</v>
      </c>
      <c r="O645" s="74"/>
      <c r="P645" s="180">
        <f>O645*H645</f>
        <v>0</v>
      </c>
      <c r="Q645" s="180">
        <v>0.00018000000000000001</v>
      </c>
      <c r="R645" s="180">
        <f>Q645*H645</f>
        <v>0.0081252000000000008</v>
      </c>
      <c r="S645" s="180">
        <v>0</v>
      </c>
      <c r="T645" s="181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182" t="s">
        <v>272</v>
      </c>
      <c r="AT645" s="182" t="s">
        <v>140</v>
      </c>
      <c r="AU645" s="182" t="s">
        <v>85</v>
      </c>
      <c r="AY645" s="16" t="s">
        <v>139</v>
      </c>
      <c r="BE645" s="183">
        <f>IF(N645="základní",J645,0)</f>
        <v>0</v>
      </c>
      <c r="BF645" s="183">
        <f>IF(N645="snížená",J645,0)</f>
        <v>0</v>
      </c>
      <c r="BG645" s="183">
        <f>IF(N645="zákl. přenesená",J645,0)</f>
        <v>0</v>
      </c>
      <c r="BH645" s="183">
        <f>IF(N645="sníž. přenesená",J645,0)</f>
        <v>0</v>
      </c>
      <c r="BI645" s="183">
        <f>IF(N645="nulová",J645,0)</f>
        <v>0</v>
      </c>
      <c r="BJ645" s="16" t="s">
        <v>83</v>
      </c>
      <c r="BK645" s="183">
        <f>ROUND(I645*H645,2)</f>
        <v>0</v>
      </c>
      <c r="BL645" s="16" t="s">
        <v>272</v>
      </c>
      <c r="BM645" s="182" t="s">
        <v>1442</v>
      </c>
    </row>
    <row r="646" s="13" customFormat="1">
      <c r="A646" s="13"/>
      <c r="B646" s="195"/>
      <c r="C646" s="13"/>
      <c r="D646" s="196" t="s">
        <v>196</v>
      </c>
      <c r="E646" s="197" t="s">
        <v>1</v>
      </c>
      <c r="F646" s="198" t="s">
        <v>1443</v>
      </c>
      <c r="G646" s="13"/>
      <c r="H646" s="199">
        <v>7.7599999999999998</v>
      </c>
      <c r="I646" s="200"/>
      <c r="J646" s="13"/>
      <c r="K646" s="13"/>
      <c r="L646" s="195"/>
      <c r="M646" s="201"/>
      <c r="N646" s="202"/>
      <c r="O646" s="202"/>
      <c r="P646" s="202"/>
      <c r="Q646" s="202"/>
      <c r="R646" s="202"/>
      <c r="S646" s="202"/>
      <c r="T646" s="20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97" t="s">
        <v>196</v>
      </c>
      <c r="AU646" s="197" t="s">
        <v>85</v>
      </c>
      <c r="AV646" s="13" t="s">
        <v>85</v>
      </c>
      <c r="AW646" s="13" t="s">
        <v>32</v>
      </c>
      <c r="AX646" s="13" t="s">
        <v>76</v>
      </c>
      <c r="AY646" s="197" t="s">
        <v>139</v>
      </c>
    </row>
    <row r="647" s="13" customFormat="1">
      <c r="A647" s="13"/>
      <c r="B647" s="195"/>
      <c r="C647" s="13"/>
      <c r="D647" s="196" t="s">
        <v>196</v>
      </c>
      <c r="E647" s="197" t="s">
        <v>1</v>
      </c>
      <c r="F647" s="198" t="s">
        <v>1444</v>
      </c>
      <c r="G647" s="13"/>
      <c r="H647" s="199">
        <v>5.5800000000000001</v>
      </c>
      <c r="I647" s="200"/>
      <c r="J647" s="13"/>
      <c r="K647" s="13"/>
      <c r="L647" s="195"/>
      <c r="M647" s="201"/>
      <c r="N647" s="202"/>
      <c r="O647" s="202"/>
      <c r="P647" s="202"/>
      <c r="Q647" s="202"/>
      <c r="R647" s="202"/>
      <c r="S647" s="202"/>
      <c r="T647" s="20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197" t="s">
        <v>196</v>
      </c>
      <c r="AU647" s="197" t="s">
        <v>85</v>
      </c>
      <c r="AV647" s="13" t="s">
        <v>85</v>
      </c>
      <c r="AW647" s="13" t="s">
        <v>32</v>
      </c>
      <c r="AX647" s="13" t="s">
        <v>76</v>
      </c>
      <c r="AY647" s="197" t="s">
        <v>139</v>
      </c>
    </row>
    <row r="648" s="13" customFormat="1">
      <c r="A648" s="13"/>
      <c r="B648" s="195"/>
      <c r="C648" s="13"/>
      <c r="D648" s="196" t="s">
        <v>196</v>
      </c>
      <c r="E648" s="197" t="s">
        <v>1</v>
      </c>
      <c r="F648" s="198" t="s">
        <v>1445</v>
      </c>
      <c r="G648" s="13"/>
      <c r="H648" s="199">
        <v>-0.59999999999999998</v>
      </c>
      <c r="I648" s="200"/>
      <c r="J648" s="13"/>
      <c r="K648" s="13"/>
      <c r="L648" s="195"/>
      <c r="M648" s="201"/>
      <c r="N648" s="202"/>
      <c r="O648" s="202"/>
      <c r="P648" s="202"/>
      <c r="Q648" s="202"/>
      <c r="R648" s="202"/>
      <c r="S648" s="202"/>
      <c r="T648" s="20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97" t="s">
        <v>196</v>
      </c>
      <c r="AU648" s="197" t="s">
        <v>85</v>
      </c>
      <c r="AV648" s="13" t="s">
        <v>85</v>
      </c>
      <c r="AW648" s="13" t="s">
        <v>32</v>
      </c>
      <c r="AX648" s="13" t="s">
        <v>76</v>
      </c>
      <c r="AY648" s="197" t="s">
        <v>139</v>
      </c>
    </row>
    <row r="649" s="13" customFormat="1">
      <c r="A649" s="13"/>
      <c r="B649" s="195"/>
      <c r="C649" s="13"/>
      <c r="D649" s="196" t="s">
        <v>196</v>
      </c>
      <c r="E649" s="197" t="s">
        <v>1</v>
      </c>
      <c r="F649" s="198" t="s">
        <v>1446</v>
      </c>
      <c r="G649" s="13"/>
      <c r="H649" s="199">
        <v>5.2400000000000002</v>
      </c>
      <c r="I649" s="200"/>
      <c r="J649" s="13"/>
      <c r="K649" s="13"/>
      <c r="L649" s="195"/>
      <c r="M649" s="201"/>
      <c r="N649" s="202"/>
      <c r="O649" s="202"/>
      <c r="P649" s="202"/>
      <c r="Q649" s="202"/>
      <c r="R649" s="202"/>
      <c r="S649" s="202"/>
      <c r="T649" s="20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97" t="s">
        <v>196</v>
      </c>
      <c r="AU649" s="197" t="s">
        <v>85</v>
      </c>
      <c r="AV649" s="13" t="s">
        <v>85</v>
      </c>
      <c r="AW649" s="13" t="s">
        <v>32</v>
      </c>
      <c r="AX649" s="13" t="s">
        <v>76</v>
      </c>
      <c r="AY649" s="197" t="s">
        <v>139</v>
      </c>
    </row>
    <row r="650" s="13" customFormat="1">
      <c r="A650" s="13"/>
      <c r="B650" s="195"/>
      <c r="C650" s="13"/>
      <c r="D650" s="196" t="s">
        <v>196</v>
      </c>
      <c r="E650" s="197" t="s">
        <v>1</v>
      </c>
      <c r="F650" s="198" t="s">
        <v>1445</v>
      </c>
      <c r="G650" s="13"/>
      <c r="H650" s="199">
        <v>-0.59999999999999998</v>
      </c>
      <c r="I650" s="200"/>
      <c r="J650" s="13"/>
      <c r="K650" s="13"/>
      <c r="L650" s="195"/>
      <c r="M650" s="201"/>
      <c r="N650" s="202"/>
      <c r="O650" s="202"/>
      <c r="P650" s="202"/>
      <c r="Q650" s="202"/>
      <c r="R650" s="202"/>
      <c r="S650" s="202"/>
      <c r="T650" s="20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97" t="s">
        <v>196</v>
      </c>
      <c r="AU650" s="197" t="s">
        <v>85</v>
      </c>
      <c r="AV650" s="13" t="s">
        <v>85</v>
      </c>
      <c r="AW650" s="13" t="s">
        <v>32</v>
      </c>
      <c r="AX650" s="13" t="s">
        <v>76</v>
      </c>
      <c r="AY650" s="197" t="s">
        <v>139</v>
      </c>
    </row>
    <row r="651" s="13" customFormat="1">
      <c r="A651" s="13"/>
      <c r="B651" s="195"/>
      <c r="C651" s="13"/>
      <c r="D651" s="196" t="s">
        <v>196</v>
      </c>
      <c r="E651" s="197" t="s">
        <v>1</v>
      </c>
      <c r="F651" s="198" t="s">
        <v>1447</v>
      </c>
      <c r="G651" s="13"/>
      <c r="H651" s="199">
        <v>8.0800000000000001</v>
      </c>
      <c r="I651" s="200"/>
      <c r="J651" s="13"/>
      <c r="K651" s="13"/>
      <c r="L651" s="195"/>
      <c r="M651" s="201"/>
      <c r="N651" s="202"/>
      <c r="O651" s="202"/>
      <c r="P651" s="202"/>
      <c r="Q651" s="202"/>
      <c r="R651" s="202"/>
      <c r="S651" s="202"/>
      <c r="T651" s="20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97" t="s">
        <v>196</v>
      </c>
      <c r="AU651" s="197" t="s">
        <v>85</v>
      </c>
      <c r="AV651" s="13" t="s">
        <v>85</v>
      </c>
      <c r="AW651" s="13" t="s">
        <v>32</v>
      </c>
      <c r="AX651" s="13" t="s">
        <v>76</v>
      </c>
      <c r="AY651" s="197" t="s">
        <v>139</v>
      </c>
    </row>
    <row r="652" s="13" customFormat="1">
      <c r="A652" s="13"/>
      <c r="B652" s="195"/>
      <c r="C652" s="13"/>
      <c r="D652" s="196" t="s">
        <v>196</v>
      </c>
      <c r="E652" s="197" t="s">
        <v>1</v>
      </c>
      <c r="F652" s="198" t="s">
        <v>1448</v>
      </c>
      <c r="G652" s="13"/>
      <c r="H652" s="199">
        <v>7.8200000000000003</v>
      </c>
      <c r="I652" s="200"/>
      <c r="J652" s="13"/>
      <c r="K652" s="13"/>
      <c r="L652" s="195"/>
      <c r="M652" s="201"/>
      <c r="N652" s="202"/>
      <c r="O652" s="202"/>
      <c r="P652" s="202"/>
      <c r="Q652" s="202"/>
      <c r="R652" s="202"/>
      <c r="S652" s="202"/>
      <c r="T652" s="20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97" t="s">
        <v>196</v>
      </c>
      <c r="AU652" s="197" t="s">
        <v>85</v>
      </c>
      <c r="AV652" s="13" t="s">
        <v>85</v>
      </c>
      <c r="AW652" s="13" t="s">
        <v>32</v>
      </c>
      <c r="AX652" s="13" t="s">
        <v>76</v>
      </c>
      <c r="AY652" s="197" t="s">
        <v>139</v>
      </c>
    </row>
    <row r="653" s="13" customFormat="1">
      <c r="A653" s="13"/>
      <c r="B653" s="195"/>
      <c r="C653" s="13"/>
      <c r="D653" s="196" t="s">
        <v>196</v>
      </c>
      <c r="E653" s="197" t="s">
        <v>1</v>
      </c>
      <c r="F653" s="198" t="s">
        <v>1449</v>
      </c>
      <c r="G653" s="13"/>
      <c r="H653" s="199">
        <v>6.0999999999999996</v>
      </c>
      <c r="I653" s="200"/>
      <c r="J653" s="13"/>
      <c r="K653" s="13"/>
      <c r="L653" s="195"/>
      <c r="M653" s="201"/>
      <c r="N653" s="202"/>
      <c r="O653" s="202"/>
      <c r="P653" s="202"/>
      <c r="Q653" s="202"/>
      <c r="R653" s="202"/>
      <c r="S653" s="202"/>
      <c r="T653" s="20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97" t="s">
        <v>196</v>
      </c>
      <c r="AU653" s="197" t="s">
        <v>85</v>
      </c>
      <c r="AV653" s="13" t="s">
        <v>85</v>
      </c>
      <c r="AW653" s="13" t="s">
        <v>32</v>
      </c>
      <c r="AX653" s="13" t="s">
        <v>76</v>
      </c>
      <c r="AY653" s="197" t="s">
        <v>139</v>
      </c>
    </row>
    <row r="654" s="13" customFormat="1">
      <c r="A654" s="13"/>
      <c r="B654" s="195"/>
      <c r="C654" s="13"/>
      <c r="D654" s="196" t="s">
        <v>196</v>
      </c>
      <c r="E654" s="197" t="s">
        <v>1</v>
      </c>
      <c r="F654" s="198" t="s">
        <v>1450</v>
      </c>
      <c r="G654" s="13"/>
      <c r="H654" s="199">
        <v>5.7599999999999998</v>
      </c>
      <c r="I654" s="200"/>
      <c r="J654" s="13"/>
      <c r="K654" s="13"/>
      <c r="L654" s="195"/>
      <c r="M654" s="201"/>
      <c r="N654" s="202"/>
      <c r="O654" s="202"/>
      <c r="P654" s="202"/>
      <c r="Q654" s="202"/>
      <c r="R654" s="202"/>
      <c r="S654" s="202"/>
      <c r="T654" s="20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97" t="s">
        <v>196</v>
      </c>
      <c r="AU654" s="197" t="s">
        <v>85</v>
      </c>
      <c r="AV654" s="13" t="s">
        <v>85</v>
      </c>
      <c r="AW654" s="13" t="s">
        <v>32</v>
      </c>
      <c r="AX654" s="13" t="s">
        <v>76</v>
      </c>
      <c r="AY654" s="197" t="s">
        <v>139</v>
      </c>
    </row>
    <row r="655" s="2" customFormat="1" ht="16.5" customHeight="1">
      <c r="A655" s="35"/>
      <c r="B655" s="170"/>
      <c r="C655" s="204" t="s">
        <v>1451</v>
      </c>
      <c r="D655" s="204" t="s">
        <v>384</v>
      </c>
      <c r="E655" s="205" t="s">
        <v>1452</v>
      </c>
      <c r="F655" s="206" t="s">
        <v>1453</v>
      </c>
      <c r="G655" s="207" t="s">
        <v>329</v>
      </c>
      <c r="H655" s="208">
        <v>47.396999999999998</v>
      </c>
      <c r="I655" s="209"/>
      <c r="J655" s="210">
        <f>ROUND(I655*H655,2)</f>
        <v>0</v>
      </c>
      <c r="K655" s="206" t="s">
        <v>194</v>
      </c>
      <c r="L655" s="211"/>
      <c r="M655" s="212" t="s">
        <v>1</v>
      </c>
      <c r="N655" s="213" t="s">
        <v>41</v>
      </c>
      <c r="O655" s="74"/>
      <c r="P655" s="180">
        <f>O655*H655</f>
        <v>0</v>
      </c>
      <c r="Q655" s="180">
        <v>0.00029999999999999997</v>
      </c>
      <c r="R655" s="180">
        <f>Q655*H655</f>
        <v>0.014219099999999998</v>
      </c>
      <c r="S655" s="180">
        <v>0</v>
      </c>
      <c r="T655" s="181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182" t="s">
        <v>359</v>
      </c>
      <c r="AT655" s="182" t="s">
        <v>384</v>
      </c>
      <c r="AU655" s="182" t="s">
        <v>85</v>
      </c>
      <c r="AY655" s="16" t="s">
        <v>139</v>
      </c>
      <c r="BE655" s="183">
        <f>IF(N655="základní",J655,0)</f>
        <v>0</v>
      </c>
      <c r="BF655" s="183">
        <f>IF(N655="snížená",J655,0)</f>
        <v>0</v>
      </c>
      <c r="BG655" s="183">
        <f>IF(N655="zákl. přenesená",J655,0)</f>
        <v>0</v>
      </c>
      <c r="BH655" s="183">
        <f>IF(N655="sníž. přenesená",J655,0)</f>
        <v>0</v>
      </c>
      <c r="BI655" s="183">
        <f>IF(N655="nulová",J655,0)</f>
        <v>0</v>
      </c>
      <c r="BJ655" s="16" t="s">
        <v>83</v>
      </c>
      <c r="BK655" s="183">
        <f>ROUND(I655*H655,2)</f>
        <v>0</v>
      </c>
      <c r="BL655" s="16" t="s">
        <v>272</v>
      </c>
      <c r="BM655" s="182" t="s">
        <v>1454</v>
      </c>
    </row>
    <row r="656" s="13" customFormat="1">
      <c r="A656" s="13"/>
      <c r="B656" s="195"/>
      <c r="C656" s="13"/>
      <c r="D656" s="196" t="s">
        <v>196</v>
      </c>
      <c r="E656" s="13"/>
      <c r="F656" s="198" t="s">
        <v>1455</v>
      </c>
      <c r="G656" s="13"/>
      <c r="H656" s="199">
        <v>47.396999999999998</v>
      </c>
      <c r="I656" s="200"/>
      <c r="J656" s="13"/>
      <c r="K656" s="13"/>
      <c r="L656" s="195"/>
      <c r="M656" s="201"/>
      <c r="N656" s="202"/>
      <c r="O656" s="202"/>
      <c r="P656" s="202"/>
      <c r="Q656" s="202"/>
      <c r="R656" s="202"/>
      <c r="S656" s="202"/>
      <c r="T656" s="20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197" t="s">
        <v>196</v>
      </c>
      <c r="AU656" s="197" t="s">
        <v>85</v>
      </c>
      <c r="AV656" s="13" t="s">
        <v>85</v>
      </c>
      <c r="AW656" s="13" t="s">
        <v>3</v>
      </c>
      <c r="AX656" s="13" t="s">
        <v>83</v>
      </c>
      <c r="AY656" s="197" t="s">
        <v>139</v>
      </c>
    </row>
    <row r="657" s="2" customFormat="1" ht="24.15" customHeight="1">
      <c r="A657" s="35"/>
      <c r="B657" s="170"/>
      <c r="C657" s="171" t="s">
        <v>1456</v>
      </c>
      <c r="D657" s="171" t="s">
        <v>140</v>
      </c>
      <c r="E657" s="172" t="s">
        <v>1457</v>
      </c>
      <c r="F657" s="173" t="s">
        <v>1458</v>
      </c>
      <c r="G657" s="174" t="s">
        <v>420</v>
      </c>
      <c r="H657" s="214"/>
      <c r="I657" s="176"/>
      <c r="J657" s="177">
        <f>ROUND(I657*H657,2)</f>
        <v>0</v>
      </c>
      <c r="K657" s="173" t="s">
        <v>194</v>
      </c>
      <c r="L657" s="36"/>
      <c r="M657" s="178" t="s">
        <v>1</v>
      </c>
      <c r="N657" s="179" t="s">
        <v>41</v>
      </c>
      <c r="O657" s="74"/>
      <c r="P657" s="180">
        <f>O657*H657</f>
        <v>0</v>
      </c>
      <c r="Q657" s="180">
        <v>0</v>
      </c>
      <c r="R657" s="180">
        <f>Q657*H657</f>
        <v>0</v>
      </c>
      <c r="S657" s="180">
        <v>0</v>
      </c>
      <c r="T657" s="181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182" t="s">
        <v>272</v>
      </c>
      <c r="AT657" s="182" t="s">
        <v>140</v>
      </c>
      <c r="AU657" s="182" t="s">
        <v>85</v>
      </c>
      <c r="AY657" s="16" t="s">
        <v>139</v>
      </c>
      <c r="BE657" s="183">
        <f>IF(N657="základní",J657,0)</f>
        <v>0</v>
      </c>
      <c r="BF657" s="183">
        <f>IF(N657="snížená",J657,0)</f>
        <v>0</v>
      </c>
      <c r="BG657" s="183">
        <f>IF(N657="zákl. přenesená",J657,0)</f>
        <v>0</v>
      </c>
      <c r="BH657" s="183">
        <f>IF(N657="sníž. přenesená",J657,0)</f>
        <v>0</v>
      </c>
      <c r="BI657" s="183">
        <f>IF(N657="nulová",J657,0)</f>
        <v>0</v>
      </c>
      <c r="BJ657" s="16" t="s">
        <v>83</v>
      </c>
      <c r="BK657" s="183">
        <f>ROUND(I657*H657,2)</f>
        <v>0</v>
      </c>
      <c r="BL657" s="16" t="s">
        <v>272</v>
      </c>
      <c r="BM657" s="182" t="s">
        <v>1459</v>
      </c>
    </row>
    <row r="658" s="11" customFormat="1" ht="22.8" customHeight="1">
      <c r="A658" s="11"/>
      <c r="B658" s="159"/>
      <c r="C658" s="11"/>
      <c r="D658" s="160" t="s">
        <v>75</v>
      </c>
      <c r="E658" s="193" t="s">
        <v>579</v>
      </c>
      <c r="F658" s="193" t="s">
        <v>580</v>
      </c>
      <c r="G658" s="11"/>
      <c r="H658" s="11"/>
      <c r="I658" s="162"/>
      <c r="J658" s="194">
        <f>BK658</f>
        <v>0</v>
      </c>
      <c r="K658" s="11"/>
      <c r="L658" s="159"/>
      <c r="M658" s="164"/>
      <c r="N658" s="165"/>
      <c r="O658" s="165"/>
      <c r="P658" s="166">
        <f>SUM(P659:P682)</f>
        <v>0</v>
      </c>
      <c r="Q658" s="165"/>
      <c r="R658" s="166">
        <f>SUM(R659:R682)</f>
        <v>0.13616847999999998</v>
      </c>
      <c r="S658" s="165"/>
      <c r="T658" s="167">
        <f>SUM(T659:T682)</f>
        <v>0</v>
      </c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  <c r="AE658" s="11"/>
      <c r="AR658" s="160" t="s">
        <v>85</v>
      </c>
      <c r="AT658" s="168" t="s">
        <v>75</v>
      </c>
      <c r="AU658" s="168" t="s">
        <v>83</v>
      </c>
      <c r="AY658" s="160" t="s">
        <v>139</v>
      </c>
      <c r="BK658" s="169">
        <f>SUM(BK659:BK682)</f>
        <v>0</v>
      </c>
    </row>
    <row r="659" s="2" customFormat="1" ht="16.5" customHeight="1">
      <c r="A659" s="35"/>
      <c r="B659" s="170"/>
      <c r="C659" s="171" t="s">
        <v>1460</v>
      </c>
      <c r="D659" s="171" t="s">
        <v>140</v>
      </c>
      <c r="E659" s="172" t="s">
        <v>1461</v>
      </c>
      <c r="F659" s="173" t="s">
        <v>1462</v>
      </c>
      <c r="G659" s="174" t="s">
        <v>234</v>
      </c>
      <c r="H659" s="175">
        <v>10.08</v>
      </c>
      <c r="I659" s="176"/>
      <c r="J659" s="177">
        <f>ROUND(I659*H659,2)</f>
        <v>0</v>
      </c>
      <c r="K659" s="173" t="s">
        <v>194</v>
      </c>
      <c r="L659" s="36"/>
      <c r="M659" s="178" t="s">
        <v>1</v>
      </c>
      <c r="N659" s="179" t="s">
        <v>41</v>
      </c>
      <c r="O659" s="74"/>
      <c r="P659" s="180">
        <f>O659*H659</f>
        <v>0</v>
      </c>
      <c r="Q659" s="180">
        <v>0</v>
      </c>
      <c r="R659" s="180">
        <f>Q659*H659</f>
        <v>0</v>
      </c>
      <c r="S659" s="180">
        <v>0</v>
      </c>
      <c r="T659" s="181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182" t="s">
        <v>272</v>
      </c>
      <c r="AT659" s="182" t="s">
        <v>140</v>
      </c>
      <c r="AU659" s="182" t="s">
        <v>85</v>
      </c>
      <c r="AY659" s="16" t="s">
        <v>139</v>
      </c>
      <c r="BE659" s="183">
        <f>IF(N659="základní",J659,0)</f>
        <v>0</v>
      </c>
      <c r="BF659" s="183">
        <f>IF(N659="snížená",J659,0)</f>
        <v>0</v>
      </c>
      <c r="BG659" s="183">
        <f>IF(N659="zákl. přenesená",J659,0)</f>
        <v>0</v>
      </c>
      <c r="BH659" s="183">
        <f>IF(N659="sníž. přenesená",J659,0)</f>
        <v>0</v>
      </c>
      <c r="BI659" s="183">
        <f>IF(N659="nulová",J659,0)</f>
        <v>0</v>
      </c>
      <c r="BJ659" s="16" t="s">
        <v>83</v>
      </c>
      <c r="BK659" s="183">
        <f>ROUND(I659*H659,2)</f>
        <v>0</v>
      </c>
      <c r="BL659" s="16" t="s">
        <v>272</v>
      </c>
      <c r="BM659" s="182" t="s">
        <v>1463</v>
      </c>
    </row>
    <row r="660" s="13" customFormat="1">
      <c r="A660" s="13"/>
      <c r="B660" s="195"/>
      <c r="C660" s="13"/>
      <c r="D660" s="196" t="s">
        <v>196</v>
      </c>
      <c r="E660" s="197" t="s">
        <v>1</v>
      </c>
      <c r="F660" s="198" t="s">
        <v>1464</v>
      </c>
      <c r="G660" s="13"/>
      <c r="H660" s="199">
        <v>1.44</v>
      </c>
      <c r="I660" s="200"/>
      <c r="J660" s="13"/>
      <c r="K660" s="13"/>
      <c r="L660" s="195"/>
      <c r="M660" s="201"/>
      <c r="N660" s="202"/>
      <c r="O660" s="202"/>
      <c r="P660" s="202"/>
      <c r="Q660" s="202"/>
      <c r="R660" s="202"/>
      <c r="S660" s="202"/>
      <c r="T660" s="20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97" t="s">
        <v>196</v>
      </c>
      <c r="AU660" s="197" t="s">
        <v>85</v>
      </c>
      <c r="AV660" s="13" t="s">
        <v>85</v>
      </c>
      <c r="AW660" s="13" t="s">
        <v>32</v>
      </c>
      <c r="AX660" s="13" t="s">
        <v>76</v>
      </c>
      <c r="AY660" s="197" t="s">
        <v>139</v>
      </c>
    </row>
    <row r="661" s="13" customFormat="1">
      <c r="A661" s="13"/>
      <c r="B661" s="195"/>
      <c r="C661" s="13"/>
      <c r="D661" s="196" t="s">
        <v>196</v>
      </c>
      <c r="E661" s="197" t="s">
        <v>1</v>
      </c>
      <c r="F661" s="198" t="s">
        <v>1465</v>
      </c>
      <c r="G661" s="13"/>
      <c r="H661" s="199">
        <v>2.8799999999999999</v>
      </c>
      <c r="I661" s="200"/>
      <c r="J661" s="13"/>
      <c r="K661" s="13"/>
      <c r="L661" s="195"/>
      <c r="M661" s="201"/>
      <c r="N661" s="202"/>
      <c r="O661" s="202"/>
      <c r="P661" s="202"/>
      <c r="Q661" s="202"/>
      <c r="R661" s="202"/>
      <c r="S661" s="202"/>
      <c r="T661" s="20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97" t="s">
        <v>196</v>
      </c>
      <c r="AU661" s="197" t="s">
        <v>85</v>
      </c>
      <c r="AV661" s="13" t="s">
        <v>85</v>
      </c>
      <c r="AW661" s="13" t="s">
        <v>32</v>
      </c>
      <c r="AX661" s="13" t="s">
        <v>76</v>
      </c>
      <c r="AY661" s="197" t="s">
        <v>139</v>
      </c>
    </row>
    <row r="662" s="13" customFormat="1">
      <c r="A662" s="13"/>
      <c r="B662" s="195"/>
      <c r="C662" s="13"/>
      <c r="D662" s="196" t="s">
        <v>196</v>
      </c>
      <c r="E662" s="197" t="s">
        <v>1</v>
      </c>
      <c r="F662" s="198" t="s">
        <v>1466</v>
      </c>
      <c r="G662" s="13"/>
      <c r="H662" s="199">
        <v>2.9100000000000001</v>
      </c>
      <c r="I662" s="200"/>
      <c r="J662" s="13"/>
      <c r="K662" s="13"/>
      <c r="L662" s="195"/>
      <c r="M662" s="201"/>
      <c r="N662" s="202"/>
      <c r="O662" s="202"/>
      <c r="P662" s="202"/>
      <c r="Q662" s="202"/>
      <c r="R662" s="202"/>
      <c r="S662" s="202"/>
      <c r="T662" s="20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97" t="s">
        <v>196</v>
      </c>
      <c r="AU662" s="197" t="s">
        <v>85</v>
      </c>
      <c r="AV662" s="13" t="s">
        <v>85</v>
      </c>
      <c r="AW662" s="13" t="s">
        <v>32</v>
      </c>
      <c r="AX662" s="13" t="s">
        <v>76</v>
      </c>
      <c r="AY662" s="197" t="s">
        <v>139</v>
      </c>
    </row>
    <row r="663" s="13" customFormat="1">
      <c r="A663" s="13"/>
      <c r="B663" s="195"/>
      <c r="C663" s="13"/>
      <c r="D663" s="196" t="s">
        <v>196</v>
      </c>
      <c r="E663" s="197" t="s">
        <v>1</v>
      </c>
      <c r="F663" s="198" t="s">
        <v>1467</v>
      </c>
      <c r="G663" s="13"/>
      <c r="H663" s="199">
        <v>2.8500000000000001</v>
      </c>
      <c r="I663" s="200"/>
      <c r="J663" s="13"/>
      <c r="K663" s="13"/>
      <c r="L663" s="195"/>
      <c r="M663" s="201"/>
      <c r="N663" s="202"/>
      <c r="O663" s="202"/>
      <c r="P663" s="202"/>
      <c r="Q663" s="202"/>
      <c r="R663" s="202"/>
      <c r="S663" s="202"/>
      <c r="T663" s="20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97" t="s">
        <v>196</v>
      </c>
      <c r="AU663" s="197" t="s">
        <v>85</v>
      </c>
      <c r="AV663" s="13" t="s">
        <v>85</v>
      </c>
      <c r="AW663" s="13" t="s">
        <v>32</v>
      </c>
      <c r="AX663" s="13" t="s">
        <v>76</v>
      </c>
      <c r="AY663" s="197" t="s">
        <v>139</v>
      </c>
    </row>
    <row r="664" s="2" customFormat="1" ht="24.15" customHeight="1">
      <c r="A664" s="35"/>
      <c r="B664" s="170"/>
      <c r="C664" s="171" t="s">
        <v>1468</v>
      </c>
      <c r="D664" s="171" t="s">
        <v>140</v>
      </c>
      <c r="E664" s="172" t="s">
        <v>1469</v>
      </c>
      <c r="F664" s="173" t="s">
        <v>1470</v>
      </c>
      <c r="G664" s="174" t="s">
        <v>234</v>
      </c>
      <c r="H664" s="175">
        <v>10.08</v>
      </c>
      <c r="I664" s="176"/>
      <c r="J664" s="177">
        <f>ROUND(I664*H664,2)</f>
        <v>0</v>
      </c>
      <c r="K664" s="173" t="s">
        <v>194</v>
      </c>
      <c r="L664" s="36"/>
      <c r="M664" s="178" t="s">
        <v>1</v>
      </c>
      <c r="N664" s="179" t="s">
        <v>41</v>
      </c>
      <c r="O664" s="74"/>
      <c r="P664" s="180">
        <f>O664*H664</f>
        <v>0</v>
      </c>
      <c r="Q664" s="180">
        <v>0.00017000000000000001</v>
      </c>
      <c r="R664" s="180">
        <f>Q664*H664</f>
        <v>0.0017136000000000002</v>
      </c>
      <c r="S664" s="180">
        <v>0</v>
      </c>
      <c r="T664" s="181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182" t="s">
        <v>272</v>
      </c>
      <c r="AT664" s="182" t="s">
        <v>140</v>
      </c>
      <c r="AU664" s="182" t="s">
        <v>85</v>
      </c>
      <c r="AY664" s="16" t="s">
        <v>139</v>
      </c>
      <c r="BE664" s="183">
        <f>IF(N664="základní",J664,0)</f>
        <v>0</v>
      </c>
      <c r="BF664" s="183">
        <f>IF(N664="snížená",J664,0)</f>
        <v>0</v>
      </c>
      <c r="BG664" s="183">
        <f>IF(N664="zákl. přenesená",J664,0)</f>
        <v>0</v>
      </c>
      <c r="BH664" s="183">
        <f>IF(N664="sníž. přenesená",J664,0)</f>
        <v>0</v>
      </c>
      <c r="BI664" s="183">
        <f>IF(N664="nulová",J664,0)</f>
        <v>0</v>
      </c>
      <c r="BJ664" s="16" t="s">
        <v>83</v>
      </c>
      <c r="BK664" s="183">
        <f>ROUND(I664*H664,2)</f>
        <v>0</v>
      </c>
      <c r="BL664" s="16" t="s">
        <v>272</v>
      </c>
      <c r="BM664" s="182" t="s">
        <v>1471</v>
      </c>
    </row>
    <row r="665" s="2" customFormat="1" ht="24.15" customHeight="1">
      <c r="A665" s="35"/>
      <c r="B665" s="170"/>
      <c r="C665" s="171" t="s">
        <v>1472</v>
      </c>
      <c r="D665" s="171" t="s">
        <v>140</v>
      </c>
      <c r="E665" s="172" t="s">
        <v>1473</v>
      </c>
      <c r="F665" s="173" t="s">
        <v>1474</v>
      </c>
      <c r="G665" s="174" t="s">
        <v>234</v>
      </c>
      <c r="H665" s="175">
        <v>10.08</v>
      </c>
      <c r="I665" s="176"/>
      <c r="J665" s="177">
        <f>ROUND(I665*H665,2)</f>
        <v>0</v>
      </c>
      <c r="K665" s="173" t="s">
        <v>194</v>
      </c>
      <c r="L665" s="36"/>
      <c r="M665" s="178" t="s">
        <v>1</v>
      </c>
      <c r="N665" s="179" t="s">
        <v>41</v>
      </c>
      <c r="O665" s="74"/>
      <c r="P665" s="180">
        <f>O665*H665</f>
        <v>0</v>
      </c>
      <c r="Q665" s="180">
        <v>0.00017000000000000001</v>
      </c>
      <c r="R665" s="180">
        <f>Q665*H665</f>
        <v>0.0017136000000000002</v>
      </c>
      <c r="S665" s="180">
        <v>0</v>
      </c>
      <c r="T665" s="181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182" t="s">
        <v>272</v>
      </c>
      <c r="AT665" s="182" t="s">
        <v>140</v>
      </c>
      <c r="AU665" s="182" t="s">
        <v>85</v>
      </c>
      <c r="AY665" s="16" t="s">
        <v>139</v>
      </c>
      <c r="BE665" s="183">
        <f>IF(N665="základní",J665,0)</f>
        <v>0</v>
      </c>
      <c r="BF665" s="183">
        <f>IF(N665="snížená",J665,0)</f>
        <v>0</v>
      </c>
      <c r="BG665" s="183">
        <f>IF(N665="zákl. přenesená",J665,0)</f>
        <v>0</v>
      </c>
      <c r="BH665" s="183">
        <f>IF(N665="sníž. přenesená",J665,0)</f>
        <v>0</v>
      </c>
      <c r="BI665" s="183">
        <f>IF(N665="nulová",J665,0)</f>
        <v>0</v>
      </c>
      <c r="BJ665" s="16" t="s">
        <v>83</v>
      </c>
      <c r="BK665" s="183">
        <f>ROUND(I665*H665,2)</f>
        <v>0</v>
      </c>
      <c r="BL665" s="16" t="s">
        <v>272</v>
      </c>
      <c r="BM665" s="182" t="s">
        <v>1475</v>
      </c>
    </row>
    <row r="666" s="2" customFormat="1" ht="24.15" customHeight="1">
      <c r="A666" s="35"/>
      <c r="B666" s="170"/>
      <c r="C666" s="171" t="s">
        <v>1476</v>
      </c>
      <c r="D666" s="171" t="s">
        <v>140</v>
      </c>
      <c r="E666" s="172" t="s">
        <v>1477</v>
      </c>
      <c r="F666" s="173" t="s">
        <v>1478</v>
      </c>
      <c r="G666" s="174" t="s">
        <v>234</v>
      </c>
      <c r="H666" s="175">
        <v>10.08</v>
      </c>
      <c r="I666" s="176"/>
      <c r="J666" s="177">
        <f>ROUND(I666*H666,2)</f>
        <v>0</v>
      </c>
      <c r="K666" s="173" t="s">
        <v>194</v>
      </c>
      <c r="L666" s="36"/>
      <c r="M666" s="178" t="s">
        <v>1</v>
      </c>
      <c r="N666" s="179" t="s">
        <v>41</v>
      </c>
      <c r="O666" s="74"/>
      <c r="P666" s="180">
        <f>O666*H666</f>
        <v>0</v>
      </c>
      <c r="Q666" s="180">
        <v>0.00017000000000000001</v>
      </c>
      <c r="R666" s="180">
        <f>Q666*H666</f>
        <v>0.0017136000000000002</v>
      </c>
      <c r="S666" s="180">
        <v>0</v>
      </c>
      <c r="T666" s="181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182" t="s">
        <v>272</v>
      </c>
      <c r="AT666" s="182" t="s">
        <v>140</v>
      </c>
      <c r="AU666" s="182" t="s">
        <v>85</v>
      </c>
      <c r="AY666" s="16" t="s">
        <v>139</v>
      </c>
      <c r="BE666" s="183">
        <f>IF(N666="základní",J666,0)</f>
        <v>0</v>
      </c>
      <c r="BF666" s="183">
        <f>IF(N666="snížená",J666,0)</f>
        <v>0</v>
      </c>
      <c r="BG666" s="183">
        <f>IF(N666="zákl. přenesená",J666,0)</f>
        <v>0</v>
      </c>
      <c r="BH666" s="183">
        <f>IF(N666="sníž. přenesená",J666,0)</f>
        <v>0</v>
      </c>
      <c r="BI666" s="183">
        <f>IF(N666="nulová",J666,0)</f>
        <v>0</v>
      </c>
      <c r="BJ666" s="16" t="s">
        <v>83</v>
      </c>
      <c r="BK666" s="183">
        <f>ROUND(I666*H666,2)</f>
        <v>0</v>
      </c>
      <c r="BL666" s="16" t="s">
        <v>272</v>
      </c>
      <c r="BM666" s="182" t="s">
        <v>1479</v>
      </c>
    </row>
    <row r="667" s="2" customFormat="1" ht="16.5" customHeight="1">
      <c r="A667" s="35"/>
      <c r="B667" s="170"/>
      <c r="C667" s="171" t="s">
        <v>1480</v>
      </c>
      <c r="D667" s="171" t="s">
        <v>140</v>
      </c>
      <c r="E667" s="172" t="s">
        <v>1481</v>
      </c>
      <c r="F667" s="173" t="s">
        <v>1482</v>
      </c>
      <c r="G667" s="174" t="s">
        <v>234</v>
      </c>
      <c r="H667" s="175">
        <v>144.43199999999999</v>
      </c>
      <c r="I667" s="176"/>
      <c r="J667" s="177">
        <f>ROUND(I667*H667,2)</f>
        <v>0</v>
      </c>
      <c r="K667" s="173" t="s">
        <v>194</v>
      </c>
      <c r="L667" s="36"/>
      <c r="M667" s="178" t="s">
        <v>1</v>
      </c>
      <c r="N667" s="179" t="s">
        <v>41</v>
      </c>
      <c r="O667" s="74"/>
      <c r="P667" s="180">
        <f>O667*H667</f>
        <v>0</v>
      </c>
      <c r="Q667" s="180">
        <v>0</v>
      </c>
      <c r="R667" s="180">
        <f>Q667*H667</f>
        <v>0</v>
      </c>
      <c r="S667" s="180">
        <v>0</v>
      </c>
      <c r="T667" s="181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182" t="s">
        <v>272</v>
      </c>
      <c r="AT667" s="182" t="s">
        <v>140</v>
      </c>
      <c r="AU667" s="182" t="s">
        <v>85</v>
      </c>
      <c r="AY667" s="16" t="s">
        <v>139</v>
      </c>
      <c r="BE667" s="183">
        <f>IF(N667="základní",J667,0)</f>
        <v>0</v>
      </c>
      <c r="BF667" s="183">
        <f>IF(N667="snížená",J667,0)</f>
        <v>0</v>
      </c>
      <c r="BG667" s="183">
        <f>IF(N667="zákl. přenesená",J667,0)</f>
        <v>0</v>
      </c>
      <c r="BH667" s="183">
        <f>IF(N667="sníž. přenesená",J667,0)</f>
        <v>0</v>
      </c>
      <c r="BI667" s="183">
        <f>IF(N667="nulová",J667,0)</f>
        <v>0</v>
      </c>
      <c r="BJ667" s="16" t="s">
        <v>83</v>
      </c>
      <c r="BK667" s="183">
        <f>ROUND(I667*H667,2)</f>
        <v>0</v>
      </c>
      <c r="BL667" s="16" t="s">
        <v>272</v>
      </c>
      <c r="BM667" s="182" t="s">
        <v>1483</v>
      </c>
    </row>
    <row r="668" s="13" customFormat="1">
      <c r="A668" s="13"/>
      <c r="B668" s="195"/>
      <c r="C668" s="13"/>
      <c r="D668" s="196" t="s">
        <v>196</v>
      </c>
      <c r="E668" s="197" t="s">
        <v>1</v>
      </c>
      <c r="F668" s="198" t="s">
        <v>1484</v>
      </c>
      <c r="G668" s="13"/>
      <c r="H668" s="199">
        <v>70.256</v>
      </c>
      <c r="I668" s="200"/>
      <c r="J668" s="13"/>
      <c r="K668" s="13"/>
      <c r="L668" s="195"/>
      <c r="M668" s="201"/>
      <c r="N668" s="202"/>
      <c r="O668" s="202"/>
      <c r="P668" s="202"/>
      <c r="Q668" s="202"/>
      <c r="R668" s="202"/>
      <c r="S668" s="202"/>
      <c r="T668" s="20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7" t="s">
        <v>196</v>
      </c>
      <c r="AU668" s="197" t="s">
        <v>85</v>
      </c>
      <c r="AV668" s="13" t="s">
        <v>85</v>
      </c>
      <c r="AW668" s="13" t="s">
        <v>32</v>
      </c>
      <c r="AX668" s="13" t="s">
        <v>76</v>
      </c>
      <c r="AY668" s="197" t="s">
        <v>139</v>
      </c>
    </row>
    <row r="669" s="13" customFormat="1">
      <c r="A669" s="13"/>
      <c r="B669" s="195"/>
      <c r="C669" s="13"/>
      <c r="D669" s="196" t="s">
        <v>196</v>
      </c>
      <c r="E669" s="197" t="s">
        <v>1</v>
      </c>
      <c r="F669" s="198" t="s">
        <v>1485</v>
      </c>
      <c r="G669" s="13"/>
      <c r="H669" s="199">
        <v>-5.7599999999999998</v>
      </c>
      <c r="I669" s="200"/>
      <c r="J669" s="13"/>
      <c r="K669" s="13"/>
      <c r="L669" s="195"/>
      <c r="M669" s="201"/>
      <c r="N669" s="202"/>
      <c r="O669" s="202"/>
      <c r="P669" s="202"/>
      <c r="Q669" s="202"/>
      <c r="R669" s="202"/>
      <c r="S669" s="202"/>
      <c r="T669" s="20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97" t="s">
        <v>196</v>
      </c>
      <c r="AU669" s="197" t="s">
        <v>85</v>
      </c>
      <c r="AV669" s="13" t="s">
        <v>85</v>
      </c>
      <c r="AW669" s="13" t="s">
        <v>32</v>
      </c>
      <c r="AX669" s="13" t="s">
        <v>76</v>
      </c>
      <c r="AY669" s="197" t="s">
        <v>139</v>
      </c>
    </row>
    <row r="670" s="13" customFormat="1">
      <c r="A670" s="13"/>
      <c r="B670" s="195"/>
      <c r="C670" s="13"/>
      <c r="D670" s="196" t="s">
        <v>196</v>
      </c>
      <c r="E670" s="197" t="s">
        <v>1</v>
      </c>
      <c r="F670" s="198" t="s">
        <v>1486</v>
      </c>
      <c r="G670" s="13"/>
      <c r="H670" s="199">
        <v>42.079999999999998</v>
      </c>
      <c r="I670" s="200"/>
      <c r="J670" s="13"/>
      <c r="K670" s="13"/>
      <c r="L670" s="195"/>
      <c r="M670" s="201"/>
      <c r="N670" s="202"/>
      <c r="O670" s="202"/>
      <c r="P670" s="202"/>
      <c r="Q670" s="202"/>
      <c r="R670" s="202"/>
      <c r="S670" s="202"/>
      <c r="T670" s="20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97" t="s">
        <v>196</v>
      </c>
      <c r="AU670" s="197" t="s">
        <v>85</v>
      </c>
      <c r="AV670" s="13" t="s">
        <v>85</v>
      </c>
      <c r="AW670" s="13" t="s">
        <v>32</v>
      </c>
      <c r="AX670" s="13" t="s">
        <v>76</v>
      </c>
      <c r="AY670" s="197" t="s">
        <v>139</v>
      </c>
    </row>
    <row r="671" s="13" customFormat="1">
      <c r="A671" s="13"/>
      <c r="B671" s="195"/>
      <c r="C671" s="13"/>
      <c r="D671" s="196" t="s">
        <v>196</v>
      </c>
      <c r="E671" s="197" t="s">
        <v>1</v>
      </c>
      <c r="F671" s="198" t="s">
        <v>1487</v>
      </c>
      <c r="G671" s="13"/>
      <c r="H671" s="199">
        <v>-5.1200000000000001</v>
      </c>
      <c r="I671" s="200"/>
      <c r="J671" s="13"/>
      <c r="K671" s="13"/>
      <c r="L671" s="195"/>
      <c r="M671" s="201"/>
      <c r="N671" s="202"/>
      <c r="O671" s="202"/>
      <c r="P671" s="202"/>
      <c r="Q671" s="202"/>
      <c r="R671" s="202"/>
      <c r="S671" s="202"/>
      <c r="T671" s="20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97" t="s">
        <v>196</v>
      </c>
      <c r="AU671" s="197" t="s">
        <v>85</v>
      </c>
      <c r="AV671" s="13" t="s">
        <v>85</v>
      </c>
      <c r="AW671" s="13" t="s">
        <v>32</v>
      </c>
      <c r="AX671" s="13" t="s">
        <v>76</v>
      </c>
      <c r="AY671" s="197" t="s">
        <v>139</v>
      </c>
    </row>
    <row r="672" s="13" customFormat="1">
      <c r="A672" s="13"/>
      <c r="B672" s="195"/>
      <c r="C672" s="13"/>
      <c r="D672" s="196" t="s">
        <v>196</v>
      </c>
      <c r="E672" s="197" t="s">
        <v>1</v>
      </c>
      <c r="F672" s="198" t="s">
        <v>1488</v>
      </c>
      <c r="G672" s="13"/>
      <c r="H672" s="199">
        <v>-1.76</v>
      </c>
      <c r="I672" s="200"/>
      <c r="J672" s="13"/>
      <c r="K672" s="13"/>
      <c r="L672" s="195"/>
      <c r="M672" s="201"/>
      <c r="N672" s="202"/>
      <c r="O672" s="202"/>
      <c r="P672" s="202"/>
      <c r="Q672" s="202"/>
      <c r="R672" s="202"/>
      <c r="S672" s="202"/>
      <c r="T672" s="20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97" t="s">
        <v>196</v>
      </c>
      <c r="AU672" s="197" t="s">
        <v>85</v>
      </c>
      <c r="AV672" s="13" t="s">
        <v>85</v>
      </c>
      <c r="AW672" s="13" t="s">
        <v>32</v>
      </c>
      <c r="AX672" s="13" t="s">
        <v>76</v>
      </c>
      <c r="AY672" s="197" t="s">
        <v>139</v>
      </c>
    </row>
    <row r="673" s="13" customFormat="1">
      <c r="A673" s="13"/>
      <c r="B673" s="195"/>
      <c r="C673" s="13"/>
      <c r="D673" s="196" t="s">
        <v>196</v>
      </c>
      <c r="E673" s="197" t="s">
        <v>1</v>
      </c>
      <c r="F673" s="198" t="s">
        <v>1489</v>
      </c>
      <c r="G673" s="13"/>
      <c r="H673" s="199">
        <v>52.896000000000001</v>
      </c>
      <c r="I673" s="200"/>
      <c r="J673" s="13"/>
      <c r="K673" s="13"/>
      <c r="L673" s="195"/>
      <c r="M673" s="201"/>
      <c r="N673" s="202"/>
      <c r="O673" s="202"/>
      <c r="P673" s="202"/>
      <c r="Q673" s="202"/>
      <c r="R673" s="202"/>
      <c r="S673" s="202"/>
      <c r="T673" s="20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97" t="s">
        <v>196</v>
      </c>
      <c r="AU673" s="197" t="s">
        <v>85</v>
      </c>
      <c r="AV673" s="13" t="s">
        <v>85</v>
      </c>
      <c r="AW673" s="13" t="s">
        <v>32</v>
      </c>
      <c r="AX673" s="13" t="s">
        <v>76</v>
      </c>
      <c r="AY673" s="197" t="s">
        <v>139</v>
      </c>
    </row>
    <row r="674" s="13" customFormat="1">
      <c r="A674" s="13"/>
      <c r="B674" s="195"/>
      <c r="C674" s="13"/>
      <c r="D674" s="196" t="s">
        <v>196</v>
      </c>
      <c r="E674" s="197" t="s">
        <v>1</v>
      </c>
      <c r="F674" s="198" t="s">
        <v>1490</v>
      </c>
      <c r="G674" s="13"/>
      <c r="H674" s="199">
        <v>-6.4000000000000004</v>
      </c>
      <c r="I674" s="200"/>
      <c r="J674" s="13"/>
      <c r="K674" s="13"/>
      <c r="L674" s="195"/>
      <c r="M674" s="201"/>
      <c r="N674" s="202"/>
      <c r="O674" s="202"/>
      <c r="P674" s="202"/>
      <c r="Q674" s="202"/>
      <c r="R674" s="202"/>
      <c r="S674" s="202"/>
      <c r="T674" s="20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7" t="s">
        <v>196</v>
      </c>
      <c r="AU674" s="197" t="s">
        <v>85</v>
      </c>
      <c r="AV674" s="13" t="s">
        <v>85</v>
      </c>
      <c r="AW674" s="13" t="s">
        <v>32</v>
      </c>
      <c r="AX674" s="13" t="s">
        <v>76</v>
      </c>
      <c r="AY674" s="197" t="s">
        <v>139</v>
      </c>
    </row>
    <row r="675" s="13" customFormat="1">
      <c r="A675" s="13"/>
      <c r="B675" s="195"/>
      <c r="C675" s="13"/>
      <c r="D675" s="196" t="s">
        <v>196</v>
      </c>
      <c r="E675" s="197" t="s">
        <v>1</v>
      </c>
      <c r="F675" s="198" t="s">
        <v>1488</v>
      </c>
      <c r="G675" s="13"/>
      <c r="H675" s="199">
        <v>-1.76</v>
      </c>
      <c r="I675" s="200"/>
      <c r="J675" s="13"/>
      <c r="K675" s="13"/>
      <c r="L675" s="195"/>
      <c r="M675" s="201"/>
      <c r="N675" s="202"/>
      <c r="O675" s="202"/>
      <c r="P675" s="202"/>
      <c r="Q675" s="202"/>
      <c r="R675" s="202"/>
      <c r="S675" s="202"/>
      <c r="T675" s="20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97" t="s">
        <v>196</v>
      </c>
      <c r="AU675" s="197" t="s">
        <v>85</v>
      </c>
      <c r="AV675" s="13" t="s">
        <v>85</v>
      </c>
      <c r="AW675" s="13" t="s">
        <v>32</v>
      </c>
      <c r="AX675" s="13" t="s">
        <v>76</v>
      </c>
      <c r="AY675" s="197" t="s">
        <v>139</v>
      </c>
    </row>
    <row r="676" s="2" customFormat="1" ht="24.15" customHeight="1">
      <c r="A676" s="35"/>
      <c r="B676" s="170"/>
      <c r="C676" s="171" t="s">
        <v>1491</v>
      </c>
      <c r="D676" s="171" t="s">
        <v>140</v>
      </c>
      <c r="E676" s="172" t="s">
        <v>1492</v>
      </c>
      <c r="F676" s="173" t="s">
        <v>1493</v>
      </c>
      <c r="G676" s="174" t="s">
        <v>234</v>
      </c>
      <c r="H676" s="175">
        <v>20.312000000000001</v>
      </c>
      <c r="I676" s="176"/>
      <c r="J676" s="177">
        <f>ROUND(I676*H676,2)</f>
        <v>0</v>
      </c>
      <c r="K676" s="173" t="s">
        <v>194</v>
      </c>
      <c r="L676" s="36"/>
      <c r="M676" s="178" t="s">
        <v>1</v>
      </c>
      <c r="N676" s="179" t="s">
        <v>41</v>
      </c>
      <c r="O676" s="74"/>
      <c r="P676" s="180">
        <f>O676*H676</f>
        <v>0</v>
      </c>
      <c r="Q676" s="180">
        <v>8.0000000000000007E-05</v>
      </c>
      <c r="R676" s="180">
        <f>Q676*H676</f>
        <v>0.0016249600000000002</v>
      </c>
      <c r="S676" s="180">
        <v>0</v>
      </c>
      <c r="T676" s="181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182" t="s">
        <v>272</v>
      </c>
      <c r="AT676" s="182" t="s">
        <v>140</v>
      </c>
      <c r="AU676" s="182" t="s">
        <v>85</v>
      </c>
      <c r="AY676" s="16" t="s">
        <v>139</v>
      </c>
      <c r="BE676" s="183">
        <f>IF(N676="základní",J676,0)</f>
        <v>0</v>
      </c>
      <c r="BF676" s="183">
        <f>IF(N676="snížená",J676,0)</f>
        <v>0</v>
      </c>
      <c r="BG676" s="183">
        <f>IF(N676="zákl. přenesená",J676,0)</f>
        <v>0</v>
      </c>
      <c r="BH676" s="183">
        <f>IF(N676="sníž. přenesená",J676,0)</f>
        <v>0</v>
      </c>
      <c r="BI676" s="183">
        <f>IF(N676="nulová",J676,0)</f>
        <v>0</v>
      </c>
      <c r="BJ676" s="16" t="s">
        <v>83</v>
      </c>
      <c r="BK676" s="183">
        <f>ROUND(I676*H676,2)</f>
        <v>0</v>
      </c>
      <c r="BL676" s="16" t="s">
        <v>272</v>
      </c>
      <c r="BM676" s="182" t="s">
        <v>1494</v>
      </c>
    </row>
    <row r="677" s="13" customFormat="1">
      <c r="A677" s="13"/>
      <c r="B677" s="195"/>
      <c r="C677" s="13"/>
      <c r="D677" s="196" t="s">
        <v>196</v>
      </c>
      <c r="E677" s="197" t="s">
        <v>1</v>
      </c>
      <c r="F677" s="198" t="s">
        <v>1495</v>
      </c>
      <c r="G677" s="13"/>
      <c r="H677" s="199">
        <v>11.24</v>
      </c>
      <c r="I677" s="200"/>
      <c r="J677" s="13"/>
      <c r="K677" s="13"/>
      <c r="L677" s="195"/>
      <c r="M677" s="201"/>
      <c r="N677" s="202"/>
      <c r="O677" s="202"/>
      <c r="P677" s="202"/>
      <c r="Q677" s="202"/>
      <c r="R677" s="202"/>
      <c r="S677" s="202"/>
      <c r="T677" s="20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97" t="s">
        <v>196</v>
      </c>
      <c r="AU677" s="197" t="s">
        <v>85</v>
      </c>
      <c r="AV677" s="13" t="s">
        <v>85</v>
      </c>
      <c r="AW677" s="13" t="s">
        <v>32</v>
      </c>
      <c r="AX677" s="13" t="s">
        <v>76</v>
      </c>
      <c r="AY677" s="197" t="s">
        <v>139</v>
      </c>
    </row>
    <row r="678" s="13" customFormat="1">
      <c r="A678" s="13"/>
      <c r="B678" s="195"/>
      <c r="C678" s="13"/>
      <c r="D678" s="196" t="s">
        <v>196</v>
      </c>
      <c r="E678" s="197" t="s">
        <v>1</v>
      </c>
      <c r="F678" s="198" t="s">
        <v>849</v>
      </c>
      <c r="G678" s="13"/>
      <c r="H678" s="199">
        <v>11.311999999999999</v>
      </c>
      <c r="I678" s="200"/>
      <c r="J678" s="13"/>
      <c r="K678" s="13"/>
      <c r="L678" s="195"/>
      <c r="M678" s="201"/>
      <c r="N678" s="202"/>
      <c r="O678" s="202"/>
      <c r="P678" s="202"/>
      <c r="Q678" s="202"/>
      <c r="R678" s="202"/>
      <c r="S678" s="202"/>
      <c r="T678" s="20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97" t="s">
        <v>196</v>
      </c>
      <c r="AU678" s="197" t="s">
        <v>85</v>
      </c>
      <c r="AV678" s="13" t="s">
        <v>85</v>
      </c>
      <c r="AW678" s="13" t="s">
        <v>32</v>
      </c>
      <c r="AX678" s="13" t="s">
        <v>76</v>
      </c>
      <c r="AY678" s="197" t="s">
        <v>139</v>
      </c>
    </row>
    <row r="679" s="13" customFormat="1">
      <c r="A679" s="13"/>
      <c r="B679" s="195"/>
      <c r="C679" s="13"/>
      <c r="D679" s="196" t="s">
        <v>196</v>
      </c>
      <c r="E679" s="197" t="s">
        <v>1</v>
      </c>
      <c r="F679" s="198" t="s">
        <v>850</v>
      </c>
      <c r="G679" s="13"/>
      <c r="H679" s="199">
        <v>-2.2400000000000002</v>
      </c>
      <c r="I679" s="200"/>
      <c r="J679" s="13"/>
      <c r="K679" s="13"/>
      <c r="L679" s="195"/>
      <c r="M679" s="201"/>
      <c r="N679" s="202"/>
      <c r="O679" s="202"/>
      <c r="P679" s="202"/>
      <c r="Q679" s="202"/>
      <c r="R679" s="202"/>
      <c r="S679" s="202"/>
      <c r="T679" s="20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197" t="s">
        <v>196</v>
      </c>
      <c r="AU679" s="197" t="s">
        <v>85</v>
      </c>
      <c r="AV679" s="13" t="s">
        <v>85</v>
      </c>
      <c r="AW679" s="13" t="s">
        <v>32</v>
      </c>
      <c r="AX679" s="13" t="s">
        <v>76</v>
      </c>
      <c r="AY679" s="197" t="s">
        <v>139</v>
      </c>
    </row>
    <row r="680" s="2" customFormat="1" ht="24.15" customHeight="1">
      <c r="A680" s="35"/>
      <c r="B680" s="170"/>
      <c r="C680" s="171" t="s">
        <v>1496</v>
      </c>
      <c r="D680" s="171" t="s">
        <v>140</v>
      </c>
      <c r="E680" s="172" t="s">
        <v>1497</v>
      </c>
      <c r="F680" s="173" t="s">
        <v>1498</v>
      </c>
      <c r="G680" s="174" t="s">
        <v>234</v>
      </c>
      <c r="H680" s="175">
        <v>144.43199999999999</v>
      </c>
      <c r="I680" s="176"/>
      <c r="J680" s="177">
        <f>ROUND(I680*H680,2)</f>
        <v>0</v>
      </c>
      <c r="K680" s="173" t="s">
        <v>194</v>
      </c>
      <c r="L680" s="36"/>
      <c r="M680" s="178" t="s">
        <v>1</v>
      </c>
      <c r="N680" s="179" t="s">
        <v>41</v>
      </c>
      <c r="O680" s="74"/>
      <c r="P680" s="180">
        <f>O680*H680</f>
        <v>0</v>
      </c>
      <c r="Q680" s="180">
        <v>0.00010000000000000001</v>
      </c>
      <c r="R680" s="180">
        <f>Q680*H680</f>
        <v>0.0144432</v>
      </c>
      <c r="S680" s="180">
        <v>0</v>
      </c>
      <c r="T680" s="181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182" t="s">
        <v>272</v>
      </c>
      <c r="AT680" s="182" t="s">
        <v>140</v>
      </c>
      <c r="AU680" s="182" t="s">
        <v>85</v>
      </c>
      <c r="AY680" s="16" t="s">
        <v>139</v>
      </c>
      <c r="BE680" s="183">
        <f>IF(N680="základní",J680,0)</f>
        <v>0</v>
      </c>
      <c r="BF680" s="183">
        <f>IF(N680="snížená",J680,0)</f>
        <v>0</v>
      </c>
      <c r="BG680" s="183">
        <f>IF(N680="zákl. přenesená",J680,0)</f>
        <v>0</v>
      </c>
      <c r="BH680" s="183">
        <f>IF(N680="sníž. přenesená",J680,0)</f>
        <v>0</v>
      </c>
      <c r="BI680" s="183">
        <f>IF(N680="nulová",J680,0)</f>
        <v>0</v>
      </c>
      <c r="BJ680" s="16" t="s">
        <v>83</v>
      </c>
      <c r="BK680" s="183">
        <f>ROUND(I680*H680,2)</f>
        <v>0</v>
      </c>
      <c r="BL680" s="16" t="s">
        <v>272</v>
      </c>
      <c r="BM680" s="182" t="s">
        <v>1499</v>
      </c>
    </row>
    <row r="681" s="2" customFormat="1" ht="24.15" customHeight="1">
      <c r="A681" s="35"/>
      <c r="B681" s="170"/>
      <c r="C681" s="171" t="s">
        <v>1500</v>
      </c>
      <c r="D681" s="171" t="s">
        <v>140</v>
      </c>
      <c r="E681" s="172" t="s">
        <v>1501</v>
      </c>
      <c r="F681" s="173" t="s">
        <v>1502</v>
      </c>
      <c r="G681" s="174" t="s">
        <v>234</v>
      </c>
      <c r="H681" s="175">
        <v>20.312000000000001</v>
      </c>
      <c r="I681" s="176"/>
      <c r="J681" s="177">
        <f>ROUND(I681*H681,2)</f>
        <v>0</v>
      </c>
      <c r="K681" s="173" t="s">
        <v>194</v>
      </c>
      <c r="L681" s="36"/>
      <c r="M681" s="178" t="s">
        <v>1</v>
      </c>
      <c r="N681" s="179" t="s">
        <v>41</v>
      </c>
      <c r="O681" s="74"/>
      <c r="P681" s="180">
        <f>O681*H681</f>
        <v>0</v>
      </c>
      <c r="Q681" s="180">
        <v>0.00054000000000000001</v>
      </c>
      <c r="R681" s="180">
        <f>Q681*H681</f>
        <v>0.010968480000000001</v>
      </c>
      <c r="S681" s="180">
        <v>0</v>
      </c>
      <c r="T681" s="181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182" t="s">
        <v>272</v>
      </c>
      <c r="AT681" s="182" t="s">
        <v>140</v>
      </c>
      <c r="AU681" s="182" t="s">
        <v>85</v>
      </c>
      <c r="AY681" s="16" t="s">
        <v>139</v>
      </c>
      <c r="BE681" s="183">
        <f>IF(N681="základní",J681,0)</f>
        <v>0</v>
      </c>
      <c r="BF681" s="183">
        <f>IF(N681="snížená",J681,0)</f>
        <v>0</v>
      </c>
      <c r="BG681" s="183">
        <f>IF(N681="zákl. přenesená",J681,0)</f>
        <v>0</v>
      </c>
      <c r="BH681" s="183">
        <f>IF(N681="sníž. přenesená",J681,0)</f>
        <v>0</v>
      </c>
      <c r="BI681" s="183">
        <f>IF(N681="nulová",J681,0)</f>
        <v>0</v>
      </c>
      <c r="BJ681" s="16" t="s">
        <v>83</v>
      </c>
      <c r="BK681" s="183">
        <f>ROUND(I681*H681,2)</f>
        <v>0</v>
      </c>
      <c r="BL681" s="16" t="s">
        <v>272</v>
      </c>
      <c r="BM681" s="182" t="s">
        <v>1503</v>
      </c>
    </row>
    <row r="682" s="2" customFormat="1" ht="24.15" customHeight="1">
      <c r="A682" s="35"/>
      <c r="B682" s="170"/>
      <c r="C682" s="171" t="s">
        <v>1504</v>
      </c>
      <c r="D682" s="171" t="s">
        <v>140</v>
      </c>
      <c r="E682" s="172" t="s">
        <v>1505</v>
      </c>
      <c r="F682" s="173" t="s">
        <v>1506</v>
      </c>
      <c r="G682" s="174" t="s">
        <v>234</v>
      </c>
      <c r="H682" s="175">
        <v>144.43199999999999</v>
      </c>
      <c r="I682" s="176"/>
      <c r="J682" s="177">
        <f>ROUND(I682*H682,2)</f>
        <v>0</v>
      </c>
      <c r="K682" s="173" t="s">
        <v>194</v>
      </c>
      <c r="L682" s="36"/>
      <c r="M682" s="178" t="s">
        <v>1</v>
      </c>
      <c r="N682" s="179" t="s">
        <v>41</v>
      </c>
      <c r="O682" s="74"/>
      <c r="P682" s="180">
        <f>O682*H682</f>
        <v>0</v>
      </c>
      <c r="Q682" s="180">
        <v>0.00072000000000000005</v>
      </c>
      <c r="R682" s="180">
        <f>Q682*H682</f>
        <v>0.10399103999999999</v>
      </c>
      <c r="S682" s="180">
        <v>0</v>
      </c>
      <c r="T682" s="181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182" t="s">
        <v>272</v>
      </c>
      <c r="AT682" s="182" t="s">
        <v>140</v>
      </c>
      <c r="AU682" s="182" t="s">
        <v>85</v>
      </c>
      <c r="AY682" s="16" t="s">
        <v>139</v>
      </c>
      <c r="BE682" s="183">
        <f>IF(N682="základní",J682,0)</f>
        <v>0</v>
      </c>
      <c r="BF682" s="183">
        <f>IF(N682="snížená",J682,0)</f>
        <v>0</v>
      </c>
      <c r="BG682" s="183">
        <f>IF(N682="zákl. přenesená",J682,0)</f>
        <v>0</v>
      </c>
      <c r="BH682" s="183">
        <f>IF(N682="sníž. přenesená",J682,0)</f>
        <v>0</v>
      </c>
      <c r="BI682" s="183">
        <f>IF(N682="nulová",J682,0)</f>
        <v>0</v>
      </c>
      <c r="BJ682" s="16" t="s">
        <v>83</v>
      </c>
      <c r="BK682" s="183">
        <f>ROUND(I682*H682,2)</f>
        <v>0</v>
      </c>
      <c r="BL682" s="16" t="s">
        <v>272</v>
      </c>
      <c r="BM682" s="182" t="s">
        <v>1507</v>
      </c>
    </row>
    <row r="683" s="11" customFormat="1" ht="22.8" customHeight="1">
      <c r="A683" s="11"/>
      <c r="B683" s="159"/>
      <c r="C683" s="11"/>
      <c r="D683" s="160" t="s">
        <v>75</v>
      </c>
      <c r="E683" s="193" t="s">
        <v>1508</v>
      </c>
      <c r="F683" s="193" t="s">
        <v>1509</v>
      </c>
      <c r="G683" s="11"/>
      <c r="H683" s="11"/>
      <c r="I683" s="162"/>
      <c r="J683" s="194">
        <f>BK683</f>
        <v>0</v>
      </c>
      <c r="K683" s="11"/>
      <c r="L683" s="159"/>
      <c r="M683" s="164"/>
      <c r="N683" s="165"/>
      <c r="O683" s="165"/>
      <c r="P683" s="166">
        <f>SUM(P684:P715)</f>
        <v>0</v>
      </c>
      <c r="Q683" s="165"/>
      <c r="R683" s="166">
        <f>SUM(R684:R715)</f>
        <v>0.72995450000000006</v>
      </c>
      <c r="S683" s="165"/>
      <c r="T683" s="167">
        <f>SUM(T684:T715)</f>
        <v>0.10289055</v>
      </c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R683" s="160" t="s">
        <v>85</v>
      </c>
      <c r="AT683" s="168" t="s">
        <v>75</v>
      </c>
      <c r="AU683" s="168" t="s">
        <v>83</v>
      </c>
      <c r="AY683" s="160" t="s">
        <v>139</v>
      </c>
      <c r="BK683" s="169">
        <f>SUM(BK684:BK715)</f>
        <v>0</v>
      </c>
    </row>
    <row r="684" s="2" customFormat="1" ht="16.5" customHeight="1">
      <c r="A684" s="35"/>
      <c r="B684" s="170"/>
      <c r="C684" s="171" t="s">
        <v>1510</v>
      </c>
      <c r="D684" s="171" t="s">
        <v>140</v>
      </c>
      <c r="E684" s="172" t="s">
        <v>1511</v>
      </c>
      <c r="F684" s="173" t="s">
        <v>1512</v>
      </c>
      <c r="G684" s="174" t="s">
        <v>234</v>
      </c>
      <c r="H684" s="175">
        <v>331.90499999999997</v>
      </c>
      <c r="I684" s="176"/>
      <c r="J684" s="177">
        <f>ROUND(I684*H684,2)</f>
        <v>0</v>
      </c>
      <c r="K684" s="173" t="s">
        <v>194</v>
      </c>
      <c r="L684" s="36"/>
      <c r="M684" s="178" t="s">
        <v>1</v>
      </c>
      <c r="N684" s="179" t="s">
        <v>41</v>
      </c>
      <c r="O684" s="74"/>
      <c r="P684" s="180">
        <f>O684*H684</f>
        <v>0</v>
      </c>
      <c r="Q684" s="180">
        <v>0.001</v>
      </c>
      <c r="R684" s="180">
        <f>Q684*H684</f>
        <v>0.33190500000000001</v>
      </c>
      <c r="S684" s="180">
        <v>0.00031</v>
      </c>
      <c r="T684" s="181">
        <f>S684*H684</f>
        <v>0.10289055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182" t="s">
        <v>272</v>
      </c>
      <c r="AT684" s="182" t="s">
        <v>140</v>
      </c>
      <c r="AU684" s="182" t="s">
        <v>85</v>
      </c>
      <c r="AY684" s="16" t="s">
        <v>139</v>
      </c>
      <c r="BE684" s="183">
        <f>IF(N684="základní",J684,0)</f>
        <v>0</v>
      </c>
      <c r="BF684" s="183">
        <f>IF(N684="snížená",J684,0)</f>
        <v>0</v>
      </c>
      <c r="BG684" s="183">
        <f>IF(N684="zákl. přenesená",J684,0)</f>
        <v>0</v>
      </c>
      <c r="BH684" s="183">
        <f>IF(N684="sníž. přenesená",J684,0)</f>
        <v>0</v>
      </c>
      <c r="BI684" s="183">
        <f>IF(N684="nulová",J684,0)</f>
        <v>0</v>
      </c>
      <c r="BJ684" s="16" t="s">
        <v>83</v>
      </c>
      <c r="BK684" s="183">
        <f>ROUND(I684*H684,2)</f>
        <v>0</v>
      </c>
      <c r="BL684" s="16" t="s">
        <v>272</v>
      </c>
      <c r="BM684" s="182" t="s">
        <v>1513</v>
      </c>
    </row>
    <row r="685" s="13" customFormat="1">
      <c r="A685" s="13"/>
      <c r="B685" s="195"/>
      <c r="C685" s="13"/>
      <c r="D685" s="196" t="s">
        <v>196</v>
      </c>
      <c r="E685" s="197" t="s">
        <v>1</v>
      </c>
      <c r="F685" s="198" t="s">
        <v>1514</v>
      </c>
      <c r="G685" s="13"/>
      <c r="H685" s="199">
        <v>65.810000000000002</v>
      </c>
      <c r="I685" s="200"/>
      <c r="J685" s="13"/>
      <c r="K685" s="13"/>
      <c r="L685" s="195"/>
      <c r="M685" s="201"/>
      <c r="N685" s="202"/>
      <c r="O685" s="202"/>
      <c r="P685" s="202"/>
      <c r="Q685" s="202"/>
      <c r="R685" s="202"/>
      <c r="S685" s="202"/>
      <c r="T685" s="20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197" t="s">
        <v>196</v>
      </c>
      <c r="AU685" s="197" t="s">
        <v>85</v>
      </c>
      <c r="AV685" s="13" t="s">
        <v>85</v>
      </c>
      <c r="AW685" s="13" t="s">
        <v>32</v>
      </c>
      <c r="AX685" s="13" t="s">
        <v>76</v>
      </c>
      <c r="AY685" s="197" t="s">
        <v>139</v>
      </c>
    </row>
    <row r="686" s="13" customFormat="1">
      <c r="A686" s="13"/>
      <c r="B686" s="195"/>
      <c r="C686" s="13"/>
      <c r="D686" s="196" t="s">
        <v>196</v>
      </c>
      <c r="E686" s="197" t="s">
        <v>1</v>
      </c>
      <c r="F686" s="198" t="s">
        <v>1515</v>
      </c>
      <c r="G686" s="13"/>
      <c r="H686" s="199">
        <v>24.925000000000001</v>
      </c>
      <c r="I686" s="200"/>
      <c r="J686" s="13"/>
      <c r="K686" s="13"/>
      <c r="L686" s="195"/>
      <c r="M686" s="201"/>
      <c r="N686" s="202"/>
      <c r="O686" s="202"/>
      <c r="P686" s="202"/>
      <c r="Q686" s="202"/>
      <c r="R686" s="202"/>
      <c r="S686" s="202"/>
      <c r="T686" s="20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197" t="s">
        <v>196</v>
      </c>
      <c r="AU686" s="197" t="s">
        <v>85</v>
      </c>
      <c r="AV686" s="13" t="s">
        <v>85</v>
      </c>
      <c r="AW686" s="13" t="s">
        <v>32</v>
      </c>
      <c r="AX686" s="13" t="s">
        <v>76</v>
      </c>
      <c r="AY686" s="197" t="s">
        <v>139</v>
      </c>
    </row>
    <row r="687" s="13" customFormat="1">
      <c r="A687" s="13"/>
      <c r="B687" s="195"/>
      <c r="C687" s="13"/>
      <c r="D687" s="196" t="s">
        <v>196</v>
      </c>
      <c r="E687" s="197" t="s">
        <v>1</v>
      </c>
      <c r="F687" s="198" t="s">
        <v>1516</v>
      </c>
      <c r="G687" s="13"/>
      <c r="H687" s="199">
        <v>105.675</v>
      </c>
      <c r="I687" s="200"/>
      <c r="J687" s="13"/>
      <c r="K687" s="13"/>
      <c r="L687" s="195"/>
      <c r="M687" s="201"/>
      <c r="N687" s="202"/>
      <c r="O687" s="202"/>
      <c r="P687" s="202"/>
      <c r="Q687" s="202"/>
      <c r="R687" s="202"/>
      <c r="S687" s="202"/>
      <c r="T687" s="20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97" t="s">
        <v>196</v>
      </c>
      <c r="AU687" s="197" t="s">
        <v>85</v>
      </c>
      <c r="AV687" s="13" t="s">
        <v>85</v>
      </c>
      <c r="AW687" s="13" t="s">
        <v>32</v>
      </c>
      <c r="AX687" s="13" t="s">
        <v>76</v>
      </c>
      <c r="AY687" s="197" t="s">
        <v>139</v>
      </c>
    </row>
    <row r="688" s="13" customFormat="1">
      <c r="A688" s="13"/>
      <c r="B688" s="195"/>
      <c r="C688" s="13"/>
      <c r="D688" s="196" t="s">
        <v>196</v>
      </c>
      <c r="E688" s="197" t="s">
        <v>1</v>
      </c>
      <c r="F688" s="198" t="s">
        <v>1517</v>
      </c>
      <c r="G688" s="13"/>
      <c r="H688" s="199">
        <v>45.200000000000003</v>
      </c>
      <c r="I688" s="200"/>
      <c r="J688" s="13"/>
      <c r="K688" s="13"/>
      <c r="L688" s="195"/>
      <c r="M688" s="201"/>
      <c r="N688" s="202"/>
      <c r="O688" s="202"/>
      <c r="P688" s="202"/>
      <c r="Q688" s="202"/>
      <c r="R688" s="202"/>
      <c r="S688" s="202"/>
      <c r="T688" s="20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97" t="s">
        <v>196</v>
      </c>
      <c r="AU688" s="197" t="s">
        <v>85</v>
      </c>
      <c r="AV688" s="13" t="s">
        <v>85</v>
      </c>
      <c r="AW688" s="13" t="s">
        <v>32</v>
      </c>
      <c r="AX688" s="13" t="s">
        <v>76</v>
      </c>
      <c r="AY688" s="197" t="s">
        <v>139</v>
      </c>
    </row>
    <row r="689" s="13" customFormat="1">
      <c r="A689" s="13"/>
      <c r="B689" s="195"/>
      <c r="C689" s="13"/>
      <c r="D689" s="196" t="s">
        <v>196</v>
      </c>
      <c r="E689" s="197" t="s">
        <v>1</v>
      </c>
      <c r="F689" s="198" t="s">
        <v>1518</v>
      </c>
      <c r="G689" s="13"/>
      <c r="H689" s="199">
        <v>26.175000000000001</v>
      </c>
      <c r="I689" s="200"/>
      <c r="J689" s="13"/>
      <c r="K689" s="13"/>
      <c r="L689" s="195"/>
      <c r="M689" s="201"/>
      <c r="N689" s="202"/>
      <c r="O689" s="202"/>
      <c r="P689" s="202"/>
      <c r="Q689" s="202"/>
      <c r="R689" s="202"/>
      <c r="S689" s="202"/>
      <c r="T689" s="20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97" t="s">
        <v>196</v>
      </c>
      <c r="AU689" s="197" t="s">
        <v>85</v>
      </c>
      <c r="AV689" s="13" t="s">
        <v>85</v>
      </c>
      <c r="AW689" s="13" t="s">
        <v>32</v>
      </c>
      <c r="AX689" s="13" t="s">
        <v>76</v>
      </c>
      <c r="AY689" s="197" t="s">
        <v>139</v>
      </c>
    </row>
    <row r="690" s="13" customFormat="1">
      <c r="A690" s="13"/>
      <c r="B690" s="195"/>
      <c r="C690" s="13"/>
      <c r="D690" s="196" t="s">
        <v>196</v>
      </c>
      <c r="E690" s="197" t="s">
        <v>1</v>
      </c>
      <c r="F690" s="198" t="s">
        <v>1519</v>
      </c>
      <c r="G690" s="13"/>
      <c r="H690" s="199">
        <v>64.120000000000005</v>
      </c>
      <c r="I690" s="200"/>
      <c r="J690" s="13"/>
      <c r="K690" s="13"/>
      <c r="L690" s="195"/>
      <c r="M690" s="201"/>
      <c r="N690" s="202"/>
      <c r="O690" s="202"/>
      <c r="P690" s="202"/>
      <c r="Q690" s="202"/>
      <c r="R690" s="202"/>
      <c r="S690" s="202"/>
      <c r="T690" s="20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97" t="s">
        <v>196</v>
      </c>
      <c r="AU690" s="197" t="s">
        <v>85</v>
      </c>
      <c r="AV690" s="13" t="s">
        <v>85</v>
      </c>
      <c r="AW690" s="13" t="s">
        <v>32</v>
      </c>
      <c r="AX690" s="13" t="s">
        <v>76</v>
      </c>
      <c r="AY690" s="197" t="s">
        <v>139</v>
      </c>
    </row>
    <row r="691" s="2" customFormat="1" ht="24.15" customHeight="1">
      <c r="A691" s="35"/>
      <c r="B691" s="170"/>
      <c r="C691" s="171" t="s">
        <v>1520</v>
      </c>
      <c r="D691" s="171" t="s">
        <v>140</v>
      </c>
      <c r="E691" s="172" t="s">
        <v>1521</v>
      </c>
      <c r="F691" s="173" t="s">
        <v>1522</v>
      </c>
      <c r="G691" s="174" t="s">
        <v>234</v>
      </c>
      <c r="H691" s="175">
        <v>796.09900000000005</v>
      </c>
      <c r="I691" s="176"/>
      <c r="J691" s="177">
        <f>ROUND(I691*H691,2)</f>
        <v>0</v>
      </c>
      <c r="K691" s="173" t="s">
        <v>194</v>
      </c>
      <c r="L691" s="36"/>
      <c r="M691" s="178" t="s">
        <v>1</v>
      </c>
      <c r="N691" s="179" t="s">
        <v>41</v>
      </c>
      <c r="O691" s="74"/>
      <c r="P691" s="180">
        <f>O691*H691</f>
        <v>0</v>
      </c>
      <c r="Q691" s="180">
        <v>0.00021000000000000001</v>
      </c>
      <c r="R691" s="180">
        <f>Q691*H691</f>
        <v>0.16718079000000002</v>
      </c>
      <c r="S691" s="180">
        <v>0</v>
      </c>
      <c r="T691" s="181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182" t="s">
        <v>272</v>
      </c>
      <c r="AT691" s="182" t="s">
        <v>140</v>
      </c>
      <c r="AU691" s="182" t="s">
        <v>85</v>
      </c>
      <c r="AY691" s="16" t="s">
        <v>139</v>
      </c>
      <c r="BE691" s="183">
        <f>IF(N691="základní",J691,0)</f>
        <v>0</v>
      </c>
      <c r="BF691" s="183">
        <f>IF(N691="snížená",J691,0)</f>
        <v>0</v>
      </c>
      <c r="BG691" s="183">
        <f>IF(N691="zákl. přenesená",J691,0)</f>
        <v>0</v>
      </c>
      <c r="BH691" s="183">
        <f>IF(N691="sníž. přenesená",J691,0)</f>
        <v>0</v>
      </c>
      <c r="BI691" s="183">
        <f>IF(N691="nulová",J691,0)</f>
        <v>0</v>
      </c>
      <c r="BJ691" s="16" t="s">
        <v>83</v>
      </c>
      <c r="BK691" s="183">
        <f>ROUND(I691*H691,2)</f>
        <v>0</v>
      </c>
      <c r="BL691" s="16" t="s">
        <v>272</v>
      </c>
      <c r="BM691" s="182" t="s">
        <v>1523</v>
      </c>
    </row>
    <row r="692" s="13" customFormat="1">
      <c r="A692" s="13"/>
      <c r="B692" s="195"/>
      <c r="C692" s="13"/>
      <c r="D692" s="196" t="s">
        <v>196</v>
      </c>
      <c r="E692" s="197" t="s">
        <v>1</v>
      </c>
      <c r="F692" s="198" t="s">
        <v>1514</v>
      </c>
      <c r="G692" s="13"/>
      <c r="H692" s="199">
        <v>65.810000000000002</v>
      </c>
      <c r="I692" s="200"/>
      <c r="J692" s="13"/>
      <c r="K692" s="13"/>
      <c r="L692" s="195"/>
      <c r="M692" s="201"/>
      <c r="N692" s="202"/>
      <c r="O692" s="202"/>
      <c r="P692" s="202"/>
      <c r="Q692" s="202"/>
      <c r="R692" s="202"/>
      <c r="S692" s="202"/>
      <c r="T692" s="20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197" t="s">
        <v>196</v>
      </c>
      <c r="AU692" s="197" t="s">
        <v>85</v>
      </c>
      <c r="AV692" s="13" t="s">
        <v>85</v>
      </c>
      <c r="AW692" s="13" t="s">
        <v>32</v>
      </c>
      <c r="AX692" s="13" t="s">
        <v>76</v>
      </c>
      <c r="AY692" s="197" t="s">
        <v>139</v>
      </c>
    </row>
    <row r="693" s="13" customFormat="1">
      <c r="A693" s="13"/>
      <c r="B693" s="195"/>
      <c r="C693" s="13"/>
      <c r="D693" s="196" t="s">
        <v>196</v>
      </c>
      <c r="E693" s="197" t="s">
        <v>1</v>
      </c>
      <c r="F693" s="198" t="s">
        <v>1515</v>
      </c>
      <c r="G693" s="13"/>
      <c r="H693" s="199">
        <v>24.925000000000001</v>
      </c>
      <c r="I693" s="200"/>
      <c r="J693" s="13"/>
      <c r="K693" s="13"/>
      <c r="L693" s="195"/>
      <c r="M693" s="201"/>
      <c r="N693" s="202"/>
      <c r="O693" s="202"/>
      <c r="P693" s="202"/>
      <c r="Q693" s="202"/>
      <c r="R693" s="202"/>
      <c r="S693" s="202"/>
      <c r="T693" s="20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197" t="s">
        <v>196</v>
      </c>
      <c r="AU693" s="197" t="s">
        <v>85</v>
      </c>
      <c r="AV693" s="13" t="s">
        <v>85</v>
      </c>
      <c r="AW693" s="13" t="s">
        <v>32</v>
      </c>
      <c r="AX693" s="13" t="s">
        <v>76</v>
      </c>
      <c r="AY693" s="197" t="s">
        <v>139</v>
      </c>
    </row>
    <row r="694" s="13" customFormat="1">
      <c r="A694" s="13"/>
      <c r="B694" s="195"/>
      <c r="C694" s="13"/>
      <c r="D694" s="196" t="s">
        <v>196</v>
      </c>
      <c r="E694" s="197" t="s">
        <v>1</v>
      </c>
      <c r="F694" s="198" t="s">
        <v>1516</v>
      </c>
      <c r="G694" s="13"/>
      <c r="H694" s="199">
        <v>105.675</v>
      </c>
      <c r="I694" s="200"/>
      <c r="J694" s="13"/>
      <c r="K694" s="13"/>
      <c r="L694" s="195"/>
      <c r="M694" s="201"/>
      <c r="N694" s="202"/>
      <c r="O694" s="202"/>
      <c r="P694" s="202"/>
      <c r="Q694" s="202"/>
      <c r="R694" s="202"/>
      <c r="S694" s="202"/>
      <c r="T694" s="20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97" t="s">
        <v>196</v>
      </c>
      <c r="AU694" s="197" t="s">
        <v>85</v>
      </c>
      <c r="AV694" s="13" t="s">
        <v>85</v>
      </c>
      <c r="AW694" s="13" t="s">
        <v>32</v>
      </c>
      <c r="AX694" s="13" t="s">
        <v>76</v>
      </c>
      <c r="AY694" s="197" t="s">
        <v>139</v>
      </c>
    </row>
    <row r="695" s="13" customFormat="1">
      <c r="A695" s="13"/>
      <c r="B695" s="195"/>
      <c r="C695" s="13"/>
      <c r="D695" s="196" t="s">
        <v>196</v>
      </c>
      <c r="E695" s="197" t="s">
        <v>1</v>
      </c>
      <c r="F695" s="198" t="s">
        <v>1517</v>
      </c>
      <c r="G695" s="13"/>
      <c r="H695" s="199">
        <v>45.200000000000003</v>
      </c>
      <c r="I695" s="200"/>
      <c r="J695" s="13"/>
      <c r="K695" s="13"/>
      <c r="L695" s="195"/>
      <c r="M695" s="201"/>
      <c r="N695" s="202"/>
      <c r="O695" s="202"/>
      <c r="P695" s="202"/>
      <c r="Q695" s="202"/>
      <c r="R695" s="202"/>
      <c r="S695" s="202"/>
      <c r="T695" s="20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197" t="s">
        <v>196</v>
      </c>
      <c r="AU695" s="197" t="s">
        <v>85</v>
      </c>
      <c r="AV695" s="13" t="s">
        <v>85</v>
      </c>
      <c r="AW695" s="13" t="s">
        <v>32</v>
      </c>
      <c r="AX695" s="13" t="s">
        <v>76</v>
      </c>
      <c r="AY695" s="197" t="s">
        <v>139</v>
      </c>
    </row>
    <row r="696" s="13" customFormat="1">
      <c r="A696" s="13"/>
      <c r="B696" s="195"/>
      <c r="C696" s="13"/>
      <c r="D696" s="196" t="s">
        <v>196</v>
      </c>
      <c r="E696" s="197" t="s">
        <v>1</v>
      </c>
      <c r="F696" s="198" t="s">
        <v>1518</v>
      </c>
      <c r="G696" s="13"/>
      <c r="H696" s="199">
        <v>26.175000000000001</v>
      </c>
      <c r="I696" s="200"/>
      <c r="J696" s="13"/>
      <c r="K696" s="13"/>
      <c r="L696" s="195"/>
      <c r="M696" s="201"/>
      <c r="N696" s="202"/>
      <c r="O696" s="202"/>
      <c r="P696" s="202"/>
      <c r="Q696" s="202"/>
      <c r="R696" s="202"/>
      <c r="S696" s="202"/>
      <c r="T696" s="20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97" t="s">
        <v>196</v>
      </c>
      <c r="AU696" s="197" t="s">
        <v>85</v>
      </c>
      <c r="AV696" s="13" t="s">
        <v>85</v>
      </c>
      <c r="AW696" s="13" t="s">
        <v>32</v>
      </c>
      <c r="AX696" s="13" t="s">
        <v>76</v>
      </c>
      <c r="AY696" s="197" t="s">
        <v>139</v>
      </c>
    </row>
    <row r="697" s="13" customFormat="1">
      <c r="A697" s="13"/>
      <c r="B697" s="195"/>
      <c r="C697" s="13"/>
      <c r="D697" s="196" t="s">
        <v>196</v>
      </c>
      <c r="E697" s="197" t="s">
        <v>1</v>
      </c>
      <c r="F697" s="198" t="s">
        <v>1484</v>
      </c>
      <c r="G697" s="13"/>
      <c r="H697" s="199">
        <v>70.256</v>
      </c>
      <c r="I697" s="200"/>
      <c r="J697" s="13"/>
      <c r="K697" s="13"/>
      <c r="L697" s="195"/>
      <c r="M697" s="201"/>
      <c r="N697" s="202"/>
      <c r="O697" s="202"/>
      <c r="P697" s="202"/>
      <c r="Q697" s="202"/>
      <c r="R697" s="202"/>
      <c r="S697" s="202"/>
      <c r="T697" s="20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97" t="s">
        <v>196</v>
      </c>
      <c r="AU697" s="197" t="s">
        <v>85</v>
      </c>
      <c r="AV697" s="13" t="s">
        <v>85</v>
      </c>
      <c r="AW697" s="13" t="s">
        <v>32</v>
      </c>
      <c r="AX697" s="13" t="s">
        <v>76</v>
      </c>
      <c r="AY697" s="197" t="s">
        <v>139</v>
      </c>
    </row>
    <row r="698" s="13" customFormat="1">
      <c r="A698" s="13"/>
      <c r="B698" s="195"/>
      <c r="C698" s="13"/>
      <c r="D698" s="196" t="s">
        <v>196</v>
      </c>
      <c r="E698" s="197" t="s">
        <v>1</v>
      </c>
      <c r="F698" s="198" t="s">
        <v>1524</v>
      </c>
      <c r="G698" s="13"/>
      <c r="H698" s="199">
        <v>-1.44</v>
      </c>
      <c r="I698" s="200"/>
      <c r="J698" s="13"/>
      <c r="K698" s="13"/>
      <c r="L698" s="195"/>
      <c r="M698" s="201"/>
      <c r="N698" s="202"/>
      <c r="O698" s="202"/>
      <c r="P698" s="202"/>
      <c r="Q698" s="202"/>
      <c r="R698" s="202"/>
      <c r="S698" s="202"/>
      <c r="T698" s="20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97" t="s">
        <v>196</v>
      </c>
      <c r="AU698" s="197" t="s">
        <v>85</v>
      </c>
      <c r="AV698" s="13" t="s">
        <v>85</v>
      </c>
      <c r="AW698" s="13" t="s">
        <v>32</v>
      </c>
      <c r="AX698" s="13" t="s">
        <v>76</v>
      </c>
      <c r="AY698" s="197" t="s">
        <v>139</v>
      </c>
    </row>
    <row r="699" s="13" customFormat="1">
      <c r="A699" s="13"/>
      <c r="B699" s="195"/>
      <c r="C699" s="13"/>
      <c r="D699" s="196" t="s">
        <v>196</v>
      </c>
      <c r="E699" s="197" t="s">
        <v>1</v>
      </c>
      <c r="F699" s="198" t="s">
        <v>1525</v>
      </c>
      <c r="G699" s="13"/>
      <c r="H699" s="199">
        <v>26.879999999999999</v>
      </c>
      <c r="I699" s="200"/>
      <c r="J699" s="13"/>
      <c r="K699" s="13"/>
      <c r="L699" s="195"/>
      <c r="M699" s="201"/>
      <c r="N699" s="202"/>
      <c r="O699" s="202"/>
      <c r="P699" s="202"/>
      <c r="Q699" s="202"/>
      <c r="R699" s="202"/>
      <c r="S699" s="202"/>
      <c r="T699" s="20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197" t="s">
        <v>196</v>
      </c>
      <c r="AU699" s="197" t="s">
        <v>85</v>
      </c>
      <c r="AV699" s="13" t="s">
        <v>85</v>
      </c>
      <c r="AW699" s="13" t="s">
        <v>32</v>
      </c>
      <c r="AX699" s="13" t="s">
        <v>76</v>
      </c>
      <c r="AY699" s="197" t="s">
        <v>139</v>
      </c>
    </row>
    <row r="700" s="13" customFormat="1">
      <c r="A700" s="13"/>
      <c r="B700" s="195"/>
      <c r="C700" s="13"/>
      <c r="D700" s="196" t="s">
        <v>196</v>
      </c>
      <c r="E700" s="197" t="s">
        <v>1</v>
      </c>
      <c r="F700" s="198" t="s">
        <v>1526</v>
      </c>
      <c r="G700" s="13"/>
      <c r="H700" s="199">
        <v>5.7300000000000004</v>
      </c>
      <c r="I700" s="200"/>
      <c r="J700" s="13"/>
      <c r="K700" s="13"/>
      <c r="L700" s="195"/>
      <c r="M700" s="201"/>
      <c r="N700" s="202"/>
      <c r="O700" s="202"/>
      <c r="P700" s="202"/>
      <c r="Q700" s="202"/>
      <c r="R700" s="202"/>
      <c r="S700" s="202"/>
      <c r="T700" s="20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197" t="s">
        <v>196</v>
      </c>
      <c r="AU700" s="197" t="s">
        <v>85</v>
      </c>
      <c r="AV700" s="13" t="s">
        <v>85</v>
      </c>
      <c r="AW700" s="13" t="s">
        <v>32</v>
      </c>
      <c r="AX700" s="13" t="s">
        <v>76</v>
      </c>
      <c r="AY700" s="197" t="s">
        <v>139</v>
      </c>
    </row>
    <row r="701" s="13" customFormat="1">
      <c r="A701" s="13"/>
      <c r="B701" s="195"/>
      <c r="C701" s="13"/>
      <c r="D701" s="196" t="s">
        <v>196</v>
      </c>
      <c r="E701" s="197" t="s">
        <v>1</v>
      </c>
      <c r="F701" s="198" t="s">
        <v>1527</v>
      </c>
      <c r="G701" s="13"/>
      <c r="H701" s="199">
        <v>39.808</v>
      </c>
      <c r="I701" s="200"/>
      <c r="J701" s="13"/>
      <c r="K701" s="13"/>
      <c r="L701" s="195"/>
      <c r="M701" s="201"/>
      <c r="N701" s="202"/>
      <c r="O701" s="202"/>
      <c r="P701" s="202"/>
      <c r="Q701" s="202"/>
      <c r="R701" s="202"/>
      <c r="S701" s="202"/>
      <c r="T701" s="20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97" t="s">
        <v>196</v>
      </c>
      <c r="AU701" s="197" t="s">
        <v>85</v>
      </c>
      <c r="AV701" s="13" t="s">
        <v>85</v>
      </c>
      <c r="AW701" s="13" t="s">
        <v>32</v>
      </c>
      <c r="AX701" s="13" t="s">
        <v>76</v>
      </c>
      <c r="AY701" s="197" t="s">
        <v>139</v>
      </c>
    </row>
    <row r="702" s="13" customFormat="1">
      <c r="A702" s="13"/>
      <c r="B702" s="195"/>
      <c r="C702" s="13"/>
      <c r="D702" s="196" t="s">
        <v>196</v>
      </c>
      <c r="E702" s="197" t="s">
        <v>1</v>
      </c>
      <c r="F702" s="198" t="s">
        <v>1528</v>
      </c>
      <c r="G702" s="13"/>
      <c r="H702" s="199">
        <v>8.6199999999999992</v>
      </c>
      <c r="I702" s="200"/>
      <c r="J702" s="13"/>
      <c r="K702" s="13"/>
      <c r="L702" s="195"/>
      <c r="M702" s="201"/>
      <c r="N702" s="202"/>
      <c r="O702" s="202"/>
      <c r="P702" s="202"/>
      <c r="Q702" s="202"/>
      <c r="R702" s="202"/>
      <c r="S702" s="202"/>
      <c r="T702" s="20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97" t="s">
        <v>196</v>
      </c>
      <c r="AU702" s="197" t="s">
        <v>85</v>
      </c>
      <c r="AV702" s="13" t="s">
        <v>85</v>
      </c>
      <c r="AW702" s="13" t="s">
        <v>32</v>
      </c>
      <c r="AX702" s="13" t="s">
        <v>76</v>
      </c>
      <c r="AY702" s="197" t="s">
        <v>139</v>
      </c>
    </row>
    <row r="703" s="13" customFormat="1">
      <c r="A703" s="13"/>
      <c r="B703" s="195"/>
      <c r="C703" s="13"/>
      <c r="D703" s="196" t="s">
        <v>196</v>
      </c>
      <c r="E703" s="197" t="s">
        <v>1</v>
      </c>
      <c r="F703" s="198" t="s">
        <v>1529</v>
      </c>
      <c r="G703" s="13"/>
      <c r="H703" s="199">
        <v>36.176000000000002</v>
      </c>
      <c r="I703" s="200"/>
      <c r="J703" s="13"/>
      <c r="K703" s="13"/>
      <c r="L703" s="195"/>
      <c r="M703" s="201"/>
      <c r="N703" s="202"/>
      <c r="O703" s="202"/>
      <c r="P703" s="202"/>
      <c r="Q703" s="202"/>
      <c r="R703" s="202"/>
      <c r="S703" s="202"/>
      <c r="T703" s="20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197" t="s">
        <v>196</v>
      </c>
      <c r="AU703" s="197" t="s">
        <v>85</v>
      </c>
      <c r="AV703" s="13" t="s">
        <v>85</v>
      </c>
      <c r="AW703" s="13" t="s">
        <v>32</v>
      </c>
      <c r="AX703" s="13" t="s">
        <v>76</v>
      </c>
      <c r="AY703" s="197" t="s">
        <v>139</v>
      </c>
    </row>
    <row r="704" s="13" customFormat="1">
      <c r="A704" s="13"/>
      <c r="B704" s="195"/>
      <c r="C704" s="13"/>
      <c r="D704" s="196" t="s">
        <v>196</v>
      </c>
      <c r="E704" s="197" t="s">
        <v>1</v>
      </c>
      <c r="F704" s="198" t="s">
        <v>1530</v>
      </c>
      <c r="G704" s="13"/>
      <c r="H704" s="199">
        <v>3.3479999999999999</v>
      </c>
      <c r="I704" s="200"/>
      <c r="J704" s="13"/>
      <c r="K704" s="13"/>
      <c r="L704" s="195"/>
      <c r="M704" s="201"/>
      <c r="N704" s="202"/>
      <c r="O704" s="202"/>
      <c r="P704" s="202"/>
      <c r="Q704" s="202"/>
      <c r="R704" s="202"/>
      <c r="S704" s="202"/>
      <c r="T704" s="20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197" t="s">
        <v>196</v>
      </c>
      <c r="AU704" s="197" t="s">
        <v>85</v>
      </c>
      <c r="AV704" s="13" t="s">
        <v>85</v>
      </c>
      <c r="AW704" s="13" t="s">
        <v>32</v>
      </c>
      <c r="AX704" s="13" t="s">
        <v>76</v>
      </c>
      <c r="AY704" s="197" t="s">
        <v>139</v>
      </c>
    </row>
    <row r="705" s="13" customFormat="1">
      <c r="A705" s="13"/>
      <c r="B705" s="195"/>
      <c r="C705" s="13"/>
      <c r="D705" s="196" t="s">
        <v>196</v>
      </c>
      <c r="E705" s="197" t="s">
        <v>1</v>
      </c>
      <c r="F705" s="198" t="s">
        <v>1531</v>
      </c>
      <c r="G705" s="13"/>
      <c r="H705" s="199">
        <v>3.1440000000000001</v>
      </c>
      <c r="I705" s="200"/>
      <c r="J705" s="13"/>
      <c r="K705" s="13"/>
      <c r="L705" s="195"/>
      <c r="M705" s="201"/>
      <c r="N705" s="202"/>
      <c r="O705" s="202"/>
      <c r="P705" s="202"/>
      <c r="Q705" s="202"/>
      <c r="R705" s="202"/>
      <c r="S705" s="202"/>
      <c r="T705" s="20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97" t="s">
        <v>196</v>
      </c>
      <c r="AU705" s="197" t="s">
        <v>85</v>
      </c>
      <c r="AV705" s="13" t="s">
        <v>85</v>
      </c>
      <c r="AW705" s="13" t="s">
        <v>32</v>
      </c>
      <c r="AX705" s="13" t="s">
        <v>76</v>
      </c>
      <c r="AY705" s="197" t="s">
        <v>139</v>
      </c>
    </row>
    <row r="706" s="13" customFormat="1">
      <c r="A706" s="13"/>
      <c r="B706" s="195"/>
      <c r="C706" s="13"/>
      <c r="D706" s="196" t="s">
        <v>196</v>
      </c>
      <c r="E706" s="197" t="s">
        <v>1</v>
      </c>
      <c r="F706" s="198" t="s">
        <v>1532</v>
      </c>
      <c r="G706" s="13"/>
      <c r="H706" s="199">
        <v>108.05200000000001</v>
      </c>
      <c r="I706" s="200"/>
      <c r="J706" s="13"/>
      <c r="K706" s="13"/>
      <c r="L706" s="195"/>
      <c r="M706" s="201"/>
      <c r="N706" s="202"/>
      <c r="O706" s="202"/>
      <c r="P706" s="202"/>
      <c r="Q706" s="202"/>
      <c r="R706" s="202"/>
      <c r="S706" s="202"/>
      <c r="T706" s="20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97" t="s">
        <v>196</v>
      </c>
      <c r="AU706" s="197" t="s">
        <v>85</v>
      </c>
      <c r="AV706" s="13" t="s">
        <v>85</v>
      </c>
      <c r="AW706" s="13" t="s">
        <v>32</v>
      </c>
      <c r="AX706" s="13" t="s">
        <v>76</v>
      </c>
      <c r="AY706" s="197" t="s">
        <v>139</v>
      </c>
    </row>
    <row r="707" s="13" customFormat="1">
      <c r="A707" s="13"/>
      <c r="B707" s="195"/>
      <c r="C707" s="13"/>
      <c r="D707" s="196" t="s">
        <v>196</v>
      </c>
      <c r="E707" s="197" t="s">
        <v>1</v>
      </c>
      <c r="F707" s="198" t="s">
        <v>1533</v>
      </c>
      <c r="G707" s="13"/>
      <c r="H707" s="199">
        <v>54.909999999999997</v>
      </c>
      <c r="I707" s="200"/>
      <c r="J707" s="13"/>
      <c r="K707" s="13"/>
      <c r="L707" s="195"/>
      <c r="M707" s="201"/>
      <c r="N707" s="202"/>
      <c r="O707" s="202"/>
      <c r="P707" s="202"/>
      <c r="Q707" s="202"/>
      <c r="R707" s="202"/>
      <c r="S707" s="202"/>
      <c r="T707" s="20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197" t="s">
        <v>196</v>
      </c>
      <c r="AU707" s="197" t="s">
        <v>85</v>
      </c>
      <c r="AV707" s="13" t="s">
        <v>85</v>
      </c>
      <c r="AW707" s="13" t="s">
        <v>32</v>
      </c>
      <c r="AX707" s="13" t="s">
        <v>76</v>
      </c>
      <c r="AY707" s="197" t="s">
        <v>139</v>
      </c>
    </row>
    <row r="708" s="13" customFormat="1">
      <c r="A708" s="13"/>
      <c r="B708" s="195"/>
      <c r="C708" s="13"/>
      <c r="D708" s="196" t="s">
        <v>196</v>
      </c>
      <c r="E708" s="197" t="s">
        <v>1</v>
      </c>
      <c r="F708" s="198" t="s">
        <v>1519</v>
      </c>
      <c r="G708" s="13"/>
      <c r="H708" s="199">
        <v>64.120000000000005</v>
      </c>
      <c r="I708" s="200"/>
      <c r="J708" s="13"/>
      <c r="K708" s="13"/>
      <c r="L708" s="195"/>
      <c r="M708" s="201"/>
      <c r="N708" s="202"/>
      <c r="O708" s="202"/>
      <c r="P708" s="202"/>
      <c r="Q708" s="202"/>
      <c r="R708" s="202"/>
      <c r="S708" s="202"/>
      <c r="T708" s="20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197" t="s">
        <v>196</v>
      </c>
      <c r="AU708" s="197" t="s">
        <v>85</v>
      </c>
      <c r="AV708" s="13" t="s">
        <v>85</v>
      </c>
      <c r="AW708" s="13" t="s">
        <v>32</v>
      </c>
      <c r="AX708" s="13" t="s">
        <v>76</v>
      </c>
      <c r="AY708" s="197" t="s">
        <v>139</v>
      </c>
    </row>
    <row r="709" s="13" customFormat="1">
      <c r="A709" s="13"/>
      <c r="B709" s="195"/>
      <c r="C709" s="13"/>
      <c r="D709" s="196" t="s">
        <v>196</v>
      </c>
      <c r="E709" s="197" t="s">
        <v>1</v>
      </c>
      <c r="F709" s="198" t="s">
        <v>1489</v>
      </c>
      <c r="G709" s="13"/>
      <c r="H709" s="199">
        <v>52.896000000000001</v>
      </c>
      <c r="I709" s="200"/>
      <c r="J709" s="13"/>
      <c r="K709" s="13"/>
      <c r="L709" s="195"/>
      <c r="M709" s="201"/>
      <c r="N709" s="202"/>
      <c r="O709" s="202"/>
      <c r="P709" s="202"/>
      <c r="Q709" s="202"/>
      <c r="R709" s="202"/>
      <c r="S709" s="202"/>
      <c r="T709" s="20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197" t="s">
        <v>196</v>
      </c>
      <c r="AU709" s="197" t="s">
        <v>85</v>
      </c>
      <c r="AV709" s="13" t="s">
        <v>85</v>
      </c>
      <c r="AW709" s="13" t="s">
        <v>32</v>
      </c>
      <c r="AX709" s="13" t="s">
        <v>76</v>
      </c>
      <c r="AY709" s="197" t="s">
        <v>139</v>
      </c>
    </row>
    <row r="710" s="13" customFormat="1">
      <c r="A710" s="13"/>
      <c r="B710" s="195"/>
      <c r="C710" s="13"/>
      <c r="D710" s="196" t="s">
        <v>196</v>
      </c>
      <c r="E710" s="197" t="s">
        <v>1</v>
      </c>
      <c r="F710" s="198" t="s">
        <v>973</v>
      </c>
      <c r="G710" s="13"/>
      <c r="H710" s="199">
        <v>38.335999999999999</v>
      </c>
      <c r="I710" s="200"/>
      <c r="J710" s="13"/>
      <c r="K710" s="13"/>
      <c r="L710" s="195"/>
      <c r="M710" s="201"/>
      <c r="N710" s="202"/>
      <c r="O710" s="202"/>
      <c r="P710" s="202"/>
      <c r="Q710" s="202"/>
      <c r="R710" s="202"/>
      <c r="S710" s="202"/>
      <c r="T710" s="20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97" t="s">
        <v>196</v>
      </c>
      <c r="AU710" s="197" t="s">
        <v>85</v>
      </c>
      <c r="AV710" s="13" t="s">
        <v>85</v>
      </c>
      <c r="AW710" s="13" t="s">
        <v>32</v>
      </c>
      <c r="AX710" s="13" t="s">
        <v>76</v>
      </c>
      <c r="AY710" s="197" t="s">
        <v>139</v>
      </c>
    </row>
    <row r="711" s="13" customFormat="1">
      <c r="A711" s="13"/>
      <c r="B711" s="195"/>
      <c r="C711" s="13"/>
      <c r="D711" s="196" t="s">
        <v>196</v>
      </c>
      <c r="E711" s="197" t="s">
        <v>1</v>
      </c>
      <c r="F711" s="198" t="s">
        <v>1534</v>
      </c>
      <c r="G711" s="13"/>
      <c r="H711" s="199">
        <v>5.6699999999999999</v>
      </c>
      <c r="I711" s="200"/>
      <c r="J711" s="13"/>
      <c r="K711" s="13"/>
      <c r="L711" s="195"/>
      <c r="M711" s="201"/>
      <c r="N711" s="202"/>
      <c r="O711" s="202"/>
      <c r="P711" s="202"/>
      <c r="Q711" s="202"/>
      <c r="R711" s="202"/>
      <c r="S711" s="202"/>
      <c r="T711" s="20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97" t="s">
        <v>196</v>
      </c>
      <c r="AU711" s="197" t="s">
        <v>85</v>
      </c>
      <c r="AV711" s="13" t="s">
        <v>85</v>
      </c>
      <c r="AW711" s="13" t="s">
        <v>32</v>
      </c>
      <c r="AX711" s="13" t="s">
        <v>76</v>
      </c>
      <c r="AY711" s="197" t="s">
        <v>139</v>
      </c>
    </row>
    <row r="712" s="13" customFormat="1">
      <c r="A712" s="13"/>
      <c r="B712" s="195"/>
      <c r="C712" s="13"/>
      <c r="D712" s="196" t="s">
        <v>196</v>
      </c>
      <c r="E712" s="197" t="s">
        <v>1</v>
      </c>
      <c r="F712" s="198" t="s">
        <v>1535</v>
      </c>
      <c r="G712" s="13"/>
      <c r="H712" s="199">
        <v>4.6920000000000002</v>
      </c>
      <c r="I712" s="200"/>
      <c r="J712" s="13"/>
      <c r="K712" s="13"/>
      <c r="L712" s="195"/>
      <c r="M712" s="201"/>
      <c r="N712" s="202"/>
      <c r="O712" s="202"/>
      <c r="P712" s="202"/>
      <c r="Q712" s="202"/>
      <c r="R712" s="202"/>
      <c r="S712" s="202"/>
      <c r="T712" s="20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197" t="s">
        <v>196</v>
      </c>
      <c r="AU712" s="197" t="s">
        <v>85</v>
      </c>
      <c r="AV712" s="13" t="s">
        <v>85</v>
      </c>
      <c r="AW712" s="13" t="s">
        <v>32</v>
      </c>
      <c r="AX712" s="13" t="s">
        <v>76</v>
      </c>
      <c r="AY712" s="197" t="s">
        <v>139</v>
      </c>
    </row>
    <row r="713" s="13" customFormat="1">
      <c r="A713" s="13"/>
      <c r="B713" s="195"/>
      <c r="C713" s="13"/>
      <c r="D713" s="196" t="s">
        <v>196</v>
      </c>
      <c r="E713" s="197" t="s">
        <v>1</v>
      </c>
      <c r="F713" s="198" t="s">
        <v>1536</v>
      </c>
      <c r="G713" s="13"/>
      <c r="H713" s="199">
        <v>3.6600000000000001</v>
      </c>
      <c r="I713" s="200"/>
      <c r="J713" s="13"/>
      <c r="K713" s="13"/>
      <c r="L713" s="195"/>
      <c r="M713" s="201"/>
      <c r="N713" s="202"/>
      <c r="O713" s="202"/>
      <c r="P713" s="202"/>
      <c r="Q713" s="202"/>
      <c r="R713" s="202"/>
      <c r="S713" s="202"/>
      <c r="T713" s="20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197" t="s">
        <v>196</v>
      </c>
      <c r="AU713" s="197" t="s">
        <v>85</v>
      </c>
      <c r="AV713" s="13" t="s">
        <v>85</v>
      </c>
      <c r="AW713" s="13" t="s">
        <v>32</v>
      </c>
      <c r="AX713" s="13" t="s">
        <v>76</v>
      </c>
      <c r="AY713" s="197" t="s">
        <v>139</v>
      </c>
    </row>
    <row r="714" s="13" customFormat="1">
      <c r="A714" s="13"/>
      <c r="B714" s="195"/>
      <c r="C714" s="13"/>
      <c r="D714" s="196" t="s">
        <v>196</v>
      </c>
      <c r="E714" s="197" t="s">
        <v>1</v>
      </c>
      <c r="F714" s="198" t="s">
        <v>1537</v>
      </c>
      <c r="G714" s="13"/>
      <c r="H714" s="199">
        <v>3.456</v>
      </c>
      <c r="I714" s="200"/>
      <c r="J714" s="13"/>
      <c r="K714" s="13"/>
      <c r="L714" s="195"/>
      <c r="M714" s="201"/>
      <c r="N714" s="202"/>
      <c r="O714" s="202"/>
      <c r="P714" s="202"/>
      <c r="Q714" s="202"/>
      <c r="R714" s="202"/>
      <c r="S714" s="202"/>
      <c r="T714" s="20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197" t="s">
        <v>196</v>
      </c>
      <c r="AU714" s="197" t="s">
        <v>85</v>
      </c>
      <c r="AV714" s="13" t="s">
        <v>85</v>
      </c>
      <c r="AW714" s="13" t="s">
        <v>32</v>
      </c>
      <c r="AX714" s="13" t="s">
        <v>76</v>
      </c>
      <c r="AY714" s="197" t="s">
        <v>139</v>
      </c>
    </row>
    <row r="715" s="2" customFormat="1" ht="24.15" customHeight="1">
      <c r="A715" s="35"/>
      <c r="B715" s="170"/>
      <c r="C715" s="171" t="s">
        <v>1538</v>
      </c>
      <c r="D715" s="171" t="s">
        <v>140</v>
      </c>
      <c r="E715" s="172" t="s">
        <v>1539</v>
      </c>
      <c r="F715" s="173" t="s">
        <v>1540</v>
      </c>
      <c r="G715" s="174" t="s">
        <v>234</v>
      </c>
      <c r="H715" s="175">
        <v>796.09900000000005</v>
      </c>
      <c r="I715" s="176"/>
      <c r="J715" s="177">
        <f>ROUND(I715*H715,2)</f>
        <v>0</v>
      </c>
      <c r="K715" s="173" t="s">
        <v>194</v>
      </c>
      <c r="L715" s="36"/>
      <c r="M715" s="178" t="s">
        <v>1</v>
      </c>
      <c r="N715" s="179" t="s">
        <v>41</v>
      </c>
      <c r="O715" s="74"/>
      <c r="P715" s="180">
        <f>O715*H715</f>
        <v>0</v>
      </c>
      <c r="Q715" s="180">
        <v>0.00029</v>
      </c>
      <c r="R715" s="180">
        <f>Q715*H715</f>
        <v>0.23086871000000001</v>
      </c>
      <c r="S715" s="180">
        <v>0</v>
      </c>
      <c r="T715" s="181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182" t="s">
        <v>272</v>
      </c>
      <c r="AT715" s="182" t="s">
        <v>140</v>
      </c>
      <c r="AU715" s="182" t="s">
        <v>85</v>
      </c>
      <c r="AY715" s="16" t="s">
        <v>139</v>
      </c>
      <c r="BE715" s="183">
        <f>IF(N715="základní",J715,0)</f>
        <v>0</v>
      </c>
      <c r="BF715" s="183">
        <f>IF(N715="snížená",J715,0)</f>
        <v>0</v>
      </c>
      <c r="BG715" s="183">
        <f>IF(N715="zákl. přenesená",J715,0)</f>
        <v>0</v>
      </c>
      <c r="BH715" s="183">
        <f>IF(N715="sníž. přenesená",J715,0)</f>
        <v>0</v>
      </c>
      <c r="BI715" s="183">
        <f>IF(N715="nulová",J715,0)</f>
        <v>0</v>
      </c>
      <c r="BJ715" s="16" t="s">
        <v>83</v>
      </c>
      <c r="BK715" s="183">
        <f>ROUND(I715*H715,2)</f>
        <v>0</v>
      </c>
      <c r="BL715" s="16" t="s">
        <v>272</v>
      </c>
      <c r="BM715" s="182" t="s">
        <v>1541</v>
      </c>
    </row>
    <row r="716" s="11" customFormat="1" ht="25.92" customHeight="1">
      <c r="A716" s="11"/>
      <c r="B716" s="159"/>
      <c r="C716" s="11"/>
      <c r="D716" s="160" t="s">
        <v>75</v>
      </c>
      <c r="E716" s="161" t="s">
        <v>1542</v>
      </c>
      <c r="F716" s="161" t="s">
        <v>1543</v>
      </c>
      <c r="G716" s="11"/>
      <c r="H716" s="11"/>
      <c r="I716" s="162"/>
      <c r="J716" s="163">
        <f>BK716</f>
        <v>0</v>
      </c>
      <c r="K716" s="11"/>
      <c r="L716" s="159"/>
      <c r="M716" s="164"/>
      <c r="N716" s="165"/>
      <c r="O716" s="165"/>
      <c r="P716" s="166">
        <f>SUM(P717:P718)</f>
        <v>0</v>
      </c>
      <c r="Q716" s="165"/>
      <c r="R716" s="166">
        <f>SUM(R717:R718)</f>
        <v>0</v>
      </c>
      <c r="S716" s="165"/>
      <c r="T716" s="167">
        <f>SUM(T717:T718)</f>
        <v>0</v>
      </c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R716" s="160" t="s">
        <v>144</v>
      </c>
      <c r="AT716" s="168" t="s">
        <v>75</v>
      </c>
      <c r="AU716" s="168" t="s">
        <v>76</v>
      </c>
      <c r="AY716" s="160" t="s">
        <v>139</v>
      </c>
      <c r="BK716" s="169">
        <f>SUM(BK717:BK718)</f>
        <v>0</v>
      </c>
    </row>
    <row r="717" s="2" customFormat="1" ht="16.5" customHeight="1">
      <c r="A717" s="35"/>
      <c r="B717" s="170"/>
      <c r="C717" s="171" t="s">
        <v>1544</v>
      </c>
      <c r="D717" s="171" t="s">
        <v>140</v>
      </c>
      <c r="E717" s="172" t="s">
        <v>1545</v>
      </c>
      <c r="F717" s="173" t="s">
        <v>1546</v>
      </c>
      <c r="G717" s="174" t="s">
        <v>155</v>
      </c>
      <c r="H717" s="175">
        <v>1</v>
      </c>
      <c r="I717" s="176"/>
      <c r="J717" s="177">
        <f>ROUND(I717*H717,2)</f>
        <v>0</v>
      </c>
      <c r="K717" s="173" t="s">
        <v>1</v>
      </c>
      <c r="L717" s="36"/>
      <c r="M717" s="178" t="s">
        <v>1</v>
      </c>
      <c r="N717" s="179" t="s">
        <v>41</v>
      </c>
      <c r="O717" s="74"/>
      <c r="P717" s="180">
        <f>O717*H717</f>
        <v>0</v>
      </c>
      <c r="Q717" s="180">
        <v>0</v>
      </c>
      <c r="R717" s="180">
        <f>Q717*H717</f>
        <v>0</v>
      </c>
      <c r="S717" s="180">
        <v>0</v>
      </c>
      <c r="T717" s="181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182" t="s">
        <v>144</v>
      </c>
      <c r="AT717" s="182" t="s">
        <v>140</v>
      </c>
      <c r="AU717" s="182" t="s">
        <v>83</v>
      </c>
      <c r="AY717" s="16" t="s">
        <v>139</v>
      </c>
      <c r="BE717" s="183">
        <f>IF(N717="základní",J717,0)</f>
        <v>0</v>
      </c>
      <c r="BF717" s="183">
        <f>IF(N717="snížená",J717,0)</f>
        <v>0</v>
      </c>
      <c r="BG717" s="183">
        <f>IF(N717="zákl. přenesená",J717,0)</f>
        <v>0</v>
      </c>
      <c r="BH717" s="183">
        <f>IF(N717="sníž. přenesená",J717,0)</f>
        <v>0</v>
      </c>
      <c r="BI717" s="183">
        <f>IF(N717="nulová",J717,0)</f>
        <v>0</v>
      </c>
      <c r="BJ717" s="16" t="s">
        <v>83</v>
      </c>
      <c r="BK717" s="183">
        <f>ROUND(I717*H717,2)</f>
        <v>0</v>
      </c>
      <c r="BL717" s="16" t="s">
        <v>144</v>
      </c>
      <c r="BM717" s="182" t="s">
        <v>1547</v>
      </c>
    </row>
    <row r="718" s="2" customFormat="1" ht="16.5" customHeight="1">
      <c r="A718" s="35"/>
      <c r="B718" s="170"/>
      <c r="C718" s="171" t="s">
        <v>1548</v>
      </c>
      <c r="D718" s="171" t="s">
        <v>140</v>
      </c>
      <c r="E718" s="172" t="s">
        <v>1549</v>
      </c>
      <c r="F718" s="173" t="s">
        <v>1550</v>
      </c>
      <c r="G718" s="174" t="s">
        <v>155</v>
      </c>
      <c r="H718" s="175">
        <v>11</v>
      </c>
      <c r="I718" s="176"/>
      <c r="J718" s="177">
        <f>ROUND(I718*H718,2)</f>
        <v>0</v>
      </c>
      <c r="K718" s="173" t="s">
        <v>1</v>
      </c>
      <c r="L718" s="36"/>
      <c r="M718" s="184" t="s">
        <v>1</v>
      </c>
      <c r="N718" s="185" t="s">
        <v>41</v>
      </c>
      <c r="O718" s="186"/>
      <c r="P718" s="187">
        <f>O718*H718</f>
        <v>0</v>
      </c>
      <c r="Q718" s="187">
        <v>0</v>
      </c>
      <c r="R718" s="187">
        <f>Q718*H718</f>
        <v>0</v>
      </c>
      <c r="S718" s="187">
        <v>0</v>
      </c>
      <c r="T718" s="188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182" t="s">
        <v>144</v>
      </c>
      <c r="AT718" s="182" t="s">
        <v>140</v>
      </c>
      <c r="AU718" s="182" t="s">
        <v>83</v>
      </c>
      <c r="AY718" s="16" t="s">
        <v>139</v>
      </c>
      <c r="BE718" s="183">
        <f>IF(N718="základní",J718,0)</f>
        <v>0</v>
      </c>
      <c r="BF718" s="183">
        <f>IF(N718="snížená",J718,0)</f>
        <v>0</v>
      </c>
      <c r="BG718" s="183">
        <f>IF(N718="zákl. přenesená",J718,0)</f>
        <v>0</v>
      </c>
      <c r="BH718" s="183">
        <f>IF(N718="sníž. přenesená",J718,0)</f>
        <v>0</v>
      </c>
      <c r="BI718" s="183">
        <f>IF(N718="nulová",J718,0)</f>
        <v>0</v>
      </c>
      <c r="BJ718" s="16" t="s">
        <v>83</v>
      </c>
      <c r="BK718" s="183">
        <f>ROUND(I718*H718,2)</f>
        <v>0</v>
      </c>
      <c r="BL718" s="16" t="s">
        <v>144</v>
      </c>
      <c r="BM718" s="182" t="s">
        <v>1551</v>
      </c>
    </row>
    <row r="719" s="2" customFormat="1" ht="6.96" customHeight="1">
      <c r="A719" s="35"/>
      <c r="B719" s="57"/>
      <c r="C719" s="58"/>
      <c r="D719" s="58"/>
      <c r="E719" s="58"/>
      <c r="F719" s="58"/>
      <c r="G719" s="58"/>
      <c r="H719" s="58"/>
      <c r="I719" s="58"/>
      <c r="J719" s="58"/>
      <c r="K719" s="58"/>
      <c r="L719" s="36"/>
      <c r="M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</row>
  </sheetData>
  <autoFilter ref="C142:K7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1:H13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115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MÚ Luby boční vstup a vestavba výtahu</v>
      </c>
      <c r="F7" s="29"/>
      <c r="G7" s="29"/>
      <c r="H7" s="29"/>
      <c r="L7" s="19"/>
    </row>
    <row r="8" s="1" customFormat="1" ht="12" customHeight="1">
      <c r="B8" s="19"/>
      <c r="D8" s="29" t="s">
        <v>116</v>
      </c>
      <c r="L8" s="19"/>
    </row>
    <row r="9" s="2" customFormat="1" ht="16.5" customHeight="1">
      <c r="A9" s="35"/>
      <c r="B9" s="36"/>
      <c r="C9" s="35"/>
      <c r="D9" s="35"/>
      <c r="E9" s="126" t="s">
        <v>719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173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1552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15. 8. 2024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ROUND(J129,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ROUND((SUM(BE129:BE218)),  2)</f>
        <v>0</v>
      </c>
      <c r="G35" s="35"/>
      <c r="H35" s="35"/>
      <c r="I35" s="133">
        <v>0.20999999999999999</v>
      </c>
      <c r="J35" s="132">
        <f>ROUND(((SUM(BE129:BE218))*I35),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ROUND((SUM(BF129:BF218)),  2)</f>
        <v>0</v>
      </c>
      <c r="G36" s="35"/>
      <c r="H36" s="35"/>
      <c r="I36" s="133">
        <v>0.12</v>
      </c>
      <c r="J36" s="132">
        <f>ROUND(((SUM(BF129:BF218))*I36),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ROUND((SUM(BG129:BG218)),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ROUND((SUM(BH129:BH218)),  2)</f>
        <v>0</v>
      </c>
      <c r="G38" s="35"/>
      <c r="H38" s="35"/>
      <c r="I38" s="133">
        <v>0.12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ROUND((SUM(BI129:BI218)),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MÚ Luby boční vstup a vestavba výtahu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116</v>
      </c>
      <c r="L86" s="19"/>
    </row>
    <row r="87" s="2" customFormat="1" ht="16.5" customHeight="1">
      <c r="A87" s="35"/>
      <c r="B87" s="36"/>
      <c r="C87" s="35"/>
      <c r="D87" s="35"/>
      <c r="E87" s="126" t="s">
        <v>719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173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20-1 - výtah a bezbariérové WC - ZTI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Luby</v>
      </c>
      <c r="G91" s="35"/>
      <c r="H91" s="35"/>
      <c r="I91" s="29" t="s">
        <v>22</v>
      </c>
      <c r="J91" s="66" t="str">
        <f>IF(J14="","",J14)</f>
        <v>15. 8. 2024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Luby</v>
      </c>
      <c r="G93" s="35"/>
      <c r="H93" s="35"/>
      <c r="I93" s="29" t="s">
        <v>30</v>
      </c>
      <c r="J93" s="33" t="str">
        <f>E23</f>
        <v>ing.Benda Jiří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119</v>
      </c>
      <c r="D96" s="134"/>
      <c r="E96" s="134"/>
      <c r="F96" s="134"/>
      <c r="G96" s="134"/>
      <c r="H96" s="134"/>
      <c r="I96" s="134"/>
      <c r="J96" s="143" t="s">
        <v>120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121</v>
      </c>
      <c r="D98" s="35"/>
      <c r="E98" s="35"/>
      <c r="F98" s="35"/>
      <c r="G98" s="35"/>
      <c r="H98" s="35"/>
      <c r="I98" s="35"/>
      <c r="J98" s="93">
        <f>J129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122</v>
      </c>
    </row>
    <row r="99" s="9" customFormat="1" ht="24.96" customHeight="1">
      <c r="A99" s="9"/>
      <c r="B99" s="145"/>
      <c r="C99" s="9"/>
      <c r="D99" s="146" t="s">
        <v>181</v>
      </c>
      <c r="E99" s="147"/>
      <c r="F99" s="147"/>
      <c r="G99" s="147"/>
      <c r="H99" s="147"/>
      <c r="I99" s="147"/>
      <c r="J99" s="148">
        <f>J130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189"/>
      <c r="C100" s="12"/>
      <c r="D100" s="190" t="s">
        <v>1553</v>
      </c>
      <c r="E100" s="191"/>
      <c r="F100" s="191"/>
      <c r="G100" s="191"/>
      <c r="H100" s="191"/>
      <c r="I100" s="191"/>
      <c r="J100" s="192">
        <f>J131</f>
        <v>0</v>
      </c>
      <c r="K100" s="12"/>
      <c r="L100" s="18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189"/>
      <c r="C101" s="12"/>
      <c r="D101" s="190" t="s">
        <v>1554</v>
      </c>
      <c r="E101" s="191"/>
      <c r="F101" s="191"/>
      <c r="G101" s="191"/>
      <c r="H101" s="191"/>
      <c r="I101" s="191"/>
      <c r="J101" s="192">
        <f>J141</f>
        <v>0</v>
      </c>
      <c r="K101" s="12"/>
      <c r="L101" s="189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189"/>
      <c r="C102" s="12"/>
      <c r="D102" s="190" t="s">
        <v>1555</v>
      </c>
      <c r="E102" s="191"/>
      <c r="F102" s="191"/>
      <c r="G102" s="191"/>
      <c r="H102" s="191"/>
      <c r="I102" s="191"/>
      <c r="J102" s="192">
        <f>J153</f>
        <v>0</v>
      </c>
      <c r="K102" s="12"/>
      <c r="L102" s="18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189"/>
      <c r="C103" s="12"/>
      <c r="D103" s="190" t="s">
        <v>1556</v>
      </c>
      <c r="E103" s="191"/>
      <c r="F103" s="191"/>
      <c r="G103" s="191"/>
      <c r="H103" s="191"/>
      <c r="I103" s="191"/>
      <c r="J103" s="192">
        <f>J187</f>
        <v>0</v>
      </c>
      <c r="K103" s="12"/>
      <c r="L103" s="189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189"/>
      <c r="C104" s="12"/>
      <c r="D104" s="190" t="s">
        <v>1557</v>
      </c>
      <c r="E104" s="191"/>
      <c r="F104" s="191"/>
      <c r="G104" s="191"/>
      <c r="H104" s="191"/>
      <c r="I104" s="191"/>
      <c r="J104" s="192">
        <f>J194</f>
        <v>0</v>
      </c>
      <c r="K104" s="12"/>
      <c r="L104" s="189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189"/>
      <c r="C105" s="12"/>
      <c r="D105" s="190" t="s">
        <v>1558</v>
      </c>
      <c r="E105" s="191"/>
      <c r="F105" s="191"/>
      <c r="G105" s="191"/>
      <c r="H105" s="191"/>
      <c r="I105" s="191"/>
      <c r="J105" s="192">
        <f>J198</f>
        <v>0</v>
      </c>
      <c r="K105" s="12"/>
      <c r="L105" s="189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189"/>
      <c r="C106" s="12"/>
      <c r="D106" s="190" t="s">
        <v>1559</v>
      </c>
      <c r="E106" s="191"/>
      <c r="F106" s="191"/>
      <c r="G106" s="191"/>
      <c r="H106" s="191"/>
      <c r="I106" s="191"/>
      <c r="J106" s="192">
        <f>J204</f>
        <v>0</v>
      </c>
      <c r="K106" s="12"/>
      <c r="L106" s="189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9" customFormat="1" ht="24.96" customHeight="1">
      <c r="A107" s="9"/>
      <c r="B107" s="145"/>
      <c r="C107" s="9"/>
      <c r="D107" s="146" t="s">
        <v>731</v>
      </c>
      <c r="E107" s="147"/>
      <c r="F107" s="147"/>
      <c r="G107" s="147"/>
      <c r="H107" s="147"/>
      <c r="I107" s="147"/>
      <c r="J107" s="148">
        <f>J215</f>
        <v>0</v>
      </c>
      <c r="K107" s="9"/>
      <c r="L107" s="14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124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126" t="str">
        <f>E7</f>
        <v>MÚ Luby boční vstup a vestavba výtahu</v>
      </c>
      <c r="F117" s="29"/>
      <c r="G117" s="29"/>
      <c r="H117" s="29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" customFormat="1" ht="12" customHeight="1">
      <c r="B118" s="19"/>
      <c r="C118" s="29" t="s">
        <v>116</v>
      </c>
      <c r="L118" s="19"/>
    </row>
    <row r="119" s="2" customFormat="1" ht="16.5" customHeight="1">
      <c r="A119" s="35"/>
      <c r="B119" s="36"/>
      <c r="C119" s="35"/>
      <c r="D119" s="35"/>
      <c r="E119" s="126" t="s">
        <v>719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173</v>
      </c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5"/>
      <c r="D121" s="35"/>
      <c r="E121" s="64" t="str">
        <f>E11</f>
        <v>20-1 - výtah a bezbariérové WC - ZTI</v>
      </c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5"/>
      <c r="E123" s="35"/>
      <c r="F123" s="24" t="str">
        <f>F14</f>
        <v>Luby</v>
      </c>
      <c r="G123" s="35"/>
      <c r="H123" s="35"/>
      <c r="I123" s="29" t="s">
        <v>22</v>
      </c>
      <c r="J123" s="66" t="str">
        <f>IF(J14="","",J14)</f>
        <v>15. 8. 2024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5"/>
      <c r="D124" s="35"/>
      <c r="E124" s="35"/>
      <c r="F124" s="35"/>
      <c r="G124" s="35"/>
      <c r="H124" s="35"/>
      <c r="I124" s="35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5"/>
      <c r="E125" s="35"/>
      <c r="F125" s="24" t="str">
        <f>E17</f>
        <v>Město Luby</v>
      </c>
      <c r="G125" s="35"/>
      <c r="H125" s="35"/>
      <c r="I125" s="29" t="s">
        <v>30</v>
      </c>
      <c r="J125" s="33" t="str">
        <f>E23</f>
        <v>ing.Benda Jiří</v>
      </c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28</v>
      </c>
      <c r="D126" s="35"/>
      <c r="E126" s="35"/>
      <c r="F126" s="24" t="str">
        <f>IF(E20="","",E20)</f>
        <v>Vyplň údaj</v>
      </c>
      <c r="G126" s="35"/>
      <c r="H126" s="35"/>
      <c r="I126" s="29" t="s">
        <v>33</v>
      </c>
      <c r="J126" s="33" t="str">
        <f>E26</f>
        <v>Milan Hájek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5"/>
      <c r="D127" s="35"/>
      <c r="E127" s="35"/>
      <c r="F127" s="35"/>
      <c r="G127" s="35"/>
      <c r="H127" s="35"/>
      <c r="I127" s="35"/>
      <c r="J127" s="35"/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0" customFormat="1" ht="29.28" customHeight="1">
      <c r="A128" s="149"/>
      <c r="B128" s="150"/>
      <c r="C128" s="151" t="s">
        <v>125</v>
      </c>
      <c r="D128" s="152" t="s">
        <v>61</v>
      </c>
      <c r="E128" s="152" t="s">
        <v>57</v>
      </c>
      <c r="F128" s="152" t="s">
        <v>58</v>
      </c>
      <c r="G128" s="152" t="s">
        <v>126</v>
      </c>
      <c r="H128" s="152" t="s">
        <v>127</v>
      </c>
      <c r="I128" s="152" t="s">
        <v>128</v>
      </c>
      <c r="J128" s="152" t="s">
        <v>120</v>
      </c>
      <c r="K128" s="153" t="s">
        <v>129</v>
      </c>
      <c r="L128" s="154"/>
      <c r="M128" s="83" t="s">
        <v>1</v>
      </c>
      <c r="N128" s="84" t="s">
        <v>40</v>
      </c>
      <c r="O128" s="84" t="s">
        <v>130</v>
      </c>
      <c r="P128" s="84" t="s">
        <v>131</v>
      </c>
      <c r="Q128" s="84" t="s">
        <v>132</v>
      </c>
      <c r="R128" s="84" t="s">
        <v>133</v>
      </c>
      <c r="S128" s="84" t="s">
        <v>134</v>
      </c>
      <c r="T128" s="85" t="s">
        <v>135</v>
      </c>
      <c r="U128" s="149"/>
      <c r="V128" s="149"/>
      <c r="W128" s="149"/>
      <c r="X128" s="149"/>
      <c r="Y128" s="149"/>
      <c r="Z128" s="149"/>
      <c r="AA128" s="149"/>
      <c r="AB128" s="149"/>
      <c r="AC128" s="149"/>
      <c r="AD128" s="149"/>
      <c r="AE128" s="149"/>
    </row>
    <row r="129" s="2" customFormat="1" ht="22.8" customHeight="1">
      <c r="A129" s="35"/>
      <c r="B129" s="36"/>
      <c r="C129" s="90" t="s">
        <v>136</v>
      </c>
      <c r="D129" s="35"/>
      <c r="E129" s="35"/>
      <c r="F129" s="35"/>
      <c r="G129" s="35"/>
      <c r="H129" s="35"/>
      <c r="I129" s="35"/>
      <c r="J129" s="155">
        <f>BK129</f>
        <v>0</v>
      </c>
      <c r="K129" s="35"/>
      <c r="L129" s="36"/>
      <c r="M129" s="86"/>
      <c r="N129" s="70"/>
      <c r="O129" s="87"/>
      <c r="P129" s="156">
        <f>P130+P215</f>
        <v>0</v>
      </c>
      <c r="Q129" s="87"/>
      <c r="R129" s="156">
        <f>R130+R215</f>
        <v>0.15628499999999998</v>
      </c>
      <c r="S129" s="87"/>
      <c r="T129" s="157">
        <f>T130+T215</f>
        <v>0.35570000000000002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75</v>
      </c>
      <c r="AU129" s="16" t="s">
        <v>122</v>
      </c>
      <c r="BK129" s="158">
        <f>BK130+BK215</f>
        <v>0</v>
      </c>
    </row>
    <row r="130" s="11" customFormat="1" ht="25.92" customHeight="1">
      <c r="A130" s="11"/>
      <c r="B130" s="159"/>
      <c r="C130" s="11"/>
      <c r="D130" s="160" t="s">
        <v>75</v>
      </c>
      <c r="E130" s="161" t="s">
        <v>374</v>
      </c>
      <c r="F130" s="161" t="s">
        <v>375</v>
      </c>
      <c r="G130" s="11"/>
      <c r="H130" s="11"/>
      <c r="I130" s="162"/>
      <c r="J130" s="163">
        <f>BK130</f>
        <v>0</v>
      </c>
      <c r="K130" s="11"/>
      <c r="L130" s="159"/>
      <c r="M130" s="164"/>
      <c r="N130" s="165"/>
      <c r="O130" s="165"/>
      <c r="P130" s="166">
        <f>P131+P141+P153+P187+P194+P198+P204</f>
        <v>0</v>
      </c>
      <c r="Q130" s="165"/>
      <c r="R130" s="166">
        <f>R131+R141+R153+R187+R194+R198+R204</f>
        <v>0.15628499999999998</v>
      </c>
      <c r="S130" s="165"/>
      <c r="T130" s="167">
        <f>T131+T141+T153+T187+T194+T198+T204</f>
        <v>0.35570000000000002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60" t="s">
        <v>85</v>
      </c>
      <c r="AT130" s="168" t="s">
        <v>75</v>
      </c>
      <c r="AU130" s="168" t="s">
        <v>76</v>
      </c>
      <c r="AY130" s="160" t="s">
        <v>139</v>
      </c>
      <c r="BK130" s="169">
        <f>BK131+BK141+BK153+BK187+BK194+BK198+BK204</f>
        <v>0</v>
      </c>
    </row>
    <row r="131" s="11" customFormat="1" ht="22.8" customHeight="1">
      <c r="A131" s="11"/>
      <c r="B131" s="159"/>
      <c r="C131" s="11"/>
      <c r="D131" s="160" t="s">
        <v>75</v>
      </c>
      <c r="E131" s="193" t="s">
        <v>1560</v>
      </c>
      <c r="F131" s="193" t="s">
        <v>1561</v>
      </c>
      <c r="G131" s="11"/>
      <c r="H131" s="11"/>
      <c r="I131" s="162"/>
      <c r="J131" s="194">
        <f>BK131</f>
        <v>0</v>
      </c>
      <c r="K131" s="11"/>
      <c r="L131" s="159"/>
      <c r="M131" s="164"/>
      <c r="N131" s="165"/>
      <c r="O131" s="165"/>
      <c r="P131" s="166">
        <f>SUM(P132:P140)</f>
        <v>0</v>
      </c>
      <c r="Q131" s="165"/>
      <c r="R131" s="166">
        <f>SUM(R132:R140)</f>
        <v>0.0073550000000000004</v>
      </c>
      <c r="S131" s="165"/>
      <c r="T131" s="167">
        <f>SUM(T132:T140)</f>
        <v>0.0061799999999999997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60" t="s">
        <v>85</v>
      </c>
      <c r="AT131" s="168" t="s">
        <v>75</v>
      </c>
      <c r="AU131" s="168" t="s">
        <v>83</v>
      </c>
      <c r="AY131" s="160" t="s">
        <v>139</v>
      </c>
      <c r="BK131" s="169">
        <f>SUM(BK132:BK140)</f>
        <v>0</v>
      </c>
    </row>
    <row r="132" s="2" customFormat="1" ht="16.5" customHeight="1">
      <c r="A132" s="35"/>
      <c r="B132" s="170"/>
      <c r="C132" s="171" t="s">
        <v>83</v>
      </c>
      <c r="D132" s="171" t="s">
        <v>140</v>
      </c>
      <c r="E132" s="172" t="s">
        <v>1562</v>
      </c>
      <c r="F132" s="173" t="s">
        <v>1563</v>
      </c>
      <c r="G132" s="174" t="s">
        <v>329</v>
      </c>
      <c r="H132" s="175">
        <v>2</v>
      </c>
      <c r="I132" s="176"/>
      <c r="J132" s="177">
        <f>ROUND(I132*H132,2)</f>
        <v>0</v>
      </c>
      <c r="K132" s="173" t="s">
        <v>194</v>
      </c>
      <c r="L132" s="36"/>
      <c r="M132" s="178" t="s">
        <v>1</v>
      </c>
      <c r="N132" s="179" t="s">
        <v>41</v>
      </c>
      <c r="O132" s="74"/>
      <c r="P132" s="180">
        <f>O132*H132</f>
        <v>0</v>
      </c>
      <c r="Q132" s="180">
        <v>0</v>
      </c>
      <c r="R132" s="180">
        <f>Q132*H132</f>
        <v>0</v>
      </c>
      <c r="S132" s="180">
        <v>0.0020999999999999999</v>
      </c>
      <c r="T132" s="181">
        <f>S132*H132</f>
        <v>0.0041999999999999997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2" t="s">
        <v>272</v>
      </c>
      <c r="AT132" s="182" t="s">
        <v>140</v>
      </c>
      <c r="AU132" s="182" t="s">
        <v>85</v>
      </c>
      <c r="AY132" s="16" t="s">
        <v>139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83</v>
      </c>
      <c r="BK132" s="183">
        <f>ROUND(I132*H132,2)</f>
        <v>0</v>
      </c>
      <c r="BL132" s="16" t="s">
        <v>272</v>
      </c>
      <c r="BM132" s="182" t="s">
        <v>1564</v>
      </c>
    </row>
    <row r="133" s="2" customFormat="1" ht="16.5" customHeight="1">
      <c r="A133" s="35"/>
      <c r="B133" s="170"/>
      <c r="C133" s="171" t="s">
        <v>85</v>
      </c>
      <c r="D133" s="171" t="s">
        <v>140</v>
      </c>
      <c r="E133" s="172" t="s">
        <v>1565</v>
      </c>
      <c r="F133" s="173" t="s">
        <v>1566</v>
      </c>
      <c r="G133" s="174" t="s">
        <v>329</v>
      </c>
      <c r="H133" s="175">
        <v>1</v>
      </c>
      <c r="I133" s="176"/>
      <c r="J133" s="177">
        <f>ROUND(I133*H133,2)</f>
        <v>0</v>
      </c>
      <c r="K133" s="173" t="s">
        <v>194</v>
      </c>
      <c r="L133" s="36"/>
      <c r="M133" s="178" t="s">
        <v>1</v>
      </c>
      <c r="N133" s="179" t="s">
        <v>41</v>
      </c>
      <c r="O133" s="74"/>
      <c r="P133" s="180">
        <f>O133*H133</f>
        <v>0</v>
      </c>
      <c r="Q133" s="180">
        <v>0</v>
      </c>
      <c r="R133" s="180">
        <f>Q133*H133</f>
        <v>0</v>
      </c>
      <c r="S133" s="180">
        <v>0.00198</v>
      </c>
      <c r="T133" s="181">
        <f>S133*H133</f>
        <v>0.00198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2" t="s">
        <v>272</v>
      </c>
      <c r="AT133" s="182" t="s">
        <v>140</v>
      </c>
      <c r="AU133" s="182" t="s">
        <v>85</v>
      </c>
      <c r="AY133" s="16" t="s">
        <v>139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83</v>
      </c>
      <c r="BK133" s="183">
        <f>ROUND(I133*H133,2)</f>
        <v>0</v>
      </c>
      <c r="BL133" s="16" t="s">
        <v>272</v>
      </c>
      <c r="BM133" s="182" t="s">
        <v>1567</v>
      </c>
    </row>
    <row r="134" s="2" customFormat="1" ht="16.5" customHeight="1">
      <c r="A134" s="35"/>
      <c r="B134" s="170"/>
      <c r="C134" s="171" t="s">
        <v>149</v>
      </c>
      <c r="D134" s="171" t="s">
        <v>140</v>
      </c>
      <c r="E134" s="172" t="s">
        <v>1568</v>
      </c>
      <c r="F134" s="173" t="s">
        <v>1569</v>
      </c>
      <c r="G134" s="174" t="s">
        <v>329</v>
      </c>
      <c r="H134" s="175">
        <v>6.5</v>
      </c>
      <c r="I134" s="176"/>
      <c r="J134" s="177">
        <f>ROUND(I134*H134,2)</f>
        <v>0</v>
      </c>
      <c r="K134" s="173" t="s">
        <v>194</v>
      </c>
      <c r="L134" s="36"/>
      <c r="M134" s="178" t="s">
        <v>1</v>
      </c>
      <c r="N134" s="179" t="s">
        <v>41</v>
      </c>
      <c r="O134" s="74"/>
      <c r="P134" s="180">
        <f>O134*H134</f>
        <v>0</v>
      </c>
      <c r="Q134" s="180">
        <v>0.00042999999999999999</v>
      </c>
      <c r="R134" s="180">
        <f>Q134*H134</f>
        <v>0.0027949999999999997</v>
      </c>
      <c r="S134" s="180">
        <v>0</v>
      </c>
      <c r="T134" s="18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2" t="s">
        <v>272</v>
      </c>
      <c r="AT134" s="182" t="s">
        <v>140</v>
      </c>
      <c r="AU134" s="182" t="s">
        <v>85</v>
      </c>
      <c r="AY134" s="16" t="s">
        <v>139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83</v>
      </c>
      <c r="BK134" s="183">
        <f>ROUND(I134*H134,2)</f>
        <v>0</v>
      </c>
      <c r="BL134" s="16" t="s">
        <v>272</v>
      </c>
      <c r="BM134" s="182" t="s">
        <v>1570</v>
      </c>
    </row>
    <row r="135" s="2" customFormat="1" ht="16.5" customHeight="1">
      <c r="A135" s="35"/>
      <c r="B135" s="170"/>
      <c r="C135" s="171" t="s">
        <v>144</v>
      </c>
      <c r="D135" s="171" t="s">
        <v>140</v>
      </c>
      <c r="E135" s="172" t="s">
        <v>1571</v>
      </c>
      <c r="F135" s="173" t="s">
        <v>1572</v>
      </c>
      <c r="G135" s="174" t="s">
        <v>329</v>
      </c>
      <c r="H135" s="175">
        <v>3</v>
      </c>
      <c r="I135" s="176"/>
      <c r="J135" s="177">
        <f>ROUND(I135*H135,2)</f>
        <v>0</v>
      </c>
      <c r="K135" s="173" t="s">
        <v>194</v>
      </c>
      <c r="L135" s="36"/>
      <c r="M135" s="178" t="s">
        <v>1</v>
      </c>
      <c r="N135" s="179" t="s">
        <v>41</v>
      </c>
      <c r="O135" s="74"/>
      <c r="P135" s="180">
        <f>O135*H135</f>
        <v>0</v>
      </c>
      <c r="Q135" s="180">
        <v>0.00050000000000000001</v>
      </c>
      <c r="R135" s="180">
        <f>Q135*H135</f>
        <v>0.0015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272</v>
      </c>
      <c r="AT135" s="182" t="s">
        <v>140</v>
      </c>
      <c r="AU135" s="182" t="s">
        <v>85</v>
      </c>
      <c r="AY135" s="16" t="s">
        <v>139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83</v>
      </c>
      <c r="BK135" s="183">
        <f>ROUND(I135*H135,2)</f>
        <v>0</v>
      </c>
      <c r="BL135" s="16" t="s">
        <v>272</v>
      </c>
      <c r="BM135" s="182" t="s">
        <v>1573</v>
      </c>
    </row>
    <row r="136" s="2" customFormat="1" ht="16.5" customHeight="1">
      <c r="A136" s="35"/>
      <c r="B136" s="170"/>
      <c r="C136" s="171" t="s">
        <v>138</v>
      </c>
      <c r="D136" s="171" t="s">
        <v>140</v>
      </c>
      <c r="E136" s="172" t="s">
        <v>1574</v>
      </c>
      <c r="F136" s="173" t="s">
        <v>1575</v>
      </c>
      <c r="G136" s="174" t="s">
        <v>329</v>
      </c>
      <c r="H136" s="175">
        <v>2</v>
      </c>
      <c r="I136" s="176"/>
      <c r="J136" s="177">
        <f>ROUND(I136*H136,2)</f>
        <v>0</v>
      </c>
      <c r="K136" s="173" t="s">
        <v>194</v>
      </c>
      <c r="L136" s="36"/>
      <c r="M136" s="178" t="s">
        <v>1</v>
      </c>
      <c r="N136" s="179" t="s">
        <v>41</v>
      </c>
      <c r="O136" s="74"/>
      <c r="P136" s="180">
        <f>O136*H136</f>
        <v>0</v>
      </c>
      <c r="Q136" s="180">
        <v>0.0015299999999999999</v>
      </c>
      <c r="R136" s="180">
        <f>Q136*H136</f>
        <v>0.0030599999999999998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272</v>
      </c>
      <c r="AT136" s="182" t="s">
        <v>140</v>
      </c>
      <c r="AU136" s="182" t="s">
        <v>85</v>
      </c>
      <c r="AY136" s="16" t="s">
        <v>139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83</v>
      </c>
      <c r="BK136" s="183">
        <f>ROUND(I136*H136,2)</f>
        <v>0</v>
      </c>
      <c r="BL136" s="16" t="s">
        <v>272</v>
      </c>
      <c r="BM136" s="182" t="s">
        <v>1576</v>
      </c>
    </row>
    <row r="137" s="2" customFormat="1" ht="16.5" customHeight="1">
      <c r="A137" s="35"/>
      <c r="B137" s="170"/>
      <c r="C137" s="171" t="s">
        <v>160</v>
      </c>
      <c r="D137" s="171" t="s">
        <v>140</v>
      </c>
      <c r="E137" s="172" t="s">
        <v>1577</v>
      </c>
      <c r="F137" s="173" t="s">
        <v>1578</v>
      </c>
      <c r="G137" s="174" t="s">
        <v>155</v>
      </c>
      <c r="H137" s="175">
        <v>1</v>
      </c>
      <c r="I137" s="176"/>
      <c r="J137" s="177">
        <f>ROUND(I137*H137,2)</f>
        <v>0</v>
      </c>
      <c r="K137" s="173" t="s">
        <v>194</v>
      </c>
      <c r="L137" s="36"/>
      <c r="M137" s="178" t="s">
        <v>1</v>
      </c>
      <c r="N137" s="179" t="s">
        <v>41</v>
      </c>
      <c r="O137" s="74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272</v>
      </c>
      <c r="AT137" s="182" t="s">
        <v>140</v>
      </c>
      <c r="AU137" s="182" t="s">
        <v>85</v>
      </c>
      <c r="AY137" s="16" t="s">
        <v>139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83</v>
      </c>
      <c r="BK137" s="183">
        <f>ROUND(I137*H137,2)</f>
        <v>0</v>
      </c>
      <c r="BL137" s="16" t="s">
        <v>272</v>
      </c>
      <c r="BM137" s="182" t="s">
        <v>1579</v>
      </c>
    </row>
    <row r="138" s="2" customFormat="1" ht="16.5" customHeight="1">
      <c r="A138" s="35"/>
      <c r="B138" s="170"/>
      <c r="C138" s="171" t="s">
        <v>164</v>
      </c>
      <c r="D138" s="171" t="s">
        <v>140</v>
      </c>
      <c r="E138" s="172" t="s">
        <v>1580</v>
      </c>
      <c r="F138" s="173" t="s">
        <v>1581</v>
      </c>
      <c r="G138" s="174" t="s">
        <v>155</v>
      </c>
      <c r="H138" s="175">
        <v>1</v>
      </c>
      <c r="I138" s="176"/>
      <c r="J138" s="177">
        <f>ROUND(I138*H138,2)</f>
        <v>0</v>
      </c>
      <c r="K138" s="173" t="s">
        <v>194</v>
      </c>
      <c r="L138" s="36"/>
      <c r="M138" s="178" t="s">
        <v>1</v>
      </c>
      <c r="N138" s="179" t="s">
        <v>41</v>
      </c>
      <c r="O138" s="74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272</v>
      </c>
      <c r="AT138" s="182" t="s">
        <v>140</v>
      </c>
      <c r="AU138" s="182" t="s">
        <v>85</v>
      </c>
      <c r="AY138" s="16" t="s">
        <v>139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83</v>
      </c>
      <c r="BK138" s="183">
        <f>ROUND(I138*H138,2)</f>
        <v>0</v>
      </c>
      <c r="BL138" s="16" t="s">
        <v>272</v>
      </c>
      <c r="BM138" s="182" t="s">
        <v>1582</v>
      </c>
    </row>
    <row r="139" s="2" customFormat="1" ht="21.75" customHeight="1">
      <c r="A139" s="35"/>
      <c r="B139" s="170"/>
      <c r="C139" s="171" t="s">
        <v>168</v>
      </c>
      <c r="D139" s="171" t="s">
        <v>140</v>
      </c>
      <c r="E139" s="172" t="s">
        <v>1583</v>
      </c>
      <c r="F139" s="173" t="s">
        <v>1584</v>
      </c>
      <c r="G139" s="174" t="s">
        <v>155</v>
      </c>
      <c r="H139" s="175">
        <v>1</v>
      </c>
      <c r="I139" s="176"/>
      <c r="J139" s="177">
        <f>ROUND(I139*H139,2)</f>
        <v>0</v>
      </c>
      <c r="K139" s="173" t="s">
        <v>194</v>
      </c>
      <c r="L139" s="36"/>
      <c r="M139" s="178" t="s">
        <v>1</v>
      </c>
      <c r="N139" s="179" t="s">
        <v>41</v>
      </c>
      <c r="O139" s="74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2" t="s">
        <v>272</v>
      </c>
      <c r="AT139" s="182" t="s">
        <v>140</v>
      </c>
      <c r="AU139" s="182" t="s">
        <v>85</v>
      </c>
      <c r="AY139" s="16" t="s">
        <v>139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83</v>
      </c>
      <c r="BK139" s="183">
        <f>ROUND(I139*H139,2)</f>
        <v>0</v>
      </c>
      <c r="BL139" s="16" t="s">
        <v>272</v>
      </c>
      <c r="BM139" s="182" t="s">
        <v>1585</v>
      </c>
    </row>
    <row r="140" s="2" customFormat="1" ht="21.75" customHeight="1">
      <c r="A140" s="35"/>
      <c r="B140" s="170"/>
      <c r="C140" s="171" t="s">
        <v>231</v>
      </c>
      <c r="D140" s="171" t="s">
        <v>140</v>
      </c>
      <c r="E140" s="172" t="s">
        <v>1586</v>
      </c>
      <c r="F140" s="173" t="s">
        <v>1587</v>
      </c>
      <c r="G140" s="174" t="s">
        <v>329</v>
      </c>
      <c r="H140" s="175">
        <v>11.5</v>
      </c>
      <c r="I140" s="176"/>
      <c r="J140" s="177">
        <f>ROUND(I140*H140,2)</f>
        <v>0</v>
      </c>
      <c r="K140" s="173" t="s">
        <v>194</v>
      </c>
      <c r="L140" s="36"/>
      <c r="M140" s="178" t="s">
        <v>1</v>
      </c>
      <c r="N140" s="179" t="s">
        <v>41</v>
      </c>
      <c r="O140" s="74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272</v>
      </c>
      <c r="AT140" s="182" t="s">
        <v>140</v>
      </c>
      <c r="AU140" s="182" t="s">
        <v>85</v>
      </c>
      <c r="AY140" s="16" t="s">
        <v>139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83</v>
      </c>
      <c r="BK140" s="183">
        <f>ROUND(I140*H140,2)</f>
        <v>0</v>
      </c>
      <c r="BL140" s="16" t="s">
        <v>272</v>
      </c>
      <c r="BM140" s="182" t="s">
        <v>1588</v>
      </c>
    </row>
    <row r="141" s="11" customFormat="1" ht="22.8" customHeight="1">
      <c r="A141" s="11"/>
      <c r="B141" s="159"/>
      <c r="C141" s="11"/>
      <c r="D141" s="160" t="s">
        <v>75</v>
      </c>
      <c r="E141" s="193" t="s">
        <v>1589</v>
      </c>
      <c r="F141" s="193" t="s">
        <v>1590</v>
      </c>
      <c r="G141" s="11"/>
      <c r="H141" s="11"/>
      <c r="I141" s="162"/>
      <c r="J141" s="194">
        <f>BK141</f>
        <v>0</v>
      </c>
      <c r="K141" s="11"/>
      <c r="L141" s="159"/>
      <c r="M141" s="164"/>
      <c r="N141" s="165"/>
      <c r="O141" s="165"/>
      <c r="P141" s="166">
        <f>SUM(P142:P152)</f>
        <v>0</v>
      </c>
      <c r="Q141" s="165"/>
      <c r="R141" s="166">
        <f>SUM(R142:R152)</f>
        <v>0.022520000000000005</v>
      </c>
      <c r="S141" s="165"/>
      <c r="T141" s="167">
        <f>SUM(T142:T152)</f>
        <v>0.00174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160" t="s">
        <v>85</v>
      </c>
      <c r="AT141" s="168" t="s">
        <v>75</v>
      </c>
      <c r="AU141" s="168" t="s">
        <v>83</v>
      </c>
      <c r="AY141" s="160" t="s">
        <v>139</v>
      </c>
      <c r="BK141" s="169">
        <f>SUM(BK142:BK152)</f>
        <v>0</v>
      </c>
    </row>
    <row r="142" s="2" customFormat="1" ht="21.75" customHeight="1">
      <c r="A142" s="35"/>
      <c r="B142" s="170"/>
      <c r="C142" s="171" t="s">
        <v>88</v>
      </c>
      <c r="D142" s="171" t="s">
        <v>140</v>
      </c>
      <c r="E142" s="172" t="s">
        <v>1591</v>
      </c>
      <c r="F142" s="173" t="s">
        <v>1592</v>
      </c>
      <c r="G142" s="174" t="s">
        <v>329</v>
      </c>
      <c r="H142" s="175">
        <v>6</v>
      </c>
      <c r="I142" s="176"/>
      <c r="J142" s="177">
        <f>ROUND(I142*H142,2)</f>
        <v>0</v>
      </c>
      <c r="K142" s="173" t="s">
        <v>194</v>
      </c>
      <c r="L142" s="36"/>
      <c r="M142" s="178" t="s">
        <v>1</v>
      </c>
      <c r="N142" s="179" t="s">
        <v>41</v>
      </c>
      <c r="O142" s="74"/>
      <c r="P142" s="180">
        <f>O142*H142</f>
        <v>0</v>
      </c>
      <c r="Q142" s="180">
        <v>0</v>
      </c>
      <c r="R142" s="180">
        <f>Q142*H142</f>
        <v>0</v>
      </c>
      <c r="S142" s="180">
        <v>0.00029</v>
      </c>
      <c r="T142" s="181">
        <f>S142*H142</f>
        <v>0.00174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2" t="s">
        <v>272</v>
      </c>
      <c r="AT142" s="182" t="s">
        <v>140</v>
      </c>
      <c r="AU142" s="182" t="s">
        <v>85</v>
      </c>
      <c r="AY142" s="16" t="s">
        <v>139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83</v>
      </c>
      <c r="BK142" s="183">
        <f>ROUND(I142*H142,2)</f>
        <v>0</v>
      </c>
      <c r="BL142" s="16" t="s">
        <v>272</v>
      </c>
      <c r="BM142" s="182" t="s">
        <v>1593</v>
      </c>
    </row>
    <row r="143" s="2" customFormat="1" ht="24.15" customHeight="1">
      <c r="A143" s="35"/>
      <c r="B143" s="170"/>
      <c r="C143" s="171" t="s">
        <v>247</v>
      </c>
      <c r="D143" s="171" t="s">
        <v>140</v>
      </c>
      <c r="E143" s="172" t="s">
        <v>1594</v>
      </c>
      <c r="F143" s="173" t="s">
        <v>1595</v>
      </c>
      <c r="G143" s="174" t="s">
        <v>329</v>
      </c>
      <c r="H143" s="175">
        <v>18</v>
      </c>
      <c r="I143" s="176"/>
      <c r="J143" s="177">
        <f>ROUND(I143*H143,2)</f>
        <v>0</v>
      </c>
      <c r="K143" s="173" t="s">
        <v>194</v>
      </c>
      <c r="L143" s="36"/>
      <c r="M143" s="178" t="s">
        <v>1</v>
      </c>
      <c r="N143" s="179" t="s">
        <v>41</v>
      </c>
      <c r="O143" s="74"/>
      <c r="P143" s="180">
        <f>O143*H143</f>
        <v>0</v>
      </c>
      <c r="Q143" s="180">
        <v>0.00080000000000000004</v>
      </c>
      <c r="R143" s="180">
        <f>Q143*H143</f>
        <v>0.014400000000000001</v>
      </c>
      <c r="S143" s="180">
        <v>0</v>
      </c>
      <c r="T143" s="18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2" t="s">
        <v>272</v>
      </c>
      <c r="AT143" s="182" t="s">
        <v>140</v>
      </c>
      <c r="AU143" s="182" t="s">
        <v>85</v>
      </c>
      <c r="AY143" s="16" t="s">
        <v>139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83</v>
      </c>
      <c r="BK143" s="183">
        <f>ROUND(I143*H143,2)</f>
        <v>0</v>
      </c>
      <c r="BL143" s="16" t="s">
        <v>272</v>
      </c>
      <c r="BM143" s="182" t="s">
        <v>1596</v>
      </c>
    </row>
    <row r="144" s="2" customFormat="1" ht="24.15" customHeight="1">
      <c r="A144" s="35"/>
      <c r="B144" s="170"/>
      <c r="C144" s="171" t="s">
        <v>8</v>
      </c>
      <c r="D144" s="171" t="s">
        <v>140</v>
      </c>
      <c r="E144" s="172" t="s">
        <v>1597</v>
      </c>
      <c r="F144" s="173" t="s">
        <v>1598</v>
      </c>
      <c r="G144" s="174" t="s">
        <v>329</v>
      </c>
      <c r="H144" s="175">
        <v>2</v>
      </c>
      <c r="I144" s="176"/>
      <c r="J144" s="177">
        <f>ROUND(I144*H144,2)</f>
        <v>0</v>
      </c>
      <c r="K144" s="173" t="s">
        <v>194</v>
      </c>
      <c r="L144" s="36"/>
      <c r="M144" s="178" t="s">
        <v>1</v>
      </c>
      <c r="N144" s="179" t="s">
        <v>41</v>
      </c>
      <c r="O144" s="74"/>
      <c r="P144" s="180">
        <f>O144*H144</f>
        <v>0</v>
      </c>
      <c r="Q144" s="180">
        <v>0.0012600000000000001</v>
      </c>
      <c r="R144" s="180">
        <f>Q144*H144</f>
        <v>0.0025200000000000001</v>
      </c>
      <c r="S144" s="180">
        <v>0</v>
      </c>
      <c r="T144" s="18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2" t="s">
        <v>272</v>
      </c>
      <c r="AT144" s="182" t="s">
        <v>140</v>
      </c>
      <c r="AU144" s="182" t="s">
        <v>85</v>
      </c>
      <c r="AY144" s="16" t="s">
        <v>139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83</v>
      </c>
      <c r="BK144" s="183">
        <f>ROUND(I144*H144,2)</f>
        <v>0</v>
      </c>
      <c r="BL144" s="16" t="s">
        <v>272</v>
      </c>
      <c r="BM144" s="182" t="s">
        <v>1599</v>
      </c>
    </row>
    <row r="145" s="2" customFormat="1" ht="37.8" customHeight="1">
      <c r="A145" s="35"/>
      <c r="B145" s="170"/>
      <c r="C145" s="171" t="s">
        <v>256</v>
      </c>
      <c r="D145" s="171" t="s">
        <v>140</v>
      </c>
      <c r="E145" s="172" t="s">
        <v>1600</v>
      </c>
      <c r="F145" s="173" t="s">
        <v>1601</v>
      </c>
      <c r="G145" s="174" t="s">
        <v>329</v>
      </c>
      <c r="H145" s="175">
        <v>12</v>
      </c>
      <c r="I145" s="176"/>
      <c r="J145" s="177">
        <f>ROUND(I145*H145,2)</f>
        <v>0</v>
      </c>
      <c r="K145" s="173" t="s">
        <v>194</v>
      </c>
      <c r="L145" s="36"/>
      <c r="M145" s="178" t="s">
        <v>1</v>
      </c>
      <c r="N145" s="179" t="s">
        <v>41</v>
      </c>
      <c r="O145" s="74"/>
      <c r="P145" s="180">
        <f>O145*H145</f>
        <v>0</v>
      </c>
      <c r="Q145" s="180">
        <v>0.00034000000000000002</v>
      </c>
      <c r="R145" s="180">
        <f>Q145*H145</f>
        <v>0.0040800000000000003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272</v>
      </c>
      <c r="AT145" s="182" t="s">
        <v>140</v>
      </c>
      <c r="AU145" s="182" t="s">
        <v>85</v>
      </c>
      <c r="AY145" s="16" t="s">
        <v>139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83</v>
      </c>
      <c r="BK145" s="183">
        <f>ROUND(I145*H145,2)</f>
        <v>0</v>
      </c>
      <c r="BL145" s="16" t="s">
        <v>272</v>
      </c>
      <c r="BM145" s="182" t="s">
        <v>1602</v>
      </c>
    </row>
    <row r="146" s="2" customFormat="1" ht="37.8" customHeight="1">
      <c r="A146" s="35"/>
      <c r="B146" s="170"/>
      <c r="C146" s="171" t="s">
        <v>260</v>
      </c>
      <c r="D146" s="171" t="s">
        <v>140</v>
      </c>
      <c r="E146" s="172" t="s">
        <v>1603</v>
      </c>
      <c r="F146" s="173" t="s">
        <v>1604</v>
      </c>
      <c r="G146" s="174" t="s">
        <v>329</v>
      </c>
      <c r="H146" s="175">
        <v>1</v>
      </c>
      <c r="I146" s="176"/>
      <c r="J146" s="177">
        <f>ROUND(I146*H146,2)</f>
        <v>0</v>
      </c>
      <c r="K146" s="173" t="s">
        <v>194</v>
      </c>
      <c r="L146" s="36"/>
      <c r="M146" s="178" t="s">
        <v>1</v>
      </c>
      <c r="N146" s="179" t="s">
        <v>41</v>
      </c>
      <c r="O146" s="74"/>
      <c r="P146" s="180">
        <f>O146*H146</f>
        <v>0</v>
      </c>
      <c r="Q146" s="180">
        <v>0.00010000000000000001</v>
      </c>
      <c r="R146" s="180">
        <f>Q146*H146</f>
        <v>0.00010000000000000001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272</v>
      </c>
      <c r="AT146" s="182" t="s">
        <v>140</v>
      </c>
      <c r="AU146" s="182" t="s">
        <v>85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83</v>
      </c>
      <c r="BK146" s="183">
        <f>ROUND(I146*H146,2)</f>
        <v>0</v>
      </c>
      <c r="BL146" s="16" t="s">
        <v>272</v>
      </c>
      <c r="BM146" s="182" t="s">
        <v>1605</v>
      </c>
    </row>
    <row r="147" s="2" customFormat="1" ht="37.8" customHeight="1">
      <c r="A147" s="35"/>
      <c r="B147" s="170"/>
      <c r="C147" s="171" t="s">
        <v>265</v>
      </c>
      <c r="D147" s="171" t="s">
        <v>140</v>
      </c>
      <c r="E147" s="172" t="s">
        <v>1606</v>
      </c>
      <c r="F147" s="173" t="s">
        <v>1607</v>
      </c>
      <c r="G147" s="174" t="s">
        <v>329</v>
      </c>
      <c r="H147" s="175">
        <v>6</v>
      </c>
      <c r="I147" s="176"/>
      <c r="J147" s="177">
        <f>ROUND(I147*H147,2)</f>
        <v>0</v>
      </c>
      <c r="K147" s="173" t="s">
        <v>194</v>
      </c>
      <c r="L147" s="36"/>
      <c r="M147" s="178" t="s">
        <v>1</v>
      </c>
      <c r="N147" s="179" t="s">
        <v>41</v>
      </c>
      <c r="O147" s="74"/>
      <c r="P147" s="180">
        <f>O147*H147</f>
        <v>0</v>
      </c>
      <c r="Q147" s="180">
        <v>0.00011</v>
      </c>
      <c r="R147" s="180">
        <f>Q147*H147</f>
        <v>0.00066</v>
      </c>
      <c r="S147" s="180">
        <v>0</v>
      </c>
      <c r="T147" s="18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2" t="s">
        <v>272</v>
      </c>
      <c r="AT147" s="182" t="s">
        <v>140</v>
      </c>
      <c r="AU147" s="182" t="s">
        <v>85</v>
      </c>
      <c r="AY147" s="16" t="s">
        <v>139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83</v>
      </c>
      <c r="BK147" s="183">
        <f>ROUND(I147*H147,2)</f>
        <v>0</v>
      </c>
      <c r="BL147" s="16" t="s">
        <v>272</v>
      </c>
      <c r="BM147" s="182" t="s">
        <v>1608</v>
      </c>
    </row>
    <row r="148" s="2" customFormat="1" ht="37.8" customHeight="1">
      <c r="A148" s="35"/>
      <c r="B148" s="170"/>
      <c r="C148" s="171" t="s">
        <v>272</v>
      </c>
      <c r="D148" s="171" t="s">
        <v>140</v>
      </c>
      <c r="E148" s="172" t="s">
        <v>1609</v>
      </c>
      <c r="F148" s="173" t="s">
        <v>1610</v>
      </c>
      <c r="G148" s="174" t="s">
        <v>329</v>
      </c>
      <c r="H148" s="175">
        <v>1</v>
      </c>
      <c r="I148" s="176"/>
      <c r="J148" s="177">
        <f>ROUND(I148*H148,2)</f>
        <v>0</v>
      </c>
      <c r="K148" s="173" t="s">
        <v>194</v>
      </c>
      <c r="L148" s="36"/>
      <c r="M148" s="178" t="s">
        <v>1</v>
      </c>
      <c r="N148" s="179" t="s">
        <v>41</v>
      </c>
      <c r="O148" s="74"/>
      <c r="P148" s="180">
        <f>O148*H148</f>
        <v>0</v>
      </c>
      <c r="Q148" s="180">
        <v>0.00016000000000000001</v>
      </c>
      <c r="R148" s="180">
        <f>Q148*H148</f>
        <v>0.00016000000000000001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272</v>
      </c>
      <c r="AT148" s="182" t="s">
        <v>140</v>
      </c>
      <c r="AU148" s="182" t="s">
        <v>85</v>
      </c>
      <c r="AY148" s="16" t="s">
        <v>139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83</v>
      </c>
      <c r="BK148" s="183">
        <f>ROUND(I148*H148,2)</f>
        <v>0</v>
      </c>
      <c r="BL148" s="16" t="s">
        <v>272</v>
      </c>
      <c r="BM148" s="182" t="s">
        <v>1611</v>
      </c>
    </row>
    <row r="149" s="2" customFormat="1" ht="16.5" customHeight="1">
      <c r="A149" s="35"/>
      <c r="B149" s="170"/>
      <c r="C149" s="171" t="s">
        <v>279</v>
      </c>
      <c r="D149" s="171" t="s">
        <v>140</v>
      </c>
      <c r="E149" s="172" t="s">
        <v>1612</v>
      </c>
      <c r="F149" s="173" t="s">
        <v>1613</v>
      </c>
      <c r="G149" s="174" t="s">
        <v>155</v>
      </c>
      <c r="H149" s="175">
        <v>3</v>
      </c>
      <c r="I149" s="176"/>
      <c r="J149" s="177">
        <f>ROUND(I149*H149,2)</f>
        <v>0</v>
      </c>
      <c r="K149" s="173" t="s">
        <v>194</v>
      </c>
      <c r="L149" s="36"/>
      <c r="M149" s="178" t="s">
        <v>1</v>
      </c>
      <c r="N149" s="179" t="s">
        <v>41</v>
      </c>
      <c r="O149" s="74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272</v>
      </c>
      <c r="AT149" s="182" t="s">
        <v>140</v>
      </c>
      <c r="AU149" s="182" t="s">
        <v>85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83</v>
      </c>
      <c r="BK149" s="183">
        <f>ROUND(I149*H149,2)</f>
        <v>0</v>
      </c>
      <c r="BL149" s="16" t="s">
        <v>272</v>
      </c>
      <c r="BM149" s="182" t="s">
        <v>1614</v>
      </c>
    </row>
    <row r="150" s="2" customFormat="1" ht="21.75" customHeight="1">
      <c r="A150" s="35"/>
      <c r="B150" s="170"/>
      <c r="C150" s="171" t="s">
        <v>283</v>
      </c>
      <c r="D150" s="171" t="s">
        <v>140</v>
      </c>
      <c r="E150" s="172" t="s">
        <v>1615</v>
      </c>
      <c r="F150" s="173" t="s">
        <v>1616</v>
      </c>
      <c r="G150" s="174" t="s">
        <v>329</v>
      </c>
      <c r="H150" s="175">
        <v>20</v>
      </c>
      <c r="I150" s="176"/>
      <c r="J150" s="177">
        <f>ROUND(I150*H150,2)</f>
        <v>0</v>
      </c>
      <c r="K150" s="173" t="s">
        <v>194</v>
      </c>
      <c r="L150" s="36"/>
      <c r="M150" s="178" t="s">
        <v>1</v>
      </c>
      <c r="N150" s="179" t="s">
        <v>41</v>
      </c>
      <c r="O150" s="74"/>
      <c r="P150" s="180">
        <f>O150*H150</f>
        <v>0</v>
      </c>
      <c r="Q150" s="180">
        <v>1.0000000000000001E-05</v>
      </c>
      <c r="R150" s="180">
        <f>Q150*H150</f>
        <v>0.00020000000000000001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272</v>
      </c>
      <c r="AT150" s="182" t="s">
        <v>140</v>
      </c>
      <c r="AU150" s="182" t="s">
        <v>85</v>
      </c>
      <c r="AY150" s="16" t="s">
        <v>139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83</v>
      </c>
      <c r="BK150" s="183">
        <f>ROUND(I150*H150,2)</f>
        <v>0</v>
      </c>
      <c r="BL150" s="16" t="s">
        <v>272</v>
      </c>
      <c r="BM150" s="182" t="s">
        <v>1617</v>
      </c>
    </row>
    <row r="151" s="2" customFormat="1" ht="24.15" customHeight="1">
      <c r="A151" s="35"/>
      <c r="B151" s="170"/>
      <c r="C151" s="171" t="s">
        <v>288</v>
      </c>
      <c r="D151" s="171" t="s">
        <v>140</v>
      </c>
      <c r="E151" s="172" t="s">
        <v>1618</v>
      </c>
      <c r="F151" s="173" t="s">
        <v>1619</v>
      </c>
      <c r="G151" s="174" t="s">
        <v>329</v>
      </c>
      <c r="H151" s="175">
        <v>20</v>
      </c>
      <c r="I151" s="176"/>
      <c r="J151" s="177">
        <f>ROUND(I151*H151,2)</f>
        <v>0</v>
      </c>
      <c r="K151" s="173" t="s">
        <v>194</v>
      </c>
      <c r="L151" s="36"/>
      <c r="M151" s="178" t="s">
        <v>1</v>
      </c>
      <c r="N151" s="179" t="s">
        <v>41</v>
      </c>
      <c r="O151" s="74"/>
      <c r="P151" s="180">
        <f>O151*H151</f>
        <v>0</v>
      </c>
      <c r="Q151" s="180">
        <v>2.0000000000000002E-05</v>
      </c>
      <c r="R151" s="180">
        <f>Q151*H151</f>
        <v>0.00040000000000000002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272</v>
      </c>
      <c r="AT151" s="182" t="s">
        <v>140</v>
      </c>
      <c r="AU151" s="182" t="s">
        <v>85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83</v>
      </c>
      <c r="BK151" s="183">
        <f>ROUND(I151*H151,2)</f>
        <v>0</v>
      </c>
      <c r="BL151" s="16" t="s">
        <v>272</v>
      </c>
      <c r="BM151" s="182" t="s">
        <v>1620</v>
      </c>
    </row>
    <row r="152" s="2" customFormat="1" ht="24.15" customHeight="1">
      <c r="A152" s="35"/>
      <c r="B152" s="170"/>
      <c r="C152" s="171" t="s">
        <v>100</v>
      </c>
      <c r="D152" s="171" t="s">
        <v>140</v>
      </c>
      <c r="E152" s="172" t="s">
        <v>1621</v>
      </c>
      <c r="F152" s="173" t="s">
        <v>1622</v>
      </c>
      <c r="G152" s="174" t="s">
        <v>420</v>
      </c>
      <c r="H152" s="214"/>
      <c r="I152" s="176"/>
      <c r="J152" s="177">
        <f>ROUND(I152*H152,2)</f>
        <v>0</v>
      </c>
      <c r="K152" s="173" t="s">
        <v>194</v>
      </c>
      <c r="L152" s="36"/>
      <c r="M152" s="178" t="s">
        <v>1</v>
      </c>
      <c r="N152" s="179" t="s">
        <v>41</v>
      </c>
      <c r="O152" s="74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1623</v>
      </c>
      <c r="AT152" s="182" t="s">
        <v>140</v>
      </c>
      <c r="AU152" s="182" t="s">
        <v>85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83</v>
      </c>
      <c r="BK152" s="183">
        <f>ROUND(I152*H152,2)</f>
        <v>0</v>
      </c>
      <c r="BL152" s="16" t="s">
        <v>1623</v>
      </c>
      <c r="BM152" s="182" t="s">
        <v>1624</v>
      </c>
    </row>
    <row r="153" s="11" customFormat="1" ht="22.8" customHeight="1">
      <c r="A153" s="11"/>
      <c r="B153" s="159"/>
      <c r="C153" s="11"/>
      <c r="D153" s="160" t="s">
        <v>75</v>
      </c>
      <c r="E153" s="193" t="s">
        <v>1625</v>
      </c>
      <c r="F153" s="193" t="s">
        <v>1626</v>
      </c>
      <c r="G153" s="11"/>
      <c r="H153" s="11"/>
      <c r="I153" s="162"/>
      <c r="J153" s="194">
        <f>BK153</f>
        <v>0</v>
      </c>
      <c r="K153" s="11"/>
      <c r="L153" s="159"/>
      <c r="M153" s="164"/>
      <c r="N153" s="165"/>
      <c r="O153" s="165"/>
      <c r="P153" s="166">
        <f>SUM(P154:P186)</f>
        <v>0</v>
      </c>
      <c r="Q153" s="165"/>
      <c r="R153" s="166">
        <f>SUM(R154:R186)</f>
        <v>0.10841999999999998</v>
      </c>
      <c r="S153" s="165"/>
      <c r="T153" s="167">
        <f>SUM(T154:T186)</f>
        <v>0.15952000000000002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160" t="s">
        <v>85</v>
      </c>
      <c r="AT153" s="168" t="s">
        <v>75</v>
      </c>
      <c r="AU153" s="168" t="s">
        <v>83</v>
      </c>
      <c r="AY153" s="160" t="s">
        <v>139</v>
      </c>
      <c r="BK153" s="169">
        <f>SUM(BK154:BK186)</f>
        <v>0</v>
      </c>
    </row>
    <row r="154" s="2" customFormat="1" ht="16.5" customHeight="1">
      <c r="A154" s="35"/>
      <c r="B154" s="170"/>
      <c r="C154" s="171" t="s">
        <v>7</v>
      </c>
      <c r="D154" s="171" t="s">
        <v>140</v>
      </c>
      <c r="E154" s="172" t="s">
        <v>1627</v>
      </c>
      <c r="F154" s="173" t="s">
        <v>1628</v>
      </c>
      <c r="G154" s="174" t="s">
        <v>1629</v>
      </c>
      <c r="H154" s="175">
        <v>2</v>
      </c>
      <c r="I154" s="176"/>
      <c r="J154" s="177">
        <f>ROUND(I154*H154,2)</f>
        <v>0</v>
      </c>
      <c r="K154" s="173" t="s">
        <v>194</v>
      </c>
      <c r="L154" s="36"/>
      <c r="M154" s="178" t="s">
        <v>1</v>
      </c>
      <c r="N154" s="179" t="s">
        <v>41</v>
      </c>
      <c r="O154" s="74"/>
      <c r="P154" s="180">
        <f>O154*H154</f>
        <v>0</v>
      </c>
      <c r="Q154" s="180">
        <v>0</v>
      </c>
      <c r="R154" s="180">
        <f>Q154*H154</f>
        <v>0</v>
      </c>
      <c r="S154" s="180">
        <v>0.034200000000000001</v>
      </c>
      <c r="T154" s="181">
        <f>S154*H154</f>
        <v>0.068400000000000002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272</v>
      </c>
      <c r="AT154" s="182" t="s">
        <v>140</v>
      </c>
      <c r="AU154" s="182" t="s">
        <v>85</v>
      </c>
      <c r="AY154" s="16" t="s">
        <v>139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83</v>
      </c>
      <c r="BK154" s="183">
        <f>ROUND(I154*H154,2)</f>
        <v>0</v>
      </c>
      <c r="BL154" s="16" t="s">
        <v>272</v>
      </c>
      <c r="BM154" s="182" t="s">
        <v>1630</v>
      </c>
    </row>
    <row r="155" s="2" customFormat="1" ht="24.15" customHeight="1">
      <c r="A155" s="35"/>
      <c r="B155" s="170"/>
      <c r="C155" s="171" t="s">
        <v>304</v>
      </c>
      <c r="D155" s="171" t="s">
        <v>140</v>
      </c>
      <c r="E155" s="172" t="s">
        <v>1631</v>
      </c>
      <c r="F155" s="173" t="s">
        <v>1632</v>
      </c>
      <c r="G155" s="174" t="s">
        <v>1629</v>
      </c>
      <c r="H155" s="175">
        <v>1</v>
      </c>
      <c r="I155" s="176"/>
      <c r="J155" s="177">
        <f>ROUND(I155*H155,2)</f>
        <v>0</v>
      </c>
      <c r="K155" s="173" t="s">
        <v>194</v>
      </c>
      <c r="L155" s="36"/>
      <c r="M155" s="178" t="s">
        <v>1</v>
      </c>
      <c r="N155" s="179" t="s">
        <v>41</v>
      </c>
      <c r="O155" s="74"/>
      <c r="P155" s="180">
        <f>O155*H155</f>
        <v>0</v>
      </c>
      <c r="Q155" s="180">
        <v>0.041029999999999997</v>
      </c>
      <c r="R155" s="180">
        <f>Q155*H155</f>
        <v>0.041029999999999997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272</v>
      </c>
      <c r="AT155" s="182" t="s">
        <v>140</v>
      </c>
      <c r="AU155" s="182" t="s">
        <v>85</v>
      </c>
      <c r="AY155" s="16" t="s">
        <v>139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83</v>
      </c>
      <c r="BK155" s="183">
        <f>ROUND(I155*H155,2)</f>
        <v>0</v>
      </c>
      <c r="BL155" s="16" t="s">
        <v>272</v>
      </c>
      <c r="BM155" s="182" t="s">
        <v>1633</v>
      </c>
    </row>
    <row r="156" s="2" customFormat="1" ht="16.5" customHeight="1">
      <c r="A156" s="35"/>
      <c r="B156" s="170"/>
      <c r="C156" s="171" t="s">
        <v>309</v>
      </c>
      <c r="D156" s="171" t="s">
        <v>140</v>
      </c>
      <c r="E156" s="172" t="s">
        <v>1634</v>
      </c>
      <c r="F156" s="173" t="s">
        <v>1635</v>
      </c>
      <c r="G156" s="174" t="s">
        <v>1629</v>
      </c>
      <c r="H156" s="175">
        <v>2</v>
      </c>
      <c r="I156" s="176"/>
      <c r="J156" s="177">
        <f>ROUND(I156*H156,2)</f>
        <v>0</v>
      </c>
      <c r="K156" s="173" t="s">
        <v>194</v>
      </c>
      <c r="L156" s="36"/>
      <c r="M156" s="178" t="s">
        <v>1</v>
      </c>
      <c r="N156" s="179" t="s">
        <v>41</v>
      </c>
      <c r="O156" s="74"/>
      <c r="P156" s="180">
        <f>O156*H156</f>
        <v>0</v>
      </c>
      <c r="Q156" s="180">
        <v>0</v>
      </c>
      <c r="R156" s="180">
        <f>Q156*H156</f>
        <v>0</v>
      </c>
      <c r="S156" s="180">
        <v>0.019460000000000002</v>
      </c>
      <c r="T156" s="181">
        <f>S156*H156</f>
        <v>0.038920000000000003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272</v>
      </c>
      <c r="AT156" s="182" t="s">
        <v>140</v>
      </c>
      <c r="AU156" s="182" t="s">
        <v>85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83</v>
      </c>
      <c r="BK156" s="183">
        <f>ROUND(I156*H156,2)</f>
        <v>0</v>
      </c>
      <c r="BL156" s="16" t="s">
        <v>272</v>
      </c>
      <c r="BM156" s="182" t="s">
        <v>1636</v>
      </c>
    </row>
    <row r="157" s="13" customFormat="1">
      <c r="A157" s="13"/>
      <c r="B157" s="195"/>
      <c r="C157" s="13"/>
      <c r="D157" s="196" t="s">
        <v>196</v>
      </c>
      <c r="E157" s="197" t="s">
        <v>1</v>
      </c>
      <c r="F157" s="198" t="s">
        <v>1637</v>
      </c>
      <c r="G157" s="13"/>
      <c r="H157" s="199">
        <v>1</v>
      </c>
      <c r="I157" s="200"/>
      <c r="J157" s="13"/>
      <c r="K157" s="13"/>
      <c r="L157" s="195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196</v>
      </c>
      <c r="AU157" s="197" t="s">
        <v>85</v>
      </c>
      <c r="AV157" s="13" t="s">
        <v>85</v>
      </c>
      <c r="AW157" s="13" t="s">
        <v>32</v>
      </c>
      <c r="AX157" s="13" t="s">
        <v>76</v>
      </c>
      <c r="AY157" s="197" t="s">
        <v>139</v>
      </c>
    </row>
    <row r="158" s="13" customFormat="1">
      <c r="A158" s="13"/>
      <c r="B158" s="195"/>
      <c r="C158" s="13"/>
      <c r="D158" s="196" t="s">
        <v>196</v>
      </c>
      <c r="E158" s="197" t="s">
        <v>1</v>
      </c>
      <c r="F158" s="198" t="s">
        <v>1638</v>
      </c>
      <c r="G158" s="13"/>
      <c r="H158" s="199">
        <v>1</v>
      </c>
      <c r="I158" s="200"/>
      <c r="J158" s="13"/>
      <c r="K158" s="13"/>
      <c r="L158" s="195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196</v>
      </c>
      <c r="AU158" s="197" t="s">
        <v>85</v>
      </c>
      <c r="AV158" s="13" t="s">
        <v>85</v>
      </c>
      <c r="AW158" s="13" t="s">
        <v>32</v>
      </c>
      <c r="AX158" s="13" t="s">
        <v>76</v>
      </c>
      <c r="AY158" s="197" t="s">
        <v>139</v>
      </c>
    </row>
    <row r="159" s="2" customFormat="1" ht="24.15" customHeight="1">
      <c r="A159" s="35"/>
      <c r="B159" s="170"/>
      <c r="C159" s="171" t="s">
        <v>314</v>
      </c>
      <c r="D159" s="171" t="s">
        <v>140</v>
      </c>
      <c r="E159" s="172" t="s">
        <v>1639</v>
      </c>
      <c r="F159" s="173" t="s">
        <v>1640</v>
      </c>
      <c r="G159" s="174" t="s">
        <v>1629</v>
      </c>
      <c r="H159" s="175">
        <v>1</v>
      </c>
      <c r="I159" s="176"/>
      <c r="J159" s="177">
        <f>ROUND(I159*H159,2)</f>
        <v>0</v>
      </c>
      <c r="K159" s="173" t="s">
        <v>194</v>
      </c>
      <c r="L159" s="36"/>
      <c r="M159" s="178" t="s">
        <v>1</v>
      </c>
      <c r="N159" s="179" t="s">
        <v>41</v>
      </c>
      <c r="O159" s="74"/>
      <c r="P159" s="180">
        <f>O159*H159</f>
        <v>0</v>
      </c>
      <c r="Q159" s="180">
        <v>0.019709999999999998</v>
      </c>
      <c r="R159" s="180">
        <f>Q159*H159</f>
        <v>0.019709999999999998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272</v>
      </c>
      <c r="AT159" s="182" t="s">
        <v>140</v>
      </c>
      <c r="AU159" s="182" t="s">
        <v>85</v>
      </c>
      <c r="AY159" s="16" t="s">
        <v>139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83</v>
      </c>
      <c r="BK159" s="183">
        <f>ROUND(I159*H159,2)</f>
        <v>0</v>
      </c>
      <c r="BL159" s="16" t="s">
        <v>272</v>
      </c>
      <c r="BM159" s="182" t="s">
        <v>1641</v>
      </c>
    </row>
    <row r="160" s="2" customFormat="1" ht="21.75" customHeight="1">
      <c r="A160" s="35"/>
      <c r="B160" s="170"/>
      <c r="C160" s="171" t="s">
        <v>322</v>
      </c>
      <c r="D160" s="171" t="s">
        <v>140</v>
      </c>
      <c r="E160" s="172" t="s">
        <v>1642</v>
      </c>
      <c r="F160" s="173" t="s">
        <v>1643</v>
      </c>
      <c r="G160" s="174" t="s">
        <v>1629</v>
      </c>
      <c r="H160" s="175">
        <v>1</v>
      </c>
      <c r="I160" s="176"/>
      <c r="J160" s="177">
        <f>ROUND(I160*H160,2)</f>
        <v>0</v>
      </c>
      <c r="K160" s="173" t="s">
        <v>194</v>
      </c>
      <c r="L160" s="36"/>
      <c r="M160" s="178" t="s">
        <v>1</v>
      </c>
      <c r="N160" s="179" t="s">
        <v>41</v>
      </c>
      <c r="O160" s="74"/>
      <c r="P160" s="180">
        <f>O160*H160</f>
        <v>0</v>
      </c>
      <c r="Q160" s="180">
        <v>0.0022300000000000002</v>
      </c>
      <c r="R160" s="180">
        <f>Q160*H160</f>
        <v>0.0022300000000000002</v>
      </c>
      <c r="S160" s="180">
        <v>0</v>
      </c>
      <c r="T160" s="18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2" t="s">
        <v>272</v>
      </c>
      <c r="AT160" s="182" t="s">
        <v>140</v>
      </c>
      <c r="AU160" s="182" t="s">
        <v>85</v>
      </c>
      <c r="AY160" s="16" t="s">
        <v>139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83</v>
      </c>
      <c r="BK160" s="183">
        <f>ROUND(I160*H160,2)</f>
        <v>0</v>
      </c>
      <c r="BL160" s="16" t="s">
        <v>272</v>
      </c>
      <c r="BM160" s="182" t="s">
        <v>1644</v>
      </c>
    </row>
    <row r="161" s="13" customFormat="1">
      <c r="A161" s="13"/>
      <c r="B161" s="195"/>
      <c r="C161" s="13"/>
      <c r="D161" s="196" t="s">
        <v>196</v>
      </c>
      <c r="E161" s="197" t="s">
        <v>1</v>
      </c>
      <c r="F161" s="198" t="s">
        <v>1645</v>
      </c>
      <c r="G161" s="13"/>
      <c r="H161" s="199">
        <v>1</v>
      </c>
      <c r="I161" s="200"/>
      <c r="J161" s="13"/>
      <c r="K161" s="13"/>
      <c r="L161" s="195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196</v>
      </c>
      <c r="AU161" s="197" t="s">
        <v>85</v>
      </c>
      <c r="AV161" s="13" t="s">
        <v>85</v>
      </c>
      <c r="AW161" s="13" t="s">
        <v>32</v>
      </c>
      <c r="AX161" s="13" t="s">
        <v>83</v>
      </c>
      <c r="AY161" s="197" t="s">
        <v>139</v>
      </c>
    </row>
    <row r="162" s="2" customFormat="1" ht="16.5" customHeight="1">
      <c r="A162" s="35"/>
      <c r="B162" s="170"/>
      <c r="C162" s="171" t="s">
        <v>326</v>
      </c>
      <c r="D162" s="171" t="s">
        <v>140</v>
      </c>
      <c r="E162" s="172" t="s">
        <v>1646</v>
      </c>
      <c r="F162" s="173" t="s">
        <v>1647</v>
      </c>
      <c r="G162" s="174" t="s">
        <v>155</v>
      </c>
      <c r="H162" s="175">
        <v>1</v>
      </c>
      <c r="I162" s="176"/>
      <c r="J162" s="177">
        <f>ROUND(I162*H162,2)</f>
        <v>0</v>
      </c>
      <c r="K162" s="173" t="s">
        <v>194</v>
      </c>
      <c r="L162" s="36"/>
      <c r="M162" s="178" t="s">
        <v>1</v>
      </c>
      <c r="N162" s="179" t="s">
        <v>41</v>
      </c>
      <c r="O162" s="74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2" t="s">
        <v>272</v>
      </c>
      <c r="AT162" s="182" t="s">
        <v>140</v>
      </c>
      <c r="AU162" s="182" t="s">
        <v>85</v>
      </c>
      <c r="AY162" s="16" t="s">
        <v>139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83</v>
      </c>
      <c r="BK162" s="183">
        <f>ROUND(I162*H162,2)</f>
        <v>0</v>
      </c>
      <c r="BL162" s="16" t="s">
        <v>272</v>
      </c>
      <c r="BM162" s="182" t="s">
        <v>1648</v>
      </c>
    </row>
    <row r="163" s="2" customFormat="1" ht="16.5" customHeight="1">
      <c r="A163" s="35"/>
      <c r="B163" s="170"/>
      <c r="C163" s="204" t="s">
        <v>332</v>
      </c>
      <c r="D163" s="204" t="s">
        <v>384</v>
      </c>
      <c r="E163" s="205" t="s">
        <v>1649</v>
      </c>
      <c r="F163" s="206" t="s">
        <v>1650</v>
      </c>
      <c r="G163" s="207" t="s">
        <v>155</v>
      </c>
      <c r="H163" s="208">
        <v>1</v>
      </c>
      <c r="I163" s="209"/>
      <c r="J163" s="210">
        <f>ROUND(I163*H163,2)</f>
        <v>0</v>
      </c>
      <c r="K163" s="206" t="s">
        <v>194</v>
      </c>
      <c r="L163" s="211"/>
      <c r="M163" s="212" t="s">
        <v>1</v>
      </c>
      <c r="N163" s="213" t="s">
        <v>41</v>
      </c>
      <c r="O163" s="74"/>
      <c r="P163" s="180">
        <f>O163*H163</f>
        <v>0</v>
      </c>
      <c r="Q163" s="180">
        <v>0.00050000000000000001</v>
      </c>
      <c r="R163" s="180">
        <f>Q163*H163</f>
        <v>0.00050000000000000001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359</v>
      </c>
      <c r="AT163" s="182" t="s">
        <v>384</v>
      </c>
      <c r="AU163" s="182" t="s">
        <v>85</v>
      </c>
      <c r="AY163" s="16" t="s">
        <v>139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83</v>
      </c>
      <c r="BK163" s="183">
        <f>ROUND(I163*H163,2)</f>
        <v>0</v>
      </c>
      <c r="BL163" s="16" t="s">
        <v>272</v>
      </c>
      <c r="BM163" s="182" t="s">
        <v>1651</v>
      </c>
    </row>
    <row r="164" s="2" customFormat="1" ht="16.5" customHeight="1">
      <c r="A164" s="35"/>
      <c r="B164" s="170"/>
      <c r="C164" s="171" t="s">
        <v>338</v>
      </c>
      <c r="D164" s="171" t="s">
        <v>140</v>
      </c>
      <c r="E164" s="172" t="s">
        <v>1652</v>
      </c>
      <c r="F164" s="173" t="s">
        <v>1653</v>
      </c>
      <c r="G164" s="174" t="s">
        <v>155</v>
      </c>
      <c r="H164" s="175">
        <v>1</v>
      </c>
      <c r="I164" s="176"/>
      <c r="J164" s="177">
        <f>ROUND(I164*H164,2)</f>
        <v>0</v>
      </c>
      <c r="K164" s="173" t="s">
        <v>194</v>
      </c>
      <c r="L164" s="36"/>
      <c r="M164" s="178" t="s">
        <v>1</v>
      </c>
      <c r="N164" s="179" t="s">
        <v>41</v>
      </c>
      <c r="O164" s="74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2" t="s">
        <v>272</v>
      </c>
      <c r="AT164" s="182" t="s">
        <v>140</v>
      </c>
      <c r="AU164" s="182" t="s">
        <v>85</v>
      </c>
      <c r="AY164" s="16" t="s">
        <v>139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83</v>
      </c>
      <c r="BK164" s="183">
        <f>ROUND(I164*H164,2)</f>
        <v>0</v>
      </c>
      <c r="BL164" s="16" t="s">
        <v>272</v>
      </c>
      <c r="BM164" s="182" t="s">
        <v>1654</v>
      </c>
    </row>
    <row r="165" s="2" customFormat="1" ht="16.5" customHeight="1">
      <c r="A165" s="35"/>
      <c r="B165" s="170"/>
      <c r="C165" s="204" t="s">
        <v>343</v>
      </c>
      <c r="D165" s="204" t="s">
        <v>384</v>
      </c>
      <c r="E165" s="205" t="s">
        <v>1655</v>
      </c>
      <c r="F165" s="206" t="s">
        <v>1656</v>
      </c>
      <c r="G165" s="207" t="s">
        <v>155</v>
      </c>
      <c r="H165" s="208">
        <v>1</v>
      </c>
      <c r="I165" s="209"/>
      <c r="J165" s="210">
        <f>ROUND(I165*H165,2)</f>
        <v>0</v>
      </c>
      <c r="K165" s="206" t="s">
        <v>194</v>
      </c>
      <c r="L165" s="211"/>
      <c r="M165" s="212" t="s">
        <v>1</v>
      </c>
      <c r="N165" s="213" t="s">
        <v>41</v>
      </c>
      <c r="O165" s="74"/>
      <c r="P165" s="180">
        <f>O165*H165</f>
        <v>0</v>
      </c>
      <c r="Q165" s="180">
        <v>0.00080000000000000004</v>
      </c>
      <c r="R165" s="180">
        <f>Q165*H165</f>
        <v>0.00080000000000000004</v>
      </c>
      <c r="S165" s="180">
        <v>0</v>
      </c>
      <c r="T165" s="18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2" t="s">
        <v>359</v>
      </c>
      <c r="AT165" s="182" t="s">
        <v>384</v>
      </c>
      <c r="AU165" s="182" t="s">
        <v>85</v>
      </c>
      <c r="AY165" s="16" t="s">
        <v>139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83</v>
      </c>
      <c r="BK165" s="183">
        <f>ROUND(I165*H165,2)</f>
        <v>0</v>
      </c>
      <c r="BL165" s="16" t="s">
        <v>272</v>
      </c>
      <c r="BM165" s="182" t="s">
        <v>1657</v>
      </c>
    </row>
    <row r="166" s="2" customFormat="1" ht="16.5" customHeight="1">
      <c r="A166" s="35"/>
      <c r="B166" s="170"/>
      <c r="C166" s="171" t="s">
        <v>109</v>
      </c>
      <c r="D166" s="171" t="s">
        <v>140</v>
      </c>
      <c r="E166" s="172" t="s">
        <v>1658</v>
      </c>
      <c r="F166" s="173" t="s">
        <v>1659</v>
      </c>
      <c r="G166" s="174" t="s">
        <v>155</v>
      </c>
      <c r="H166" s="175">
        <v>1</v>
      </c>
      <c r="I166" s="176"/>
      <c r="J166" s="177">
        <f>ROUND(I166*H166,2)</f>
        <v>0</v>
      </c>
      <c r="K166" s="173" t="s">
        <v>194</v>
      </c>
      <c r="L166" s="36"/>
      <c r="M166" s="178" t="s">
        <v>1</v>
      </c>
      <c r="N166" s="179" t="s">
        <v>41</v>
      </c>
      <c r="O166" s="74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272</v>
      </c>
      <c r="AT166" s="182" t="s">
        <v>140</v>
      </c>
      <c r="AU166" s="182" t="s">
        <v>85</v>
      </c>
      <c r="AY166" s="16" t="s">
        <v>139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83</v>
      </c>
      <c r="BK166" s="183">
        <f>ROUND(I166*H166,2)</f>
        <v>0</v>
      </c>
      <c r="BL166" s="16" t="s">
        <v>272</v>
      </c>
      <c r="BM166" s="182" t="s">
        <v>1660</v>
      </c>
    </row>
    <row r="167" s="2" customFormat="1" ht="16.5" customHeight="1">
      <c r="A167" s="35"/>
      <c r="B167" s="170"/>
      <c r="C167" s="204" t="s">
        <v>353</v>
      </c>
      <c r="D167" s="204" t="s">
        <v>384</v>
      </c>
      <c r="E167" s="205" t="s">
        <v>1661</v>
      </c>
      <c r="F167" s="206" t="s">
        <v>1662</v>
      </c>
      <c r="G167" s="207" t="s">
        <v>155</v>
      </c>
      <c r="H167" s="208">
        <v>1</v>
      </c>
      <c r="I167" s="209"/>
      <c r="J167" s="210">
        <f>ROUND(I167*H167,2)</f>
        <v>0</v>
      </c>
      <c r="K167" s="206" t="s">
        <v>194</v>
      </c>
      <c r="L167" s="211"/>
      <c r="M167" s="212" t="s">
        <v>1</v>
      </c>
      <c r="N167" s="213" t="s">
        <v>41</v>
      </c>
      <c r="O167" s="74"/>
      <c r="P167" s="180">
        <f>O167*H167</f>
        <v>0</v>
      </c>
      <c r="Q167" s="180">
        <v>0.00084999999999999995</v>
      </c>
      <c r="R167" s="180">
        <f>Q167*H167</f>
        <v>0.00084999999999999995</v>
      </c>
      <c r="S167" s="180">
        <v>0</v>
      </c>
      <c r="T167" s="18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2" t="s">
        <v>359</v>
      </c>
      <c r="AT167" s="182" t="s">
        <v>384</v>
      </c>
      <c r="AU167" s="182" t="s">
        <v>85</v>
      </c>
      <c r="AY167" s="16" t="s">
        <v>139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83</v>
      </c>
      <c r="BK167" s="183">
        <f>ROUND(I167*H167,2)</f>
        <v>0</v>
      </c>
      <c r="BL167" s="16" t="s">
        <v>272</v>
      </c>
      <c r="BM167" s="182" t="s">
        <v>1663</v>
      </c>
    </row>
    <row r="168" s="2" customFormat="1" ht="16.5" customHeight="1">
      <c r="A168" s="35"/>
      <c r="B168" s="170"/>
      <c r="C168" s="171" t="s">
        <v>359</v>
      </c>
      <c r="D168" s="171" t="s">
        <v>140</v>
      </c>
      <c r="E168" s="172" t="s">
        <v>1664</v>
      </c>
      <c r="F168" s="173" t="s">
        <v>1665</v>
      </c>
      <c r="G168" s="174" t="s">
        <v>155</v>
      </c>
      <c r="H168" s="175">
        <v>1</v>
      </c>
      <c r="I168" s="176"/>
      <c r="J168" s="177">
        <f>ROUND(I168*H168,2)</f>
        <v>0</v>
      </c>
      <c r="K168" s="173" t="s">
        <v>194</v>
      </c>
      <c r="L168" s="36"/>
      <c r="M168" s="178" t="s">
        <v>1</v>
      </c>
      <c r="N168" s="179" t="s">
        <v>41</v>
      </c>
      <c r="O168" s="74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2" t="s">
        <v>272</v>
      </c>
      <c r="AT168" s="182" t="s">
        <v>140</v>
      </c>
      <c r="AU168" s="182" t="s">
        <v>85</v>
      </c>
      <c r="AY168" s="16" t="s">
        <v>139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83</v>
      </c>
      <c r="BK168" s="183">
        <f>ROUND(I168*H168,2)</f>
        <v>0</v>
      </c>
      <c r="BL168" s="16" t="s">
        <v>272</v>
      </c>
      <c r="BM168" s="182" t="s">
        <v>1666</v>
      </c>
    </row>
    <row r="169" s="2" customFormat="1" ht="24.15" customHeight="1">
      <c r="A169" s="35"/>
      <c r="B169" s="170"/>
      <c r="C169" s="204" t="s">
        <v>363</v>
      </c>
      <c r="D169" s="204" t="s">
        <v>384</v>
      </c>
      <c r="E169" s="205" t="s">
        <v>1667</v>
      </c>
      <c r="F169" s="206" t="s">
        <v>1668</v>
      </c>
      <c r="G169" s="207" t="s">
        <v>155</v>
      </c>
      <c r="H169" s="208">
        <v>1</v>
      </c>
      <c r="I169" s="209"/>
      <c r="J169" s="210">
        <f>ROUND(I169*H169,2)</f>
        <v>0</v>
      </c>
      <c r="K169" s="206" t="s">
        <v>194</v>
      </c>
      <c r="L169" s="211"/>
      <c r="M169" s="212" t="s">
        <v>1</v>
      </c>
      <c r="N169" s="213" t="s">
        <v>41</v>
      </c>
      <c r="O169" s="74"/>
      <c r="P169" s="180">
        <f>O169*H169</f>
        <v>0</v>
      </c>
      <c r="Q169" s="180">
        <v>0.00084999999999999995</v>
      </c>
      <c r="R169" s="180">
        <f>Q169*H169</f>
        <v>0.00084999999999999995</v>
      </c>
      <c r="S169" s="180">
        <v>0</v>
      </c>
      <c r="T169" s="18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2" t="s">
        <v>359</v>
      </c>
      <c r="AT169" s="182" t="s">
        <v>384</v>
      </c>
      <c r="AU169" s="182" t="s">
        <v>85</v>
      </c>
      <c r="AY169" s="16" t="s">
        <v>139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83</v>
      </c>
      <c r="BK169" s="183">
        <f>ROUND(I169*H169,2)</f>
        <v>0</v>
      </c>
      <c r="BL169" s="16" t="s">
        <v>272</v>
      </c>
      <c r="BM169" s="182" t="s">
        <v>1669</v>
      </c>
    </row>
    <row r="170" s="2" customFormat="1" ht="16.5" customHeight="1">
      <c r="A170" s="35"/>
      <c r="B170" s="170"/>
      <c r="C170" s="171" t="s">
        <v>370</v>
      </c>
      <c r="D170" s="171" t="s">
        <v>140</v>
      </c>
      <c r="E170" s="172" t="s">
        <v>1670</v>
      </c>
      <c r="F170" s="173" t="s">
        <v>1671</v>
      </c>
      <c r="G170" s="174" t="s">
        <v>155</v>
      </c>
      <c r="H170" s="175">
        <v>1</v>
      </c>
      <c r="I170" s="176"/>
      <c r="J170" s="177">
        <f>ROUND(I170*H170,2)</f>
        <v>0</v>
      </c>
      <c r="K170" s="173" t="s">
        <v>1</v>
      </c>
      <c r="L170" s="36"/>
      <c r="M170" s="178" t="s">
        <v>1</v>
      </c>
      <c r="N170" s="179" t="s">
        <v>41</v>
      </c>
      <c r="O170" s="74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2" t="s">
        <v>272</v>
      </c>
      <c r="AT170" s="182" t="s">
        <v>140</v>
      </c>
      <c r="AU170" s="182" t="s">
        <v>85</v>
      </c>
      <c r="AY170" s="16" t="s">
        <v>139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83</v>
      </c>
      <c r="BK170" s="183">
        <f>ROUND(I170*H170,2)</f>
        <v>0</v>
      </c>
      <c r="BL170" s="16" t="s">
        <v>272</v>
      </c>
      <c r="BM170" s="182" t="s">
        <v>1672</v>
      </c>
    </row>
    <row r="171" s="2" customFormat="1" ht="16.5" customHeight="1">
      <c r="A171" s="35"/>
      <c r="B171" s="170"/>
      <c r="C171" s="171" t="s">
        <v>378</v>
      </c>
      <c r="D171" s="171" t="s">
        <v>140</v>
      </c>
      <c r="E171" s="172" t="s">
        <v>1673</v>
      </c>
      <c r="F171" s="173" t="s">
        <v>1674</v>
      </c>
      <c r="G171" s="174" t="s">
        <v>155</v>
      </c>
      <c r="H171" s="175">
        <v>1</v>
      </c>
      <c r="I171" s="176"/>
      <c r="J171" s="177">
        <f>ROUND(I171*H171,2)</f>
        <v>0</v>
      </c>
      <c r="K171" s="173" t="s">
        <v>194</v>
      </c>
      <c r="L171" s="36"/>
      <c r="M171" s="178" t="s">
        <v>1</v>
      </c>
      <c r="N171" s="179" t="s">
        <v>41</v>
      </c>
      <c r="O171" s="74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272</v>
      </c>
      <c r="AT171" s="182" t="s">
        <v>140</v>
      </c>
      <c r="AU171" s="182" t="s">
        <v>85</v>
      </c>
      <c r="AY171" s="16" t="s">
        <v>139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83</v>
      </c>
      <c r="BK171" s="183">
        <f>ROUND(I171*H171,2)</f>
        <v>0</v>
      </c>
      <c r="BL171" s="16" t="s">
        <v>272</v>
      </c>
      <c r="BM171" s="182" t="s">
        <v>1675</v>
      </c>
    </row>
    <row r="172" s="13" customFormat="1">
      <c r="A172" s="13"/>
      <c r="B172" s="195"/>
      <c r="C172" s="13"/>
      <c r="D172" s="196" t="s">
        <v>196</v>
      </c>
      <c r="E172" s="197" t="s">
        <v>1</v>
      </c>
      <c r="F172" s="198" t="s">
        <v>1676</v>
      </c>
      <c r="G172" s="13"/>
      <c r="H172" s="199">
        <v>1</v>
      </c>
      <c r="I172" s="200"/>
      <c r="J172" s="13"/>
      <c r="K172" s="13"/>
      <c r="L172" s="195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196</v>
      </c>
      <c r="AU172" s="197" t="s">
        <v>85</v>
      </c>
      <c r="AV172" s="13" t="s">
        <v>85</v>
      </c>
      <c r="AW172" s="13" t="s">
        <v>32</v>
      </c>
      <c r="AX172" s="13" t="s">
        <v>83</v>
      </c>
      <c r="AY172" s="197" t="s">
        <v>139</v>
      </c>
    </row>
    <row r="173" s="2" customFormat="1" ht="16.5" customHeight="1">
      <c r="A173" s="35"/>
      <c r="B173" s="170"/>
      <c r="C173" s="171" t="s">
        <v>383</v>
      </c>
      <c r="D173" s="171" t="s">
        <v>140</v>
      </c>
      <c r="E173" s="172" t="s">
        <v>1677</v>
      </c>
      <c r="F173" s="173" t="s">
        <v>1678</v>
      </c>
      <c r="G173" s="174" t="s">
        <v>1629</v>
      </c>
      <c r="H173" s="175">
        <v>1</v>
      </c>
      <c r="I173" s="176"/>
      <c r="J173" s="177">
        <f>ROUND(I173*H173,2)</f>
        <v>0</v>
      </c>
      <c r="K173" s="173" t="s">
        <v>194</v>
      </c>
      <c r="L173" s="36"/>
      <c r="M173" s="178" t="s">
        <v>1</v>
      </c>
      <c r="N173" s="179" t="s">
        <v>41</v>
      </c>
      <c r="O173" s="74"/>
      <c r="P173" s="180">
        <f>O173*H173</f>
        <v>0</v>
      </c>
      <c r="Q173" s="180">
        <v>0</v>
      </c>
      <c r="R173" s="180">
        <f>Q173*H173</f>
        <v>0</v>
      </c>
      <c r="S173" s="180">
        <v>0.034700000000000002</v>
      </c>
      <c r="T173" s="181">
        <f>S173*H173</f>
        <v>0.034700000000000002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2" t="s">
        <v>272</v>
      </c>
      <c r="AT173" s="182" t="s">
        <v>140</v>
      </c>
      <c r="AU173" s="182" t="s">
        <v>85</v>
      </c>
      <c r="AY173" s="16" t="s">
        <v>139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6" t="s">
        <v>83</v>
      </c>
      <c r="BK173" s="183">
        <f>ROUND(I173*H173,2)</f>
        <v>0</v>
      </c>
      <c r="BL173" s="16" t="s">
        <v>272</v>
      </c>
      <c r="BM173" s="182" t="s">
        <v>1679</v>
      </c>
    </row>
    <row r="174" s="2" customFormat="1" ht="33" customHeight="1">
      <c r="A174" s="35"/>
      <c r="B174" s="170"/>
      <c r="C174" s="171" t="s">
        <v>389</v>
      </c>
      <c r="D174" s="171" t="s">
        <v>140</v>
      </c>
      <c r="E174" s="172" t="s">
        <v>1680</v>
      </c>
      <c r="F174" s="173" t="s">
        <v>1681</v>
      </c>
      <c r="G174" s="174" t="s">
        <v>1629</v>
      </c>
      <c r="H174" s="175">
        <v>1</v>
      </c>
      <c r="I174" s="176"/>
      <c r="J174" s="177">
        <f>ROUND(I174*H174,2)</f>
        <v>0</v>
      </c>
      <c r="K174" s="173" t="s">
        <v>194</v>
      </c>
      <c r="L174" s="36"/>
      <c r="M174" s="178" t="s">
        <v>1</v>
      </c>
      <c r="N174" s="179" t="s">
        <v>41</v>
      </c>
      <c r="O174" s="74"/>
      <c r="P174" s="180">
        <f>O174*H174</f>
        <v>0</v>
      </c>
      <c r="Q174" s="180">
        <v>0.01525</v>
      </c>
      <c r="R174" s="180">
        <f>Q174*H174</f>
        <v>0.01525</v>
      </c>
      <c r="S174" s="180">
        <v>0</v>
      </c>
      <c r="T174" s="18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2" t="s">
        <v>272</v>
      </c>
      <c r="AT174" s="182" t="s">
        <v>140</v>
      </c>
      <c r="AU174" s="182" t="s">
        <v>85</v>
      </c>
      <c r="AY174" s="16" t="s">
        <v>139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6" t="s">
        <v>83</v>
      </c>
      <c r="BK174" s="183">
        <f>ROUND(I174*H174,2)</f>
        <v>0</v>
      </c>
      <c r="BL174" s="16" t="s">
        <v>272</v>
      </c>
      <c r="BM174" s="182" t="s">
        <v>1682</v>
      </c>
    </row>
    <row r="175" s="2" customFormat="1" ht="16.5" customHeight="1">
      <c r="A175" s="35"/>
      <c r="B175" s="170"/>
      <c r="C175" s="171" t="s">
        <v>394</v>
      </c>
      <c r="D175" s="171" t="s">
        <v>140</v>
      </c>
      <c r="E175" s="172" t="s">
        <v>1683</v>
      </c>
      <c r="F175" s="173" t="s">
        <v>1684</v>
      </c>
      <c r="G175" s="174" t="s">
        <v>1629</v>
      </c>
      <c r="H175" s="175">
        <v>1</v>
      </c>
      <c r="I175" s="176"/>
      <c r="J175" s="177">
        <f>ROUND(I175*H175,2)</f>
        <v>0</v>
      </c>
      <c r="K175" s="173" t="s">
        <v>194</v>
      </c>
      <c r="L175" s="36"/>
      <c r="M175" s="178" t="s">
        <v>1</v>
      </c>
      <c r="N175" s="179" t="s">
        <v>41</v>
      </c>
      <c r="O175" s="74"/>
      <c r="P175" s="180">
        <f>O175*H175</f>
        <v>0</v>
      </c>
      <c r="Q175" s="180">
        <v>0</v>
      </c>
      <c r="R175" s="180">
        <f>Q175*H175</f>
        <v>0</v>
      </c>
      <c r="S175" s="180">
        <v>0.017500000000000002</v>
      </c>
      <c r="T175" s="181">
        <f>S175*H175</f>
        <v>0.017500000000000002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2" t="s">
        <v>272</v>
      </c>
      <c r="AT175" s="182" t="s">
        <v>140</v>
      </c>
      <c r="AU175" s="182" t="s">
        <v>85</v>
      </c>
      <c r="AY175" s="16" t="s">
        <v>139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83</v>
      </c>
      <c r="BK175" s="183">
        <f>ROUND(I175*H175,2)</f>
        <v>0</v>
      </c>
      <c r="BL175" s="16" t="s">
        <v>272</v>
      </c>
      <c r="BM175" s="182" t="s">
        <v>1685</v>
      </c>
    </row>
    <row r="176" s="13" customFormat="1">
      <c r="A176" s="13"/>
      <c r="B176" s="195"/>
      <c r="C176" s="13"/>
      <c r="D176" s="196" t="s">
        <v>196</v>
      </c>
      <c r="E176" s="197" t="s">
        <v>1</v>
      </c>
      <c r="F176" s="198" t="s">
        <v>1686</v>
      </c>
      <c r="G176" s="13"/>
      <c r="H176" s="199">
        <v>1</v>
      </c>
      <c r="I176" s="200"/>
      <c r="J176" s="13"/>
      <c r="K176" s="13"/>
      <c r="L176" s="195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196</v>
      </c>
      <c r="AU176" s="197" t="s">
        <v>85</v>
      </c>
      <c r="AV176" s="13" t="s">
        <v>85</v>
      </c>
      <c r="AW176" s="13" t="s">
        <v>32</v>
      </c>
      <c r="AX176" s="13" t="s">
        <v>83</v>
      </c>
      <c r="AY176" s="197" t="s">
        <v>139</v>
      </c>
    </row>
    <row r="177" s="2" customFormat="1" ht="16.5" customHeight="1">
      <c r="A177" s="35"/>
      <c r="B177" s="170"/>
      <c r="C177" s="171" t="s">
        <v>397</v>
      </c>
      <c r="D177" s="171" t="s">
        <v>140</v>
      </c>
      <c r="E177" s="172" t="s">
        <v>1687</v>
      </c>
      <c r="F177" s="173" t="s">
        <v>1688</v>
      </c>
      <c r="G177" s="174" t="s">
        <v>155</v>
      </c>
      <c r="H177" s="175">
        <v>1</v>
      </c>
      <c r="I177" s="176"/>
      <c r="J177" s="177">
        <f>ROUND(I177*H177,2)</f>
        <v>0</v>
      </c>
      <c r="K177" s="173" t="s">
        <v>1</v>
      </c>
      <c r="L177" s="36"/>
      <c r="M177" s="178" t="s">
        <v>1</v>
      </c>
      <c r="N177" s="179" t="s">
        <v>41</v>
      </c>
      <c r="O177" s="74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2" t="s">
        <v>272</v>
      </c>
      <c r="AT177" s="182" t="s">
        <v>140</v>
      </c>
      <c r="AU177" s="182" t="s">
        <v>85</v>
      </c>
      <c r="AY177" s="16" t="s">
        <v>139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83</v>
      </c>
      <c r="BK177" s="183">
        <f>ROUND(I177*H177,2)</f>
        <v>0</v>
      </c>
      <c r="BL177" s="16" t="s">
        <v>272</v>
      </c>
      <c r="BM177" s="182" t="s">
        <v>1689</v>
      </c>
    </row>
    <row r="178" s="2" customFormat="1" ht="24.15" customHeight="1">
      <c r="A178" s="35"/>
      <c r="B178" s="170"/>
      <c r="C178" s="171" t="s">
        <v>112</v>
      </c>
      <c r="D178" s="171" t="s">
        <v>140</v>
      </c>
      <c r="E178" s="172" t="s">
        <v>1690</v>
      </c>
      <c r="F178" s="173" t="s">
        <v>1691</v>
      </c>
      <c r="G178" s="174" t="s">
        <v>1629</v>
      </c>
      <c r="H178" s="175">
        <v>2</v>
      </c>
      <c r="I178" s="176"/>
      <c r="J178" s="177">
        <f>ROUND(I178*H178,2)</f>
        <v>0</v>
      </c>
      <c r="K178" s="173" t="s">
        <v>194</v>
      </c>
      <c r="L178" s="36"/>
      <c r="M178" s="178" t="s">
        <v>1</v>
      </c>
      <c r="N178" s="179" t="s">
        <v>41</v>
      </c>
      <c r="O178" s="74"/>
      <c r="P178" s="180">
        <f>O178*H178</f>
        <v>0</v>
      </c>
      <c r="Q178" s="180">
        <v>0.010659999999999999</v>
      </c>
      <c r="R178" s="180">
        <f>Q178*H178</f>
        <v>0.021319999999999999</v>
      </c>
      <c r="S178" s="180">
        <v>0</v>
      </c>
      <c r="T178" s="18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2" t="s">
        <v>272</v>
      </c>
      <c r="AT178" s="182" t="s">
        <v>140</v>
      </c>
      <c r="AU178" s="182" t="s">
        <v>85</v>
      </c>
      <c r="AY178" s="16" t="s">
        <v>139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6" t="s">
        <v>83</v>
      </c>
      <c r="BK178" s="183">
        <f>ROUND(I178*H178,2)</f>
        <v>0</v>
      </c>
      <c r="BL178" s="16" t="s">
        <v>272</v>
      </c>
      <c r="BM178" s="182" t="s">
        <v>1692</v>
      </c>
    </row>
    <row r="179" s="2" customFormat="1" ht="24.15" customHeight="1">
      <c r="A179" s="35"/>
      <c r="B179" s="170"/>
      <c r="C179" s="171" t="s">
        <v>405</v>
      </c>
      <c r="D179" s="171" t="s">
        <v>140</v>
      </c>
      <c r="E179" s="172" t="s">
        <v>1693</v>
      </c>
      <c r="F179" s="173" t="s">
        <v>1694</v>
      </c>
      <c r="G179" s="174" t="s">
        <v>1629</v>
      </c>
      <c r="H179" s="175">
        <v>1</v>
      </c>
      <c r="I179" s="176"/>
      <c r="J179" s="177">
        <f>ROUND(I179*H179,2)</f>
        <v>0</v>
      </c>
      <c r="K179" s="173" t="s">
        <v>194</v>
      </c>
      <c r="L179" s="36"/>
      <c r="M179" s="178" t="s">
        <v>1</v>
      </c>
      <c r="N179" s="179" t="s">
        <v>41</v>
      </c>
      <c r="O179" s="74"/>
      <c r="P179" s="180">
        <f>O179*H179</f>
        <v>0</v>
      </c>
      <c r="Q179" s="180">
        <v>0.00066</v>
      </c>
      <c r="R179" s="180">
        <f>Q179*H179</f>
        <v>0.00066</v>
      </c>
      <c r="S179" s="180">
        <v>0</v>
      </c>
      <c r="T179" s="18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2" t="s">
        <v>272</v>
      </c>
      <c r="AT179" s="182" t="s">
        <v>140</v>
      </c>
      <c r="AU179" s="182" t="s">
        <v>85</v>
      </c>
      <c r="AY179" s="16" t="s">
        <v>139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6" t="s">
        <v>83</v>
      </c>
      <c r="BK179" s="183">
        <f>ROUND(I179*H179,2)</f>
        <v>0</v>
      </c>
      <c r="BL179" s="16" t="s">
        <v>272</v>
      </c>
      <c r="BM179" s="182" t="s">
        <v>1695</v>
      </c>
    </row>
    <row r="180" s="13" customFormat="1">
      <c r="A180" s="13"/>
      <c r="B180" s="195"/>
      <c r="C180" s="13"/>
      <c r="D180" s="196" t="s">
        <v>196</v>
      </c>
      <c r="E180" s="197" t="s">
        <v>1</v>
      </c>
      <c r="F180" s="198" t="s">
        <v>1676</v>
      </c>
      <c r="G180" s="13"/>
      <c r="H180" s="199">
        <v>1</v>
      </c>
      <c r="I180" s="200"/>
      <c r="J180" s="13"/>
      <c r="K180" s="13"/>
      <c r="L180" s="195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196</v>
      </c>
      <c r="AU180" s="197" t="s">
        <v>85</v>
      </c>
      <c r="AV180" s="13" t="s">
        <v>85</v>
      </c>
      <c r="AW180" s="13" t="s">
        <v>32</v>
      </c>
      <c r="AX180" s="13" t="s">
        <v>83</v>
      </c>
      <c r="AY180" s="197" t="s">
        <v>139</v>
      </c>
    </row>
    <row r="181" s="2" customFormat="1" ht="24.15" customHeight="1">
      <c r="A181" s="35"/>
      <c r="B181" s="170"/>
      <c r="C181" s="171" t="s">
        <v>409</v>
      </c>
      <c r="D181" s="171" t="s">
        <v>140</v>
      </c>
      <c r="E181" s="172" t="s">
        <v>1696</v>
      </c>
      <c r="F181" s="173" t="s">
        <v>1697</v>
      </c>
      <c r="G181" s="174" t="s">
        <v>1629</v>
      </c>
      <c r="H181" s="175">
        <v>3</v>
      </c>
      <c r="I181" s="176"/>
      <c r="J181" s="177">
        <f>ROUND(I181*H181,2)</f>
        <v>0</v>
      </c>
      <c r="K181" s="173" t="s">
        <v>194</v>
      </c>
      <c r="L181" s="36"/>
      <c r="M181" s="178" t="s">
        <v>1</v>
      </c>
      <c r="N181" s="179" t="s">
        <v>41</v>
      </c>
      <c r="O181" s="74"/>
      <c r="P181" s="180">
        <f>O181*H181</f>
        <v>0</v>
      </c>
      <c r="Q181" s="180">
        <v>0.00024000000000000001</v>
      </c>
      <c r="R181" s="180">
        <f>Q181*H181</f>
        <v>0.00072000000000000005</v>
      </c>
      <c r="S181" s="180">
        <v>0</v>
      </c>
      <c r="T181" s="18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2" t="s">
        <v>272</v>
      </c>
      <c r="AT181" s="182" t="s">
        <v>140</v>
      </c>
      <c r="AU181" s="182" t="s">
        <v>85</v>
      </c>
      <c r="AY181" s="16" t="s">
        <v>139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6" t="s">
        <v>83</v>
      </c>
      <c r="BK181" s="183">
        <f>ROUND(I181*H181,2)</f>
        <v>0</v>
      </c>
      <c r="BL181" s="16" t="s">
        <v>272</v>
      </c>
      <c r="BM181" s="182" t="s">
        <v>1698</v>
      </c>
    </row>
    <row r="182" s="2" customFormat="1" ht="24.15" customHeight="1">
      <c r="A182" s="35"/>
      <c r="B182" s="170"/>
      <c r="C182" s="171" t="s">
        <v>412</v>
      </c>
      <c r="D182" s="171" t="s">
        <v>140</v>
      </c>
      <c r="E182" s="172" t="s">
        <v>1699</v>
      </c>
      <c r="F182" s="173" t="s">
        <v>1700</v>
      </c>
      <c r="G182" s="174" t="s">
        <v>1629</v>
      </c>
      <c r="H182" s="175">
        <v>1</v>
      </c>
      <c r="I182" s="176"/>
      <c r="J182" s="177">
        <f>ROUND(I182*H182,2)</f>
        <v>0</v>
      </c>
      <c r="K182" s="173" t="s">
        <v>194</v>
      </c>
      <c r="L182" s="36"/>
      <c r="M182" s="178" t="s">
        <v>1</v>
      </c>
      <c r="N182" s="179" t="s">
        <v>41</v>
      </c>
      <c r="O182" s="74"/>
      <c r="P182" s="180">
        <f>O182*H182</f>
        <v>0</v>
      </c>
      <c r="Q182" s="180">
        <v>0.0019599999999999999</v>
      </c>
      <c r="R182" s="180">
        <f>Q182*H182</f>
        <v>0.0019599999999999999</v>
      </c>
      <c r="S182" s="180">
        <v>0</v>
      </c>
      <c r="T182" s="18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2" t="s">
        <v>272</v>
      </c>
      <c r="AT182" s="182" t="s">
        <v>140</v>
      </c>
      <c r="AU182" s="182" t="s">
        <v>85</v>
      </c>
      <c r="AY182" s="16" t="s">
        <v>139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6" t="s">
        <v>83</v>
      </c>
      <c r="BK182" s="183">
        <f>ROUND(I182*H182,2)</f>
        <v>0</v>
      </c>
      <c r="BL182" s="16" t="s">
        <v>272</v>
      </c>
      <c r="BM182" s="182" t="s">
        <v>1701</v>
      </c>
    </row>
    <row r="183" s="2" customFormat="1" ht="24.15" customHeight="1">
      <c r="A183" s="35"/>
      <c r="B183" s="170"/>
      <c r="C183" s="171" t="s">
        <v>417</v>
      </c>
      <c r="D183" s="171" t="s">
        <v>140</v>
      </c>
      <c r="E183" s="172" t="s">
        <v>1702</v>
      </c>
      <c r="F183" s="173" t="s">
        <v>1703</v>
      </c>
      <c r="G183" s="174" t="s">
        <v>155</v>
      </c>
      <c r="H183" s="175">
        <v>1</v>
      </c>
      <c r="I183" s="176"/>
      <c r="J183" s="177">
        <f>ROUND(I183*H183,2)</f>
        <v>0</v>
      </c>
      <c r="K183" s="173" t="s">
        <v>194</v>
      </c>
      <c r="L183" s="36"/>
      <c r="M183" s="178" t="s">
        <v>1</v>
      </c>
      <c r="N183" s="179" t="s">
        <v>41</v>
      </c>
      <c r="O183" s="74"/>
      <c r="P183" s="180">
        <f>O183*H183</f>
        <v>0</v>
      </c>
      <c r="Q183" s="180">
        <v>4.0000000000000003E-05</v>
      </c>
      <c r="R183" s="180">
        <f>Q183*H183</f>
        <v>4.0000000000000003E-05</v>
      </c>
      <c r="S183" s="180">
        <v>0</v>
      </c>
      <c r="T183" s="18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2" t="s">
        <v>272</v>
      </c>
      <c r="AT183" s="182" t="s">
        <v>140</v>
      </c>
      <c r="AU183" s="182" t="s">
        <v>85</v>
      </c>
      <c r="AY183" s="16" t="s">
        <v>139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6" t="s">
        <v>83</v>
      </c>
      <c r="BK183" s="183">
        <f>ROUND(I183*H183,2)</f>
        <v>0</v>
      </c>
      <c r="BL183" s="16" t="s">
        <v>272</v>
      </c>
      <c r="BM183" s="182" t="s">
        <v>1704</v>
      </c>
    </row>
    <row r="184" s="2" customFormat="1" ht="24.15" customHeight="1">
      <c r="A184" s="35"/>
      <c r="B184" s="170"/>
      <c r="C184" s="204" t="s">
        <v>424</v>
      </c>
      <c r="D184" s="204" t="s">
        <v>384</v>
      </c>
      <c r="E184" s="205" t="s">
        <v>1705</v>
      </c>
      <c r="F184" s="206" t="s">
        <v>1706</v>
      </c>
      <c r="G184" s="207" t="s">
        <v>155</v>
      </c>
      <c r="H184" s="208">
        <v>1</v>
      </c>
      <c r="I184" s="209"/>
      <c r="J184" s="210">
        <f>ROUND(I184*H184,2)</f>
        <v>0</v>
      </c>
      <c r="K184" s="206" t="s">
        <v>1</v>
      </c>
      <c r="L184" s="211"/>
      <c r="M184" s="212" t="s">
        <v>1</v>
      </c>
      <c r="N184" s="213" t="s">
        <v>41</v>
      </c>
      <c r="O184" s="74"/>
      <c r="P184" s="180">
        <f>O184*H184</f>
        <v>0</v>
      </c>
      <c r="Q184" s="180">
        <v>0.0025000000000000001</v>
      </c>
      <c r="R184" s="180">
        <f>Q184*H184</f>
        <v>0.0025000000000000001</v>
      </c>
      <c r="S184" s="180">
        <v>0</v>
      </c>
      <c r="T184" s="18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2" t="s">
        <v>359</v>
      </c>
      <c r="AT184" s="182" t="s">
        <v>384</v>
      </c>
      <c r="AU184" s="182" t="s">
        <v>85</v>
      </c>
      <c r="AY184" s="16" t="s">
        <v>139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6" t="s">
        <v>83</v>
      </c>
      <c r="BK184" s="183">
        <f>ROUND(I184*H184,2)</f>
        <v>0</v>
      </c>
      <c r="BL184" s="16" t="s">
        <v>272</v>
      </c>
      <c r="BM184" s="182" t="s">
        <v>1707</v>
      </c>
    </row>
    <row r="185" s="2" customFormat="1" ht="24.15" customHeight="1">
      <c r="A185" s="35"/>
      <c r="B185" s="170"/>
      <c r="C185" s="171" t="s">
        <v>429</v>
      </c>
      <c r="D185" s="171" t="s">
        <v>140</v>
      </c>
      <c r="E185" s="172" t="s">
        <v>1708</v>
      </c>
      <c r="F185" s="173" t="s">
        <v>1709</v>
      </c>
      <c r="G185" s="174" t="s">
        <v>143</v>
      </c>
      <c r="H185" s="175">
        <v>1</v>
      </c>
      <c r="I185" s="176"/>
      <c r="J185" s="177">
        <f>ROUND(I185*H185,2)</f>
        <v>0</v>
      </c>
      <c r="K185" s="173" t="s">
        <v>1</v>
      </c>
      <c r="L185" s="36"/>
      <c r="M185" s="178" t="s">
        <v>1</v>
      </c>
      <c r="N185" s="179" t="s">
        <v>41</v>
      </c>
      <c r="O185" s="74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2" t="s">
        <v>272</v>
      </c>
      <c r="AT185" s="182" t="s">
        <v>140</v>
      </c>
      <c r="AU185" s="182" t="s">
        <v>85</v>
      </c>
      <c r="AY185" s="16" t="s">
        <v>139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6" t="s">
        <v>83</v>
      </c>
      <c r="BK185" s="183">
        <f>ROUND(I185*H185,2)</f>
        <v>0</v>
      </c>
      <c r="BL185" s="16" t="s">
        <v>272</v>
      </c>
      <c r="BM185" s="182" t="s">
        <v>1710</v>
      </c>
    </row>
    <row r="186" s="2" customFormat="1" ht="24.15" customHeight="1">
      <c r="A186" s="35"/>
      <c r="B186" s="170"/>
      <c r="C186" s="171" t="s">
        <v>434</v>
      </c>
      <c r="D186" s="171" t="s">
        <v>140</v>
      </c>
      <c r="E186" s="172" t="s">
        <v>1711</v>
      </c>
      <c r="F186" s="173" t="s">
        <v>1712</v>
      </c>
      <c r="G186" s="174" t="s">
        <v>420</v>
      </c>
      <c r="H186" s="214"/>
      <c r="I186" s="176"/>
      <c r="J186" s="177">
        <f>ROUND(I186*H186,2)</f>
        <v>0</v>
      </c>
      <c r="K186" s="173" t="s">
        <v>194</v>
      </c>
      <c r="L186" s="36"/>
      <c r="M186" s="178" t="s">
        <v>1</v>
      </c>
      <c r="N186" s="179" t="s">
        <v>41</v>
      </c>
      <c r="O186" s="74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2" t="s">
        <v>272</v>
      </c>
      <c r="AT186" s="182" t="s">
        <v>140</v>
      </c>
      <c r="AU186" s="182" t="s">
        <v>85</v>
      </c>
      <c r="AY186" s="16" t="s">
        <v>139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6" t="s">
        <v>83</v>
      </c>
      <c r="BK186" s="183">
        <f>ROUND(I186*H186,2)</f>
        <v>0</v>
      </c>
      <c r="BL186" s="16" t="s">
        <v>272</v>
      </c>
      <c r="BM186" s="182" t="s">
        <v>1713</v>
      </c>
    </row>
    <row r="187" s="11" customFormat="1" ht="22.8" customHeight="1">
      <c r="A187" s="11"/>
      <c r="B187" s="159"/>
      <c r="C187" s="11"/>
      <c r="D187" s="160" t="s">
        <v>75</v>
      </c>
      <c r="E187" s="193" t="s">
        <v>1714</v>
      </c>
      <c r="F187" s="193" t="s">
        <v>1715</v>
      </c>
      <c r="G187" s="11"/>
      <c r="H187" s="11"/>
      <c r="I187" s="162"/>
      <c r="J187" s="194">
        <f>BK187</f>
        <v>0</v>
      </c>
      <c r="K187" s="11"/>
      <c r="L187" s="159"/>
      <c r="M187" s="164"/>
      <c r="N187" s="165"/>
      <c r="O187" s="165"/>
      <c r="P187" s="166">
        <f>SUM(P188:P193)</f>
        <v>0</v>
      </c>
      <c r="Q187" s="165"/>
      <c r="R187" s="166">
        <f>SUM(R188:R193)</f>
        <v>0.0099600000000000001</v>
      </c>
      <c r="S187" s="165"/>
      <c r="T187" s="167">
        <f>SUM(T188:T193)</f>
        <v>0.0106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60" t="s">
        <v>85</v>
      </c>
      <c r="AT187" s="168" t="s">
        <v>75</v>
      </c>
      <c r="AU187" s="168" t="s">
        <v>83</v>
      </c>
      <c r="AY187" s="160" t="s">
        <v>139</v>
      </c>
      <c r="BK187" s="169">
        <f>SUM(BK188:BK193)</f>
        <v>0</v>
      </c>
    </row>
    <row r="188" s="2" customFormat="1" ht="24.15" customHeight="1">
      <c r="A188" s="35"/>
      <c r="B188" s="170"/>
      <c r="C188" s="171" t="s">
        <v>440</v>
      </c>
      <c r="D188" s="171" t="s">
        <v>140</v>
      </c>
      <c r="E188" s="172" t="s">
        <v>1716</v>
      </c>
      <c r="F188" s="173" t="s">
        <v>1717</v>
      </c>
      <c r="G188" s="174" t="s">
        <v>329</v>
      </c>
      <c r="H188" s="175">
        <v>21</v>
      </c>
      <c r="I188" s="176"/>
      <c r="J188" s="177">
        <f>ROUND(I188*H188,2)</f>
        <v>0</v>
      </c>
      <c r="K188" s="173" t="s">
        <v>194</v>
      </c>
      <c r="L188" s="36"/>
      <c r="M188" s="178" t="s">
        <v>1</v>
      </c>
      <c r="N188" s="179" t="s">
        <v>41</v>
      </c>
      <c r="O188" s="74"/>
      <c r="P188" s="180">
        <f>O188*H188</f>
        <v>0</v>
      </c>
      <c r="Q188" s="180">
        <v>0.00046000000000000001</v>
      </c>
      <c r="R188" s="180">
        <f>Q188*H188</f>
        <v>0.0096600000000000002</v>
      </c>
      <c r="S188" s="180">
        <v>0</v>
      </c>
      <c r="T188" s="18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2" t="s">
        <v>272</v>
      </c>
      <c r="AT188" s="182" t="s">
        <v>140</v>
      </c>
      <c r="AU188" s="182" t="s">
        <v>85</v>
      </c>
      <c r="AY188" s="16" t="s">
        <v>139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6" t="s">
        <v>83</v>
      </c>
      <c r="BK188" s="183">
        <f>ROUND(I188*H188,2)</f>
        <v>0</v>
      </c>
      <c r="BL188" s="16" t="s">
        <v>272</v>
      </c>
      <c r="BM188" s="182" t="s">
        <v>1718</v>
      </c>
    </row>
    <row r="189" s="2" customFormat="1" ht="16.5" customHeight="1">
      <c r="A189" s="35"/>
      <c r="B189" s="170"/>
      <c r="C189" s="171" t="s">
        <v>444</v>
      </c>
      <c r="D189" s="171" t="s">
        <v>140</v>
      </c>
      <c r="E189" s="172" t="s">
        <v>1719</v>
      </c>
      <c r="F189" s="173" t="s">
        <v>1720</v>
      </c>
      <c r="G189" s="174" t="s">
        <v>329</v>
      </c>
      <c r="H189" s="175">
        <v>10</v>
      </c>
      <c r="I189" s="176"/>
      <c r="J189" s="177">
        <f>ROUND(I189*H189,2)</f>
        <v>0</v>
      </c>
      <c r="K189" s="173" t="s">
        <v>194</v>
      </c>
      <c r="L189" s="36"/>
      <c r="M189" s="178" t="s">
        <v>1</v>
      </c>
      <c r="N189" s="179" t="s">
        <v>41</v>
      </c>
      <c r="O189" s="74"/>
      <c r="P189" s="180">
        <f>O189*H189</f>
        <v>0</v>
      </c>
      <c r="Q189" s="180">
        <v>3.0000000000000001E-05</v>
      </c>
      <c r="R189" s="180">
        <f>Q189*H189</f>
        <v>0.00030000000000000003</v>
      </c>
      <c r="S189" s="180">
        <v>0.00106</v>
      </c>
      <c r="T189" s="181">
        <f>S189*H189</f>
        <v>0.0106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2" t="s">
        <v>272</v>
      </c>
      <c r="AT189" s="182" t="s">
        <v>140</v>
      </c>
      <c r="AU189" s="182" t="s">
        <v>85</v>
      </c>
      <c r="AY189" s="16" t="s">
        <v>139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6" t="s">
        <v>83</v>
      </c>
      <c r="BK189" s="183">
        <f>ROUND(I189*H189,2)</f>
        <v>0</v>
      </c>
      <c r="BL189" s="16" t="s">
        <v>272</v>
      </c>
      <c r="BM189" s="182" t="s">
        <v>1721</v>
      </c>
    </row>
    <row r="190" s="2" customFormat="1" ht="16.5" customHeight="1">
      <c r="A190" s="35"/>
      <c r="B190" s="170"/>
      <c r="C190" s="171" t="s">
        <v>448</v>
      </c>
      <c r="D190" s="171" t="s">
        <v>140</v>
      </c>
      <c r="E190" s="172" t="s">
        <v>1722</v>
      </c>
      <c r="F190" s="173" t="s">
        <v>1723</v>
      </c>
      <c r="G190" s="174" t="s">
        <v>329</v>
      </c>
      <c r="H190" s="175">
        <v>21</v>
      </c>
      <c r="I190" s="176"/>
      <c r="J190" s="177">
        <f>ROUND(I190*H190,2)</f>
        <v>0</v>
      </c>
      <c r="K190" s="173" t="s">
        <v>194</v>
      </c>
      <c r="L190" s="36"/>
      <c r="M190" s="178" t="s">
        <v>1</v>
      </c>
      <c r="N190" s="179" t="s">
        <v>41</v>
      </c>
      <c r="O190" s="74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2" t="s">
        <v>272</v>
      </c>
      <c r="AT190" s="182" t="s">
        <v>140</v>
      </c>
      <c r="AU190" s="182" t="s">
        <v>85</v>
      </c>
      <c r="AY190" s="16" t="s">
        <v>139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6" t="s">
        <v>83</v>
      </c>
      <c r="BK190" s="183">
        <f>ROUND(I190*H190,2)</f>
        <v>0</v>
      </c>
      <c r="BL190" s="16" t="s">
        <v>272</v>
      </c>
      <c r="BM190" s="182" t="s">
        <v>1724</v>
      </c>
    </row>
    <row r="191" s="2" customFormat="1" ht="16.5" customHeight="1">
      <c r="A191" s="35"/>
      <c r="B191" s="170"/>
      <c r="C191" s="171" t="s">
        <v>452</v>
      </c>
      <c r="D191" s="171" t="s">
        <v>140</v>
      </c>
      <c r="E191" s="172" t="s">
        <v>1725</v>
      </c>
      <c r="F191" s="173" t="s">
        <v>1726</v>
      </c>
      <c r="G191" s="174" t="s">
        <v>143</v>
      </c>
      <c r="H191" s="175">
        <v>1</v>
      </c>
      <c r="I191" s="176"/>
      <c r="J191" s="177">
        <f>ROUND(I191*H191,2)</f>
        <v>0</v>
      </c>
      <c r="K191" s="173" t="s">
        <v>1</v>
      </c>
      <c r="L191" s="36"/>
      <c r="M191" s="178" t="s">
        <v>1</v>
      </c>
      <c r="N191" s="179" t="s">
        <v>41</v>
      </c>
      <c r="O191" s="74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2" t="s">
        <v>272</v>
      </c>
      <c r="AT191" s="182" t="s">
        <v>140</v>
      </c>
      <c r="AU191" s="182" t="s">
        <v>85</v>
      </c>
      <c r="AY191" s="16" t="s">
        <v>139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6" t="s">
        <v>83</v>
      </c>
      <c r="BK191" s="183">
        <f>ROUND(I191*H191,2)</f>
        <v>0</v>
      </c>
      <c r="BL191" s="16" t="s">
        <v>272</v>
      </c>
      <c r="BM191" s="182" t="s">
        <v>1727</v>
      </c>
    </row>
    <row r="192" s="2" customFormat="1" ht="16.5" customHeight="1">
      <c r="A192" s="35"/>
      <c r="B192" s="170"/>
      <c r="C192" s="171" t="s">
        <v>458</v>
      </c>
      <c r="D192" s="171" t="s">
        <v>140</v>
      </c>
      <c r="E192" s="172" t="s">
        <v>1728</v>
      </c>
      <c r="F192" s="173" t="s">
        <v>1729</v>
      </c>
      <c r="G192" s="174" t="s">
        <v>143</v>
      </c>
      <c r="H192" s="175">
        <v>1</v>
      </c>
      <c r="I192" s="176"/>
      <c r="J192" s="177">
        <f>ROUND(I192*H192,2)</f>
        <v>0</v>
      </c>
      <c r="K192" s="173" t="s">
        <v>1</v>
      </c>
      <c r="L192" s="36"/>
      <c r="M192" s="178" t="s">
        <v>1</v>
      </c>
      <c r="N192" s="179" t="s">
        <v>41</v>
      </c>
      <c r="O192" s="74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2" t="s">
        <v>272</v>
      </c>
      <c r="AT192" s="182" t="s">
        <v>140</v>
      </c>
      <c r="AU192" s="182" t="s">
        <v>85</v>
      </c>
      <c r="AY192" s="16" t="s">
        <v>139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6" t="s">
        <v>83</v>
      </c>
      <c r="BK192" s="183">
        <f>ROUND(I192*H192,2)</f>
        <v>0</v>
      </c>
      <c r="BL192" s="16" t="s">
        <v>272</v>
      </c>
      <c r="BM192" s="182" t="s">
        <v>1730</v>
      </c>
    </row>
    <row r="193" s="2" customFormat="1" ht="24.15" customHeight="1">
      <c r="A193" s="35"/>
      <c r="B193" s="170"/>
      <c r="C193" s="171" t="s">
        <v>463</v>
      </c>
      <c r="D193" s="171" t="s">
        <v>140</v>
      </c>
      <c r="E193" s="172" t="s">
        <v>1731</v>
      </c>
      <c r="F193" s="173" t="s">
        <v>1732</v>
      </c>
      <c r="G193" s="174" t="s">
        <v>420</v>
      </c>
      <c r="H193" s="214"/>
      <c r="I193" s="176"/>
      <c r="J193" s="177">
        <f>ROUND(I193*H193,2)</f>
        <v>0</v>
      </c>
      <c r="K193" s="173" t="s">
        <v>194</v>
      </c>
      <c r="L193" s="36"/>
      <c r="M193" s="178" t="s">
        <v>1</v>
      </c>
      <c r="N193" s="179" t="s">
        <v>41</v>
      </c>
      <c r="O193" s="74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2" t="s">
        <v>272</v>
      </c>
      <c r="AT193" s="182" t="s">
        <v>140</v>
      </c>
      <c r="AU193" s="182" t="s">
        <v>85</v>
      </c>
      <c r="AY193" s="16" t="s">
        <v>139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6" t="s">
        <v>83</v>
      </c>
      <c r="BK193" s="183">
        <f>ROUND(I193*H193,2)</f>
        <v>0</v>
      </c>
      <c r="BL193" s="16" t="s">
        <v>272</v>
      </c>
      <c r="BM193" s="182" t="s">
        <v>1733</v>
      </c>
    </row>
    <row r="194" s="11" customFormat="1" ht="22.8" customHeight="1">
      <c r="A194" s="11"/>
      <c r="B194" s="159"/>
      <c r="C194" s="11"/>
      <c r="D194" s="160" t="s">
        <v>75</v>
      </c>
      <c r="E194" s="193" t="s">
        <v>1734</v>
      </c>
      <c r="F194" s="193" t="s">
        <v>1735</v>
      </c>
      <c r="G194" s="11"/>
      <c r="H194" s="11"/>
      <c r="I194" s="162"/>
      <c r="J194" s="194">
        <f>BK194</f>
        <v>0</v>
      </c>
      <c r="K194" s="11"/>
      <c r="L194" s="159"/>
      <c r="M194" s="164"/>
      <c r="N194" s="165"/>
      <c r="O194" s="165"/>
      <c r="P194" s="166">
        <f>SUM(P195:P197)</f>
        <v>0</v>
      </c>
      <c r="Q194" s="165"/>
      <c r="R194" s="166">
        <f>SUM(R195:R197)</f>
        <v>0.0025899999999999999</v>
      </c>
      <c r="S194" s="165"/>
      <c r="T194" s="167">
        <f>SUM(T195:T197)</f>
        <v>0.00315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160" t="s">
        <v>85</v>
      </c>
      <c r="AT194" s="168" t="s">
        <v>75</v>
      </c>
      <c r="AU194" s="168" t="s">
        <v>83</v>
      </c>
      <c r="AY194" s="160" t="s">
        <v>139</v>
      </c>
      <c r="BK194" s="169">
        <f>SUM(BK195:BK197)</f>
        <v>0</v>
      </c>
    </row>
    <row r="195" s="2" customFormat="1" ht="24.15" customHeight="1">
      <c r="A195" s="35"/>
      <c r="B195" s="170"/>
      <c r="C195" s="171" t="s">
        <v>467</v>
      </c>
      <c r="D195" s="171" t="s">
        <v>140</v>
      </c>
      <c r="E195" s="172" t="s">
        <v>1736</v>
      </c>
      <c r="F195" s="173" t="s">
        <v>1737</v>
      </c>
      <c r="G195" s="174" t="s">
        <v>155</v>
      </c>
      <c r="H195" s="175">
        <v>7</v>
      </c>
      <c r="I195" s="176"/>
      <c r="J195" s="177">
        <f>ROUND(I195*H195,2)</f>
        <v>0</v>
      </c>
      <c r="K195" s="173" t="s">
        <v>194</v>
      </c>
      <c r="L195" s="36"/>
      <c r="M195" s="178" t="s">
        <v>1</v>
      </c>
      <c r="N195" s="179" t="s">
        <v>41</v>
      </c>
      <c r="O195" s="74"/>
      <c r="P195" s="180">
        <f>O195*H195</f>
        <v>0</v>
      </c>
      <c r="Q195" s="180">
        <v>9.0000000000000006E-05</v>
      </c>
      <c r="R195" s="180">
        <f>Q195*H195</f>
        <v>0.00063000000000000003</v>
      </c>
      <c r="S195" s="180">
        <v>0.00044999999999999999</v>
      </c>
      <c r="T195" s="181">
        <f>S195*H195</f>
        <v>0.00315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2" t="s">
        <v>272</v>
      </c>
      <c r="AT195" s="182" t="s">
        <v>140</v>
      </c>
      <c r="AU195" s="182" t="s">
        <v>85</v>
      </c>
      <c r="AY195" s="16" t="s">
        <v>139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6" t="s">
        <v>83</v>
      </c>
      <c r="BK195" s="183">
        <f>ROUND(I195*H195,2)</f>
        <v>0</v>
      </c>
      <c r="BL195" s="16" t="s">
        <v>272</v>
      </c>
      <c r="BM195" s="182" t="s">
        <v>1738</v>
      </c>
    </row>
    <row r="196" s="2" customFormat="1" ht="24.15" customHeight="1">
      <c r="A196" s="35"/>
      <c r="B196" s="170"/>
      <c r="C196" s="171" t="s">
        <v>471</v>
      </c>
      <c r="D196" s="171" t="s">
        <v>140</v>
      </c>
      <c r="E196" s="172" t="s">
        <v>1739</v>
      </c>
      <c r="F196" s="173" t="s">
        <v>1740</v>
      </c>
      <c r="G196" s="174" t="s">
        <v>155</v>
      </c>
      <c r="H196" s="175">
        <v>7</v>
      </c>
      <c r="I196" s="176"/>
      <c r="J196" s="177">
        <f>ROUND(I196*H196,2)</f>
        <v>0</v>
      </c>
      <c r="K196" s="173" t="s">
        <v>194</v>
      </c>
      <c r="L196" s="36"/>
      <c r="M196" s="178" t="s">
        <v>1</v>
      </c>
      <c r="N196" s="179" t="s">
        <v>41</v>
      </c>
      <c r="O196" s="74"/>
      <c r="P196" s="180">
        <f>O196*H196</f>
        <v>0</v>
      </c>
      <c r="Q196" s="180">
        <v>0.00027999999999999998</v>
      </c>
      <c r="R196" s="180">
        <f>Q196*H196</f>
        <v>0.0019599999999999999</v>
      </c>
      <c r="S196" s="180">
        <v>0</v>
      </c>
      <c r="T196" s="18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2" t="s">
        <v>272</v>
      </c>
      <c r="AT196" s="182" t="s">
        <v>140</v>
      </c>
      <c r="AU196" s="182" t="s">
        <v>85</v>
      </c>
      <c r="AY196" s="16" t="s">
        <v>139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6" t="s">
        <v>83</v>
      </c>
      <c r="BK196" s="183">
        <f>ROUND(I196*H196,2)</f>
        <v>0</v>
      </c>
      <c r="BL196" s="16" t="s">
        <v>272</v>
      </c>
      <c r="BM196" s="182" t="s">
        <v>1741</v>
      </c>
    </row>
    <row r="197" s="2" customFormat="1" ht="24.15" customHeight="1">
      <c r="A197" s="35"/>
      <c r="B197" s="170"/>
      <c r="C197" s="171" t="s">
        <v>475</v>
      </c>
      <c r="D197" s="171" t="s">
        <v>140</v>
      </c>
      <c r="E197" s="172" t="s">
        <v>1742</v>
      </c>
      <c r="F197" s="173" t="s">
        <v>1743</v>
      </c>
      <c r="G197" s="174" t="s">
        <v>420</v>
      </c>
      <c r="H197" s="214"/>
      <c r="I197" s="176"/>
      <c r="J197" s="177">
        <f>ROUND(I197*H197,2)</f>
        <v>0</v>
      </c>
      <c r="K197" s="173" t="s">
        <v>194</v>
      </c>
      <c r="L197" s="36"/>
      <c r="M197" s="178" t="s">
        <v>1</v>
      </c>
      <c r="N197" s="179" t="s">
        <v>41</v>
      </c>
      <c r="O197" s="74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2" t="s">
        <v>272</v>
      </c>
      <c r="AT197" s="182" t="s">
        <v>140</v>
      </c>
      <c r="AU197" s="182" t="s">
        <v>85</v>
      </c>
      <c r="AY197" s="16" t="s">
        <v>139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6" t="s">
        <v>83</v>
      </c>
      <c r="BK197" s="183">
        <f>ROUND(I197*H197,2)</f>
        <v>0</v>
      </c>
      <c r="BL197" s="16" t="s">
        <v>272</v>
      </c>
      <c r="BM197" s="182" t="s">
        <v>1744</v>
      </c>
    </row>
    <row r="198" s="11" customFormat="1" ht="22.8" customHeight="1">
      <c r="A198" s="11"/>
      <c r="B198" s="159"/>
      <c r="C198" s="11"/>
      <c r="D198" s="160" t="s">
        <v>75</v>
      </c>
      <c r="E198" s="193" t="s">
        <v>1745</v>
      </c>
      <c r="F198" s="193" t="s">
        <v>1746</v>
      </c>
      <c r="G198" s="11"/>
      <c r="H198" s="11"/>
      <c r="I198" s="162"/>
      <c r="J198" s="194">
        <f>BK198</f>
        <v>0</v>
      </c>
      <c r="K198" s="11"/>
      <c r="L198" s="159"/>
      <c r="M198" s="164"/>
      <c r="N198" s="165"/>
      <c r="O198" s="165"/>
      <c r="P198" s="166">
        <f>SUM(P199:P203)</f>
        <v>0</v>
      </c>
      <c r="Q198" s="165"/>
      <c r="R198" s="166">
        <f>SUM(R199:R203)</f>
        <v>0.00056000000000000006</v>
      </c>
      <c r="S198" s="165"/>
      <c r="T198" s="167">
        <f>SUM(T199:T203)</f>
        <v>0.17451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160" t="s">
        <v>85</v>
      </c>
      <c r="AT198" s="168" t="s">
        <v>75</v>
      </c>
      <c r="AU198" s="168" t="s">
        <v>83</v>
      </c>
      <c r="AY198" s="160" t="s">
        <v>139</v>
      </c>
      <c r="BK198" s="169">
        <f>SUM(BK199:BK203)</f>
        <v>0</v>
      </c>
    </row>
    <row r="199" s="2" customFormat="1" ht="24.15" customHeight="1">
      <c r="A199" s="35"/>
      <c r="B199" s="170"/>
      <c r="C199" s="171" t="s">
        <v>480</v>
      </c>
      <c r="D199" s="171" t="s">
        <v>140</v>
      </c>
      <c r="E199" s="172" t="s">
        <v>1747</v>
      </c>
      <c r="F199" s="173" t="s">
        <v>1748</v>
      </c>
      <c r="G199" s="174" t="s">
        <v>155</v>
      </c>
      <c r="H199" s="175">
        <v>7</v>
      </c>
      <c r="I199" s="176"/>
      <c r="J199" s="177">
        <f>ROUND(I199*H199,2)</f>
        <v>0</v>
      </c>
      <c r="K199" s="173" t="s">
        <v>194</v>
      </c>
      <c r="L199" s="36"/>
      <c r="M199" s="178" t="s">
        <v>1</v>
      </c>
      <c r="N199" s="179" t="s">
        <v>41</v>
      </c>
      <c r="O199" s="74"/>
      <c r="P199" s="180">
        <f>O199*H199</f>
        <v>0</v>
      </c>
      <c r="Q199" s="180">
        <v>8.0000000000000007E-05</v>
      </c>
      <c r="R199" s="180">
        <f>Q199*H199</f>
        <v>0.00056000000000000006</v>
      </c>
      <c r="S199" s="180">
        <v>0.024930000000000001</v>
      </c>
      <c r="T199" s="181">
        <f>S199*H199</f>
        <v>0.17451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2" t="s">
        <v>272</v>
      </c>
      <c r="AT199" s="182" t="s">
        <v>140</v>
      </c>
      <c r="AU199" s="182" t="s">
        <v>85</v>
      </c>
      <c r="AY199" s="16" t="s">
        <v>139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6" t="s">
        <v>83</v>
      </c>
      <c r="BK199" s="183">
        <f>ROUND(I199*H199,2)</f>
        <v>0</v>
      </c>
      <c r="BL199" s="16" t="s">
        <v>272</v>
      </c>
      <c r="BM199" s="182" t="s">
        <v>1749</v>
      </c>
    </row>
    <row r="200" s="13" customFormat="1">
      <c r="A200" s="13"/>
      <c r="B200" s="195"/>
      <c r="C200" s="13"/>
      <c r="D200" s="196" t="s">
        <v>196</v>
      </c>
      <c r="E200" s="197" t="s">
        <v>1</v>
      </c>
      <c r="F200" s="198" t="s">
        <v>1750</v>
      </c>
      <c r="G200" s="13"/>
      <c r="H200" s="199">
        <v>7</v>
      </c>
      <c r="I200" s="200"/>
      <c r="J200" s="13"/>
      <c r="K200" s="13"/>
      <c r="L200" s="195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7" t="s">
        <v>196</v>
      </c>
      <c r="AU200" s="197" t="s">
        <v>85</v>
      </c>
      <c r="AV200" s="13" t="s">
        <v>85</v>
      </c>
      <c r="AW200" s="13" t="s">
        <v>32</v>
      </c>
      <c r="AX200" s="13" t="s">
        <v>83</v>
      </c>
      <c r="AY200" s="197" t="s">
        <v>139</v>
      </c>
    </row>
    <row r="201" s="2" customFormat="1" ht="24.15" customHeight="1">
      <c r="A201" s="35"/>
      <c r="B201" s="170"/>
      <c r="C201" s="171" t="s">
        <v>485</v>
      </c>
      <c r="D201" s="171" t="s">
        <v>140</v>
      </c>
      <c r="E201" s="172" t="s">
        <v>1751</v>
      </c>
      <c r="F201" s="173" t="s">
        <v>1752</v>
      </c>
      <c r="G201" s="174" t="s">
        <v>155</v>
      </c>
      <c r="H201" s="175">
        <v>7</v>
      </c>
      <c r="I201" s="176"/>
      <c r="J201" s="177">
        <f>ROUND(I201*H201,2)</f>
        <v>0</v>
      </c>
      <c r="K201" s="173" t="s">
        <v>194</v>
      </c>
      <c r="L201" s="36"/>
      <c r="M201" s="178" t="s">
        <v>1</v>
      </c>
      <c r="N201" s="179" t="s">
        <v>41</v>
      </c>
      <c r="O201" s="74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2" t="s">
        <v>272</v>
      </c>
      <c r="AT201" s="182" t="s">
        <v>140</v>
      </c>
      <c r="AU201" s="182" t="s">
        <v>85</v>
      </c>
      <c r="AY201" s="16" t="s">
        <v>139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6" t="s">
        <v>83</v>
      </c>
      <c r="BK201" s="183">
        <f>ROUND(I201*H201,2)</f>
        <v>0</v>
      </c>
      <c r="BL201" s="16" t="s">
        <v>272</v>
      </c>
      <c r="BM201" s="182" t="s">
        <v>1753</v>
      </c>
    </row>
    <row r="202" s="13" customFormat="1">
      <c r="A202" s="13"/>
      <c r="B202" s="195"/>
      <c r="C202" s="13"/>
      <c r="D202" s="196" t="s">
        <v>196</v>
      </c>
      <c r="E202" s="197" t="s">
        <v>1</v>
      </c>
      <c r="F202" s="198" t="s">
        <v>1754</v>
      </c>
      <c r="G202" s="13"/>
      <c r="H202" s="199">
        <v>7</v>
      </c>
      <c r="I202" s="200"/>
      <c r="J202" s="13"/>
      <c r="K202" s="13"/>
      <c r="L202" s="195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196</v>
      </c>
      <c r="AU202" s="197" t="s">
        <v>85</v>
      </c>
      <c r="AV202" s="13" t="s">
        <v>85</v>
      </c>
      <c r="AW202" s="13" t="s">
        <v>32</v>
      </c>
      <c r="AX202" s="13" t="s">
        <v>83</v>
      </c>
      <c r="AY202" s="197" t="s">
        <v>139</v>
      </c>
    </row>
    <row r="203" s="2" customFormat="1" ht="24.15" customHeight="1">
      <c r="A203" s="35"/>
      <c r="B203" s="170"/>
      <c r="C203" s="171" t="s">
        <v>489</v>
      </c>
      <c r="D203" s="171" t="s">
        <v>140</v>
      </c>
      <c r="E203" s="172" t="s">
        <v>1755</v>
      </c>
      <c r="F203" s="173" t="s">
        <v>1756</v>
      </c>
      <c r="G203" s="174" t="s">
        <v>420</v>
      </c>
      <c r="H203" s="214"/>
      <c r="I203" s="176"/>
      <c r="J203" s="177">
        <f>ROUND(I203*H203,2)</f>
        <v>0</v>
      </c>
      <c r="K203" s="173" t="s">
        <v>194</v>
      </c>
      <c r="L203" s="36"/>
      <c r="M203" s="178" t="s">
        <v>1</v>
      </c>
      <c r="N203" s="179" t="s">
        <v>41</v>
      </c>
      <c r="O203" s="74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2" t="s">
        <v>272</v>
      </c>
      <c r="AT203" s="182" t="s">
        <v>140</v>
      </c>
      <c r="AU203" s="182" t="s">
        <v>85</v>
      </c>
      <c r="AY203" s="16" t="s">
        <v>139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6" t="s">
        <v>83</v>
      </c>
      <c r="BK203" s="183">
        <f>ROUND(I203*H203,2)</f>
        <v>0</v>
      </c>
      <c r="BL203" s="16" t="s">
        <v>272</v>
      </c>
      <c r="BM203" s="182" t="s">
        <v>1757</v>
      </c>
    </row>
    <row r="204" s="11" customFormat="1" ht="22.8" customHeight="1">
      <c r="A204" s="11"/>
      <c r="B204" s="159"/>
      <c r="C204" s="11"/>
      <c r="D204" s="160" t="s">
        <v>75</v>
      </c>
      <c r="E204" s="193" t="s">
        <v>1758</v>
      </c>
      <c r="F204" s="193" t="s">
        <v>1759</v>
      </c>
      <c r="G204" s="11"/>
      <c r="H204" s="11"/>
      <c r="I204" s="162"/>
      <c r="J204" s="194">
        <f>BK204</f>
        <v>0</v>
      </c>
      <c r="K204" s="11"/>
      <c r="L204" s="159"/>
      <c r="M204" s="164"/>
      <c r="N204" s="165"/>
      <c r="O204" s="165"/>
      <c r="P204" s="166">
        <f>SUM(P205:P214)</f>
        <v>0</v>
      </c>
      <c r="Q204" s="165"/>
      <c r="R204" s="166">
        <f>SUM(R205:R214)</f>
        <v>0.0048799999999999998</v>
      </c>
      <c r="S204" s="165"/>
      <c r="T204" s="167">
        <f>SUM(T205:T214)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160" t="s">
        <v>85</v>
      </c>
      <c r="AT204" s="168" t="s">
        <v>75</v>
      </c>
      <c r="AU204" s="168" t="s">
        <v>83</v>
      </c>
      <c r="AY204" s="160" t="s">
        <v>139</v>
      </c>
      <c r="BK204" s="169">
        <f>SUM(BK205:BK214)</f>
        <v>0</v>
      </c>
    </row>
    <row r="205" s="2" customFormat="1" ht="24.15" customHeight="1">
      <c r="A205" s="35"/>
      <c r="B205" s="170"/>
      <c r="C205" s="171" t="s">
        <v>493</v>
      </c>
      <c r="D205" s="171" t="s">
        <v>140</v>
      </c>
      <c r="E205" s="172" t="s">
        <v>1760</v>
      </c>
      <c r="F205" s="173" t="s">
        <v>1761</v>
      </c>
      <c r="G205" s="174" t="s">
        <v>155</v>
      </c>
      <c r="H205" s="175">
        <v>1</v>
      </c>
      <c r="I205" s="176"/>
      <c r="J205" s="177">
        <f>ROUND(I205*H205,2)</f>
        <v>0</v>
      </c>
      <c r="K205" s="173" t="s">
        <v>194</v>
      </c>
      <c r="L205" s="36"/>
      <c r="M205" s="178" t="s">
        <v>1</v>
      </c>
      <c r="N205" s="179" t="s">
        <v>41</v>
      </c>
      <c r="O205" s="74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2" t="s">
        <v>272</v>
      </c>
      <c r="AT205" s="182" t="s">
        <v>140</v>
      </c>
      <c r="AU205" s="182" t="s">
        <v>85</v>
      </c>
      <c r="AY205" s="16" t="s">
        <v>139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6" t="s">
        <v>83</v>
      </c>
      <c r="BK205" s="183">
        <f>ROUND(I205*H205,2)</f>
        <v>0</v>
      </c>
      <c r="BL205" s="16" t="s">
        <v>272</v>
      </c>
      <c r="BM205" s="182" t="s">
        <v>1762</v>
      </c>
    </row>
    <row r="206" s="2" customFormat="1" ht="37.8" customHeight="1">
      <c r="A206" s="35"/>
      <c r="B206" s="170"/>
      <c r="C206" s="204" t="s">
        <v>497</v>
      </c>
      <c r="D206" s="204" t="s">
        <v>384</v>
      </c>
      <c r="E206" s="205" t="s">
        <v>1763</v>
      </c>
      <c r="F206" s="206" t="s">
        <v>1764</v>
      </c>
      <c r="G206" s="207" t="s">
        <v>155</v>
      </c>
      <c r="H206" s="208">
        <v>1</v>
      </c>
      <c r="I206" s="209"/>
      <c r="J206" s="210">
        <f>ROUND(I206*H206,2)</f>
        <v>0</v>
      </c>
      <c r="K206" s="206" t="s">
        <v>194</v>
      </c>
      <c r="L206" s="211"/>
      <c r="M206" s="212" t="s">
        <v>1</v>
      </c>
      <c r="N206" s="213" t="s">
        <v>41</v>
      </c>
      <c r="O206" s="74"/>
      <c r="P206" s="180">
        <f>O206*H206</f>
        <v>0</v>
      </c>
      <c r="Q206" s="180">
        <v>0.00044000000000000002</v>
      </c>
      <c r="R206" s="180">
        <f>Q206*H206</f>
        <v>0.00044000000000000002</v>
      </c>
      <c r="S206" s="180">
        <v>0</v>
      </c>
      <c r="T206" s="18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2" t="s">
        <v>359</v>
      </c>
      <c r="AT206" s="182" t="s">
        <v>384</v>
      </c>
      <c r="AU206" s="182" t="s">
        <v>85</v>
      </c>
      <c r="AY206" s="16" t="s">
        <v>139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6" t="s">
        <v>83</v>
      </c>
      <c r="BK206" s="183">
        <f>ROUND(I206*H206,2)</f>
        <v>0</v>
      </c>
      <c r="BL206" s="16" t="s">
        <v>272</v>
      </c>
      <c r="BM206" s="182" t="s">
        <v>1765</v>
      </c>
    </row>
    <row r="207" s="2" customFormat="1" ht="24.15" customHeight="1">
      <c r="A207" s="35"/>
      <c r="B207" s="170"/>
      <c r="C207" s="171" t="s">
        <v>502</v>
      </c>
      <c r="D207" s="171" t="s">
        <v>140</v>
      </c>
      <c r="E207" s="172" t="s">
        <v>1766</v>
      </c>
      <c r="F207" s="173" t="s">
        <v>1767</v>
      </c>
      <c r="G207" s="174" t="s">
        <v>155</v>
      </c>
      <c r="H207" s="175">
        <v>1</v>
      </c>
      <c r="I207" s="176"/>
      <c r="J207" s="177">
        <f>ROUND(I207*H207,2)</f>
        <v>0</v>
      </c>
      <c r="K207" s="173" t="s">
        <v>194</v>
      </c>
      <c r="L207" s="36"/>
      <c r="M207" s="178" t="s">
        <v>1</v>
      </c>
      <c r="N207" s="179" t="s">
        <v>41</v>
      </c>
      <c r="O207" s="74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2" t="s">
        <v>272</v>
      </c>
      <c r="AT207" s="182" t="s">
        <v>140</v>
      </c>
      <c r="AU207" s="182" t="s">
        <v>85</v>
      </c>
      <c r="AY207" s="16" t="s">
        <v>139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6" t="s">
        <v>83</v>
      </c>
      <c r="BK207" s="183">
        <f>ROUND(I207*H207,2)</f>
        <v>0</v>
      </c>
      <c r="BL207" s="16" t="s">
        <v>272</v>
      </c>
      <c r="BM207" s="182" t="s">
        <v>1768</v>
      </c>
    </row>
    <row r="208" s="2" customFormat="1" ht="24.15" customHeight="1">
      <c r="A208" s="35"/>
      <c r="B208" s="170"/>
      <c r="C208" s="204" t="s">
        <v>507</v>
      </c>
      <c r="D208" s="204" t="s">
        <v>384</v>
      </c>
      <c r="E208" s="205" t="s">
        <v>1769</v>
      </c>
      <c r="F208" s="206" t="s">
        <v>1770</v>
      </c>
      <c r="G208" s="207" t="s">
        <v>155</v>
      </c>
      <c r="H208" s="208">
        <v>1</v>
      </c>
      <c r="I208" s="209"/>
      <c r="J208" s="210">
        <f>ROUND(I208*H208,2)</f>
        <v>0</v>
      </c>
      <c r="K208" s="206" t="s">
        <v>194</v>
      </c>
      <c r="L208" s="211"/>
      <c r="M208" s="212" t="s">
        <v>1</v>
      </c>
      <c r="N208" s="213" t="s">
        <v>41</v>
      </c>
      <c r="O208" s="74"/>
      <c r="P208" s="180">
        <f>O208*H208</f>
        <v>0</v>
      </c>
      <c r="Q208" s="180">
        <v>0.00080000000000000004</v>
      </c>
      <c r="R208" s="180">
        <f>Q208*H208</f>
        <v>0.00080000000000000004</v>
      </c>
      <c r="S208" s="180">
        <v>0</v>
      </c>
      <c r="T208" s="18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2" t="s">
        <v>359</v>
      </c>
      <c r="AT208" s="182" t="s">
        <v>384</v>
      </c>
      <c r="AU208" s="182" t="s">
        <v>85</v>
      </c>
      <c r="AY208" s="16" t="s">
        <v>139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6" t="s">
        <v>83</v>
      </c>
      <c r="BK208" s="183">
        <f>ROUND(I208*H208,2)</f>
        <v>0</v>
      </c>
      <c r="BL208" s="16" t="s">
        <v>272</v>
      </c>
      <c r="BM208" s="182" t="s">
        <v>1771</v>
      </c>
    </row>
    <row r="209" s="2" customFormat="1" ht="24.15" customHeight="1">
      <c r="A209" s="35"/>
      <c r="B209" s="170"/>
      <c r="C209" s="171" t="s">
        <v>511</v>
      </c>
      <c r="D209" s="171" t="s">
        <v>140</v>
      </c>
      <c r="E209" s="172" t="s">
        <v>1772</v>
      </c>
      <c r="F209" s="173" t="s">
        <v>1773</v>
      </c>
      <c r="G209" s="174" t="s">
        <v>155</v>
      </c>
      <c r="H209" s="175">
        <v>1</v>
      </c>
      <c r="I209" s="176"/>
      <c r="J209" s="177">
        <f>ROUND(I209*H209,2)</f>
        <v>0</v>
      </c>
      <c r="K209" s="173" t="s">
        <v>194</v>
      </c>
      <c r="L209" s="36"/>
      <c r="M209" s="178" t="s">
        <v>1</v>
      </c>
      <c r="N209" s="179" t="s">
        <v>41</v>
      </c>
      <c r="O209" s="74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2" t="s">
        <v>272</v>
      </c>
      <c r="AT209" s="182" t="s">
        <v>140</v>
      </c>
      <c r="AU209" s="182" t="s">
        <v>85</v>
      </c>
      <c r="AY209" s="16" t="s">
        <v>139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6" t="s">
        <v>83</v>
      </c>
      <c r="BK209" s="183">
        <f>ROUND(I209*H209,2)</f>
        <v>0</v>
      </c>
      <c r="BL209" s="16" t="s">
        <v>272</v>
      </c>
      <c r="BM209" s="182" t="s">
        <v>1774</v>
      </c>
    </row>
    <row r="210" s="2" customFormat="1" ht="16.5" customHeight="1">
      <c r="A210" s="35"/>
      <c r="B210" s="170"/>
      <c r="C210" s="204" t="s">
        <v>517</v>
      </c>
      <c r="D210" s="204" t="s">
        <v>384</v>
      </c>
      <c r="E210" s="205" t="s">
        <v>1775</v>
      </c>
      <c r="F210" s="206" t="s">
        <v>1776</v>
      </c>
      <c r="G210" s="207" t="s">
        <v>155</v>
      </c>
      <c r="H210" s="208">
        <v>1</v>
      </c>
      <c r="I210" s="209"/>
      <c r="J210" s="210">
        <f>ROUND(I210*H210,2)</f>
        <v>0</v>
      </c>
      <c r="K210" s="206" t="s">
        <v>194</v>
      </c>
      <c r="L210" s="211"/>
      <c r="M210" s="212" t="s">
        <v>1</v>
      </c>
      <c r="N210" s="213" t="s">
        <v>41</v>
      </c>
      <c r="O210" s="74"/>
      <c r="P210" s="180">
        <f>O210*H210</f>
        <v>0</v>
      </c>
      <c r="Q210" s="180">
        <v>0.00040000000000000002</v>
      </c>
      <c r="R210" s="180">
        <f>Q210*H210</f>
        <v>0.00040000000000000002</v>
      </c>
      <c r="S210" s="180">
        <v>0</v>
      </c>
      <c r="T210" s="18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2" t="s">
        <v>359</v>
      </c>
      <c r="AT210" s="182" t="s">
        <v>384</v>
      </c>
      <c r="AU210" s="182" t="s">
        <v>85</v>
      </c>
      <c r="AY210" s="16" t="s">
        <v>139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6" t="s">
        <v>83</v>
      </c>
      <c r="BK210" s="183">
        <f>ROUND(I210*H210,2)</f>
        <v>0</v>
      </c>
      <c r="BL210" s="16" t="s">
        <v>272</v>
      </c>
      <c r="BM210" s="182" t="s">
        <v>1777</v>
      </c>
    </row>
    <row r="211" s="2" customFormat="1" ht="37.8" customHeight="1">
      <c r="A211" s="35"/>
      <c r="B211" s="170"/>
      <c r="C211" s="171" t="s">
        <v>521</v>
      </c>
      <c r="D211" s="171" t="s">
        <v>140</v>
      </c>
      <c r="E211" s="172" t="s">
        <v>1778</v>
      </c>
      <c r="F211" s="173" t="s">
        <v>1779</v>
      </c>
      <c r="G211" s="174" t="s">
        <v>329</v>
      </c>
      <c r="H211" s="175">
        <v>0.5</v>
      </c>
      <c r="I211" s="176"/>
      <c r="J211" s="177">
        <f>ROUND(I211*H211,2)</f>
        <v>0</v>
      </c>
      <c r="K211" s="173" t="s">
        <v>194</v>
      </c>
      <c r="L211" s="36"/>
      <c r="M211" s="178" t="s">
        <v>1</v>
      </c>
      <c r="N211" s="179" t="s">
        <v>41</v>
      </c>
      <c r="O211" s="74"/>
      <c r="P211" s="180">
        <f>O211*H211</f>
        <v>0</v>
      </c>
      <c r="Q211" s="180">
        <v>0.0016800000000000001</v>
      </c>
      <c r="R211" s="180">
        <f>Q211*H211</f>
        <v>0.00084000000000000003</v>
      </c>
      <c r="S211" s="180">
        <v>0</v>
      </c>
      <c r="T211" s="18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2" t="s">
        <v>272</v>
      </c>
      <c r="AT211" s="182" t="s">
        <v>140</v>
      </c>
      <c r="AU211" s="182" t="s">
        <v>85</v>
      </c>
      <c r="AY211" s="16" t="s">
        <v>139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6" t="s">
        <v>83</v>
      </c>
      <c r="BK211" s="183">
        <f>ROUND(I211*H211,2)</f>
        <v>0</v>
      </c>
      <c r="BL211" s="16" t="s">
        <v>272</v>
      </c>
      <c r="BM211" s="182" t="s">
        <v>1780</v>
      </c>
    </row>
    <row r="212" s="2" customFormat="1" ht="24.15" customHeight="1">
      <c r="A212" s="35"/>
      <c r="B212" s="170"/>
      <c r="C212" s="171" t="s">
        <v>525</v>
      </c>
      <c r="D212" s="171" t="s">
        <v>140</v>
      </c>
      <c r="E212" s="172" t="s">
        <v>1781</v>
      </c>
      <c r="F212" s="173" t="s">
        <v>1782</v>
      </c>
      <c r="G212" s="174" t="s">
        <v>329</v>
      </c>
      <c r="H212" s="175">
        <v>0.5</v>
      </c>
      <c r="I212" s="176"/>
      <c r="J212" s="177">
        <f>ROUND(I212*H212,2)</f>
        <v>0</v>
      </c>
      <c r="K212" s="173" t="s">
        <v>194</v>
      </c>
      <c r="L212" s="36"/>
      <c r="M212" s="178" t="s">
        <v>1</v>
      </c>
      <c r="N212" s="179" t="s">
        <v>41</v>
      </c>
      <c r="O212" s="74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2" t="s">
        <v>272</v>
      </c>
      <c r="AT212" s="182" t="s">
        <v>140</v>
      </c>
      <c r="AU212" s="182" t="s">
        <v>85</v>
      </c>
      <c r="AY212" s="16" t="s">
        <v>139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6" t="s">
        <v>83</v>
      </c>
      <c r="BK212" s="183">
        <f>ROUND(I212*H212,2)</f>
        <v>0</v>
      </c>
      <c r="BL212" s="16" t="s">
        <v>272</v>
      </c>
      <c r="BM212" s="182" t="s">
        <v>1783</v>
      </c>
    </row>
    <row r="213" s="2" customFormat="1" ht="33" customHeight="1">
      <c r="A213" s="35"/>
      <c r="B213" s="170"/>
      <c r="C213" s="204" t="s">
        <v>530</v>
      </c>
      <c r="D213" s="204" t="s">
        <v>384</v>
      </c>
      <c r="E213" s="205" t="s">
        <v>1784</v>
      </c>
      <c r="F213" s="206" t="s">
        <v>1785</v>
      </c>
      <c r="G213" s="207" t="s">
        <v>155</v>
      </c>
      <c r="H213" s="208">
        <v>0.5</v>
      </c>
      <c r="I213" s="209"/>
      <c r="J213" s="210">
        <f>ROUND(I213*H213,2)</f>
        <v>0</v>
      </c>
      <c r="K213" s="206" t="s">
        <v>194</v>
      </c>
      <c r="L213" s="211"/>
      <c r="M213" s="212" t="s">
        <v>1</v>
      </c>
      <c r="N213" s="213" t="s">
        <v>41</v>
      </c>
      <c r="O213" s="74"/>
      <c r="P213" s="180">
        <f>O213*H213</f>
        <v>0</v>
      </c>
      <c r="Q213" s="180">
        <v>0.0047999999999999996</v>
      </c>
      <c r="R213" s="180">
        <f>Q213*H213</f>
        <v>0.0023999999999999998</v>
      </c>
      <c r="S213" s="180">
        <v>0</v>
      </c>
      <c r="T213" s="18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2" t="s">
        <v>359</v>
      </c>
      <c r="AT213" s="182" t="s">
        <v>384</v>
      </c>
      <c r="AU213" s="182" t="s">
        <v>85</v>
      </c>
      <c r="AY213" s="16" t="s">
        <v>139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6" t="s">
        <v>83</v>
      </c>
      <c r="BK213" s="183">
        <f>ROUND(I213*H213,2)</f>
        <v>0</v>
      </c>
      <c r="BL213" s="16" t="s">
        <v>272</v>
      </c>
      <c r="BM213" s="182" t="s">
        <v>1786</v>
      </c>
    </row>
    <row r="214" s="2" customFormat="1" ht="24.15" customHeight="1">
      <c r="A214" s="35"/>
      <c r="B214" s="170"/>
      <c r="C214" s="171" t="s">
        <v>534</v>
      </c>
      <c r="D214" s="171" t="s">
        <v>140</v>
      </c>
      <c r="E214" s="172" t="s">
        <v>1787</v>
      </c>
      <c r="F214" s="173" t="s">
        <v>1788</v>
      </c>
      <c r="G214" s="174" t="s">
        <v>420</v>
      </c>
      <c r="H214" s="214"/>
      <c r="I214" s="176"/>
      <c r="J214" s="177">
        <f>ROUND(I214*H214,2)</f>
        <v>0</v>
      </c>
      <c r="K214" s="173" t="s">
        <v>194</v>
      </c>
      <c r="L214" s="36"/>
      <c r="M214" s="178" t="s">
        <v>1</v>
      </c>
      <c r="N214" s="179" t="s">
        <v>41</v>
      </c>
      <c r="O214" s="74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2" t="s">
        <v>272</v>
      </c>
      <c r="AT214" s="182" t="s">
        <v>140</v>
      </c>
      <c r="AU214" s="182" t="s">
        <v>85</v>
      </c>
      <c r="AY214" s="16" t="s">
        <v>139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6" t="s">
        <v>83</v>
      </c>
      <c r="BK214" s="183">
        <f>ROUND(I214*H214,2)</f>
        <v>0</v>
      </c>
      <c r="BL214" s="16" t="s">
        <v>272</v>
      </c>
      <c r="BM214" s="182" t="s">
        <v>1789</v>
      </c>
    </row>
    <row r="215" s="11" customFormat="1" ht="25.92" customHeight="1">
      <c r="A215" s="11"/>
      <c r="B215" s="159"/>
      <c r="C215" s="11"/>
      <c r="D215" s="160" t="s">
        <v>75</v>
      </c>
      <c r="E215" s="161" t="s">
        <v>1542</v>
      </c>
      <c r="F215" s="161" t="s">
        <v>1543</v>
      </c>
      <c r="G215" s="11"/>
      <c r="H215" s="11"/>
      <c r="I215" s="162"/>
      <c r="J215" s="163">
        <f>BK215</f>
        <v>0</v>
      </c>
      <c r="K215" s="11"/>
      <c r="L215" s="159"/>
      <c r="M215" s="164"/>
      <c r="N215" s="165"/>
      <c r="O215" s="165"/>
      <c r="P215" s="166">
        <f>SUM(P216:P218)</f>
        <v>0</v>
      </c>
      <c r="Q215" s="165"/>
      <c r="R215" s="166">
        <f>SUM(R216:R218)</f>
        <v>0</v>
      </c>
      <c r="S215" s="165"/>
      <c r="T215" s="167">
        <f>SUM(T216:T218)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60" t="s">
        <v>144</v>
      </c>
      <c r="AT215" s="168" t="s">
        <v>75</v>
      </c>
      <c r="AU215" s="168" t="s">
        <v>76</v>
      </c>
      <c r="AY215" s="160" t="s">
        <v>139</v>
      </c>
      <c r="BK215" s="169">
        <f>SUM(BK216:BK218)</f>
        <v>0</v>
      </c>
    </row>
    <row r="216" s="2" customFormat="1" ht="16.5" customHeight="1">
      <c r="A216" s="35"/>
      <c r="B216" s="170"/>
      <c r="C216" s="171" t="s">
        <v>539</v>
      </c>
      <c r="D216" s="171" t="s">
        <v>140</v>
      </c>
      <c r="E216" s="172" t="s">
        <v>1790</v>
      </c>
      <c r="F216" s="173" t="s">
        <v>714</v>
      </c>
      <c r="G216" s="174" t="s">
        <v>143</v>
      </c>
      <c r="H216" s="175">
        <v>1</v>
      </c>
      <c r="I216" s="176"/>
      <c r="J216" s="177">
        <f>ROUND(I216*H216,2)</f>
        <v>0</v>
      </c>
      <c r="K216" s="173" t="s">
        <v>1</v>
      </c>
      <c r="L216" s="36"/>
      <c r="M216" s="178" t="s">
        <v>1</v>
      </c>
      <c r="N216" s="179" t="s">
        <v>41</v>
      </c>
      <c r="O216" s="74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2" t="s">
        <v>144</v>
      </c>
      <c r="AT216" s="182" t="s">
        <v>140</v>
      </c>
      <c r="AU216" s="182" t="s">
        <v>83</v>
      </c>
      <c r="AY216" s="16" t="s">
        <v>139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6" t="s">
        <v>83</v>
      </c>
      <c r="BK216" s="183">
        <f>ROUND(I216*H216,2)</f>
        <v>0</v>
      </c>
      <c r="BL216" s="16" t="s">
        <v>144</v>
      </c>
      <c r="BM216" s="182" t="s">
        <v>1791</v>
      </c>
    </row>
    <row r="217" s="2" customFormat="1" ht="16.5" customHeight="1">
      <c r="A217" s="35"/>
      <c r="B217" s="170"/>
      <c r="C217" s="171" t="s">
        <v>543</v>
      </c>
      <c r="D217" s="171" t="s">
        <v>140</v>
      </c>
      <c r="E217" s="172" t="s">
        <v>1792</v>
      </c>
      <c r="F217" s="173" t="s">
        <v>1793</v>
      </c>
      <c r="G217" s="174" t="s">
        <v>143</v>
      </c>
      <c r="H217" s="175">
        <v>1</v>
      </c>
      <c r="I217" s="176"/>
      <c r="J217" s="177">
        <f>ROUND(I217*H217,2)</f>
        <v>0</v>
      </c>
      <c r="K217" s="173" t="s">
        <v>1</v>
      </c>
      <c r="L217" s="36"/>
      <c r="M217" s="178" t="s">
        <v>1</v>
      </c>
      <c r="N217" s="179" t="s">
        <v>41</v>
      </c>
      <c r="O217" s="74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2" t="s">
        <v>144</v>
      </c>
      <c r="AT217" s="182" t="s">
        <v>140</v>
      </c>
      <c r="AU217" s="182" t="s">
        <v>83</v>
      </c>
      <c r="AY217" s="16" t="s">
        <v>139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6" t="s">
        <v>83</v>
      </c>
      <c r="BK217" s="183">
        <f>ROUND(I217*H217,2)</f>
        <v>0</v>
      </c>
      <c r="BL217" s="16" t="s">
        <v>144</v>
      </c>
      <c r="BM217" s="182" t="s">
        <v>1794</v>
      </c>
    </row>
    <row r="218" s="2" customFormat="1" ht="16.5" customHeight="1">
      <c r="A218" s="35"/>
      <c r="B218" s="170"/>
      <c r="C218" s="171" t="s">
        <v>547</v>
      </c>
      <c r="D218" s="171" t="s">
        <v>140</v>
      </c>
      <c r="E218" s="172" t="s">
        <v>1795</v>
      </c>
      <c r="F218" s="173" t="s">
        <v>1796</v>
      </c>
      <c r="G218" s="174" t="s">
        <v>143</v>
      </c>
      <c r="H218" s="175">
        <v>1</v>
      </c>
      <c r="I218" s="176"/>
      <c r="J218" s="177">
        <f>ROUND(I218*H218,2)</f>
        <v>0</v>
      </c>
      <c r="K218" s="173" t="s">
        <v>1</v>
      </c>
      <c r="L218" s="36"/>
      <c r="M218" s="184" t="s">
        <v>1</v>
      </c>
      <c r="N218" s="185" t="s">
        <v>41</v>
      </c>
      <c r="O218" s="186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2" t="s">
        <v>144</v>
      </c>
      <c r="AT218" s="182" t="s">
        <v>140</v>
      </c>
      <c r="AU218" s="182" t="s">
        <v>83</v>
      </c>
      <c r="AY218" s="16" t="s">
        <v>139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6" t="s">
        <v>83</v>
      </c>
      <c r="BK218" s="183">
        <f>ROUND(I218*H218,2)</f>
        <v>0</v>
      </c>
      <c r="BL218" s="16" t="s">
        <v>144</v>
      </c>
      <c r="BM218" s="182" t="s">
        <v>1797</v>
      </c>
    </row>
    <row r="219" s="2" customFormat="1" ht="6.96" customHeight="1">
      <c r="A219" s="35"/>
      <c r="B219" s="57"/>
      <c r="C219" s="58"/>
      <c r="D219" s="58"/>
      <c r="E219" s="58"/>
      <c r="F219" s="58"/>
      <c r="G219" s="58"/>
      <c r="H219" s="58"/>
      <c r="I219" s="58"/>
      <c r="J219" s="58"/>
      <c r="K219" s="58"/>
      <c r="L219" s="36"/>
      <c r="M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</sheetData>
  <autoFilter ref="C128:K2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115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MÚ Luby boční vstup a vestavba výtahu</v>
      </c>
      <c r="F7" s="29"/>
      <c r="G7" s="29"/>
      <c r="H7" s="29"/>
      <c r="L7" s="19"/>
    </row>
    <row r="8" s="1" customFormat="1" ht="12" customHeight="1">
      <c r="B8" s="19"/>
      <c r="D8" s="29" t="s">
        <v>116</v>
      </c>
      <c r="L8" s="19"/>
    </row>
    <row r="9" s="2" customFormat="1" ht="16.5" customHeight="1">
      <c r="A9" s="35"/>
      <c r="B9" s="36"/>
      <c r="C9" s="35"/>
      <c r="D9" s="35"/>
      <c r="E9" s="126" t="s">
        <v>719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173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1798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15. 8. 2024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ROUND((SUM(BE122:BE182)),  2)</f>
        <v>0</v>
      </c>
      <c r="G35" s="35"/>
      <c r="H35" s="35"/>
      <c r="I35" s="133">
        <v>0.20999999999999999</v>
      </c>
      <c r="J35" s="132">
        <f>ROUND(((SUM(BE122:BE182))*I35),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ROUND((SUM(BF122:BF182)),  2)</f>
        <v>0</v>
      </c>
      <c r="G36" s="35"/>
      <c r="H36" s="35"/>
      <c r="I36" s="133">
        <v>0.12</v>
      </c>
      <c r="J36" s="132">
        <f>ROUND(((SUM(BF122:BF182))*I36),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ROUND((SUM(BG122:BG182)),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ROUND((SUM(BH122:BH182)),  2)</f>
        <v>0</v>
      </c>
      <c r="G38" s="35"/>
      <c r="H38" s="35"/>
      <c r="I38" s="133">
        <v>0.12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ROUND((SUM(BI122:BI182)),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MÚ Luby boční vstup a vestavba výtahu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116</v>
      </c>
      <c r="L86" s="19"/>
    </row>
    <row r="87" s="2" customFormat="1" ht="16.5" customHeight="1">
      <c r="A87" s="35"/>
      <c r="B87" s="36"/>
      <c r="C87" s="35"/>
      <c r="D87" s="35"/>
      <c r="E87" s="126" t="s">
        <v>719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173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20-2 - výtah a bezbariérové WC - elektroinstalace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Luby</v>
      </c>
      <c r="G91" s="35"/>
      <c r="H91" s="35"/>
      <c r="I91" s="29" t="s">
        <v>22</v>
      </c>
      <c r="J91" s="66" t="str">
        <f>IF(J14="","",J14)</f>
        <v>15. 8. 2024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Luby</v>
      </c>
      <c r="G93" s="35"/>
      <c r="H93" s="35"/>
      <c r="I93" s="29" t="s">
        <v>30</v>
      </c>
      <c r="J93" s="33" t="str">
        <f>E23</f>
        <v>ing.Benda Jiří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119</v>
      </c>
      <c r="D96" s="134"/>
      <c r="E96" s="134"/>
      <c r="F96" s="134"/>
      <c r="G96" s="134"/>
      <c r="H96" s="134"/>
      <c r="I96" s="134"/>
      <c r="J96" s="143" t="s">
        <v>120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121</v>
      </c>
      <c r="D98" s="35"/>
      <c r="E98" s="35"/>
      <c r="F98" s="35"/>
      <c r="G98" s="35"/>
      <c r="H98" s="35"/>
      <c r="I98" s="35"/>
      <c r="J98" s="93">
        <f>J122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122</v>
      </c>
    </row>
    <row r="99" s="9" customFormat="1" ht="24.96" customHeight="1">
      <c r="A99" s="9"/>
      <c r="B99" s="145"/>
      <c r="C99" s="9"/>
      <c r="D99" s="146" t="s">
        <v>181</v>
      </c>
      <c r="E99" s="147"/>
      <c r="F99" s="147"/>
      <c r="G99" s="147"/>
      <c r="H99" s="147"/>
      <c r="I99" s="147"/>
      <c r="J99" s="148">
        <f>J123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189"/>
      <c r="C100" s="12"/>
      <c r="D100" s="190" t="s">
        <v>586</v>
      </c>
      <c r="E100" s="191"/>
      <c r="F100" s="191"/>
      <c r="G100" s="191"/>
      <c r="H100" s="191"/>
      <c r="I100" s="191"/>
      <c r="J100" s="192">
        <f>J124</f>
        <v>0</v>
      </c>
      <c r="K100" s="12"/>
      <c r="L100" s="18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124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126" t="str">
        <f>E7</f>
        <v>MÚ Luby boční vstup a vestavba výtahu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9"/>
      <c r="C111" s="29" t="s">
        <v>116</v>
      </c>
      <c r="L111" s="19"/>
    </row>
    <row r="112" s="2" customFormat="1" ht="16.5" customHeight="1">
      <c r="A112" s="35"/>
      <c r="B112" s="36"/>
      <c r="C112" s="35"/>
      <c r="D112" s="35"/>
      <c r="E112" s="126" t="s">
        <v>719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173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E11</f>
        <v>20-2 - výtah a bezbariérové WC - elektroinstalace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F14</f>
        <v>Luby</v>
      </c>
      <c r="G116" s="35"/>
      <c r="H116" s="35"/>
      <c r="I116" s="29" t="s">
        <v>22</v>
      </c>
      <c r="J116" s="66" t="str">
        <f>IF(J14="","",J14)</f>
        <v>15. 8. 2024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E17</f>
        <v>Město Luby</v>
      </c>
      <c r="G118" s="35"/>
      <c r="H118" s="35"/>
      <c r="I118" s="29" t="s">
        <v>30</v>
      </c>
      <c r="J118" s="33" t="str">
        <f>E23</f>
        <v>ing.Benda Jiří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IF(E20="","",E20)</f>
        <v>Vyplň údaj</v>
      </c>
      <c r="G119" s="35"/>
      <c r="H119" s="35"/>
      <c r="I119" s="29" t="s">
        <v>33</v>
      </c>
      <c r="J119" s="33" t="str">
        <f>E26</f>
        <v>Milan Hájek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49"/>
      <c r="B121" s="150"/>
      <c r="C121" s="151" t="s">
        <v>125</v>
      </c>
      <c r="D121" s="152" t="s">
        <v>61</v>
      </c>
      <c r="E121" s="152" t="s">
        <v>57</v>
      </c>
      <c r="F121" s="152" t="s">
        <v>58</v>
      </c>
      <c r="G121" s="152" t="s">
        <v>126</v>
      </c>
      <c r="H121" s="152" t="s">
        <v>127</v>
      </c>
      <c r="I121" s="152" t="s">
        <v>128</v>
      </c>
      <c r="J121" s="152" t="s">
        <v>120</v>
      </c>
      <c r="K121" s="153" t="s">
        <v>129</v>
      </c>
      <c r="L121" s="154"/>
      <c r="M121" s="83" t="s">
        <v>1</v>
      </c>
      <c r="N121" s="84" t="s">
        <v>40</v>
      </c>
      <c r="O121" s="84" t="s">
        <v>130</v>
      </c>
      <c r="P121" s="84" t="s">
        <v>131</v>
      </c>
      <c r="Q121" s="84" t="s">
        <v>132</v>
      </c>
      <c r="R121" s="84" t="s">
        <v>133</v>
      </c>
      <c r="S121" s="84" t="s">
        <v>134</v>
      </c>
      <c r="T121" s="85" t="s">
        <v>135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5"/>
      <c r="B122" s="36"/>
      <c r="C122" s="90" t="s">
        <v>136</v>
      </c>
      <c r="D122" s="35"/>
      <c r="E122" s="35"/>
      <c r="F122" s="35"/>
      <c r="G122" s="35"/>
      <c r="H122" s="35"/>
      <c r="I122" s="35"/>
      <c r="J122" s="155">
        <f>BK122</f>
        <v>0</v>
      </c>
      <c r="K122" s="35"/>
      <c r="L122" s="36"/>
      <c r="M122" s="86"/>
      <c r="N122" s="70"/>
      <c r="O122" s="87"/>
      <c r="P122" s="156">
        <f>P123</f>
        <v>0</v>
      </c>
      <c r="Q122" s="87"/>
      <c r="R122" s="156">
        <f>R123</f>
        <v>0</v>
      </c>
      <c r="S122" s="87"/>
      <c r="T122" s="15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75</v>
      </c>
      <c r="AU122" s="16" t="s">
        <v>122</v>
      </c>
      <c r="BK122" s="158">
        <f>BK123</f>
        <v>0</v>
      </c>
    </row>
    <row r="123" s="11" customFormat="1" ht="25.92" customHeight="1">
      <c r="A123" s="11"/>
      <c r="B123" s="159"/>
      <c r="C123" s="11"/>
      <c r="D123" s="160" t="s">
        <v>75</v>
      </c>
      <c r="E123" s="161" t="s">
        <v>374</v>
      </c>
      <c r="F123" s="161" t="s">
        <v>375</v>
      </c>
      <c r="G123" s="11"/>
      <c r="H123" s="11"/>
      <c r="I123" s="162"/>
      <c r="J123" s="163">
        <f>BK123</f>
        <v>0</v>
      </c>
      <c r="K123" s="11"/>
      <c r="L123" s="159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0" t="s">
        <v>85</v>
      </c>
      <c r="AT123" s="168" t="s">
        <v>75</v>
      </c>
      <c r="AU123" s="168" t="s">
        <v>76</v>
      </c>
      <c r="AY123" s="160" t="s">
        <v>139</v>
      </c>
      <c r="BK123" s="169">
        <f>BK124</f>
        <v>0</v>
      </c>
    </row>
    <row r="124" s="11" customFormat="1" ht="22.8" customHeight="1">
      <c r="A124" s="11"/>
      <c r="B124" s="159"/>
      <c r="C124" s="11"/>
      <c r="D124" s="160" t="s">
        <v>75</v>
      </c>
      <c r="E124" s="193" t="s">
        <v>587</v>
      </c>
      <c r="F124" s="193" t="s">
        <v>588</v>
      </c>
      <c r="G124" s="11"/>
      <c r="H124" s="11"/>
      <c r="I124" s="162"/>
      <c r="J124" s="194">
        <f>BK124</f>
        <v>0</v>
      </c>
      <c r="K124" s="11"/>
      <c r="L124" s="159"/>
      <c r="M124" s="164"/>
      <c r="N124" s="165"/>
      <c r="O124" s="165"/>
      <c r="P124" s="166">
        <f>SUM(P125:P182)</f>
        <v>0</v>
      </c>
      <c r="Q124" s="165"/>
      <c r="R124" s="166">
        <f>SUM(R125:R182)</f>
        <v>0</v>
      </c>
      <c r="S124" s="165"/>
      <c r="T124" s="167">
        <f>SUM(T125:T182)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0" t="s">
        <v>85</v>
      </c>
      <c r="AT124" s="168" t="s">
        <v>75</v>
      </c>
      <c r="AU124" s="168" t="s">
        <v>83</v>
      </c>
      <c r="AY124" s="160" t="s">
        <v>139</v>
      </c>
      <c r="BK124" s="169">
        <f>SUM(BK125:BK182)</f>
        <v>0</v>
      </c>
    </row>
    <row r="125" s="2" customFormat="1" ht="37.8" customHeight="1">
      <c r="A125" s="35"/>
      <c r="B125" s="170"/>
      <c r="C125" s="204" t="s">
        <v>83</v>
      </c>
      <c r="D125" s="204" t="s">
        <v>384</v>
      </c>
      <c r="E125" s="205" t="s">
        <v>144</v>
      </c>
      <c r="F125" s="206" t="s">
        <v>1799</v>
      </c>
      <c r="G125" s="207" t="s">
        <v>631</v>
      </c>
      <c r="H125" s="208">
        <v>1</v>
      </c>
      <c r="I125" s="209"/>
      <c r="J125" s="210">
        <f>ROUND(I125*H125,2)</f>
        <v>0</v>
      </c>
      <c r="K125" s="206" t="s">
        <v>1</v>
      </c>
      <c r="L125" s="211"/>
      <c r="M125" s="212" t="s">
        <v>1</v>
      </c>
      <c r="N125" s="213" t="s">
        <v>41</v>
      </c>
      <c r="O125" s="74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2" t="s">
        <v>359</v>
      </c>
      <c r="AT125" s="182" t="s">
        <v>384</v>
      </c>
      <c r="AU125" s="182" t="s">
        <v>85</v>
      </c>
      <c r="AY125" s="16" t="s">
        <v>139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83</v>
      </c>
      <c r="BK125" s="183">
        <f>ROUND(I125*H125,2)</f>
        <v>0</v>
      </c>
      <c r="BL125" s="16" t="s">
        <v>272</v>
      </c>
      <c r="BM125" s="182" t="s">
        <v>1800</v>
      </c>
    </row>
    <row r="126" s="2" customFormat="1" ht="49.05" customHeight="1">
      <c r="A126" s="35"/>
      <c r="B126" s="170"/>
      <c r="C126" s="204" t="s">
        <v>85</v>
      </c>
      <c r="D126" s="204" t="s">
        <v>384</v>
      </c>
      <c r="E126" s="205" t="s">
        <v>138</v>
      </c>
      <c r="F126" s="206" t="s">
        <v>1801</v>
      </c>
      <c r="G126" s="207" t="s">
        <v>631</v>
      </c>
      <c r="H126" s="208">
        <v>1</v>
      </c>
      <c r="I126" s="209"/>
      <c r="J126" s="210">
        <f>ROUND(I126*H126,2)</f>
        <v>0</v>
      </c>
      <c r="K126" s="206" t="s">
        <v>1</v>
      </c>
      <c r="L126" s="211"/>
      <c r="M126" s="212" t="s">
        <v>1</v>
      </c>
      <c r="N126" s="213" t="s">
        <v>41</v>
      </c>
      <c r="O126" s="74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2" t="s">
        <v>359</v>
      </c>
      <c r="AT126" s="182" t="s">
        <v>384</v>
      </c>
      <c r="AU126" s="182" t="s">
        <v>85</v>
      </c>
      <c r="AY126" s="16" t="s">
        <v>139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83</v>
      </c>
      <c r="BK126" s="183">
        <f>ROUND(I126*H126,2)</f>
        <v>0</v>
      </c>
      <c r="BL126" s="16" t="s">
        <v>272</v>
      </c>
      <c r="BM126" s="182" t="s">
        <v>1802</v>
      </c>
    </row>
    <row r="127" s="2" customFormat="1" ht="37.8" customHeight="1">
      <c r="A127" s="35"/>
      <c r="B127" s="170"/>
      <c r="C127" s="204" t="s">
        <v>149</v>
      </c>
      <c r="D127" s="204" t="s">
        <v>384</v>
      </c>
      <c r="E127" s="205" t="s">
        <v>160</v>
      </c>
      <c r="F127" s="206" t="s">
        <v>1803</v>
      </c>
      <c r="G127" s="207" t="s">
        <v>631</v>
      </c>
      <c r="H127" s="208">
        <v>1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41</v>
      </c>
      <c r="O127" s="74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2" t="s">
        <v>359</v>
      </c>
      <c r="AT127" s="182" t="s">
        <v>384</v>
      </c>
      <c r="AU127" s="182" t="s">
        <v>85</v>
      </c>
      <c r="AY127" s="16" t="s">
        <v>139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83</v>
      </c>
      <c r="BK127" s="183">
        <f>ROUND(I127*H127,2)</f>
        <v>0</v>
      </c>
      <c r="BL127" s="16" t="s">
        <v>272</v>
      </c>
      <c r="BM127" s="182" t="s">
        <v>1804</v>
      </c>
    </row>
    <row r="128" s="2" customFormat="1" ht="37.8" customHeight="1">
      <c r="A128" s="35"/>
      <c r="B128" s="170"/>
      <c r="C128" s="204" t="s">
        <v>144</v>
      </c>
      <c r="D128" s="204" t="s">
        <v>384</v>
      </c>
      <c r="E128" s="205" t="s">
        <v>164</v>
      </c>
      <c r="F128" s="206" t="s">
        <v>1805</v>
      </c>
      <c r="G128" s="207" t="s">
        <v>631</v>
      </c>
      <c r="H128" s="208">
        <v>1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41</v>
      </c>
      <c r="O128" s="74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2" t="s">
        <v>359</v>
      </c>
      <c r="AT128" s="182" t="s">
        <v>384</v>
      </c>
      <c r="AU128" s="182" t="s">
        <v>85</v>
      </c>
      <c r="AY128" s="16" t="s">
        <v>139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83</v>
      </c>
      <c r="BK128" s="183">
        <f>ROUND(I128*H128,2)</f>
        <v>0</v>
      </c>
      <c r="BL128" s="16" t="s">
        <v>272</v>
      </c>
      <c r="BM128" s="182" t="s">
        <v>1806</v>
      </c>
    </row>
    <row r="129" s="2" customFormat="1" ht="21.75" customHeight="1">
      <c r="A129" s="35"/>
      <c r="B129" s="170"/>
      <c r="C129" s="204" t="s">
        <v>138</v>
      </c>
      <c r="D129" s="204" t="s">
        <v>384</v>
      </c>
      <c r="E129" s="205" t="s">
        <v>283</v>
      </c>
      <c r="F129" s="206" t="s">
        <v>1807</v>
      </c>
      <c r="G129" s="207" t="s">
        <v>329</v>
      </c>
      <c r="H129" s="208">
        <v>22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41</v>
      </c>
      <c r="O129" s="74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2" t="s">
        <v>359</v>
      </c>
      <c r="AT129" s="182" t="s">
        <v>384</v>
      </c>
      <c r="AU129" s="182" t="s">
        <v>85</v>
      </c>
      <c r="AY129" s="16" t="s">
        <v>139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83</v>
      </c>
      <c r="BK129" s="183">
        <f>ROUND(I129*H129,2)</f>
        <v>0</v>
      </c>
      <c r="BL129" s="16" t="s">
        <v>272</v>
      </c>
      <c r="BM129" s="182" t="s">
        <v>1808</v>
      </c>
    </row>
    <row r="130" s="2" customFormat="1" ht="21.75" customHeight="1">
      <c r="A130" s="35"/>
      <c r="B130" s="170"/>
      <c r="C130" s="204" t="s">
        <v>160</v>
      </c>
      <c r="D130" s="204" t="s">
        <v>384</v>
      </c>
      <c r="E130" s="205" t="s">
        <v>288</v>
      </c>
      <c r="F130" s="206" t="s">
        <v>615</v>
      </c>
      <c r="G130" s="207" t="s">
        <v>329</v>
      </c>
      <c r="H130" s="208">
        <v>106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41</v>
      </c>
      <c r="O130" s="74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2" t="s">
        <v>359</v>
      </c>
      <c r="AT130" s="182" t="s">
        <v>384</v>
      </c>
      <c r="AU130" s="182" t="s">
        <v>85</v>
      </c>
      <c r="AY130" s="16" t="s">
        <v>139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83</v>
      </c>
      <c r="BK130" s="183">
        <f>ROUND(I130*H130,2)</f>
        <v>0</v>
      </c>
      <c r="BL130" s="16" t="s">
        <v>272</v>
      </c>
      <c r="BM130" s="182" t="s">
        <v>1809</v>
      </c>
    </row>
    <row r="131" s="2" customFormat="1" ht="16.5" customHeight="1">
      <c r="A131" s="35"/>
      <c r="B131" s="170"/>
      <c r="C131" s="204" t="s">
        <v>164</v>
      </c>
      <c r="D131" s="204" t="s">
        <v>384</v>
      </c>
      <c r="E131" s="205" t="s">
        <v>100</v>
      </c>
      <c r="F131" s="206" t="s">
        <v>1810</v>
      </c>
      <c r="G131" s="207" t="s">
        <v>329</v>
      </c>
      <c r="H131" s="208">
        <v>21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41</v>
      </c>
      <c r="O131" s="74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2" t="s">
        <v>359</v>
      </c>
      <c r="AT131" s="182" t="s">
        <v>384</v>
      </c>
      <c r="AU131" s="182" t="s">
        <v>85</v>
      </c>
      <c r="AY131" s="16" t="s">
        <v>139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83</v>
      </c>
      <c r="BK131" s="183">
        <f>ROUND(I131*H131,2)</f>
        <v>0</v>
      </c>
      <c r="BL131" s="16" t="s">
        <v>272</v>
      </c>
      <c r="BM131" s="182" t="s">
        <v>1811</v>
      </c>
    </row>
    <row r="132" s="2" customFormat="1" ht="21.75" customHeight="1">
      <c r="A132" s="35"/>
      <c r="B132" s="170"/>
      <c r="C132" s="204" t="s">
        <v>168</v>
      </c>
      <c r="D132" s="204" t="s">
        <v>384</v>
      </c>
      <c r="E132" s="205" t="s">
        <v>304</v>
      </c>
      <c r="F132" s="206" t="s">
        <v>619</v>
      </c>
      <c r="G132" s="207" t="s">
        <v>329</v>
      </c>
      <c r="H132" s="208">
        <v>503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41</v>
      </c>
      <c r="O132" s="74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2" t="s">
        <v>359</v>
      </c>
      <c r="AT132" s="182" t="s">
        <v>384</v>
      </c>
      <c r="AU132" s="182" t="s">
        <v>85</v>
      </c>
      <c r="AY132" s="16" t="s">
        <v>139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83</v>
      </c>
      <c r="BK132" s="183">
        <f>ROUND(I132*H132,2)</f>
        <v>0</v>
      </c>
      <c r="BL132" s="16" t="s">
        <v>272</v>
      </c>
      <c r="BM132" s="182" t="s">
        <v>1812</v>
      </c>
    </row>
    <row r="133" s="2" customFormat="1" ht="21.75" customHeight="1">
      <c r="A133" s="35"/>
      <c r="B133" s="170"/>
      <c r="C133" s="204" t="s">
        <v>231</v>
      </c>
      <c r="D133" s="204" t="s">
        <v>384</v>
      </c>
      <c r="E133" s="205" t="s">
        <v>309</v>
      </c>
      <c r="F133" s="206" t="s">
        <v>621</v>
      </c>
      <c r="G133" s="207" t="s">
        <v>329</v>
      </c>
      <c r="H133" s="208">
        <v>444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41</v>
      </c>
      <c r="O133" s="74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2" t="s">
        <v>359</v>
      </c>
      <c r="AT133" s="182" t="s">
        <v>384</v>
      </c>
      <c r="AU133" s="182" t="s">
        <v>85</v>
      </c>
      <c r="AY133" s="16" t="s">
        <v>139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83</v>
      </c>
      <c r="BK133" s="183">
        <f>ROUND(I133*H133,2)</f>
        <v>0</v>
      </c>
      <c r="BL133" s="16" t="s">
        <v>272</v>
      </c>
      <c r="BM133" s="182" t="s">
        <v>1813</v>
      </c>
    </row>
    <row r="134" s="2" customFormat="1" ht="21.75" customHeight="1">
      <c r="A134" s="35"/>
      <c r="B134" s="170"/>
      <c r="C134" s="204" t="s">
        <v>88</v>
      </c>
      <c r="D134" s="204" t="s">
        <v>384</v>
      </c>
      <c r="E134" s="205" t="s">
        <v>314</v>
      </c>
      <c r="F134" s="206" t="s">
        <v>623</v>
      </c>
      <c r="G134" s="207" t="s">
        <v>329</v>
      </c>
      <c r="H134" s="208">
        <v>365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41</v>
      </c>
      <c r="O134" s="74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2" t="s">
        <v>359</v>
      </c>
      <c r="AT134" s="182" t="s">
        <v>384</v>
      </c>
      <c r="AU134" s="182" t="s">
        <v>85</v>
      </c>
      <c r="AY134" s="16" t="s">
        <v>139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83</v>
      </c>
      <c r="BK134" s="183">
        <f>ROUND(I134*H134,2)</f>
        <v>0</v>
      </c>
      <c r="BL134" s="16" t="s">
        <v>272</v>
      </c>
      <c r="BM134" s="182" t="s">
        <v>1814</v>
      </c>
    </row>
    <row r="135" s="2" customFormat="1" ht="21.75" customHeight="1">
      <c r="A135" s="35"/>
      <c r="B135" s="170"/>
      <c r="C135" s="204" t="s">
        <v>247</v>
      </c>
      <c r="D135" s="204" t="s">
        <v>384</v>
      </c>
      <c r="E135" s="205" t="s">
        <v>322</v>
      </c>
      <c r="F135" s="206" t="s">
        <v>1815</v>
      </c>
      <c r="G135" s="207" t="s">
        <v>329</v>
      </c>
      <c r="H135" s="208">
        <v>54</v>
      </c>
      <c r="I135" s="209"/>
      <c r="J135" s="210">
        <f>ROUND(I135*H135,2)</f>
        <v>0</v>
      </c>
      <c r="K135" s="206" t="s">
        <v>1</v>
      </c>
      <c r="L135" s="211"/>
      <c r="M135" s="212" t="s">
        <v>1</v>
      </c>
      <c r="N135" s="213" t="s">
        <v>41</v>
      </c>
      <c r="O135" s="74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359</v>
      </c>
      <c r="AT135" s="182" t="s">
        <v>384</v>
      </c>
      <c r="AU135" s="182" t="s">
        <v>85</v>
      </c>
      <c r="AY135" s="16" t="s">
        <v>139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83</v>
      </c>
      <c r="BK135" s="183">
        <f>ROUND(I135*H135,2)</f>
        <v>0</v>
      </c>
      <c r="BL135" s="16" t="s">
        <v>272</v>
      </c>
      <c r="BM135" s="182" t="s">
        <v>1816</v>
      </c>
    </row>
    <row r="136" s="2" customFormat="1" ht="21.75" customHeight="1">
      <c r="A136" s="35"/>
      <c r="B136" s="170"/>
      <c r="C136" s="204" t="s">
        <v>8</v>
      </c>
      <c r="D136" s="204" t="s">
        <v>384</v>
      </c>
      <c r="E136" s="205" t="s">
        <v>326</v>
      </c>
      <c r="F136" s="206" t="s">
        <v>1817</v>
      </c>
      <c r="G136" s="207" t="s">
        <v>329</v>
      </c>
      <c r="H136" s="208">
        <v>48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41</v>
      </c>
      <c r="O136" s="74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359</v>
      </c>
      <c r="AT136" s="182" t="s">
        <v>384</v>
      </c>
      <c r="AU136" s="182" t="s">
        <v>85</v>
      </c>
      <c r="AY136" s="16" t="s">
        <v>139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83</v>
      </c>
      <c r="BK136" s="183">
        <f>ROUND(I136*H136,2)</f>
        <v>0</v>
      </c>
      <c r="BL136" s="16" t="s">
        <v>272</v>
      </c>
      <c r="BM136" s="182" t="s">
        <v>1818</v>
      </c>
    </row>
    <row r="137" s="2" customFormat="1" ht="21.75" customHeight="1">
      <c r="A137" s="35"/>
      <c r="B137" s="170"/>
      <c r="C137" s="204" t="s">
        <v>256</v>
      </c>
      <c r="D137" s="204" t="s">
        <v>384</v>
      </c>
      <c r="E137" s="205" t="s">
        <v>332</v>
      </c>
      <c r="F137" s="206" t="s">
        <v>625</v>
      </c>
      <c r="G137" s="207" t="s">
        <v>329</v>
      </c>
      <c r="H137" s="208">
        <v>26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41</v>
      </c>
      <c r="O137" s="74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359</v>
      </c>
      <c r="AT137" s="182" t="s">
        <v>384</v>
      </c>
      <c r="AU137" s="182" t="s">
        <v>85</v>
      </c>
      <c r="AY137" s="16" t="s">
        <v>139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83</v>
      </c>
      <c r="BK137" s="183">
        <f>ROUND(I137*H137,2)</f>
        <v>0</v>
      </c>
      <c r="BL137" s="16" t="s">
        <v>272</v>
      </c>
      <c r="BM137" s="182" t="s">
        <v>1819</v>
      </c>
    </row>
    <row r="138" s="2" customFormat="1" ht="24.15" customHeight="1">
      <c r="A138" s="35"/>
      <c r="B138" s="170"/>
      <c r="C138" s="204" t="s">
        <v>260</v>
      </c>
      <c r="D138" s="204" t="s">
        <v>384</v>
      </c>
      <c r="E138" s="205" t="s">
        <v>1820</v>
      </c>
      <c r="F138" s="206" t="s">
        <v>1821</v>
      </c>
      <c r="G138" s="207" t="s">
        <v>631</v>
      </c>
      <c r="H138" s="208">
        <v>12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41</v>
      </c>
      <c r="O138" s="74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359</v>
      </c>
      <c r="AT138" s="182" t="s">
        <v>384</v>
      </c>
      <c r="AU138" s="182" t="s">
        <v>85</v>
      </c>
      <c r="AY138" s="16" t="s">
        <v>139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83</v>
      </c>
      <c r="BK138" s="183">
        <f>ROUND(I138*H138,2)</f>
        <v>0</v>
      </c>
      <c r="BL138" s="16" t="s">
        <v>272</v>
      </c>
      <c r="BM138" s="182" t="s">
        <v>1822</v>
      </c>
    </row>
    <row r="139" s="2" customFormat="1" ht="24.15" customHeight="1">
      <c r="A139" s="35"/>
      <c r="B139" s="170"/>
      <c r="C139" s="204" t="s">
        <v>265</v>
      </c>
      <c r="D139" s="204" t="s">
        <v>384</v>
      </c>
      <c r="E139" s="205" t="s">
        <v>1823</v>
      </c>
      <c r="F139" s="206" t="s">
        <v>1824</v>
      </c>
      <c r="G139" s="207" t="s">
        <v>631</v>
      </c>
      <c r="H139" s="208">
        <v>1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41</v>
      </c>
      <c r="O139" s="74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2" t="s">
        <v>359</v>
      </c>
      <c r="AT139" s="182" t="s">
        <v>384</v>
      </c>
      <c r="AU139" s="182" t="s">
        <v>85</v>
      </c>
      <c r="AY139" s="16" t="s">
        <v>139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83</v>
      </c>
      <c r="BK139" s="183">
        <f>ROUND(I139*H139,2)</f>
        <v>0</v>
      </c>
      <c r="BL139" s="16" t="s">
        <v>272</v>
      </c>
      <c r="BM139" s="182" t="s">
        <v>1825</v>
      </c>
    </row>
    <row r="140" s="2" customFormat="1" ht="24.15" customHeight="1">
      <c r="A140" s="35"/>
      <c r="B140" s="170"/>
      <c r="C140" s="204" t="s">
        <v>272</v>
      </c>
      <c r="D140" s="204" t="s">
        <v>384</v>
      </c>
      <c r="E140" s="205" t="s">
        <v>1826</v>
      </c>
      <c r="F140" s="206" t="s">
        <v>1827</v>
      </c>
      <c r="G140" s="207" t="s">
        <v>631</v>
      </c>
      <c r="H140" s="208">
        <v>1</v>
      </c>
      <c r="I140" s="209"/>
      <c r="J140" s="210">
        <f>ROUND(I140*H140,2)</f>
        <v>0</v>
      </c>
      <c r="K140" s="206" t="s">
        <v>1</v>
      </c>
      <c r="L140" s="211"/>
      <c r="M140" s="212" t="s">
        <v>1</v>
      </c>
      <c r="N140" s="213" t="s">
        <v>41</v>
      </c>
      <c r="O140" s="74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359</v>
      </c>
      <c r="AT140" s="182" t="s">
        <v>384</v>
      </c>
      <c r="AU140" s="182" t="s">
        <v>85</v>
      </c>
      <c r="AY140" s="16" t="s">
        <v>139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83</v>
      </c>
      <c r="BK140" s="183">
        <f>ROUND(I140*H140,2)</f>
        <v>0</v>
      </c>
      <c r="BL140" s="16" t="s">
        <v>272</v>
      </c>
      <c r="BM140" s="182" t="s">
        <v>1828</v>
      </c>
    </row>
    <row r="141" s="2" customFormat="1" ht="24.15" customHeight="1">
      <c r="A141" s="35"/>
      <c r="B141" s="170"/>
      <c r="C141" s="204" t="s">
        <v>279</v>
      </c>
      <c r="D141" s="204" t="s">
        <v>384</v>
      </c>
      <c r="E141" s="205" t="s">
        <v>1829</v>
      </c>
      <c r="F141" s="206" t="s">
        <v>1830</v>
      </c>
      <c r="G141" s="207" t="s">
        <v>631</v>
      </c>
      <c r="H141" s="208">
        <v>1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41</v>
      </c>
      <c r="O141" s="74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359</v>
      </c>
      <c r="AT141" s="182" t="s">
        <v>384</v>
      </c>
      <c r="AU141" s="182" t="s">
        <v>85</v>
      </c>
      <c r="AY141" s="16" t="s">
        <v>139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83</v>
      </c>
      <c r="BK141" s="183">
        <f>ROUND(I141*H141,2)</f>
        <v>0</v>
      </c>
      <c r="BL141" s="16" t="s">
        <v>272</v>
      </c>
      <c r="BM141" s="182" t="s">
        <v>1831</v>
      </c>
    </row>
    <row r="142" s="2" customFormat="1" ht="24.15" customHeight="1">
      <c r="A142" s="35"/>
      <c r="B142" s="170"/>
      <c r="C142" s="204" t="s">
        <v>283</v>
      </c>
      <c r="D142" s="204" t="s">
        <v>384</v>
      </c>
      <c r="E142" s="205" t="s">
        <v>1832</v>
      </c>
      <c r="F142" s="206" t="s">
        <v>1833</v>
      </c>
      <c r="G142" s="207" t="s">
        <v>631</v>
      </c>
      <c r="H142" s="208">
        <v>8</v>
      </c>
      <c r="I142" s="209"/>
      <c r="J142" s="210">
        <f>ROUND(I142*H142,2)</f>
        <v>0</v>
      </c>
      <c r="K142" s="206" t="s">
        <v>1</v>
      </c>
      <c r="L142" s="211"/>
      <c r="M142" s="212" t="s">
        <v>1</v>
      </c>
      <c r="N142" s="213" t="s">
        <v>41</v>
      </c>
      <c r="O142" s="74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2" t="s">
        <v>359</v>
      </c>
      <c r="AT142" s="182" t="s">
        <v>384</v>
      </c>
      <c r="AU142" s="182" t="s">
        <v>85</v>
      </c>
      <c r="AY142" s="16" t="s">
        <v>139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83</v>
      </c>
      <c r="BK142" s="183">
        <f>ROUND(I142*H142,2)</f>
        <v>0</v>
      </c>
      <c r="BL142" s="16" t="s">
        <v>272</v>
      </c>
      <c r="BM142" s="182" t="s">
        <v>1834</v>
      </c>
    </row>
    <row r="143" s="2" customFormat="1" ht="24.15" customHeight="1">
      <c r="A143" s="35"/>
      <c r="B143" s="170"/>
      <c r="C143" s="204" t="s">
        <v>288</v>
      </c>
      <c r="D143" s="204" t="s">
        <v>384</v>
      </c>
      <c r="E143" s="205" t="s">
        <v>1835</v>
      </c>
      <c r="F143" s="206" t="s">
        <v>1836</v>
      </c>
      <c r="G143" s="207" t="s">
        <v>631</v>
      </c>
      <c r="H143" s="208">
        <v>1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41</v>
      </c>
      <c r="O143" s="74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2" t="s">
        <v>359</v>
      </c>
      <c r="AT143" s="182" t="s">
        <v>384</v>
      </c>
      <c r="AU143" s="182" t="s">
        <v>85</v>
      </c>
      <c r="AY143" s="16" t="s">
        <v>139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83</v>
      </c>
      <c r="BK143" s="183">
        <f>ROUND(I143*H143,2)</f>
        <v>0</v>
      </c>
      <c r="BL143" s="16" t="s">
        <v>272</v>
      </c>
      <c r="BM143" s="182" t="s">
        <v>1837</v>
      </c>
    </row>
    <row r="144" s="2" customFormat="1" ht="24.15" customHeight="1">
      <c r="A144" s="35"/>
      <c r="B144" s="170"/>
      <c r="C144" s="204" t="s">
        <v>100</v>
      </c>
      <c r="D144" s="204" t="s">
        <v>384</v>
      </c>
      <c r="E144" s="205" t="s">
        <v>394</v>
      </c>
      <c r="F144" s="206" t="s">
        <v>1838</v>
      </c>
      <c r="G144" s="207" t="s">
        <v>631</v>
      </c>
      <c r="H144" s="208">
        <v>14</v>
      </c>
      <c r="I144" s="209"/>
      <c r="J144" s="210">
        <f>ROUND(I144*H144,2)</f>
        <v>0</v>
      </c>
      <c r="K144" s="206" t="s">
        <v>1</v>
      </c>
      <c r="L144" s="211"/>
      <c r="M144" s="212" t="s">
        <v>1</v>
      </c>
      <c r="N144" s="213" t="s">
        <v>41</v>
      </c>
      <c r="O144" s="74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2" t="s">
        <v>359</v>
      </c>
      <c r="AT144" s="182" t="s">
        <v>384</v>
      </c>
      <c r="AU144" s="182" t="s">
        <v>85</v>
      </c>
      <c r="AY144" s="16" t="s">
        <v>139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83</v>
      </c>
      <c r="BK144" s="183">
        <f>ROUND(I144*H144,2)</f>
        <v>0</v>
      </c>
      <c r="BL144" s="16" t="s">
        <v>272</v>
      </c>
      <c r="BM144" s="182" t="s">
        <v>1839</v>
      </c>
    </row>
    <row r="145" s="2" customFormat="1" ht="24.15" customHeight="1">
      <c r="A145" s="35"/>
      <c r="B145" s="170"/>
      <c r="C145" s="204" t="s">
        <v>7</v>
      </c>
      <c r="D145" s="204" t="s">
        <v>384</v>
      </c>
      <c r="E145" s="205" t="s">
        <v>397</v>
      </c>
      <c r="F145" s="206" t="s">
        <v>1840</v>
      </c>
      <c r="G145" s="207" t="s">
        <v>631</v>
      </c>
      <c r="H145" s="208">
        <v>2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41</v>
      </c>
      <c r="O145" s="74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359</v>
      </c>
      <c r="AT145" s="182" t="s">
        <v>384</v>
      </c>
      <c r="AU145" s="182" t="s">
        <v>85</v>
      </c>
      <c r="AY145" s="16" t="s">
        <v>139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83</v>
      </c>
      <c r="BK145" s="183">
        <f>ROUND(I145*H145,2)</f>
        <v>0</v>
      </c>
      <c r="BL145" s="16" t="s">
        <v>272</v>
      </c>
      <c r="BM145" s="182" t="s">
        <v>1841</v>
      </c>
    </row>
    <row r="146" s="2" customFormat="1" ht="24.15" customHeight="1">
      <c r="A146" s="35"/>
      <c r="B146" s="170"/>
      <c r="C146" s="204" t="s">
        <v>304</v>
      </c>
      <c r="D146" s="204" t="s">
        <v>384</v>
      </c>
      <c r="E146" s="205" t="s">
        <v>405</v>
      </c>
      <c r="F146" s="206" t="s">
        <v>643</v>
      </c>
      <c r="G146" s="207" t="s">
        <v>631</v>
      </c>
      <c r="H146" s="208">
        <v>8</v>
      </c>
      <c r="I146" s="209"/>
      <c r="J146" s="210">
        <f>ROUND(I146*H146,2)</f>
        <v>0</v>
      </c>
      <c r="K146" s="206" t="s">
        <v>1</v>
      </c>
      <c r="L146" s="211"/>
      <c r="M146" s="212" t="s">
        <v>1</v>
      </c>
      <c r="N146" s="213" t="s">
        <v>41</v>
      </c>
      <c r="O146" s="74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359</v>
      </c>
      <c r="AT146" s="182" t="s">
        <v>384</v>
      </c>
      <c r="AU146" s="182" t="s">
        <v>85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83</v>
      </c>
      <c r="BK146" s="183">
        <f>ROUND(I146*H146,2)</f>
        <v>0</v>
      </c>
      <c r="BL146" s="16" t="s">
        <v>272</v>
      </c>
      <c r="BM146" s="182" t="s">
        <v>1842</v>
      </c>
    </row>
    <row r="147" s="2" customFormat="1" ht="24.15" customHeight="1">
      <c r="A147" s="35"/>
      <c r="B147" s="170"/>
      <c r="C147" s="204" t="s">
        <v>309</v>
      </c>
      <c r="D147" s="204" t="s">
        <v>384</v>
      </c>
      <c r="E147" s="205" t="s">
        <v>424</v>
      </c>
      <c r="F147" s="206" t="s">
        <v>1843</v>
      </c>
      <c r="G147" s="207" t="s">
        <v>631</v>
      </c>
      <c r="H147" s="208">
        <v>12</v>
      </c>
      <c r="I147" s="209"/>
      <c r="J147" s="210">
        <f>ROUND(I147*H147,2)</f>
        <v>0</v>
      </c>
      <c r="K147" s="206" t="s">
        <v>1</v>
      </c>
      <c r="L147" s="211"/>
      <c r="M147" s="212" t="s">
        <v>1</v>
      </c>
      <c r="N147" s="213" t="s">
        <v>41</v>
      </c>
      <c r="O147" s="74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2" t="s">
        <v>359</v>
      </c>
      <c r="AT147" s="182" t="s">
        <v>384</v>
      </c>
      <c r="AU147" s="182" t="s">
        <v>85</v>
      </c>
      <c r="AY147" s="16" t="s">
        <v>139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83</v>
      </c>
      <c r="BK147" s="183">
        <f>ROUND(I147*H147,2)</f>
        <v>0</v>
      </c>
      <c r="BL147" s="16" t="s">
        <v>272</v>
      </c>
      <c r="BM147" s="182" t="s">
        <v>1844</v>
      </c>
    </row>
    <row r="148" s="2" customFormat="1" ht="24.15" customHeight="1">
      <c r="A148" s="35"/>
      <c r="B148" s="170"/>
      <c r="C148" s="204" t="s">
        <v>314</v>
      </c>
      <c r="D148" s="204" t="s">
        <v>384</v>
      </c>
      <c r="E148" s="205" t="s">
        <v>429</v>
      </c>
      <c r="F148" s="206" t="s">
        <v>1845</v>
      </c>
      <c r="G148" s="207" t="s">
        <v>631</v>
      </c>
      <c r="H148" s="208">
        <v>6</v>
      </c>
      <c r="I148" s="209"/>
      <c r="J148" s="210">
        <f>ROUND(I148*H148,2)</f>
        <v>0</v>
      </c>
      <c r="K148" s="206" t="s">
        <v>1</v>
      </c>
      <c r="L148" s="211"/>
      <c r="M148" s="212" t="s">
        <v>1</v>
      </c>
      <c r="N148" s="213" t="s">
        <v>41</v>
      </c>
      <c r="O148" s="74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359</v>
      </c>
      <c r="AT148" s="182" t="s">
        <v>384</v>
      </c>
      <c r="AU148" s="182" t="s">
        <v>85</v>
      </c>
      <c r="AY148" s="16" t="s">
        <v>139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83</v>
      </c>
      <c r="BK148" s="183">
        <f>ROUND(I148*H148,2)</f>
        <v>0</v>
      </c>
      <c r="BL148" s="16" t="s">
        <v>272</v>
      </c>
      <c r="BM148" s="182" t="s">
        <v>1846</v>
      </c>
    </row>
    <row r="149" s="2" customFormat="1" ht="24.15" customHeight="1">
      <c r="A149" s="35"/>
      <c r="B149" s="170"/>
      <c r="C149" s="204" t="s">
        <v>322</v>
      </c>
      <c r="D149" s="204" t="s">
        <v>384</v>
      </c>
      <c r="E149" s="205" t="s">
        <v>434</v>
      </c>
      <c r="F149" s="206" t="s">
        <v>1847</v>
      </c>
      <c r="G149" s="207" t="s">
        <v>628</v>
      </c>
      <c r="H149" s="208">
        <v>60</v>
      </c>
      <c r="I149" s="209"/>
      <c r="J149" s="210">
        <f>ROUND(I149*H149,2)</f>
        <v>0</v>
      </c>
      <c r="K149" s="206" t="s">
        <v>1</v>
      </c>
      <c r="L149" s="211"/>
      <c r="M149" s="212" t="s">
        <v>1</v>
      </c>
      <c r="N149" s="213" t="s">
        <v>41</v>
      </c>
      <c r="O149" s="74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359</v>
      </c>
      <c r="AT149" s="182" t="s">
        <v>384</v>
      </c>
      <c r="AU149" s="182" t="s">
        <v>85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83</v>
      </c>
      <c r="BK149" s="183">
        <f>ROUND(I149*H149,2)</f>
        <v>0</v>
      </c>
      <c r="BL149" s="16" t="s">
        <v>272</v>
      </c>
      <c r="BM149" s="182" t="s">
        <v>1848</v>
      </c>
    </row>
    <row r="150" s="2" customFormat="1" ht="24.15" customHeight="1">
      <c r="A150" s="35"/>
      <c r="B150" s="170"/>
      <c r="C150" s="204" t="s">
        <v>326</v>
      </c>
      <c r="D150" s="204" t="s">
        <v>384</v>
      </c>
      <c r="E150" s="205" t="s">
        <v>440</v>
      </c>
      <c r="F150" s="206" t="s">
        <v>1849</v>
      </c>
      <c r="G150" s="207" t="s">
        <v>631</v>
      </c>
      <c r="H150" s="208">
        <v>1</v>
      </c>
      <c r="I150" s="209"/>
      <c r="J150" s="210">
        <f>ROUND(I150*H150,2)</f>
        <v>0</v>
      </c>
      <c r="K150" s="206" t="s">
        <v>1</v>
      </c>
      <c r="L150" s="211"/>
      <c r="M150" s="212" t="s">
        <v>1</v>
      </c>
      <c r="N150" s="213" t="s">
        <v>41</v>
      </c>
      <c r="O150" s="74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359</v>
      </c>
      <c r="AT150" s="182" t="s">
        <v>384</v>
      </c>
      <c r="AU150" s="182" t="s">
        <v>85</v>
      </c>
      <c r="AY150" s="16" t="s">
        <v>139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83</v>
      </c>
      <c r="BK150" s="183">
        <f>ROUND(I150*H150,2)</f>
        <v>0</v>
      </c>
      <c r="BL150" s="16" t="s">
        <v>272</v>
      </c>
      <c r="BM150" s="182" t="s">
        <v>1850</v>
      </c>
    </row>
    <row r="151" s="2" customFormat="1" ht="24.15" customHeight="1">
      <c r="A151" s="35"/>
      <c r="B151" s="170"/>
      <c r="C151" s="204" t="s">
        <v>332</v>
      </c>
      <c r="D151" s="204" t="s">
        <v>384</v>
      </c>
      <c r="E151" s="205" t="s">
        <v>448</v>
      </c>
      <c r="F151" s="206" t="s">
        <v>653</v>
      </c>
      <c r="G151" s="207" t="s">
        <v>631</v>
      </c>
      <c r="H151" s="208">
        <v>3</v>
      </c>
      <c r="I151" s="209"/>
      <c r="J151" s="210">
        <f>ROUND(I151*H151,2)</f>
        <v>0</v>
      </c>
      <c r="K151" s="206" t="s">
        <v>1</v>
      </c>
      <c r="L151" s="211"/>
      <c r="M151" s="212" t="s">
        <v>1</v>
      </c>
      <c r="N151" s="213" t="s">
        <v>41</v>
      </c>
      <c r="O151" s="74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359</v>
      </c>
      <c r="AT151" s="182" t="s">
        <v>384</v>
      </c>
      <c r="AU151" s="182" t="s">
        <v>85</v>
      </c>
      <c r="AY151" s="16" t="s">
        <v>139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83</v>
      </c>
      <c r="BK151" s="183">
        <f>ROUND(I151*H151,2)</f>
        <v>0</v>
      </c>
      <c r="BL151" s="16" t="s">
        <v>272</v>
      </c>
      <c r="BM151" s="182" t="s">
        <v>1851</v>
      </c>
    </row>
    <row r="152" s="2" customFormat="1" ht="37.8" customHeight="1">
      <c r="A152" s="35"/>
      <c r="B152" s="170"/>
      <c r="C152" s="204" t="s">
        <v>338</v>
      </c>
      <c r="D152" s="204" t="s">
        <v>384</v>
      </c>
      <c r="E152" s="205" t="s">
        <v>452</v>
      </c>
      <c r="F152" s="206" t="s">
        <v>655</v>
      </c>
      <c r="G152" s="207" t="s">
        <v>631</v>
      </c>
      <c r="H152" s="208">
        <v>11</v>
      </c>
      <c r="I152" s="209"/>
      <c r="J152" s="210">
        <f>ROUND(I152*H152,2)</f>
        <v>0</v>
      </c>
      <c r="K152" s="206" t="s">
        <v>1</v>
      </c>
      <c r="L152" s="211"/>
      <c r="M152" s="212" t="s">
        <v>1</v>
      </c>
      <c r="N152" s="213" t="s">
        <v>41</v>
      </c>
      <c r="O152" s="74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359</v>
      </c>
      <c r="AT152" s="182" t="s">
        <v>384</v>
      </c>
      <c r="AU152" s="182" t="s">
        <v>85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83</v>
      </c>
      <c r="BK152" s="183">
        <f>ROUND(I152*H152,2)</f>
        <v>0</v>
      </c>
      <c r="BL152" s="16" t="s">
        <v>272</v>
      </c>
      <c r="BM152" s="182" t="s">
        <v>1852</v>
      </c>
    </row>
    <row r="153" s="2" customFormat="1" ht="24.15" customHeight="1">
      <c r="A153" s="35"/>
      <c r="B153" s="170"/>
      <c r="C153" s="204" t="s">
        <v>343</v>
      </c>
      <c r="D153" s="204" t="s">
        <v>384</v>
      </c>
      <c r="E153" s="205" t="s">
        <v>458</v>
      </c>
      <c r="F153" s="206" t="s">
        <v>657</v>
      </c>
      <c r="G153" s="207" t="s">
        <v>631</v>
      </c>
      <c r="H153" s="208">
        <v>38</v>
      </c>
      <c r="I153" s="209"/>
      <c r="J153" s="210">
        <f>ROUND(I153*H153,2)</f>
        <v>0</v>
      </c>
      <c r="K153" s="206" t="s">
        <v>1</v>
      </c>
      <c r="L153" s="211"/>
      <c r="M153" s="212" t="s">
        <v>1</v>
      </c>
      <c r="N153" s="213" t="s">
        <v>41</v>
      </c>
      <c r="O153" s="74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359</v>
      </c>
      <c r="AT153" s="182" t="s">
        <v>384</v>
      </c>
      <c r="AU153" s="182" t="s">
        <v>85</v>
      </c>
      <c r="AY153" s="16" t="s">
        <v>139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83</v>
      </c>
      <c r="BK153" s="183">
        <f>ROUND(I153*H153,2)</f>
        <v>0</v>
      </c>
      <c r="BL153" s="16" t="s">
        <v>272</v>
      </c>
      <c r="BM153" s="182" t="s">
        <v>1853</v>
      </c>
    </row>
    <row r="154" s="2" customFormat="1" ht="24.15" customHeight="1">
      <c r="A154" s="35"/>
      <c r="B154" s="170"/>
      <c r="C154" s="204" t="s">
        <v>109</v>
      </c>
      <c r="D154" s="204" t="s">
        <v>384</v>
      </c>
      <c r="E154" s="205" t="s">
        <v>463</v>
      </c>
      <c r="F154" s="206" t="s">
        <v>659</v>
      </c>
      <c r="G154" s="207" t="s">
        <v>631</v>
      </c>
      <c r="H154" s="208">
        <v>5</v>
      </c>
      <c r="I154" s="209"/>
      <c r="J154" s="210">
        <f>ROUND(I154*H154,2)</f>
        <v>0</v>
      </c>
      <c r="K154" s="206" t="s">
        <v>1</v>
      </c>
      <c r="L154" s="211"/>
      <c r="M154" s="212" t="s">
        <v>1</v>
      </c>
      <c r="N154" s="213" t="s">
        <v>41</v>
      </c>
      <c r="O154" s="74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359</v>
      </c>
      <c r="AT154" s="182" t="s">
        <v>384</v>
      </c>
      <c r="AU154" s="182" t="s">
        <v>85</v>
      </c>
      <c r="AY154" s="16" t="s">
        <v>139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83</v>
      </c>
      <c r="BK154" s="183">
        <f>ROUND(I154*H154,2)</f>
        <v>0</v>
      </c>
      <c r="BL154" s="16" t="s">
        <v>272</v>
      </c>
      <c r="BM154" s="182" t="s">
        <v>1854</v>
      </c>
    </row>
    <row r="155" s="2" customFormat="1" ht="24.15" customHeight="1">
      <c r="A155" s="35"/>
      <c r="B155" s="170"/>
      <c r="C155" s="204" t="s">
        <v>353</v>
      </c>
      <c r="D155" s="204" t="s">
        <v>384</v>
      </c>
      <c r="E155" s="205" t="s">
        <v>467</v>
      </c>
      <c r="F155" s="206" t="s">
        <v>661</v>
      </c>
      <c r="G155" s="207" t="s">
        <v>631</v>
      </c>
      <c r="H155" s="208">
        <v>0</v>
      </c>
      <c r="I155" s="209"/>
      <c r="J155" s="210">
        <f>ROUND(I155*H155,2)</f>
        <v>0</v>
      </c>
      <c r="K155" s="206" t="s">
        <v>1</v>
      </c>
      <c r="L155" s="211"/>
      <c r="M155" s="212" t="s">
        <v>1</v>
      </c>
      <c r="N155" s="213" t="s">
        <v>41</v>
      </c>
      <c r="O155" s="74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359</v>
      </c>
      <c r="AT155" s="182" t="s">
        <v>384</v>
      </c>
      <c r="AU155" s="182" t="s">
        <v>85</v>
      </c>
      <c r="AY155" s="16" t="s">
        <v>139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83</v>
      </c>
      <c r="BK155" s="183">
        <f>ROUND(I155*H155,2)</f>
        <v>0</v>
      </c>
      <c r="BL155" s="16" t="s">
        <v>272</v>
      </c>
      <c r="BM155" s="182" t="s">
        <v>1855</v>
      </c>
    </row>
    <row r="156" s="2" customFormat="1" ht="24.15" customHeight="1">
      <c r="A156" s="35"/>
      <c r="B156" s="170"/>
      <c r="C156" s="204" t="s">
        <v>359</v>
      </c>
      <c r="D156" s="204" t="s">
        <v>384</v>
      </c>
      <c r="E156" s="205" t="s">
        <v>471</v>
      </c>
      <c r="F156" s="206" t="s">
        <v>1856</v>
      </c>
      <c r="G156" s="207" t="s">
        <v>631</v>
      </c>
      <c r="H156" s="208">
        <v>4</v>
      </c>
      <c r="I156" s="209"/>
      <c r="J156" s="210">
        <f>ROUND(I156*H156,2)</f>
        <v>0</v>
      </c>
      <c r="K156" s="206" t="s">
        <v>1</v>
      </c>
      <c r="L156" s="211"/>
      <c r="M156" s="212" t="s">
        <v>1</v>
      </c>
      <c r="N156" s="213" t="s">
        <v>41</v>
      </c>
      <c r="O156" s="74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359</v>
      </c>
      <c r="AT156" s="182" t="s">
        <v>384</v>
      </c>
      <c r="AU156" s="182" t="s">
        <v>85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83</v>
      </c>
      <c r="BK156" s="183">
        <f>ROUND(I156*H156,2)</f>
        <v>0</v>
      </c>
      <c r="BL156" s="16" t="s">
        <v>272</v>
      </c>
      <c r="BM156" s="182" t="s">
        <v>1857</v>
      </c>
    </row>
    <row r="157" s="2" customFormat="1" ht="21.75" customHeight="1">
      <c r="A157" s="35"/>
      <c r="B157" s="170"/>
      <c r="C157" s="204" t="s">
        <v>363</v>
      </c>
      <c r="D157" s="204" t="s">
        <v>384</v>
      </c>
      <c r="E157" s="205" t="s">
        <v>475</v>
      </c>
      <c r="F157" s="206" t="s">
        <v>663</v>
      </c>
      <c r="G157" s="207" t="s">
        <v>631</v>
      </c>
      <c r="H157" s="208">
        <v>2</v>
      </c>
      <c r="I157" s="209"/>
      <c r="J157" s="210">
        <f>ROUND(I157*H157,2)</f>
        <v>0</v>
      </c>
      <c r="K157" s="206" t="s">
        <v>1</v>
      </c>
      <c r="L157" s="211"/>
      <c r="M157" s="212" t="s">
        <v>1</v>
      </c>
      <c r="N157" s="213" t="s">
        <v>41</v>
      </c>
      <c r="O157" s="74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359</v>
      </c>
      <c r="AT157" s="182" t="s">
        <v>384</v>
      </c>
      <c r="AU157" s="182" t="s">
        <v>85</v>
      </c>
      <c r="AY157" s="16" t="s">
        <v>139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83</v>
      </c>
      <c r="BK157" s="183">
        <f>ROUND(I157*H157,2)</f>
        <v>0</v>
      </c>
      <c r="BL157" s="16" t="s">
        <v>272</v>
      </c>
      <c r="BM157" s="182" t="s">
        <v>1858</v>
      </c>
    </row>
    <row r="158" s="2" customFormat="1" ht="24.15" customHeight="1">
      <c r="A158" s="35"/>
      <c r="B158" s="170"/>
      <c r="C158" s="204" t="s">
        <v>370</v>
      </c>
      <c r="D158" s="204" t="s">
        <v>384</v>
      </c>
      <c r="E158" s="205" t="s">
        <v>480</v>
      </c>
      <c r="F158" s="206" t="s">
        <v>665</v>
      </c>
      <c r="G158" s="207" t="s">
        <v>631</v>
      </c>
      <c r="H158" s="208">
        <v>17</v>
      </c>
      <c r="I158" s="209"/>
      <c r="J158" s="210">
        <f>ROUND(I158*H158,2)</f>
        <v>0</v>
      </c>
      <c r="K158" s="206" t="s">
        <v>1</v>
      </c>
      <c r="L158" s="211"/>
      <c r="M158" s="212" t="s">
        <v>1</v>
      </c>
      <c r="N158" s="213" t="s">
        <v>41</v>
      </c>
      <c r="O158" s="74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359</v>
      </c>
      <c r="AT158" s="182" t="s">
        <v>384</v>
      </c>
      <c r="AU158" s="182" t="s">
        <v>85</v>
      </c>
      <c r="AY158" s="16" t="s">
        <v>139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83</v>
      </c>
      <c r="BK158" s="183">
        <f>ROUND(I158*H158,2)</f>
        <v>0</v>
      </c>
      <c r="BL158" s="16" t="s">
        <v>272</v>
      </c>
      <c r="BM158" s="182" t="s">
        <v>1859</v>
      </c>
    </row>
    <row r="159" s="2" customFormat="1" ht="24.15" customHeight="1">
      <c r="A159" s="35"/>
      <c r="B159" s="170"/>
      <c r="C159" s="204" t="s">
        <v>378</v>
      </c>
      <c r="D159" s="204" t="s">
        <v>384</v>
      </c>
      <c r="E159" s="205" t="s">
        <v>485</v>
      </c>
      <c r="F159" s="206" t="s">
        <v>1860</v>
      </c>
      <c r="G159" s="207" t="s">
        <v>631</v>
      </c>
      <c r="H159" s="208">
        <v>6</v>
      </c>
      <c r="I159" s="209"/>
      <c r="J159" s="210">
        <f>ROUND(I159*H159,2)</f>
        <v>0</v>
      </c>
      <c r="K159" s="206" t="s">
        <v>1</v>
      </c>
      <c r="L159" s="211"/>
      <c r="M159" s="212" t="s">
        <v>1</v>
      </c>
      <c r="N159" s="213" t="s">
        <v>41</v>
      </c>
      <c r="O159" s="74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359</v>
      </c>
      <c r="AT159" s="182" t="s">
        <v>384</v>
      </c>
      <c r="AU159" s="182" t="s">
        <v>85</v>
      </c>
      <c r="AY159" s="16" t="s">
        <v>139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83</v>
      </c>
      <c r="BK159" s="183">
        <f>ROUND(I159*H159,2)</f>
        <v>0</v>
      </c>
      <c r="BL159" s="16" t="s">
        <v>272</v>
      </c>
      <c r="BM159" s="182" t="s">
        <v>1861</v>
      </c>
    </row>
    <row r="160" s="2" customFormat="1" ht="24.15" customHeight="1">
      <c r="A160" s="35"/>
      <c r="B160" s="170"/>
      <c r="C160" s="204" t="s">
        <v>383</v>
      </c>
      <c r="D160" s="204" t="s">
        <v>384</v>
      </c>
      <c r="E160" s="205" t="s">
        <v>489</v>
      </c>
      <c r="F160" s="206" t="s">
        <v>1862</v>
      </c>
      <c r="G160" s="207" t="s">
        <v>631</v>
      </c>
      <c r="H160" s="208">
        <v>4</v>
      </c>
      <c r="I160" s="209"/>
      <c r="J160" s="210">
        <f>ROUND(I160*H160,2)</f>
        <v>0</v>
      </c>
      <c r="K160" s="206" t="s">
        <v>1</v>
      </c>
      <c r="L160" s="211"/>
      <c r="M160" s="212" t="s">
        <v>1</v>
      </c>
      <c r="N160" s="213" t="s">
        <v>41</v>
      </c>
      <c r="O160" s="74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2" t="s">
        <v>359</v>
      </c>
      <c r="AT160" s="182" t="s">
        <v>384</v>
      </c>
      <c r="AU160" s="182" t="s">
        <v>85</v>
      </c>
      <c r="AY160" s="16" t="s">
        <v>139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83</v>
      </c>
      <c r="BK160" s="183">
        <f>ROUND(I160*H160,2)</f>
        <v>0</v>
      </c>
      <c r="BL160" s="16" t="s">
        <v>272</v>
      </c>
      <c r="BM160" s="182" t="s">
        <v>1863</v>
      </c>
    </row>
    <row r="161" s="2" customFormat="1" ht="16.5" customHeight="1">
      <c r="A161" s="35"/>
      <c r="B161" s="170"/>
      <c r="C161" s="204" t="s">
        <v>389</v>
      </c>
      <c r="D161" s="204" t="s">
        <v>384</v>
      </c>
      <c r="E161" s="205" t="s">
        <v>493</v>
      </c>
      <c r="F161" s="206" t="s">
        <v>1864</v>
      </c>
      <c r="G161" s="207" t="s">
        <v>631</v>
      </c>
      <c r="H161" s="208">
        <v>4</v>
      </c>
      <c r="I161" s="209"/>
      <c r="J161" s="210">
        <f>ROUND(I161*H161,2)</f>
        <v>0</v>
      </c>
      <c r="K161" s="206" t="s">
        <v>1</v>
      </c>
      <c r="L161" s="211"/>
      <c r="M161" s="212" t="s">
        <v>1</v>
      </c>
      <c r="N161" s="213" t="s">
        <v>41</v>
      </c>
      <c r="O161" s="74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359</v>
      </c>
      <c r="AT161" s="182" t="s">
        <v>384</v>
      </c>
      <c r="AU161" s="182" t="s">
        <v>85</v>
      </c>
      <c r="AY161" s="16" t="s">
        <v>139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83</v>
      </c>
      <c r="BK161" s="183">
        <f>ROUND(I161*H161,2)</f>
        <v>0</v>
      </c>
      <c r="BL161" s="16" t="s">
        <v>272</v>
      </c>
      <c r="BM161" s="182" t="s">
        <v>1865</v>
      </c>
    </row>
    <row r="162" s="2" customFormat="1" ht="16.5" customHeight="1">
      <c r="A162" s="35"/>
      <c r="B162" s="170"/>
      <c r="C162" s="204" t="s">
        <v>394</v>
      </c>
      <c r="D162" s="204" t="s">
        <v>384</v>
      </c>
      <c r="E162" s="205" t="s">
        <v>497</v>
      </c>
      <c r="F162" s="206" t="s">
        <v>667</v>
      </c>
      <c r="G162" s="207" t="s">
        <v>631</v>
      </c>
      <c r="H162" s="208">
        <v>2</v>
      </c>
      <c r="I162" s="209"/>
      <c r="J162" s="210">
        <f>ROUND(I162*H162,2)</f>
        <v>0</v>
      </c>
      <c r="K162" s="206" t="s">
        <v>1</v>
      </c>
      <c r="L162" s="211"/>
      <c r="M162" s="212" t="s">
        <v>1</v>
      </c>
      <c r="N162" s="213" t="s">
        <v>41</v>
      </c>
      <c r="O162" s="74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2" t="s">
        <v>359</v>
      </c>
      <c r="AT162" s="182" t="s">
        <v>384</v>
      </c>
      <c r="AU162" s="182" t="s">
        <v>85</v>
      </c>
      <c r="AY162" s="16" t="s">
        <v>139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83</v>
      </c>
      <c r="BK162" s="183">
        <f>ROUND(I162*H162,2)</f>
        <v>0</v>
      </c>
      <c r="BL162" s="16" t="s">
        <v>272</v>
      </c>
      <c r="BM162" s="182" t="s">
        <v>1866</v>
      </c>
    </row>
    <row r="163" s="2" customFormat="1" ht="24.15" customHeight="1">
      <c r="A163" s="35"/>
      <c r="B163" s="170"/>
      <c r="C163" s="204" t="s">
        <v>397</v>
      </c>
      <c r="D163" s="204" t="s">
        <v>384</v>
      </c>
      <c r="E163" s="205" t="s">
        <v>502</v>
      </c>
      <c r="F163" s="206" t="s">
        <v>669</v>
      </c>
      <c r="G163" s="207" t="s">
        <v>631</v>
      </c>
      <c r="H163" s="208">
        <v>13</v>
      </c>
      <c r="I163" s="209"/>
      <c r="J163" s="210">
        <f>ROUND(I163*H163,2)</f>
        <v>0</v>
      </c>
      <c r="K163" s="206" t="s">
        <v>1</v>
      </c>
      <c r="L163" s="211"/>
      <c r="M163" s="212" t="s">
        <v>1</v>
      </c>
      <c r="N163" s="213" t="s">
        <v>41</v>
      </c>
      <c r="O163" s="74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359</v>
      </c>
      <c r="AT163" s="182" t="s">
        <v>384</v>
      </c>
      <c r="AU163" s="182" t="s">
        <v>85</v>
      </c>
      <c r="AY163" s="16" t="s">
        <v>139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83</v>
      </c>
      <c r="BK163" s="183">
        <f>ROUND(I163*H163,2)</f>
        <v>0</v>
      </c>
      <c r="BL163" s="16" t="s">
        <v>272</v>
      </c>
      <c r="BM163" s="182" t="s">
        <v>1867</v>
      </c>
    </row>
    <row r="164" s="2" customFormat="1" ht="24.15" customHeight="1">
      <c r="A164" s="35"/>
      <c r="B164" s="170"/>
      <c r="C164" s="204" t="s">
        <v>112</v>
      </c>
      <c r="D164" s="204" t="s">
        <v>384</v>
      </c>
      <c r="E164" s="205" t="s">
        <v>507</v>
      </c>
      <c r="F164" s="206" t="s">
        <v>671</v>
      </c>
      <c r="G164" s="207" t="s">
        <v>631</v>
      </c>
      <c r="H164" s="208">
        <v>4</v>
      </c>
      <c r="I164" s="209"/>
      <c r="J164" s="210">
        <f>ROUND(I164*H164,2)</f>
        <v>0</v>
      </c>
      <c r="K164" s="206" t="s">
        <v>1</v>
      </c>
      <c r="L164" s="211"/>
      <c r="M164" s="212" t="s">
        <v>1</v>
      </c>
      <c r="N164" s="213" t="s">
        <v>41</v>
      </c>
      <c r="O164" s="74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2" t="s">
        <v>359</v>
      </c>
      <c r="AT164" s="182" t="s">
        <v>384</v>
      </c>
      <c r="AU164" s="182" t="s">
        <v>85</v>
      </c>
      <c r="AY164" s="16" t="s">
        <v>139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83</v>
      </c>
      <c r="BK164" s="183">
        <f>ROUND(I164*H164,2)</f>
        <v>0</v>
      </c>
      <c r="BL164" s="16" t="s">
        <v>272</v>
      </c>
      <c r="BM164" s="182" t="s">
        <v>1868</v>
      </c>
    </row>
    <row r="165" s="2" customFormat="1" ht="21.75" customHeight="1">
      <c r="A165" s="35"/>
      <c r="B165" s="170"/>
      <c r="C165" s="204" t="s">
        <v>405</v>
      </c>
      <c r="D165" s="204" t="s">
        <v>384</v>
      </c>
      <c r="E165" s="205" t="s">
        <v>511</v>
      </c>
      <c r="F165" s="206" t="s">
        <v>1869</v>
      </c>
      <c r="G165" s="207" t="s">
        <v>631</v>
      </c>
      <c r="H165" s="208">
        <v>10</v>
      </c>
      <c r="I165" s="209"/>
      <c r="J165" s="210">
        <f>ROUND(I165*H165,2)</f>
        <v>0</v>
      </c>
      <c r="K165" s="206" t="s">
        <v>1</v>
      </c>
      <c r="L165" s="211"/>
      <c r="M165" s="212" t="s">
        <v>1</v>
      </c>
      <c r="N165" s="213" t="s">
        <v>41</v>
      </c>
      <c r="O165" s="74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2" t="s">
        <v>359</v>
      </c>
      <c r="AT165" s="182" t="s">
        <v>384</v>
      </c>
      <c r="AU165" s="182" t="s">
        <v>85</v>
      </c>
      <c r="AY165" s="16" t="s">
        <v>139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83</v>
      </c>
      <c r="BK165" s="183">
        <f>ROUND(I165*H165,2)</f>
        <v>0</v>
      </c>
      <c r="BL165" s="16" t="s">
        <v>272</v>
      </c>
      <c r="BM165" s="182" t="s">
        <v>1870</v>
      </c>
    </row>
    <row r="166" s="2" customFormat="1" ht="21.75" customHeight="1">
      <c r="A166" s="35"/>
      <c r="B166" s="170"/>
      <c r="C166" s="204" t="s">
        <v>409</v>
      </c>
      <c r="D166" s="204" t="s">
        <v>384</v>
      </c>
      <c r="E166" s="205" t="s">
        <v>517</v>
      </c>
      <c r="F166" s="206" t="s">
        <v>673</v>
      </c>
      <c r="G166" s="207" t="s">
        <v>631</v>
      </c>
      <c r="H166" s="208">
        <v>13</v>
      </c>
      <c r="I166" s="209"/>
      <c r="J166" s="210">
        <f>ROUND(I166*H166,2)</f>
        <v>0</v>
      </c>
      <c r="K166" s="206" t="s">
        <v>1</v>
      </c>
      <c r="L166" s="211"/>
      <c r="M166" s="212" t="s">
        <v>1</v>
      </c>
      <c r="N166" s="213" t="s">
        <v>41</v>
      </c>
      <c r="O166" s="74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359</v>
      </c>
      <c r="AT166" s="182" t="s">
        <v>384</v>
      </c>
      <c r="AU166" s="182" t="s">
        <v>85</v>
      </c>
      <c r="AY166" s="16" t="s">
        <v>139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83</v>
      </c>
      <c r="BK166" s="183">
        <f>ROUND(I166*H166,2)</f>
        <v>0</v>
      </c>
      <c r="BL166" s="16" t="s">
        <v>272</v>
      </c>
      <c r="BM166" s="182" t="s">
        <v>1871</v>
      </c>
    </row>
    <row r="167" s="2" customFormat="1" ht="24.15" customHeight="1">
      <c r="A167" s="35"/>
      <c r="B167" s="170"/>
      <c r="C167" s="204" t="s">
        <v>412</v>
      </c>
      <c r="D167" s="204" t="s">
        <v>384</v>
      </c>
      <c r="E167" s="205" t="s">
        <v>521</v>
      </c>
      <c r="F167" s="206" t="s">
        <v>675</v>
      </c>
      <c r="G167" s="207" t="s">
        <v>631</v>
      </c>
      <c r="H167" s="208">
        <v>22</v>
      </c>
      <c r="I167" s="209"/>
      <c r="J167" s="210">
        <f>ROUND(I167*H167,2)</f>
        <v>0</v>
      </c>
      <c r="K167" s="206" t="s">
        <v>1</v>
      </c>
      <c r="L167" s="211"/>
      <c r="M167" s="212" t="s">
        <v>1</v>
      </c>
      <c r="N167" s="213" t="s">
        <v>41</v>
      </c>
      <c r="O167" s="74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2" t="s">
        <v>359</v>
      </c>
      <c r="AT167" s="182" t="s">
        <v>384</v>
      </c>
      <c r="AU167" s="182" t="s">
        <v>85</v>
      </c>
      <c r="AY167" s="16" t="s">
        <v>139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83</v>
      </c>
      <c r="BK167" s="183">
        <f>ROUND(I167*H167,2)</f>
        <v>0</v>
      </c>
      <c r="BL167" s="16" t="s">
        <v>272</v>
      </c>
      <c r="BM167" s="182" t="s">
        <v>1872</v>
      </c>
    </row>
    <row r="168" s="2" customFormat="1" ht="24.15" customHeight="1">
      <c r="A168" s="35"/>
      <c r="B168" s="170"/>
      <c r="C168" s="204" t="s">
        <v>417</v>
      </c>
      <c r="D168" s="204" t="s">
        <v>384</v>
      </c>
      <c r="E168" s="205" t="s">
        <v>525</v>
      </c>
      <c r="F168" s="206" t="s">
        <v>677</v>
      </c>
      <c r="G168" s="207" t="s">
        <v>631</v>
      </c>
      <c r="H168" s="208">
        <v>13</v>
      </c>
      <c r="I168" s="209"/>
      <c r="J168" s="210">
        <f>ROUND(I168*H168,2)</f>
        <v>0</v>
      </c>
      <c r="K168" s="206" t="s">
        <v>1</v>
      </c>
      <c r="L168" s="211"/>
      <c r="M168" s="212" t="s">
        <v>1</v>
      </c>
      <c r="N168" s="213" t="s">
        <v>41</v>
      </c>
      <c r="O168" s="74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2" t="s">
        <v>359</v>
      </c>
      <c r="AT168" s="182" t="s">
        <v>384</v>
      </c>
      <c r="AU168" s="182" t="s">
        <v>85</v>
      </c>
      <c r="AY168" s="16" t="s">
        <v>139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83</v>
      </c>
      <c r="BK168" s="183">
        <f>ROUND(I168*H168,2)</f>
        <v>0</v>
      </c>
      <c r="BL168" s="16" t="s">
        <v>272</v>
      </c>
      <c r="BM168" s="182" t="s">
        <v>1873</v>
      </c>
    </row>
    <row r="169" s="2" customFormat="1" ht="24.15" customHeight="1">
      <c r="A169" s="35"/>
      <c r="B169" s="170"/>
      <c r="C169" s="204" t="s">
        <v>424</v>
      </c>
      <c r="D169" s="204" t="s">
        <v>384</v>
      </c>
      <c r="E169" s="205" t="s">
        <v>530</v>
      </c>
      <c r="F169" s="206" t="s">
        <v>679</v>
      </c>
      <c r="G169" s="207" t="s">
        <v>631</v>
      </c>
      <c r="H169" s="208">
        <v>7</v>
      </c>
      <c r="I169" s="209"/>
      <c r="J169" s="210">
        <f>ROUND(I169*H169,2)</f>
        <v>0</v>
      </c>
      <c r="K169" s="206" t="s">
        <v>1</v>
      </c>
      <c r="L169" s="211"/>
      <c r="M169" s="212" t="s">
        <v>1</v>
      </c>
      <c r="N169" s="213" t="s">
        <v>41</v>
      </c>
      <c r="O169" s="74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2" t="s">
        <v>359</v>
      </c>
      <c r="AT169" s="182" t="s">
        <v>384</v>
      </c>
      <c r="AU169" s="182" t="s">
        <v>85</v>
      </c>
      <c r="AY169" s="16" t="s">
        <v>139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83</v>
      </c>
      <c r="BK169" s="183">
        <f>ROUND(I169*H169,2)</f>
        <v>0</v>
      </c>
      <c r="BL169" s="16" t="s">
        <v>272</v>
      </c>
      <c r="BM169" s="182" t="s">
        <v>1874</v>
      </c>
    </row>
    <row r="170" s="2" customFormat="1" ht="24.15" customHeight="1">
      <c r="A170" s="35"/>
      <c r="B170" s="170"/>
      <c r="C170" s="204" t="s">
        <v>429</v>
      </c>
      <c r="D170" s="204" t="s">
        <v>384</v>
      </c>
      <c r="E170" s="205" t="s">
        <v>534</v>
      </c>
      <c r="F170" s="206" t="s">
        <v>681</v>
      </c>
      <c r="G170" s="207" t="s">
        <v>631</v>
      </c>
      <c r="H170" s="208">
        <v>2</v>
      </c>
      <c r="I170" s="209"/>
      <c r="J170" s="210">
        <f>ROUND(I170*H170,2)</f>
        <v>0</v>
      </c>
      <c r="K170" s="206" t="s">
        <v>1</v>
      </c>
      <c r="L170" s="211"/>
      <c r="M170" s="212" t="s">
        <v>1</v>
      </c>
      <c r="N170" s="213" t="s">
        <v>41</v>
      </c>
      <c r="O170" s="74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2" t="s">
        <v>359</v>
      </c>
      <c r="AT170" s="182" t="s">
        <v>384</v>
      </c>
      <c r="AU170" s="182" t="s">
        <v>85</v>
      </c>
      <c r="AY170" s="16" t="s">
        <v>139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83</v>
      </c>
      <c r="BK170" s="183">
        <f>ROUND(I170*H170,2)</f>
        <v>0</v>
      </c>
      <c r="BL170" s="16" t="s">
        <v>272</v>
      </c>
      <c r="BM170" s="182" t="s">
        <v>1875</v>
      </c>
    </row>
    <row r="171" s="2" customFormat="1" ht="24.15" customHeight="1">
      <c r="A171" s="35"/>
      <c r="B171" s="170"/>
      <c r="C171" s="204" t="s">
        <v>434</v>
      </c>
      <c r="D171" s="204" t="s">
        <v>384</v>
      </c>
      <c r="E171" s="205" t="s">
        <v>539</v>
      </c>
      <c r="F171" s="206" t="s">
        <v>1876</v>
      </c>
      <c r="G171" s="207" t="s">
        <v>631</v>
      </c>
      <c r="H171" s="208">
        <v>2</v>
      </c>
      <c r="I171" s="209"/>
      <c r="J171" s="210">
        <f>ROUND(I171*H171,2)</f>
        <v>0</v>
      </c>
      <c r="K171" s="206" t="s">
        <v>1</v>
      </c>
      <c r="L171" s="211"/>
      <c r="M171" s="212" t="s">
        <v>1</v>
      </c>
      <c r="N171" s="213" t="s">
        <v>41</v>
      </c>
      <c r="O171" s="74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359</v>
      </c>
      <c r="AT171" s="182" t="s">
        <v>384</v>
      </c>
      <c r="AU171" s="182" t="s">
        <v>85</v>
      </c>
      <c r="AY171" s="16" t="s">
        <v>139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83</v>
      </c>
      <c r="BK171" s="183">
        <f>ROUND(I171*H171,2)</f>
        <v>0</v>
      </c>
      <c r="BL171" s="16" t="s">
        <v>272</v>
      </c>
      <c r="BM171" s="182" t="s">
        <v>1877</v>
      </c>
    </row>
    <row r="172" s="2" customFormat="1" ht="16.5" customHeight="1">
      <c r="A172" s="35"/>
      <c r="B172" s="170"/>
      <c r="C172" s="204" t="s">
        <v>440</v>
      </c>
      <c r="D172" s="204" t="s">
        <v>384</v>
      </c>
      <c r="E172" s="205" t="s">
        <v>543</v>
      </c>
      <c r="F172" s="206" t="s">
        <v>683</v>
      </c>
      <c r="G172" s="207" t="s">
        <v>631</v>
      </c>
      <c r="H172" s="208">
        <v>98</v>
      </c>
      <c r="I172" s="209"/>
      <c r="J172" s="210">
        <f>ROUND(I172*H172,2)</f>
        <v>0</v>
      </c>
      <c r="K172" s="206" t="s">
        <v>1</v>
      </c>
      <c r="L172" s="211"/>
      <c r="M172" s="212" t="s">
        <v>1</v>
      </c>
      <c r="N172" s="213" t="s">
        <v>41</v>
      </c>
      <c r="O172" s="74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2" t="s">
        <v>359</v>
      </c>
      <c r="AT172" s="182" t="s">
        <v>384</v>
      </c>
      <c r="AU172" s="182" t="s">
        <v>85</v>
      </c>
      <c r="AY172" s="16" t="s">
        <v>139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83</v>
      </c>
      <c r="BK172" s="183">
        <f>ROUND(I172*H172,2)</f>
        <v>0</v>
      </c>
      <c r="BL172" s="16" t="s">
        <v>272</v>
      </c>
      <c r="BM172" s="182" t="s">
        <v>1878</v>
      </c>
    </row>
    <row r="173" s="2" customFormat="1" ht="16.5" customHeight="1">
      <c r="A173" s="35"/>
      <c r="B173" s="170"/>
      <c r="C173" s="204" t="s">
        <v>444</v>
      </c>
      <c r="D173" s="204" t="s">
        <v>384</v>
      </c>
      <c r="E173" s="205" t="s">
        <v>547</v>
      </c>
      <c r="F173" s="206" t="s">
        <v>685</v>
      </c>
      <c r="G173" s="207" t="s">
        <v>631</v>
      </c>
      <c r="H173" s="208">
        <v>64</v>
      </c>
      <c r="I173" s="209"/>
      <c r="J173" s="210">
        <f>ROUND(I173*H173,2)</f>
        <v>0</v>
      </c>
      <c r="K173" s="206" t="s">
        <v>1</v>
      </c>
      <c r="L173" s="211"/>
      <c r="M173" s="212" t="s">
        <v>1</v>
      </c>
      <c r="N173" s="213" t="s">
        <v>41</v>
      </c>
      <c r="O173" s="74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2" t="s">
        <v>359</v>
      </c>
      <c r="AT173" s="182" t="s">
        <v>384</v>
      </c>
      <c r="AU173" s="182" t="s">
        <v>85</v>
      </c>
      <c r="AY173" s="16" t="s">
        <v>139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6" t="s">
        <v>83</v>
      </c>
      <c r="BK173" s="183">
        <f>ROUND(I173*H173,2)</f>
        <v>0</v>
      </c>
      <c r="BL173" s="16" t="s">
        <v>272</v>
      </c>
      <c r="BM173" s="182" t="s">
        <v>1879</v>
      </c>
    </row>
    <row r="174" s="2" customFormat="1" ht="16.5" customHeight="1">
      <c r="A174" s="35"/>
      <c r="B174" s="170"/>
      <c r="C174" s="204" t="s">
        <v>448</v>
      </c>
      <c r="D174" s="204" t="s">
        <v>384</v>
      </c>
      <c r="E174" s="205" t="s">
        <v>551</v>
      </c>
      <c r="F174" s="206" t="s">
        <v>1880</v>
      </c>
      <c r="G174" s="207" t="s">
        <v>631</v>
      </c>
      <c r="H174" s="208">
        <v>1</v>
      </c>
      <c r="I174" s="209"/>
      <c r="J174" s="210">
        <f>ROUND(I174*H174,2)</f>
        <v>0</v>
      </c>
      <c r="K174" s="206" t="s">
        <v>1</v>
      </c>
      <c r="L174" s="211"/>
      <c r="M174" s="212" t="s">
        <v>1</v>
      </c>
      <c r="N174" s="213" t="s">
        <v>41</v>
      </c>
      <c r="O174" s="74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2" t="s">
        <v>359</v>
      </c>
      <c r="AT174" s="182" t="s">
        <v>384</v>
      </c>
      <c r="AU174" s="182" t="s">
        <v>85</v>
      </c>
      <c r="AY174" s="16" t="s">
        <v>139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6" t="s">
        <v>83</v>
      </c>
      <c r="BK174" s="183">
        <f>ROUND(I174*H174,2)</f>
        <v>0</v>
      </c>
      <c r="BL174" s="16" t="s">
        <v>272</v>
      </c>
      <c r="BM174" s="182" t="s">
        <v>1881</v>
      </c>
    </row>
    <row r="175" s="2" customFormat="1" ht="16.5" customHeight="1">
      <c r="A175" s="35"/>
      <c r="B175" s="170"/>
      <c r="C175" s="204" t="s">
        <v>452</v>
      </c>
      <c r="D175" s="204" t="s">
        <v>384</v>
      </c>
      <c r="E175" s="205" t="s">
        <v>556</v>
      </c>
      <c r="F175" s="206" t="s">
        <v>1882</v>
      </c>
      <c r="G175" s="207" t="s">
        <v>631</v>
      </c>
      <c r="H175" s="208">
        <v>4</v>
      </c>
      <c r="I175" s="209"/>
      <c r="J175" s="210">
        <f>ROUND(I175*H175,2)</f>
        <v>0</v>
      </c>
      <c r="K175" s="206" t="s">
        <v>1</v>
      </c>
      <c r="L175" s="211"/>
      <c r="M175" s="212" t="s">
        <v>1</v>
      </c>
      <c r="N175" s="213" t="s">
        <v>41</v>
      </c>
      <c r="O175" s="74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2" t="s">
        <v>359</v>
      </c>
      <c r="AT175" s="182" t="s">
        <v>384</v>
      </c>
      <c r="AU175" s="182" t="s">
        <v>85</v>
      </c>
      <c r="AY175" s="16" t="s">
        <v>139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83</v>
      </c>
      <c r="BK175" s="183">
        <f>ROUND(I175*H175,2)</f>
        <v>0</v>
      </c>
      <c r="BL175" s="16" t="s">
        <v>272</v>
      </c>
      <c r="BM175" s="182" t="s">
        <v>1883</v>
      </c>
    </row>
    <row r="176" s="2" customFormat="1" ht="21.75" customHeight="1">
      <c r="A176" s="35"/>
      <c r="B176" s="170"/>
      <c r="C176" s="204" t="s">
        <v>458</v>
      </c>
      <c r="D176" s="204" t="s">
        <v>384</v>
      </c>
      <c r="E176" s="205" t="s">
        <v>560</v>
      </c>
      <c r="F176" s="206" t="s">
        <v>687</v>
      </c>
      <c r="G176" s="207" t="s">
        <v>631</v>
      </c>
      <c r="H176" s="208">
        <v>0</v>
      </c>
      <c r="I176" s="209"/>
      <c r="J176" s="210">
        <f>ROUND(I176*H176,2)</f>
        <v>0</v>
      </c>
      <c r="K176" s="206" t="s">
        <v>1</v>
      </c>
      <c r="L176" s="211"/>
      <c r="M176" s="212" t="s">
        <v>1</v>
      </c>
      <c r="N176" s="213" t="s">
        <v>41</v>
      </c>
      <c r="O176" s="74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2" t="s">
        <v>359</v>
      </c>
      <c r="AT176" s="182" t="s">
        <v>384</v>
      </c>
      <c r="AU176" s="182" t="s">
        <v>85</v>
      </c>
      <c r="AY176" s="16" t="s">
        <v>139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6" t="s">
        <v>83</v>
      </c>
      <c r="BK176" s="183">
        <f>ROUND(I176*H176,2)</f>
        <v>0</v>
      </c>
      <c r="BL176" s="16" t="s">
        <v>272</v>
      </c>
      <c r="BM176" s="182" t="s">
        <v>1884</v>
      </c>
    </row>
    <row r="177" s="2" customFormat="1" ht="16.5" customHeight="1">
      <c r="A177" s="35"/>
      <c r="B177" s="170"/>
      <c r="C177" s="204" t="s">
        <v>463</v>
      </c>
      <c r="D177" s="204" t="s">
        <v>384</v>
      </c>
      <c r="E177" s="205" t="s">
        <v>1885</v>
      </c>
      <c r="F177" s="206" t="s">
        <v>689</v>
      </c>
      <c r="G177" s="207" t="s">
        <v>690</v>
      </c>
      <c r="H177" s="208">
        <v>1</v>
      </c>
      <c r="I177" s="209"/>
      <c r="J177" s="210">
        <f>ROUND(I177*H177,2)</f>
        <v>0</v>
      </c>
      <c r="K177" s="206" t="s">
        <v>1</v>
      </c>
      <c r="L177" s="211"/>
      <c r="M177" s="212" t="s">
        <v>1</v>
      </c>
      <c r="N177" s="213" t="s">
        <v>41</v>
      </c>
      <c r="O177" s="74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2" t="s">
        <v>359</v>
      </c>
      <c r="AT177" s="182" t="s">
        <v>384</v>
      </c>
      <c r="AU177" s="182" t="s">
        <v>85</v>
      </c>
      <c r="AY177" s="16" t="s">
        <v>139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83</v>
      </c>
      <c r="BK177" s="183">
        <f>ROUND(I177*H177,2)</f>
        <v>0</v>
      </c>
      <c r="BL177" s="16" t="s">
        <v>272</v>
      </c>
      <c r="BM177" s="182" t="s">
        <v>1886</v>
      </c>
    </row>
    <row r="178" s="2" customFormat="1" ht="16.5" customHeight="1">
      <c r="A178" s="35"/>
      <c r="B178" s="170"/>
      <c r="C178" s="204" t="s">
        <v>467</v>
      </c>
      <c r="D178" s="204" t="s">
        <v>384</v>
      </c>
      <c r="E178" s="205" t="s">
        <v>1887</v>
      </c>
      <c r="F178" s="206" t="s">
        <v>692</v>
      </c>
      <c r="G178" s="207" t="s">
        <v>690</v>
      </c>
      <c r="H178" s="208">
        <v>1</v>
      </c>
      <c r="I178" s="209"/>
      <c r="J178" s="210">
        <f>ROUND(I178*H178,2)</f>
        <v>0</v>
      </c>
      <c r="K178" s="206" t="s">
        <v>1</v>
      </c>
      <c r="L178" s="211"/>
      <c r="M178" s="212" t="s">
        <v>1</v>
      </c>
      <c r="N178" s="213" t="s">
        <v>41</v>
      </c>
      <c r="O178" s="74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2" t="s">
        <v>359</v>
      </c>
      <c r="AT178" s="182" t="s">
        <v>384</v>
      </c>
      <c r="AU178" s="182" t="s">
        <v>85</v>
      </c>
      <c r="AY178" s="16" t="s">
        <v>139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6" t="s">
        <v>83</v>
      </c>
      <c r="BK178" s="183">
        <f>ROUND(I178*H178,2)</f>
        <v>0</v>
      </c>
      <c r="BL178" s="16" t="s">
        <v>272</v>
      </c>
      <c r="BM178" s="182" t="s">
        <v>1888</v>
      </c>
    </row>
    <row r="179" s="2" customFormat="1" ht="24.15" customHeight="1">
      <c r="A179" s="35"/>
      <c r="B179" s="170"/>
      <c r="C179" s="171" t="s">
        <v>471</v>
      </c>
      <c r="D179" s="171" t="s">
        <v>140</v>
      </c>
      <c r="E179" s="172" t="s">
        <v>1889</v>
      </c>
      <c r="F179" s="173" t="s">
        <v>694</v>
      </c>
      <c r="G179" s="174" t="s">
        <v>690</v>
      </c>
      <c r="H179" s="175">
        <v>1</v>
      </c>
      <c r="I179" s="176"/>
      <c r="J179" s="177">
        <f>ROUND(I179*H179,2)</f>
        <v>0</v>
      </c>
      <c r="K179" s="173" t="s">
        <v>1</v>
      </c>
      <c r="L179" s="36"/>
      <c r="M179" s="178" t="s">
        <v>1</v>
      </c>
      <c r="N179" s="179" t="s">
        <v>41</v>
      </c>
      <c r="O179" s="74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2" t="s">
        <v>272</v>
      </c>
      <c r="AT179" s="182" t="s">
        <v>140</v>
      </c>
      <c r="AU179" s="182" t="s">
        <v>85</v>
      </c>
      <c r="AY179" s="16" t="s">
        <v>139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6" t="s">
        <v>83</v>
      </c>
      <c r="BK179" s="183">
        <f>ROUND(I179*H179,2)</f>
        <v>0</v>
      </c>
      <c r="BL179" s="16" t="s">
        <v>272</v>
      </c>
      <c r="BM179" s="182" t="s">
        <v>1890</v>
      </c>
    </row>
    <row r="180" s="2" customFormat="1" ht="16.5" customHeight="1">
      <c r="A180" s="35"/>
      <c r="B180" s="170"/>
      <c r="C180" s="171" t="s">
        <v>475</v>
      </c>
      <c r="D180" s="171" t="s">
        <v>140</v>
      </c>
      <c r="E180" s="172" t="s">
        <v>1891</v>
      </c>
      <c r="F180" s="173" t="s">
        <v>696</v>
      </c>
      <c r="G180" s="174" t="s">
        <v>690</v>
      </c>
      <c r="H180" s="175">
        <v>1</v>
      </c>
      <c r="I180" s="176"/>
      <c r="J180" s="177">
        <f>ROUND(I180*H180,2)</f>
        <v>0</v>
      </c>
      <c r="K180" s="173" t="s">
        <v>1</v>
      </c>
      <c r="L180" s="36"/>
      <c r="M180" s="178" t="s">
        <v>1</v>
      </c>
      <c r="N180" s="179" t="s">
        <v>41</v>
      </c>
      <c r="O180" s="74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2" t="s">
        <v>272</v>
      </c>
      <c r="AT180" s="182" t="s">
        <v>140</v>
      </c>
      <c r="AU180" s="182" t="s">
        <v>85</v>
      </c>
      <c r="AY180" s="16" t="s">
        <v>139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6" t="s">
        <v>83</v>
      </c>
      <c r="BK180" s="183">
        <f>ROUND(I180*H180,2)</f>
        <v>0</v>
      </c>
      <c r="BL180" s="16" t="s">
        <v>272</v>
      </c>
      <c r="BM180" s="182" t="s">
        <v>1892</v>
      </c>
    </row>
    <row r="181" s="2" customFormat="1" ht="16.5" customHeight="1">
      <c r="A181" s="35"/>
      <c r="B181" s="170"/>
      <c r="C181" s="171" t="s">
        <v>480</v>
      </c>
      <c r="D181" s="171" t="s">
        <v>140</v>
      </c>
      <c r="E181" s="172" t="s">
        <v>1893</v>
      </c>
      <c r="F181" s="173" t="s">
        <v>699</v>
      </c>
      <c r="G181" s="174" t="s">
        <v>690</v>
      </c>
      <c r="H181" s="175">
        <v>1</v>
      </c>
      <c r="I181" s="176"/>
      <c r="J181" s="177">
        <f>ROUND(I181*H181,2)</f>
        <v>0</v>
      </c>
      <c r="K181" s="173" t="s">
        <v>1</v>
      </c>
      <c r="L181" s="36"/>
      <c r="M181" s="178" t="s">
        <v>1</v>
      </c>
      <c r="N181" s="179" t="s">
        <v>41</v>
      </c>
      <c r="O181" s="74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2" t="s">
        <v>272</v>
      </c>
      <c r="AT181" s="182" t="s">
        <v>140</v>
      </c>
      <c r="AU181" s="182" t="s">
        <v>85</v>
      </c>
      <c r="AY181" s="16" t="s">
        <v>139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6" t="s">
        <v>83</v>
      </c>
      <c r="BK181" s="183">
        <f>ROUND(I181*H181,2)</f>
        <v>0</v>
      </c>
      <c r="BL181" s="16" t="s">
        <v>272</v>
      </c>
      <c r="BM181" s="182" t="s">
        <v>1894</v>
      </c>
    </row>
    <row r="182" s="2" customFormat="1" ht="16.5" customHeight="1">
      <c r="A182" s="35"/>
      <c r="B182" s="170"/>
      <c r="C182" s="171" t="s">
        <v>485</v>
      </c>
      <c r="D182" s="171" t="s">
        <v>140</v>
      </c>
      <c r="E182" s="172" t="s">
        <v>1895</v>
      </c>
      <c r="F182" s="173" t="s">
        <v>702</v>
      </c>
      <c r="G182" s="174" t="s">
        <v>690</v>
      </c>
      <c r="H182" s="175">
        <v>1</v>
      </c>
      <c r="I182" s="176"/>
      <c r="J182" s="177">
        <f>ROUND(I182*H182,2)</f>
        <v>0</v>
      </c>
      <c r="K182" s="173" t="s">
        <v>1</v>
      </c>
      <c r="L182" s="36"/>
      <c r="M182" s="184" t="s">
        <v>1</v>
      </c>
      <c r="N182" s="185" t="s">
        <v>41</v>
      </c>
      <c r="O182" s="186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2" t="s">
        <v>272</v>
      </c>
      <c r="AT182" s="182" t="s">
        <v>140</v>
      </c>
      <c r="AU182" s="182" t="s">
        <v>85</v>
      </c>
      <c r="AY182" s="16" t="s">
        <v>139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6" t="s">
        <v>83</v>
      </c>
      <c r="BK182" s="183">
        <f>ROUND(I182*H182,2)</f>
        <v>0</v>
      </c>
      <c r="BL182" s="16" t="s">
        <v>272</v>
      </c>
      <c r="BM182" s="182" t="s">
        <v>1896</v>
      </c>
    </row>
    <row r="183" s="2" customFormat="1" ht="6.96" customHeight="1">
      <c r="A183" s="35"/>
      <c r="B183" s="57"/>
      <c r="C183" s="58"/>
      <c r="D183" s="58"/>
      <c r="E183" s="58"/>
      <c r="F183" s="58"/>
      <c r="G183" s="58"/>
      <c r="H183" s="58"/>
      <c r="I183" s="58"/>
      <c r="J183" s="58"/>
      <c r="K183" s="58"/>
      <c r="L183" s="36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autoFilter ref="C121:K1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115</v>
      </c>
      <c r="L4" s="19"/>
      <c r="M4" s="125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26" t="str">
        <f>'Rekapitulace stavby'!K6</f>
        <v>MÚ Luby boční vstup a vestavba výtahu</v>
      </c>
      <c r="F7" s="29"/>
      <c r="G7" s="29"/>
      <c r="H7" s="29"/>
      <c r="L7" s="19"/>
    </row>
    <row r="8" s="1" customFormat="1" ht="12" customHeight="1">
      <c r="B8" s="19"/>
      <c r="D8" s="29" t="s">
        <v>116</v>
      </c>
      <c r="L8" s="19"/>
    </row>
    <row r="9" s="2" customFormat="1" ht="16.5" customHeight="1">
      <c r="A9" s="35"/>
      <c r="B9" s="36"/>
      <c r="C9" s="35"/>
      <c r="D9" s="35"/>
      <c r="E9" s="126" t="s">
        <v>719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173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1897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15. 8. 2024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">
        <v>26</v>
      </c>
      <c r="F17" s="35"/>
      <c r="G17" s="35"/>
      <c r="H17" s="35"/>
      <c r="I17" s="29" t="s">
        <v>27</v>
      </c>
      <c r="J17" s="24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28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27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30</v>
      </c>
      <c r="E22" s="35"/>
      <c r="F22" s="35"/>
      <c r="G22" s="35"/>
      <c r="H22" s="35"/>
      <c r="I22" s="29" t="s">
        <v>25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">
        <v>31</v>
      </c>
      <c r="F23" s="35"/>
      <c r="G23" s="35"/>
      <c r="H23" s="35"/>
      <c r="I23" s="29" t="s">
        <v>27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33</v>
      </c>
      <c r="E25" s="35"/>
      <c r="F25" s="35"/>
      <c r="G25" s="35"/>
      <c r="H25" s="35"/>
      <c r="I25" s="29" t="s">
        <v>25</v>
      </c>
      <c r="J25" s="24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">
        <v>34</v>
      </c>
      <c r="F26" s="35"/>
      <c r="G26" s="35"/>
      <c r="H26" s="35"/>
      <c r="I26" s="29" t="s">
        <v>27</v>
      </c>
      <c r="J26" s="24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7"/>
      <c r="B29" s="128"/>
      <c r="C29" s="127"/>
      <c r="D29" s="127"/>
      <c r="E29" s="33" t="s">
        <v>1</v>
      </c>
      <c r="F29" s="33"/>
      <c r="G29" s="33"/>
      <c r="H29" s="33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0" t="s">
        <v>36</v>
      </c>
      <c r="E32" s="35"/>
      <c r="F32" s="35"/>
      <c r="G32" s="35"/>
      <c r="H32" s="35"/>
      <c r="I32" s="35"/>
      <c r="J32" s="93">
        <f>ROUND(J132,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38</v>
      </c>
      <c r="G34" s="35"/>
      <c r="H34" s="35"/>
      <c r="I34" s="40" t="s">
        <v>37</v>
      </c>
      <c r="J34" s="40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1" t="s">
        <v>40</v>
      </c>
      <c r="E35" s="29" t="s">
        <v>41</v>
      </c>
      <c r="F35" s="132">
        <f>ROUND((SUM(BE132:BE238)),  2)</f>
        <v>0</v>
      </c>
      <c r="G35" s="35"/>
      <c r="H35" s="35"/>
      <c r="I35" s="133">
        <v>0.20999999999999999</v>
      </c>
      <c r="J35" s="132">
        <f>ROUND(((SUM(BE132:BE238))*I35),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42</v>
      </c>
      <c r="F36" s="132">
        <f>ROUND((SUM(BF132:BF238)),  2)</f>
        <v>0</v>
      </c>
      <c r="G36" s="35"/>
      <c r="H36" s="35"/>
      <c r="I36" s="133">
        <v>0.12</v>
      </c>
      <c r="J36" s="132">
        <f>ROUND(((SUM(BF132:BF238))*I36),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32">
        <f>ROUND((SUM(BG132:BG238)),  2)</f>
        <v>0</v>
      </c>
      <c r="G37" s="35"/>
      <c r="H37" s="35"/>
      <c r="I37" s="133">
        <v>0.20999999999999999</v>
      </c>
      <c r="J37" s="132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44</v>
      </c>
      <c r="F38" s="132">
        <f>ROUND((SUM(BH132:BH238)),  2)</f>
        <v>0</v>
      </c>
      <c r="G38" s="35"/>
      <c r="H38" s="35"/>
      <c r="I38" s="133">
        <v>0.12</v>
      </c>
      <c r="J38" s="132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45</v>
      </c>
      <c r="F39" s="132">
        <f>ROUND((SUM(BI132:BI238)),  2)</f>
        <v>0</v>
      </c>
      <c r="G39" s="35"/>
      <c r="H39" s="35"/>
      <c r="I39" s="133">
        <v>0</v>
      </c>
      <c r="J39" s="132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4"/>
      <c r="D41" s="135" t="s">
        <v>46</v>
      </c>
      <c r="E41" s="78"/>
      <c r="F41" s="78"/>
      <c r="G41" s="136" t="s">
        <v>47</v>
      </c>
      <c r="H41" s="137" t="s">
        <v>48</v>
      </c>
      <c r="I41" s="78"/>
      <c r="J41" s="138">
        <f>SUM(J32:J39)</f>
        <v>0</v>
      </c>
      <c r="K41" s="139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40" t="s">
        <v>52</v>
      </c>
      <c r="G61" s="55" t="s">
        <v>51</v>
      </c>
      <c r="H61" s="38"/>
      <c r="I61" s="38"/>
      <c r="J61" s="141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40" t="s">
        <v>52</v>
      </c>
      <c r="G76" s="55" t="s">
        <v>51</v>
      </c>
      <c r="H76" s="38"/>
      <c r="I76" s="38"/>
      <c r="J76" s="141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26" t="str">
        <f>E7</f>
        <v>MÚ Luby boční vstup a vestavba výtahu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116</v>
      </c>
      <c r="L86" s="19"/>
    </row>
    <row r="87" s="2" customFormat="1" ht="16.5" customHeight="1">
      <c r="A87" s="35"/>
      <c r="B87" s="36"/>
      <c r="C87" s="35"/>
      <c r="D87" s="35"/>
      <c r="E87" s="126" t="s">
        <v>719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173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30 - obřadní síň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>Luby</v>
      </c>
      <c r="G91" s="35"/>
      <c r="H91" s="35"/>
      <c r="I91" s="29" t="s">
        <v>22</v>
      </c>
      <c r="J91" s="66" t="str">
        <f>IF(J14="","",J14)</f>
        <v>15. 8. 2024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>Město Luby</v>
      </c>
      <c r="G93" s="35"/>
      <c r="H93" s="35"/>
      <c r="I93" s="29" t="s">
        <v>30</v>
      </c>
      <c r="J93" s="33" t="str">
        <f>E23</f>
        <v>ing.Benda Jiří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5"/>
      <c r="E94" s="35"/>
      <c r="F94" s="24" t="str">
        <f>IF(E20="","",E20)</f>
        <v>Vyplň údaj</v>
      </c>
      <c r="G94" s="35"/>
      <c r="H94" s="35"/>
      <c r="I94" s="29" t="s">
        <v>33</v>
      </c>
      <c r="J94" s="33" t="str">
        <f>E26</f>
        <v>Milan Hájek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2" t="s">
        <v>119</v>
      </c>
      <c r="D96" s="134"/>
      <c r="E96" s="134"/>
      <c r="F96" s="134"/>
      <c r="G96" s="134"/>
      <c r="H96" s="134"/>
      <c r="I96" s="134"/>
      <c r="J96" s="143" t="s">
        <v>120</v>
      </c>
      <c r="K96" s="13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4" t="s">
        <v>121</v>
      </c>
      <c r="D98" s="35"/>
      <c r="E98" s="35"/>
      <c r="F98" s="35"/>
      <c r="G98" s="35"/>
      <c r="H98" s="35"/>
      <c r="I98" s="35"/>
      <c r="J98" s="93">
        <f>J132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122</v>
      </c>
    </row>
    <row r="99" s="9" customFormat="1" ht="24.96" customHeight="1">
      <c r="A99" s="9"/>
      <c r="B99" s="145"/>
      <c r="C99" s="9"/>
      <c r="D99" s="146" t="s">
        <v>175</v>
      </c>
      <c r="E99" s="147"/>
      <c r="F99" s="147"/>
      <c r="G99" s="147"/>
      <c r="H99" s="147"/>
      <c r="I99" s="147"/>
      <c r="J99" s="148">
        <f>J133</f>
        <v>0</v>
      </c>
      <c r="K99" s="9"/>
      <c r="L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189"/>
      <c r="C100" s="12"/>
      <c r="D100" s="190" t="s">
        <v>721</v>
      </c>
      <c r="E100" s="191"/>
      <c r="F100" s="191"/>
      <c r="G100" s="191"/>
      <c r="H100" s="191"/>
      <c r="I100" s="191"/>
      <c r="J100" s="192">
        <f>J134</f>
        <v>0</v>
      </c>
      <c r="K100" s="12"/>
      <c r="L100" s="18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189"/>
      <c r="C101" s="12"/>
      <c r="D101" s="190" t="s">
        <v>179</v>
      </c>
      <c r="E101" s="191"/>
      <c r="F101" s="191"/>
      <c r="G101" s="191"/>
      <c r="H101" s="191"/>
      <c r="I101" s="191"/>
      <c r="J101" s="192">
        <f>J139</f>
        <v>0</v>
      </c>
      <c r="K101" s="12"/>
      <c r="L101" s="189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189"/>
      <c r="C102" s="12"/>
      <c r="D102" s="190" t="s">
        <v>723</v>
      </c>
      <c r="E102" s="191"/>
      <c r="F102" s="191"/>
      <c r="G102" s="191"/>
      <c r="H102" s="191"/>
      <c r="I102" s="191"/>
      <c r="J102" s="192">
        <f>J157</f>
        <v>0</v>
      </c>
      <c r="K102" s="12"/>
      <c r="L102" s="18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189"/>
      <c r="C103" s="12"/>
      <c r="D103" s="190" t="s">
        <v>724</v>
      </c>
      <c r="E103" s="191"/>
      <c r="F103" s="191"/>
      <c r="G103" s="191"/>
      <c r="H103" s="191"/>
      <c r="I103" s="191"/>
      <c r="J103" s="192">
        <f>J164</f>
        <v>0</v>
      </c>
      <c r="K103" s="12"/>
      <c r="L103" s="189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189"/>
      <c r="C104" s="12"/>
      <c r="D104" s="190" t="s">
        <v>180</v>
      </c>
      <c r="E104" s="191"/>
      <c r="F104" s="191"/>
      <c r="G104" s="191"/>
      <c r="H104" s="191"/>
      <c r="I104" s="191"/>
      <c r="J104" s="192">
        <f>J170</f>
        <v>0</v>
      </c>
      <c r="K104" s="12"/>
      <c r="L104" s="189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9" customFormat="1" ht="24.96" customHeight="1">
      <c r="A105" s="9"/>
      <c r="B105" s="145"/>
      <c r="C105" s="9"/>
      <c r="D105" s="146" t="s">
        <v>181</v>
      </c>
      <c r="E105" s="147"/>
      <c r="F105" s="147"/>
      <c r="G105" s="147"/>
      <c r="H105" s="147"/>
      <c r="I105" s="147"/>
      <c r="J105" s="148">
        <f>J172</f>
        <v>0</v>
      </c>
      <c r="K105" s="9"/>
      <c r="L105" s="14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2" customFormat="1" ht="19.92" customHeight="1">
      <c r="A106" s="12"/>
      <c r="B106" s="189"/>
      <c r="C106" s="12"/>
      <c r="D106" s="190" t="s">
        <v>727</v>
      </c>
      <c r="E106" s="191"/>
      <c r="F106" s="191"/>
      <c r="G106" s="191"/>
      <c r="H106" s="191"/>
      <c r="I106" s="191"/>
      <c r="J106" s="192">
        <f>J173</f>
        <v>0</v>
      </c>
      <c r="K106" s="12"/>
      <c r="L106" s="189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189"/>
      <c r="C107" s="12"/>
      <c r="D107" s="190" t="s">
        <v>185</v>
      </c>
      <c r="E107" s="191"/>
      <c r="F107" s="191"/>
      <c r="G107" s="191"/>
      <c r="H107" s="191"/>
      <c r="I107" s="191"/>
      <c r="J107" s="192">
        <f>J196</f>
        <v>0</v>
      </c>
      <c r="K107" s="12"/>
      <c r="L107" s="189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189"/>
      <c r="C108" s="12"/>
      <c r="D108" s="190" t="s">
        <v>1898</v>
      </c>
      <c r="E108" s="191"/>
      <c r="F108" s="191"/>
      <c r="G108" s="191"/>
      <c r="H108" s="191"/>
      <c r="I108" s="191"/>
      <c r="J108" s="192">
        <f>J200</f>
        <v>0</v>
      </c>
      <c r="K108" s="12"/>
      <c r="L108" s="189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12" customFormat="1" ht="19.92" customHeight="1">
      <c r="A109" s="12"/>
      <c r="B109" s="189"/>
      <c r="C109" s="12"/>
      <c r="D109" s="190" t="s">
        <v>730</v>
      </c>
      <c r="E109" s="191"/>
      <c r="F109" s="191"/>
      <c r="G109" s="191"/>
      <c r="H109" s="191"/>
      <c r="I109" s="191"/>
      <c r="J109" s="192">
        <f>J221</f>
        <v>0</v>
      </c>
      <c r="K109" s="12"/>
      <c r="L109" s="189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="9" customFormat="1" ht="24.96" customHeight="1">
      <c r="A110" s="9"/>
      <c r="B110" s="145"/>
      <c r="C110" s="9"/>
      <c r="D110" s="146" t="s">
        <v>731</v>
      </c>
      <c r="E110" s="147"/>
      <c r="F110" s="147"/>
      <c r="G110" s="147"/>
      <c r="H110" s="147"/>
      <c r="I110" s="147"/>
      <c r="J110" s="148">
        <f>J236</f>
        <v>0</v>
      </c>
      <c r="K110" s="9"/>
      <c r="L110" s="14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124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5"/>
      <c r="D120" s="35"/>
      <c r="E120" s="126" t="str">
        <f>E7</f>
        <v>MÚ Luby boční vstup a vestavba výtahu</v>
      </c>
      <c r="F120" s="29"/>
      <c r="G120" s="29"/>
      <c r="H120" s="29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" customFormat="1" ht="12" customHeight="1">
      <c r="B121" s="19"/>
      <c r="C121" s="29" t="s">
        <v>116</v>
      </c>
      <c r="L121" s="19"/>
    </row>
    <row r="122" s="2" customFormat="1" ht="16.5" customHeight="1">
      <c r="A122" s="35"/>
      <c r="B122" s="36"/>
      <c r="C122" s="35"/>
      <c r="D122" s="35"/>
      <c r="E122" s="126" t="s">
        <v>719</v>
      </c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173</v>
      </c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5"/>
      <c r="D124" s="35"/>
      <c r="E124" s="64" t="str">
        <f>E11</f>
        <v>30 - obřadní síň</v>
      </c>
      <c r="F124" s="35"/>
      <c r="G124" s="35"/>
      <c r="H124" s="35"/>
      <c r="I124" s="35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20</v>
      </c>
      <c r="D126" s="35"/>
      <c r="E126" s="35"/>
      <c r="F126" s="24" t="str">
        <f>F14</f>
        <v>Luby</v>
      </c>
      <c r="G126" s="35"/>
      <c r="H126" s="35"/>
      <c r="I126" s="29" t="s">
        <v>22</v>
      </c>
      <c r="J126" s="66" t="str">
        <f>IF(J14="","",J14)</f>
        <v>15. 8. 2024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5"/>
      <c r="D127" s="35"/>
      <c r="E127" s="35"/>
      <c r="F127" s="35"/>
      <c r="G127" s="35"/>
      <c r="H127" s="35"/>
      <c r="I127" s="35"/>
      <c r="J127" s="35"/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24</v>
      </c>
      <c r="D128" s="35"/>
      <c r="E128" s="35"/>
      <c r="F128" s="24" t="str">
        <f>E17</f>
        <v>Město Luby</v>
      </c>
      <c r="G128" s="35"/>
      <c r="H128" s="35"/>
      <c r="I128" s="29" t="s">
        <v>30</v>
      </c>
      <c r="J128" s="33" t="str">
        <f>E23</f>
        <v>ing.Benda Jiří</v>
      </c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28</v>
      </c>
      <c r="D129" s="35"/>
      <c r="E129" s="35"/>
      <c r="F129" s="24" t="str">
        <f>IF(E20="","",E20)</f>
        <v>Vyplň údaj</v>
      </c>
      <c r="G129" s="35"/>
      <c r="H129" s="35"/>
      <c r="I129" s="29" t="s">
        <v>33</v>
      </c>
      <c r="J129" s="33" t="str">
        <f>E26</f>
        <v>Milan Hájek</v>
      </c>
      <c r="K129" s="35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0.32" customHeight="1">
      <c r="A130" s="35"/>
      <c r="B130" s="36"/>
      <c r="C130" s="35"/>
      <c r="D130" s="35"/>
      <c r="E130" s="35"/>
      <c r="F130" s="35"/>
      <c r="G130" s="35"/>
      <c r="H130" s="35"/>
      <c r="I130" s="35"/>
      <c r="J130" s="35"/>
      <c r="K130" s="35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10" customFormat="1" ht="29.28" customHeight="1">
      <c r="A131" s="149"/>
      <c r="B131" s="150"/>
      <c r="C131" s="151" t="s">
        <v>125</v>
      </c>
      <c r="D131" s="152" t="s">
        <v>61</v>
      </c>
      <c r="E131" s="152" t="s">
        <v>57</v>
      </c>
      <c r="F131" s="152" t="s">
        <v>58</v>
      </c>
      <c r="G131" s="152" t="s">
        <v>126</v>
      </c>
      <c r="H131" s="152" t="s">
        <v>127</v>
      </c>
      <c r="I131" s="152" t="s">
        <v>128</v>
      </c>
      <c r="J131" s="152" t="s">
        <v>120</v>
      </c>
      <c r="K131" s="153" t="s">
        <v>129</v>
      </c>
      <c r="L131" s="154"/>
      <c r="M131" s="83" t="s">
        <v>1</v>
      </c>
      <c r="N131" s="84" t="s">
        <v>40</v>
      </c>
      <c r="O131" s="84" t="s">
        <v>130</v>
      </c>
      <c r="P131" s="84" t="s">
        <v>131</v>
      </c>
      <c r="Q131" s="84" t="s">
        <v>132</v>
      </c>
      <c r="R131" s="84" t="s">
        <v>133</v>
      </c>
      <c r="S131" s="84" t="s">
        <v>134</v>
      </c>
      <c r="T131" s="85" t="s">
        <v>135</v>
      </c>
      <c r="U131" s="149"/>
      <c r="V131" s="149"/>
      <c r="W131" s="149"/>
      <c r="X131" s="149"/>
      <c r="Y131" s="149"/>
      <c r="Z131" s="149"/>
      <c r="AA131" s="149"/>
      <c r="AB131" s="149"/>
      <c r="AC131" s="149"/>
      <c r="AD131" s="149"/>
      <c r="AE131" s="149"/>
    </row>
    <row r="132" s="2" customFormat="1" ht="22.8" customHeight="1">
      <c r="A132" s="35"/>
      <c r="B132" s="36"/>
      <c r="C132" s="90" t="s">
        <v>136</v>
      </c>
      <c r="D132" s="35"/>
      <c r="E132" s="35"/>
      <c r="F132" s="35"/>
      <c r="G132" s="35"/>
      <c r="H132" s="35"/>
      <c r="I132" s="35"/>
      <c r="J132" s="155">
        <f>BK132</f>
        <v>0</v>
      </c>
      <c r="K132" s="35"/>
      <c r="L132" s="36"/>
      <c r="M132" s="86"/>
      <c r="N132" s="70"/>
      <c r="O132" s="87"/>
      <c r="P132" s="156">
        <f>P133+P172+P236</f>
        <v>0</v>
      </c>
      <c r="Q132" s="87"/>
      <c r="R132" s="156">
        <f>R133+R172+R236</f>
        <v>3.0993103700000004</v>
      </c>
      <c r="S132" s="87"/>
      <c r="T132" s="157">
        <f>T133+T172+T236</f>
        <v>3.94371611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75</v>
      </c>
      <c r="AU132" s="16" t="s">
        <v>122</v>
      </c>
      <c r="BK132" s="158">
        <f>BK133+BK172+BK236</f>
        <v>0</v>
      </c>
    </row>
    <row r="133" s="11" customFormat="1" ht="25.92" customHeight="1">
      <c r="A133" s="11"/>
      <c r="B133" s="159"/>
      <c r="C133" s="11"/>
      <c r="D133" s="160" t="s">
        <v>75</v>
      </c>
      <c r="E133" s="161" t="s">
        <v>188</v>
      </c>
      <c r="F133" s="161" t="s">
        <v>189</v>
      </c>
      <c r="G133" s="11"/>
      <c r="H133" s="11"/>
      <c r="I133" s="162"/>
      <c r="J133" s="163">
        <f>BK133</f>
        <v>0</v>
      </c>
      <c r="K133" s="11"/>
      <c r="L133" s="159"/>
      <c r="M133" s="164"/>
      <c r="N133" s="165"/>
      <c r="O133" s="165"/>
      <c r="P133" s="166">
        <f>P134+P139+P157+P164+P170</f>
        <v>0</v>
      </c>
      <c r="Q133" s="165"/>
      <c r="R133" s="166">
        <f>R134+R139+R157+R164+R170</f>
        <v>2.6862332400000004</v>
      </c>
      <c r="S133" s="165"/>
      <c r="T133" s="167">
        <f>T134+T139+T157+T164+T170</f>
        <v>2.533855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60" t="s">
        <v>83</v>
      </c>
      <c r="AT133" s="168" t="s">
        <v>75</v>
      </c>
      <c r="AU133" s="168" t="s">
        <v>76</v>
      </c>
      <c r="AY133" s="160" t="s">
        <v>139</v>
      </c>
      <c r="BK133" s="169">
        <f>BK134+BK139+BK157+BK164+BK170</f>
        <v>0</v>
      </c>
    </row>
    <row r="134" s="11" customFormat="1" ht="22.8" customHeight="1">
      <c r="A134" s="11"/>
      <c r="B134" s="159"/>
      <c r="C134" s="11"/>
      <c r="D134" s="160" t="s">
        <v>75</v>
      </c>
      <c r="E134" s="193" t="s">
        <v>149</v>
      </c>
      <c r="F134" s="193" t="s">
        <v>762</v>
      </c>
      <c r="G134" s="11"/>
      <c r="H134" s="11"/>
      <c r="I134" s="162"/>
      <c r="J134" s="194">
        <f>BK134</f>
        <v>0</v>
      </c>
      <c r="K134" s="11"/>
      <c r="L134" s="159"/>
      <c r="M134" s="164"/>
      <c r="N134" s="165"/>
      <c r="O134" s="165"/>
      <c r="P134" s="166">
        <f>SUM(P135:P138)</f>
        <v>0</v>
      </c>
      <c r="Q134" s="165"/>
      <c r="R134" s="166">
        <f>SUM(R135:R138)</f>
        <v>0.12237720000000001</v>
      </c>
      <c r="S134" s="165"/>
      <c r="T134" s="167">
        <f>SUM(T135:T138)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160" t="s">
        <v>83</v>
      </c>
      <c r="AT134" s="168" t="s">
        <v>75</v>
      </c>
      <c r="AU134" s="168" t="s">
        <v>83</v>
      </c>
      <c r="AY134" s="160" t="s">
        <v>139</v>
      </c>
      <c r="BK134" s="169">
        <f>SUM(BK135:BK138)</f>
        <v>0</v>
      </c>
    </row>
    <row r="135" s="2" customFormat="1" ht="24.15" customHeight="1">
      <c r="A135" s="35"/>
      <c r="B135" s="170"/>
      <c r="C135" s="171" t="s">
        <v>83</v>
      </c>
      <c r="D135" s="171" t="s">
        <v>140</v>
      </c>
      <c r="E135" s="172" t="s">
        <v>784</v>
      </c>
      <c r="F135" s="173" t="s">
        <v>785</v>
      </c>
      <c r="G135" s="174" t="s">
        <v>219</v>
      </c>
      <c r="H135" s="175">
        <v>0.024</v>
      </c>
      <c r="I135" s="176"/>
      <c r="J135" s="177">
        <f>ROUND(I135*H135,2)</f>
        <v>0</v>
      </c>
      <c r="K135" s="173" t="s">
        <v>194</v>
      </c>
      <c r="L135" s="36"/>
      <c r="M135" s="178" t="s">
        <v>1</v>
      </c>
      <c r="N135" s="179" t="s">
        <v>41</v>
      </c>
      <c r="O135" s="74"/>
      <c r="P135" s="180">
        <f>O135*H135</f>
        <v>0</v>
      </c>
      <c r="Q135" s="180">
        <v>1.0900000000000001</v>
      </c>
      <c r="R135" s="180">
        <f>Q135*H135</f>
        <v>0.026160000000000003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144</v>
      </c>
      <c r="AT135" s="182" t="s">
        <v>140</v>
      </c>
      <c r="AU135" s="182" t="s">
        <v>85</v>
      </c>
      <c r="AY135" s="16" t="s">
        <v>139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83</v>
      </c>
      <c r="BK135" s="183">
        <f>ROUND(I135*H135,2)</f>
        <v>0</v>
      </c>
      <c r="BL135" s="16" t="s">
        <v>144</v>
      </c>
      <c r="BM135" s="182" t="s">
        <v>1899</v>
      </c>
    </row>
    <row r="136" s="13" customFormat="1">
      <c r="A136" s="13"/>
      <c r="B136" s="195"/>
      <c r="C136" s="13"/>
      <c r="D136" s="196" t="s">
        <v>196</v>
      </c>
      <c r="E136" s="197" t="s">
        <v>1</v>
      </c>
      <c r="F136" s="198" t="s">
        <v>1900</v>
      </c>
      <c r="G136" s="13"/>
      <c r="H136" s="199">
        <v>0.024</v>
      </c>
      <c r="I136" s="200"/>
      <c r="J136" s="13"/>
      <c r="K136" s="13"/>
      <c r="L136" s="195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196</v>
      </c>
      <c r="AU136" s="197" t="s">
        <v>85</v>
      </c>
      <c r="AV136" s="13" t="s">
        <v>85</v>
      </c>
      <c r="AW136" s="13" t="s">
        <v>32</v>
      </c>
      <c r="AX136" s="13" t="s">
        <v>83</v>
      </c>
      <c r="AY136" s="197" t="s">
        <v>139</v>
      </c>
    </row>
    <row r="137" s="2" customFormat="1" ht="24.15" customHeight="1">
      <c r="A137" s="35"/>
      <c r="B137" s="170"/>
      <c r="C137" s="171" t="s">
        <v>85</v>
      </c>
      <c r="D137" s="171" t="s">
        <v>140</v>
      </c>
      <c r="E137" s="172" t="s">
        <v>828</v>
      </c>
      <c r="F137" s="173" t="s">
        <v>829</v>
      </c>
      <c r="G137" s="174" t="s">
        <v>234</v>
      </c>
      <c r="H137" s="175">
        <v>0.54000000000000004</v>
      </c>
      <c r="I137" s="176"/>
      <c r="J137" s="177">
        <f>ROUND(I137*H137,2)</f>
        <v>0</v>
      </c>
      <c r="K137" s="173" t="s">
        <v>194</v>
      </c>
      <c r="L137" s="36"/>
      <c r="M137" s="178" t="s">
        <v>1</v>
      </c>
      <c r="N137" s="179" t="s">
        <v>41</v>
      </c>
      <c r="O137" s="74"/>
      <c r="P137" s="180">
        <f>O137*H137</f>
        <v>0</v>
      </c>
      <c r="Q137" s="180">
        <v>0.17818000000000001</v>
      </c>
      <c r="R137" s="180">
        <f>Q137*H137</f>
        <v>0.096217200000000003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144</v>
      </c>
      <c r="AT137" s="182" t="s">
        <v>140</v>
      </c>
      <c r="AU137" s="182" t="s">
        <v>85</v>
      </c>
      <c r="AY137" s="16" t="s">
        <v>139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83</v>
      </c>
      <c r="BK137" s="183">
        <f>ROUND(I137*H137,2)</f>
        <v>0</v>
      </c>
      <c r="BL137" s="16" t="s">
        <v>144</v>
      </c>
      <c r="BM137" s="182" t="s">
        <v>1901</v>
      </c>
    </row>
    <row r="138" s="13" customFormat="1">
      <c r="A138" s="13"/>
      <c r="B138" s="195"/>
      <c r="C138" s="13"/>
      <c r="D138" s="196" t="s">
        <v>196</v>
      </c>
      <c r="E138" s="197" t="s">
        <v>1</v>
      </c>
      <c r="F138" s="198" t="s">
        <v>1902</v>
      </c>
      <c r="G138" s="13"/>
      <c r="H138" s="199">
        <v>0.54000000000000004</v>
      </c>
      <c r="I138" s="200"/>
      <c r="J138" s="13"/>
      <c r="K138" s="13"/>
      <c r="L138" s="195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7" t="s">
        <v>196</v>
      </c>
      <c r="AU138" s="197" t="s">
        <v>85</v>
      </c>
      <c r="AV138" s="13" t="s">
        <v>85</v>
      </c>
      <c r="AW138" s="13" t="s">
        <v>32</v>
      </c>
      <c r="AX138" s="13" t="s">
        <v>83</v>
      </c>
      <c r="AY138" s="197" t="s">
        <v>139</v>
      </c>
    </row>
    <row r="139" s="11" customFormat="1" ht="22.8" customHeight="1">
      <c r="A139" s="11"/>
      <c r="B139" s="159"/>
      <c r="C139" s="11"/>
      <c r="D139" s="160" t="s">
        <v>75</v>
      </c>
      <c r="E139" s="193" t="s">
        <v>160</v>
      </c>
      <c r="F139" s="193" t="s">
        <v>342</v>
      </c>
      <c r="G139" s="11"/>
      <c r="H139" s="11"/>
      <c r="I139" s="162"/>
      <c r="J139" s="194">
        <f>BK139</f>
        <v>0</v>
      </c>
      <c r="K139" s="11"/>
      <c r="L139" s="159"/>
      <c r="M139" s="164"/>
      <c r="N139" s="165"/>
      <c r="O139" s="165"/>
      <c r="P139" s="166">
        <f>SUM(P140:P156)</f>
        <v>0</v>
      </c>
      <c r="Q139" s="165"/>
      <c r="R139" s="166">
        <f>SUM(R140:R156)</f>
        <v>2.5638560400000006</v>
      </c>
      <c r="S139" s="165"/>
      <c r="T139" s="167">
        <f>SUM(T140:T156)</f>
        <v>1.6135599999999999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60" t="s">
        <v>83</v>
      </c>
      <c r="AT139" s="168" t="s">
        <v>75</v>
      </c>
      <c r="AU139" s="168" t="s">
        <v>83</v>
      </c>
      <c r="AY139" s="160" t="s">
        <v>139</v>
      </c>
      <c r="BK139" s="169">
        <f>SUM(BK140:BK156)</f>
        <v>0</v>
      </c>
    </row>
    <row r="140" s="2" customFormat="1" ht="24.15" customHeight="1">
      <c r="A140" s="35"/>
      <c r="B140" s="170"/>
      <c r="C140" s="171" t="s">
        <v>149</v>
      </c>
      <c r="D140" s="171" t="s">
        <v>140</v>
      </c>
      <c r="E140" s="172" t="s">
        <v>1903</v>
      </c>
      <c r="F140" s="173" t="s">
        <v>1904</v>
      </c>
      <c r="G140" s="174" t="s">
        <v>234</v>
      </c>
      <c r="H140" s="175">
        <v>62.060000000000002</v>
      </c>
      <c r="I140" s="176"/>
      <c r="J140" s="177">
        <f>ROUND(I140*H140,2)</f>
        <v>0</v>
      </c>
      <c r="K140" s="173" t="s">
        <v>194</v>
      </c>
      <c r="L140" s="36"/>
      <c r="M140" s="178" t="s">
        <v>1</v>
      </c>
      <c r="N140" s="179" t="s">
        <v>41</v>
      </c>
      <c r="O140" s="74"/>
      <c r="P140" s="180">
        <f>O140*H140</f>
        <v>0</v>
      </c>
      <c r="Q140" s="180">
        <v>0.00025999999999999998</v>
      </c>
      <c r="R140" s="180">
        <f>Q140*H140</f>
        <v>0.0161356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144</v>
      </c>
      <c r="AT140" s="182" t="s">
        <v>140</v>
      </c>
      <c r="AU140" s="182" t="s">
        <v>85</v>
      </c>
      <c r="AY140" s="16" t="s">
        <v>139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83</v>
      </c>
      <c r="BK140" s="183">
        <f>ROUND(I140*H140,2)</f>
        <v>0</v>
      </c>
      <c r="BL140" s="16" t="s">
        <v>144</v>
      </c>
      <c r="BM140" s="182" t="s">
        <v>1905</v>
      </c>
    </row>
    <row r="141" s="13" customFormat="1">
      <c r="A141" s="13"/>
      <c r="B141" s="195"/>
      <c r="C141" s="13"/>
      <c r="D141" s="196" t="s">
        <v>196</v>
      </c>
      <c r="E141" s="197" t="s">
        <v>1</v>
      </c>
      <c r="F141" s="198" t="s">
        <v>1906</v>
      </c>
      <c r="G141" s="13"/>
      <c r="H141" s="199">
        <v>13.25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196</v>
      </c>
      <c r="AU141" s="197" t="s">
        <v>85</v>
      </c>
      <c r="AV141" s="13" t="s">
        <v>85</v>
      </c>
      <c r="AW141" s="13" t="s">
        <v>32</v>
      </c>
      <c r="AX141" s="13" t="s">
        <v>76</v>
      </c>
      <c r="AY141" s="197" t="s">
        <v>139</v>
      </c>
    </row>
    <row r="142" s="13" customFormat="1">
      <c r="A142" s="13"/>
      <c r="B142" s="195"/>
      <c r="C142" s="13"/>
      <c r="D142" s="196" t="s">
        <v>196</v>
      </c>
      <c r="E142" s="197" t="s">
        <v>1</v>
      </c>
      <c r="F142" s="198" t="s">
        <v>1907</v>
      </c>
      <c r="G142" s="13"/>
      <c r="H142" s="199">
        <v>48.810000000000002</v>
      </c>
      <c r="I142" s="200"/>
      <c r="J142" s="13"/>
      <c r="K142" s="13"/>
      <c r="L142" s="195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7" t="s">
        <v>196</v>
      </c>
      <c r="AU142" s="197" t="s">
        <v>85</v>
      </c>
      <c r="AV142" s="13" t="s">
        <v>85</v>
      </c>
      <c r="AW142" s="13" t="s">
        <v>32</v>
      </c>
      <c r="AX142" s="13" t="s">
        <v>76</v>
      </c>
      <c r="AY142" s="197" t="s">
        <v>139</v>
      </c>
    </row>
    <row r="143" s="2" customFormat="1" ht="21.75" customHeight="1">
      <c r="A143" s="35"/>
      <c r="B143" s="170"/>
      <c r="C143" s="171" t="s">
        <v>144</v>
      </c>
      <c r="D143" s="171" t="s">
        <v>140</v>
      </c>
      <c r="E143" s="172" t="s">
        <v>1908</v>
      </c>
      <c r="F143" s="173" t="s">
        <v>1909</v>
      </c>
      <c r="G143" s="174" t="s">
        <v>234</v>
      </c>
      <c r="H143" s="175">
        <v>62.060000000000002</v>
      </c>
      <c r="I143" s="176"/>
      <c r="J143" s="177">
        <f>ROUND(I143*H143,2)</f>
        <v>0</v>
      </c>
      <c r="K143" s="173" t="s">
        <v>194</v>
      </c>
      <c r="L143" s="36"/>
      <c r="M143" s="178" t="s">
        <v>1</v>
      </c>
      <c r="N143" s="179" t="s">
        <v>41</v>
      </c>
      <c r="O143" s="74"/>
      <c r="P143" s="180">
        <f>O143*H143</f>
        <v>0</v>
      </c>
      <c r="Q143" s="180">
        <v>0.0040000000000000001</v>
      </c>
      <c r="R143" s="180">
        <f>Q143*H143</f>
        <v>0.24824000000000002</v>
      </c>
      <c r="S143" s="180">
        <v>0</v>
      </c>
      <c r="T143" s="18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2" t="s">
        <v>144</v>
      </c>
      <c r="AT143" s="182" t="s">
        <v>140</v>
      </c>
      <c r="AU143" s="182" t="s">
        <v>85</v>
      </c>
      <c r="AY143" s="16" t="s">
        <v>139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83</v>
      </c>
      <c r="BK143" s="183">
        <f>ROUND(I143*H143,2)</f>
        <v>0</v>
      </c>
      <c r="BL143" s="16" t="s">
        <v>144</v>
      </c>
      <c r="BM143" s="182" t="s">
        <v>1910</v>
      </c>
    </row>
    <row r="144" s="13" customFormat="1">
      <c r="A144" s="13"/>
      <c r="B144" s="195"/>
      <c r="C144" s="13"/>
      <c r="D144" s="196" t="s">
        <v>196</v>
      </c>
      <c r="E144" s="197" t="s">
        <v>1</v>
      </c>
      <c r="F144" s="198" t="s">
        <v>1906</v>
      </c>
      <c r="G144" s="13"/>
      <c r="H144" s="199">
        <v>13.25</v>
      </c>
      <c r="I144" s="200"/>
      <c r="J144" s="13"/>
      <c r="K144" s="13"/>
      <c r="L144" s="195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196</v>
      </c>
      <c r="AU144" s="197" t="s">
        <v>85</v>
      </c>
      <c r="AV144" s="13" t="s">
        <v>85</v>
      </c>
      <c r="AW144" s="13" t="s">
        <v>32</v>
      </c>
      <c r="AX144" s="13" t="s">
        <v>76</v>
      </c>
      <c r="AY144" s="197" t="s">
        <v>139</v>
      </c>
    </row>
    <row r="145" s="13" customFormat="1">
      <c r="A145" s="13"/>
      <c r="B145" s="195"/>
      <c r="C145" s="13"/>
      <c r="D145" s="196" t="s">
        <v>196</v>
      </c>
      <c r="E145" s="197" t="s">
        <v>1</v>
      </c>
      <c r="F145" s="198" t="s">
        <v>1907</v>
      </c>
      <c r="G145" s="13"/>
      <c r="H145" s="199">
        <v>48.810000000000002</v>
      </c>
      <c r="I145" s="200"/>
      <c r="J145" s="13"/>
      <c r="K145" s="13"/>
      <c r="L145" s="195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196</v>
      </c>
      <c r="AU145" s="197" t="s">
        <v>85</v>
      </c>
      <c r="AV145" s="13" t="s">
        <v>85</v>
      </c>
      <c r="AW145" s="13" t="s">
        <v>32</v>
      </c>
      <c r="AX145" s="13" t="s">
        <v>76</v>
      </c>
      <c r="AY145" s="197" t="s">
        <v>139</v>
      </c>
    </row>
    <row r="146" s="2" customFormat="1" ht="24.15" customHeight="1">
      <c r="A146" s="35"/>
      <c r="B146" s="170"/>
      <c r="C146" s="171" t="s">
        <v>138</v>
      </c>
      <c r="D146" s="171" t="s">
        <v>140</v>
      </c>
      <c r="E146" s="172" t="s">
        <v>1911</v>
      </c>
      <c r="F146" s="173" t="s">
        <v>1912</v>
      </c>
      <c r="G146" s="174" t="s">
        <v>234</v>
      </c>
      <c r="H146" s="175">
        <v>131.45400000000001</v>
      </c>
      <c r="I146" s="176"/>
      <c r="J146" s="177">
        <f>ROUND(I146*H146,2)</f>
        <v>0</v>
      </c>
      <c r="K146" s="173" t="s">
        <v>194</v>
      </c>
      <c r="L146" s="36"/>
      <c r="M146" s="178" t="s">
        <v>1</v>
      </c>
      <c r="N146" s="179" t="s">
        <v>41</v>
      </c>
      <c r="O146" s="74"/>
      <c r="P146" s="180">
        <f>O146*H146</f>
        <v>0</v>
      </c>
      <c r="Q146" s="180">
        <v>0.00025999999999999998</v>
      </c>
      <c r="R146" s="180">
        <f>Q146*H146</f>
        <v>0.03417804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144</v>
      </c>
      <c r="AT146" s="182" t="s">
        <v>140</v>
      </c>
      <c r="AU146" s="182" t="s">
        <v>85</v>
      </c>
      <c r="AY146" s="16" t="s">
        <v>139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83</v>
      </c>
      <c r="BK146" s="183">
        <f>ROUND(I146*H146,2)</f>
        <v>0</v>
      </c>
      <c r="BL146" s="16" t="s">
        <v>144</v>
      </c>
      <c r="BM146" s="182" t="s">
        <v>1913</v>
      </c>
    </row>
    <row r="147" s="13" customFormat="1">
      <c r="A147" s="13"/>
      <c r="B147" s="195"/>
      <c r="C147" s="13"/>
      <c r="D147" s="196" t="s">
        <v>196</v>
      </c>
      <c r="E147" s="197" t="s">
        <v>1</v>
      </c>
      <c r="F147" s="198" t="s">
        <v>1914</v>
      </c>
      <c r="G147" s="13"/>
      <c r="H147" s="199">
        <v>52.863</v>
      </c>
      <c r="I147" s="200"/>
      <c r="J147" s="13"/>
      <c r="K147" s="13"/>
      <c r="L147" s="195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196</v>
      </c>
      <c r="AU147" s="197" t="s">
        <v>85</v>
      </c>
      <c r="AV147" s="13" t="s">
        <v>85</v>
      </c>
      <c r="AW147" s="13" t="s">
        <v>32</v>
      </c>
      <c r="AX147" s="13" t="s">
        <v>76</v>
      </c>
      <c r="AY147" s="197" t="s">
        <v>139</v>
      </c>
    </row>
    <row r="148" s="13" customFormat="1">
      <c r="A148" s="13"/>
      <c r="B148" s="195"/>
      <c r="C148" s="13"/>
      <c r="D148" s="196" t="s">
        <v>196</v>
      </c>
      <c r="E148" s="197" t="s">
        <v>1</v>
      </c>
      <c r="F148" s="198" t="s">
        <v>1915</v>
      </c>
      <c r="G148" s="13"/>
      <c r="H148" s="199">
        <v>78.590999999999994</v>
      </c>
      <c r="I148" s="200"/>
      <c r="J148" s="13"/>
      <c r="K148" s="13"/>
      <c r="L148" s="195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7" t="s">
        <v>196</v>
      </c>
      <c r="AU148" s="197" t="s">
        <v>85</v>
      </c>
      <c r="AV148" s="13" t="s">
        <v>85</v>
      </c>
      <c r="AW148" s="13" t="s">
        <v>32</v>
      </c>
      <c r="AX148" s="13" t="s">
        <v>76</v>
      </c>
      <c r="AY148" s="197" t="s">
        <v>139</v>
      </c>
    </row>
    <row r="149" s="2" customFormat="1" ht="16.5" customHeight="1">
      <c r="A149" s="35"/>
      <c r="B149" s="170"/>
      <c r="C149" s="171" t="s">
        <v>160</v>
      </c>
      <c r="D149" s="171" t="s">
        <v>140</v>
      </c>
      <c r="E149" s="172" t="s">
        <v>1916</v>
      </c>
      <c r="F149" s="173" t="s">
        <v>1917</v>
      </c>
      <c r="G149" s="174" t="s">
        <v>234</v>
      </c>
      <c r="H149" s="175">
        <v>131.45400000000001</v>
      </c>
      <c r="I149" s="176"/>
      <c r="J149" s="177">
        <f>ROUND(I149*H149,2)</f>
        <v>0</v>
      </c>
      <c r="K149" s="173" t="s">
        <v>194</v>
      </c>
      <c r="L149" s="36"/>
      <c r="M149" s="178" t="s">
        <v>1</v>
      </c>
      <c r="N149" s="179" t="s">
        <v>41</v>
      </c>
      <c r="O149" s="74"/>
      <c r="P149" s="180">
        <f>O149*H149</f>
        <v>0</v>
      </c>
      <c r="Q149" s="180">
        <v>0.0040000000000000001</v>
      </c>
      <c r="R149" s="180">
        <f>Q149*H149</f>
        <v>0.52581600000000006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144</v>
      </c>
      <c r="AT149" s="182" t="s">
        <v>140</v>
      </c>
      <c r="AU149" s="182" t="s">
        <v>85</v>
      </c>
      <c r="AY149" s="16" t="s">
        <v>139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83</v>
      </c>
      <c r="BK149" s="183">
        <f>ROUND(I149*H149,2)</f>
        <v>0</v>
      </c>
      <c r="BL149" s="16" t="s">
        <v>144</v>
      </c>
      <c r="BM149" s="182" t="s">
        <v>1918</v>
      </c>
    </row>
    <row r="150" s="13" customFormat="1">
      <c r="A150" s="13"/>
      <c r="B150" s="195"/>
      <c r="C150" s="13"/>
      <c r="D150" s="196" t="s">
        <v>196</v>
      </c>
      <c r="E150" s="197" t="s">
        <v>1</v>
      </c>
      <c r="F150" s="198" t="s">
        <v>1914</v>
      </c>
      <c r="G150" s="13"/>
      <c r="H150" s="199">
        <v>52.863</v>
      </c>
      <c r="I150" s="200"/>
      <c r="J150" s="13"/>
      <c r="K150" s="13"/>
      <c r="L150" s="195"/>
      <c r="M150" s="201"/>
      <c r="N150" s="202"/>
      <c r="O150" s="202"/>
      <c r="P150" s="202"/>
      <c r="Q150" s="202"/>
      <c r="R150" s="202"/>
      <c r="S150" s="202"/>
      <c r="T150" s="20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7" t="s">
        <v>196</v>
      </c>
      <c r="AU150" s="197" t="s">
        <v>85</v>
      </c>
      <c r="AV150" s="13" t="s">
        <v>85</v>
      </c>
      <c r="AW150" s="13" t="s">
        <v>32</v>
      </c>
      <c r="AX150" s="13" t="s">
        <v>76</v>
      </c>
      <c r="AY150" s="197" t="s">
        <v>139</v>
      </c>
    </row>
    <row r="151" s="13" customFormat="1">
      <c r="A151" s="13"/>
      <c r="B151" s="195"/>
      <c r="C151" s="13"/>
      <c r="D151" s="196" t="s">
        <v>196</v>
      </c>
      <c r="E151" s="197" t="s">
        <v>1</v>
      </c>
      <c r="F151" s="198" t="s">
        <v>1915</v>
      </c>
      <c r="G151" s="13"/>
      <c r="H151" s="199">
        <v>78.590999999999994</v>
      </c>
      <c r="I151" s="200"/>
      <c r="J151" s="13"/>
      <c r="K151" s="13"/>
      <c r="L151" s="195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7" t="s">
        <v>196</v>
      </c>
      <c r="AU151" s="197" t="s">
        <v>85</v>
      </c>
      <c r="AV151" s="13" t="s">
        <v>85</v>
      </c>
      <c r="AW151" s="13" t="s">
        <v>32</v>
      </c>
      <c r="AX151" s="13" t="s">
        <v>76</v>
      </c>
      <c r="AY151" s="197" t="s">
        <v>139</v>
      </c>
    </row>
    <row r="152" s="2" customFormat="1" ht="16.5" customHeight="1">
      <c r="A152" s="35"/>
      <c r="B152" s="170"/>
      <c r="C152" s="171" t="s">
        <v>164</v>
      </c>
      <c r="D152" s="171" t="s">
        <v>140</v>
      </c>
      <c r="E152" s="172" t="s">
        <v>1919</v>
      </c>
      <c r="F152" s="173" t="s">
        <v>1920</v>
      </c>
      <c r="G152" s="174" t="s">
        <v>234</v>
      </c>
      <c r="H152" s="175">
        <v>62.060000000000002</v>
      </c>
      <c r="I152" s="176"/>
      <c r="J152" s="177">
        <f>ROUND(I152*H152,2)</f>
        <v>0</v>
      </c>
      <c r="K152" s="173" t="s">
        <v>194</v>
      </c>
      <c r="L152" s="36"/>
      <c r="M152" s="178" t="s">
        <v>1</v>
      </c>
      <c r="N152" s="179" t="s">
        <v>41</v>
      </c>
      <c r="O152" s="74"/>
      <c r="P152" s="180">
        <f>O152*H152</f>
        <v>0</v>
      </c>
      <c r="Q152" s="180">
        <v>0.026440000000000002</v>
      </c>
      <c r="R152" s="180">
        <f>Q152*H152</f>
        <v>1.6408664000000002</v>
      </c>
      <c r="S152" s="180">
        <v>0.025999999999999999</v>
      </c>
      <c r="T152" s="181">
        <f>S152*H152</f>
        <v>1.6135599999999999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144</v>
      </c>
      <c r="AT152" s="182" t="s">
        <v>140</v>
      </c>
      <c r="AU152" s="182" t="s">
        <v>85</v>
      </c>
      <c r="AY152" s="16" t="s">
        <v>139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83</v>
      </c>
      <c r="BK152" s="183">
        <f>ROUND(I152*H152,2)</f>
        <v>0</v>
      </c>
      <c r="BL152" s="16" t="s">
        <v>144</v>
      </c>
      <c r="BM152" s="182" t="s">
        <v>1921</v>
      </c>
    </row>
    <row r="153" s="13" customFormat="1">
      <c r="A153" s="13"/>
      <c r="B153" s="195"/>
      <c r="C153" s="13"/>
      <c r="D153" s="196" t="s">
        <v>196</v>
      </c>
      <c r="E153" s="197" t="s">
        <v>1</v>
      </c>
      <c r="F153" s="198" t="s">
        <v>1906</v>
      </c>
      <c r="G153" s="13"/>
      <c r="H153" s="199">
        <v>13.25</v>
      </c>
      <c r="I153" s="200"/>
      <c r="J153" s="13"/>
      <c r="K153" s="13"/>
      <c r="L153" s="195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7" t="s">
        <v>196</v>
      </c>
      <c r="AU153" s="197" t="s">
        <v>85</v>
      </c>
      <c r="AV153" s="13" t="s">
        <v>85</v>
      </c>
      <c r="AW153" s="13" t="s">
        <v>32</v>
      </c>
      <c r="AX153" s="13" t="s">
        <v>76</v>
      </c>
      <c r="AY153" s="197" t="s">
        <v>139</v>
      </c>
    </row>
    <row r="154" s="13" customFormat="1">
      <c r="A154" s="13"/>
      <c r="B154" s="195"/>
      <c r="C154" s="13"/>
      <c r="D154" s="196" t="s">
        <v>196</v>
      </c>
      <c r="E154" s="197" t="s">
        <v>1</v>
      </c>
      <c r="F154" s="198" t="s">
        <v>1907</v>
      </c>
      <c r="G154" s="13"/>
      <c r="H154" s="199">
        <v>48.810000000000002</v>
      </c>
      <c r="I154" s="200"/>
      <c r="J154" s="13"/>
      <c r="K154" s="13"/>
      <c r="L154" s="195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196</v>
      </c>
      <c r="AU154" s="197" t="s">
        <v>85</v>
      </c>
      <c r="AV154" s="13" t="s">
        <v>85</v>
      </c>
      <c r="AW154" s="13" t="s">
        <v>32</v>
      </c>
      <c r="AX154" s="13" t="s">
        <v>76</v>
      </c>
      <c r="AY154" s="197" t="s">
        <v>139</v>
      </c>
    </row>
    <row r="155" s="2" customFormat="1" ht="37.8" customHeight="1">
      <c r="A155" s="35"/>
      <c r="B155" s="170"/>
      <c r="C155" s="171" t="s">
        <v>168</v>
      </c>
      <c r="D155" s="171" t="s">
        <v>140</v>
      </c>
      <c r="E155" s="172" t="s">
        <v>1922</v>
      </c>
      <c r="F155" s="173" t="s">
        <v>1923</v>
      </c>
      <c r="G155" s="174" t="s">
        <v>155</v>
      </c>
      <c r="H155" s="175">
        <v>1</v>
      </c>
      <c r="I155" s="176"/>
      <c r="J155" s="177">
        <f>ROUND(I155*H155,2)</f>
        <v>0</v>
      </c>
      <c r="K155" s="173" t="s">
        <v>194</v>
      </c>
      <c r="L155" s="36"/>
      <c r="M155" s="178" t="s">
        <v>1</v>
      </c>
      <c r="N155" s="179" t="s">
        <v>41</v>
      </c>
      <c r="O155" s="74"/>
      <c r="P155" s="180">
        <f>O155*H155</f>
        <v>0</v>
      </c>
      <c r="Q155" s="180">
        <v>0.053620000000000001</v>
      </c>
      <c r="R155" s="180">
        <f>Q155*H155</f>
        <v>0.053620000000000001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144</v>
      </c>
      <c r="AT155" s="182" t="s">
        <v>140</v>
      </c>
      <c r="AU155" s="182" t="s">
        <v>85</v>
      </c>
      <c r="AY155" s="16" t="s">
        <v>139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83</v>
      </c>
      <c r="BK155" s="183">
        <f>ROUND(I155*H155,2)</f>
        <v>0</v>
      </c>
      <c r="BL155" s="16" t="s">
        <v>144</v>
      </c>
      <c r="BM155" s="182" t="s">
        <v>1924</v>
      </c>
    </row>
    <row r="156" s="2" customFormat="1" ht="24.15" customHeight="1">
      <c r="A156" s="35"/>
      <c r="B156" s="170"/>
      <c r="C156" s="204" t="s">
        <v>231</v>
      </c>
      <c r="D156" s="204" t="s">
        <v>384</v>
      </c>
      <c r="E156" s="205" t="s">
        <v>1925</v>
      </c>
      <c r="F156" s="206" t="s">
        <v>1926</v>
      </c>
      <c r="G156" s="207" t="s">
        <v>155</v>
      </c>
      <c r="H156" s="208">
        <v>1</v>
      </c>
      <c r="I156" s="209"/>
      <c r="J156" s="210">
        <f>ROUND(I156*H156,2)</f>
        <v>0</v>
      </c>
      <c r="K156" s="206" t="s">
        <v>194</v>
      </c>
      <c r="L156" s="211"/>
      <c r="M156" s="212" t="s">
        <v>1</v>
      </c>
      <c r="N156" s="213" t="s">
        <v>41</v>
      </c>
      <c r="O156" s="74"/>
      <c r="P156" s="180">
        <f>O156*H156</f>
        <v>0</v>
      </c>
      <c r="Q156" s="180">
        <v>0.044999999999999998</v>
      </c>
      <c r="R156" s="180">
        <f>Q156*H156</f>
        <v>0.044999999999999998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168</v>
      </c>
      <c r="AT156" s="182" t="s">
        <v>384</v>
      </c>
      <c r="AU156" s="182" t="s">
        <v>85</v>
      </c>
      <c r="AY156" s="16" t="s">
        <v>139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83</v>
      </c>
      <c r="BK156" s="183">
        <f>ROUND(I156*H156,2)</f>
        <v>0</v>
      </c>
      <c r="BL156" s="16" t="s">
        <v>144</v>
      </c>
      <c r="BM156" s="182" t="s">
        <v>1927</v>
      </c>
    </row>
    <row r="157" s="11" customFormat="1" ht="22.8" customHeight="1">
      <c r="A157" s="11"/>
      <c r="B157" s="159"/>
      <c r="C157" s="11"/>
      <c r="D157" s="160" t="s">
        <v>75</v>
      </c>
      <c r="E157" s="193" t="s">
        <v>231</v>
      </c>
      <c r="F157" s="193" t="s">
        <v>1028</v>
      </c>
      <c r="G157" s="11"/>
      <c r="H157" s="11"/>
      <c r="I157" s="162"/>
      <c r="J157" s="194">
        <f>BK157</f>
        <v>0</v>
      </c>
      <c r="K157" s="11"/>
      <c r="L157" s="159"/>
      <c r="M157" s="164"/>
      <c r="N157" s="165"/>
      <c r="O157" s="165"/>
      <c r="P157" s="166">
        <f>SUM(P158:P163)</f>
        <v>0</v>
      </c>
      <c r="Q157" s="165"/>
      <c r="R157" s="166">
        <f>SUM(R158:R163)</f>
        <v>0</v>
      </c>
      <c r="S157" s="165"/>
      <c r="T157" s="167">
        <f>SUM(T158:T163)</f>
        <v>0.92029500000000009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60" t="s">
        <v>83</v>
      </c>
      <c r="AT157" s="168" t="s">
        <v>75</v>
      </c>
      <c r="AU157" s="168" t="s">
        <v>83</v>
      </c>
      <c r="AY157" s="160" t="s">
        <v>139</v>
      </c>
      <c r="BK157" s="169">
        <f>SUM(BK158:BK163)</f>
        <v>0</v>
      </c>
    </row>
    <row r="158" s="2" customFormat="1" ht="21.75" customHeight="1">
      <c r="A158" s="35"/>
      <c r="B158" s="170"/>
      <c r="C158" s="171" t="s">
        <v>88</v>
      </c>
      <c r="D158" s="171" t="s">
        <v>140</v>
      </c>
      <c r="E158" s="172" t="s">
        <v>1928</v>
      </c>
      <c r="F158" s="173" t="s">
        <v>1929</v>
      </c>
      <c r="G158" s="174" t="s">
        <v>234</v>
      </c>
      <c r="H158" s="175">
        <v>7.335</v>
      </c>
      <c r="I158" s="176"/>
      <c r="J158" s="177">
        <f>ROUND(I158*H158,2)</f>
        <v>0</v>
      </c>
      <c r="K158" s="173" t="s">
        <v>194</v>
      </c>
      <c r="L158" s="36"/>
      <c r="M158" s="178" t="s">
        <v>1</v>
      </c>
      <c r="N158" s="179" t="s">
        <v>41</v>
      </c>
      <c r="O158" s="74"/>
      <c r="P158" s="180">
        <f>O158*H158</f>
        <v>0</v>
      </c>
      <c r="Q158" s="180">
        <v>0</v>
      </c>
      <c r="R158" s="180">
        <f>Q158*H158</f>
        <v>0</v>
      </c>
      <c r="S158" s="180">
        <v>0.067000000000000004</v>
      </c>
      <c r="T158" s="181">
        <f>S158*H158</f>
        <v>0.49144500000000002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144</v>
      </c>
      <c r="AT158" s="182" t="s">
        <v>140</v>
      </c>
      <c r="AU158" s="182" t="s">
        <v>85</v>
      </c>
      <c r="AY158" s="16" t="s">
        <v>139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83</v>
      </c>
      <c r="BK158" s="183">
        <f>ROUND(I158*H158,2)</f>
        <v>0</v>
      </c>
      <c r="BL158" s="16" t="s">
        <v>144</v>
      </c>
      <c r="BM158" s="182" t="s">
        <v>1930</v>
      </c>
    </row>
    <row r="159" s="13" customFormat="1">
      <c r="A159" s="13"/>
      <c r="B159" s="195"/>
      <c r="C159" s="13"/>
      <c r="D159" s="196" t="s">
        <v>196</v>
      </c>
      <c r="E159" s="197" t="s">
        <v>1</v>
      </c>
      <c r="F159" s="198" t="s">
        <v>1931</v>
      </c>
      <c r="G159" s="13"/>
      <c r="H159" s="199">
        <v>3.1349999999999998</v>
      </c>
      <c r="I159" s="200"/>
      <c r="J159" s="13"/>
      <c r="K159" s="13"/>
      <c r="L159" s="195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196</v>
      </c>
      <c r="AU159" s="197" t="s">
        <v>85</v>
      </c>
      <c r="AV159" s="13" t="s">
        <v>85</v>
      </c>
      <c r="AW159" s="13" t="s">
        <v>32</v>
      </c>
      <c r="AX159" s="13" t="s">
        <v>76</v>
      </c>
      <c r="AY159" s="197" t="s">
        <v>139</v>
      </c>
    </row>
    <row r="160" s="13" customFormat="1">
      <c r="A160" s="13"/>
      <c r="B160" s="195"/>
      <c r="C160" s="13"/>
      <c r="D160" s="196" t="s">
        <v>196</v>
      </c>
      <c r="E160" s="197" t="s">
        <v>1</v>
      </c>
      <c r="F160" s="198" t="s">
        <v>1932</v>
      </c>
      <c r="G160" s="13"/>
      <c r="H160" s="199">
        <v>4.2000000000000002</v>
      </c>
      <c r="I160" s="200"/>
      <c r="J160" s="13"/>
      <c r="K160" s="13"/>
      <c r="L160" s="195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196</v>
      </c>
      <c r="AU160" s="197" t="s">
        <v>85</v>
      </c>
      <c r="AV160" s="13" t="s">
        <v>85</v>
      </c>
      <c r="AW160" s="13" t="s">
        <v>32</v>
      </c>
      <c r="AX160" s="13" t="s">
        <v>76</v>
      </c>
      <c r="AY160" s="197" t="s">
        <v>139</v>
      </c>
    </row>
    <row r="161" s="2" customFormat="1" ht="24.15" customHeight="1">
      <c r="A161" s="35"/>
      <c r="B161" s="170"/>
      <c r="C161" s="171" t="s">
        <v>247</v>
      </c>
      <c r="D161" s="171" t="s">
        <v>140</v>
      </c>
      <c r="E161" s="172" t="s">
        <v>1933</v>
      </c>
      <c r="F161" s="173" t="s">
        <v>1934</v>
      </c>
      <c r="G161" s="174" t="s">
        <v>234</v>
      </c>
      <c r="H161" s="175">
        <v>1.2749999999999999</v>
      </c>
      <c r="I161" s="176"/>
      <c r="J161" s="177">
        <f>ROUND(I161*H161,2)</f>
        <v>0</v>
      </c>
      <c r="K161" s="173" t="s">
        <v>194</v>
      </c>
      <c r="L161" s="36"/>
      <c r="M161" s="178" t="s">
        <v>1</v>
      </c>
      <c r="N161" s="179" t="s">
        <v>41</v>
      </c>
      <c r="O161" s="74"/>
      <c r="P161" s="180">
        <f>O161*H161</f>
        <v>0</v>
      </c>
      <c r="Q161" s="180">
        <v>0</v>
      </c>
      <c r="R161" s="180">
        <f>Q161*H161</f>
        <v>0</v>
      </c>
      <c r="S161" s="180">
        <v>0.27000000000000002</v>
      </c>
      <c r="T161" s="181">
        <f>S161*H161</f>
        <v>0.34425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144</v>
      </c>
      <c r="AT161" s="182" t="s">
        <v>140</v>
      </c>
      <c r="AU161" s="182" t="s">
        <v>85</v>
      </c>
      <c r="AY161" s="16" t="s">
        <v>139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83</v>
      </c>
      <c r="BK161" s="183">
        <f>ROUND(I161*H161,2)</f>
        <v>0</v>
      </c>
      <c r="BL161" s="16" t="s">
        <v>144</v>
      </c>
      <c r="BM161" s="182" t="s">
        <v>1935</v>
      </c>
    </row>
    <row r="162" s="13" customFormat="1">
      <c r="A162" s="13"/>
      <c r="B162" s="195"/>
      <c r="C162" s="13"/>
      <c r="D162" s="196" t="s">
        <v>196</v>
      </c>
      <c r="E162" s="197" t="s">
        <v>1</v>
      </c>
      <c r="F162" s="198" t="s">
        <v>1936</v>
      </c>
      <c r="G162" s="13"/>
      <c r="H162" s="199">
        <v>1.2749999999999999</v>
      </c>
      <c r="I162" s="200"/>
      <c r="J162" s="13"/>
      <c r="K162" s="13"/>
      <c r="L162" s="195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7" t="s">
        <v>196</v>
      </c>
      <c r="AU162" s="197" t="s">
        <v>85</v>
      </c>
      <c r="AV162" s="13" t="s">
        <v>85</v>
      </c>
      <c r="AW162" s="13" t="s">
        <v>32</v>
      </c>
      <c r="AX162" s="13" t="s">
        <v>83</v>
      </c>
      <c r="AY162" s="197" t="s">
        <v>139</v>
      </c>
    </row>
    <row r="163" s="2" customFormat="1" ht="24.15" customHeight="1">
      <c r="A163" s="35"/>
      <c r="B163" s="170"/>
      <c r="C163" s="171" t="s">
        <v>8</v>
      </c>
      <c r="D163" s="171" t="s">
        <v>140</v>
      </c>
      <c r="E163" s="172" t="s">
        <v>1937</v>
      </c>
      <c r="F163" s="173" t="s">
        <v>1938</v>
      </c>
      <c r="G163" s="174" t="s">
        <v>329</v>
      </c>
      <c r="H163" s="175">
        <v>1.8</v>
      </c>
      <c r="I163" s="176"/>
      <c r="J163" s="177">
        <f>ROUND(I163*H163,2)</f>
        <v>0</v>
      </c>
      <c r="K163" s="173" t="s">
        <v>194</v>
      </c>
      <c r="L163" s="36"/>
      <c r="M163" s="178" t="s">
        <v>1</v>
      </c>
      <c r="N163" s="179" t="s">
        <v>41</v>
      </c>
      <c r="O163" s="74"/>
      <c r="P163" s="180">
        <f>O163*H163</f>
        <v>0</v>
      </c>
      <c r="Q163" s="180">
        <v>0</v>
      </c>
      <c r="R163" s="180">
        <f>Q163*H163</f>
        <v>0</v>
      </c>
      <c r="S163" s="180">
        <v>0.047</v>
      </c>
      <c r="T163" s="181">
        <f>S163*H163</f>
        <v>0.084600000000000009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144</v>
      </c>
      <c r="AT163" s="182" t="s">
        <v>140</v>
      </c>
      <c r="AU163" s="182" t="s">
        <v>85</v>
      </c>
      <c r="AY163" s="16" t="s">
        <v>139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83</v>
      </c>
      <c r="BK163" s="183">
        <f>ROUND(I163*H163,2)</f>
        <v>0</v>
      </c>
      <c r="BL163" s="16" t="s">
        <v>144</v>
      </c>
      <c r="BM163" s="182" t="s">
        <v>1939</v>
      </c>
    </row>
    <row r="164" s="11" customFormat="1" ht="22.8" customHeight="1">
      <c r="A164" s="11"/>
      <c r="B164" s="159"/>
      <c r="C164" s="11"/>
      <c r="D164" s="160" t="s">
        <v>75</v>
      </c>
      <c r="E164" s="193" t="s">
        <v>1111</v>
      </c>
      <c r="F164" s="193" t="s">
        <v>1112</v>
      </c>
      <c r="G164" s="11"/>
      <c r="H164" s="11"/>
      <c r="I164" s="162"/>
      <c r="J164" s="194">
        <f>BK164</f>
        <v>0</v>
      </c>
      <c r="K164" s="11"/>
      <c r="L164" s="159"/>
      <c r="M164" s="164"/>
      <c r="N164" s="165"/>
      <c r="O164" s="165"/>
      <c r="P164" s="166">
        <f>SUM(P165:P169)</f>
        <v>0</v>
      </c>
      <c r="Q164" s="165"/>
      <c r="R164" s="166">
        <f>SUM(R165:R169)</f>
        <v>0</v>
      </c>
      <c r="S164" s="165"/>
      <c r="T164" s="167">
        <f>SUM(T165:T169)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60" t="s">
        <v>83</v>
      </c>
      <c r="AT164" s="168" t="s">
        <v>75</v>
      </c>
      <c r="AU164" s="168" t="s">
        <v>83</v>
      </c>
      <c r="AY164" s="160" t="s">
        <v>139</v>
      </c>
      <c r="BK164" s="169">
        <f>SUM(BK165:BK169)</f>
        <v>0</v>
      </c>
    </row>
    <row r="165" s="2" customFormat="1" ht="24.15" customHeight="1">
      <c r="A165" s="35"/>
      <c r="B165" s="170"/>
      <c r="C165" s="171" t="s">
        <v>256</v>
      </c>
      <c r="D165" s="171" t="s">
        <v>140</v>
      </c>
      <c r="E165" s="172" t="s">
        <v>1113</v>
      </c>
      <c r="F165" s="173" t="s">
        <v>1114</v>
      </c>
      <c r="G165" s="174" t="s">
        <v>219</v>
      </c>
      <c r="H165" s="175">
        <v>3.944</v>
      </c>
      <c r="I165" s="176"/>
      <c r="J165" s="177">
        <f>ROUND(I165*H165,2)</f>
        <v>0</v>
      </c>
      <c r="K165" s="173" t="s">
        <v>194</v>
      </c>
      <c r="L165" s="36"/>
      <c r="M165" s="178" t="s">
        <v>1</v>
      </c>
      <c r="N165" s="179" t="s">
        <v>41</v>
      </c>
      <c r="O165" s="74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2" t="s">
        <v>144</v>
      </c>
      <c r="AT165" s="182" t="s">
        <v>140</v>
      </c>
      <c r="AU165" s="182" t="s">
        <v>85</v>
      </c>
      <c r="AY165" s="16" t="s">
        <v>139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83</v>
      </c>
      <c r="BK165" s="183">
        <f>ROUND(I165*H165,2)</f>
        <v>0</v>
      </c>
      <c r="BL165" s="16" t="s">
        <v>144</v>
      </c>
      <c r="BM165" s="182" t="s">
        <v>1940</v>
      </c>
    </row>
    <row r="166" s="2" customFormat="1" ht="24.15" customHeight="1">
      <c r="A166" s="35"/>
      <c r="B166" s="170"/>
      <c r="C166" s="171" t="s">
        <v>260</v>
      </c>
      <c r="D166" s="171" t="s">
        <v>140</v>
      </c>
      <c r="E166" s="172" t="s">
        <v>1116</v>
      </c>
      <c r="F166" s="173" t="s">
        <v>1117</v>
      </c>
      <c r="G166" s="174" t="s">
        <v>219</v>
      </c>
      <c r="H166" s="175">
        <v>3.944</v>
      </c>
      <c r="I166" s="176"/>
      <c r="J166" s="177">
        <f>ROUND(I166*H166,2)</f>
        <v>0</v>
      </c>
      <c r="K166" s="173" t="s">
        <v>194</v>
      </c>
      <c r="L166" s="36"/>
      <c r="M166" s="178" t="s">
        <v>1</v>
      </c>
      <c r="N166" s="179" t="s">
        <v>41</v>
      </c>
      <c r="O166" s="74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144</v>
      </c>
      <c r="AT166" s="182" t="s">
        <v>140</v>
      </c>
      <c r="AU166" s="182" t="s">
        <v>85</v>
      </c>
      <c r="AY166" s="16" t="s">
        <v>139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83</v>
      </c>
      <c r="BK166" s="183">
        <f>ROUND(I166*H166,2)</f>
        <v>0</v>
      </c>
      <c r="BL166" s="16" t="s">
        <v>144</v>
      </c>
      <c r="BM166" s="182" t="s">
        <v>1941</v>
      </c>
    </row>
    <row r="167" s="2" customFormat="1" ht="24.15" customHeight="1">
      <c r="A167" s="35"/>
      <c r="B167" s="170"/>
      <c r="C167" s="171" t="s">
        <v>265</v>
      </c>
      <c r="D167" s="171" t="s">
        <v>140</v>
      </c>
      <c r="E167" s="172" t="s">
        <v>1119</v>
      </c>
      <c r="F167" s="173" t="s">
        <v>1120</v>
      </c>
      <c r="G167" s="174" t="s">
        <v>219</v>
      </c>
      <c r="H167" s="175">
        <v>35.496000000000002</v>
      </c>
      <c r="I167" s="176"/>
      <c r="J167" s="177">
        <f>ROUND(I167*H167,2)</f>
        <v>0</v>
      </c>
      <c r="K167" s="173" t="s">
        <v>194</v>
      </c>
      <c r="L167" s="36"/>
      <c r="M167" s="178" t="s">
        <v>1</v>
      </c>
      <c r="N167" s="179" t="s">
        <v>41</v>
      </c>
      <c r="O167" s="74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2" t="s">
        <v>144</v>
      </c>
      <c r="AT167" s="182" t="s">
        <v>140</v>
      </c>
      <c r="AU167" s="182" t="s">
        <v>85</v>
      </c>
      <c r="AY167" s="16" t="s">
        <v>139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83</v>
      </c>
      <c r="BK167" s="183">
        <f>ROUND(I167*H167,2)</f>
        <v>0</v>
      </c>
      <c r="BL167" s="16" t="s">
        <v>144</v>
      </c>
      <c r="BM167" s="182" t="s">
        <v>1942</v>
      </c>
    </row>
    <row r="168" s="13" customFormat="1">
      <c r="A168" s="13"/>
      <c r="B168" s="195"/>
      <c r="C168" s="13"/>
      <c r="D168" s="196" t="s">
        <v>196</v>
      </c>
      <c r="E168" s="13"/>
      <c r="F168" s="198" t="s">
        <v>1943</v>
      </c>
      <c r="G168" s="13"/>
      <c r="H168" s="199">
        <v>35.496000000000002</v>
      </c>
      <c r="I168" s="200"/>
      <c r="J168" s="13"/>
      <c r="K168" s="13"/>
      <c r="L168" s="195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196</v>
      </c>
      <c r="AU168" s="197" t="s">
        <v>85</v>
      </c>
      <c r="AV168" s="13" t="s">
        <v>85</v>
      </c>
      <c r="AW168" s="13" t="s">
        <v>3</v>
      </c>
      <c r="AX168" s="13" t="s">
        <v>83</v>
      </c>
      <c r="AY168" s="197" t="s">
        <v>139</v>
      </c>
    </row>
    <row r="169" s="2" customFormat="1" ht="33" customHeight="1">
      <c r="A169" s="35"/>
      <c r="B169" s="170"/>
      <c r="C169" s="171" t="s">
        <v>272</v>
      </c>
      <c r="D169" s="171" t="s">
        <v>140</v>
      </c>
      <c r="E169" s="172" t="s">
        <v>1123</v>
      </c>
      <c r="F169" s="173" t="s">
        <v>1124</v>
      </c>
      <c r="G169" s="174" t="s">
        <v>219</v>
      </c>
      <c r="H169" s="175">
        <v>2.363</v>
      </c>
      <c r="I169" s="176"/>
      <c r="J169" s="177">
        <f>ROUND(I169*H169,2)</f>
        <v>0</v>
      </c>
      <c r="K169" s="173" t="s">
        <v>194</v>
      </c>
      <c r="L169" s="36"/>
      <c r="M169" s="178" t="s">
        <v>1</v>
      </c>
      <c r="N169" s="179" t="s">
        <v>41</v>
      </c>
      <c r="O169" s="74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2" t="s">
        <v>144</v>
      </c>
      <c r="AT169" s="182" t="s">
        <v>140</v>
      </c>
      <c r="AU169" s="182" t="s">
        <v>85</v>
      </c>
      <c r="AY169" s="16" t="s">
        <v>139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83</v>
      </c>
      <c r="BK169" s="183">
        <f>ROUND(I169*H169,2)</f>
        <v>0</v>
      </c>
      <c r="BL169" s="16" t="s">
        <v>144</v>
      </c>
      <c r="BM169" s="182" t="s">
        <v>1944</v>
      </c>
    </row>
    <row r="170" s="11" customFormat="1" ht="22.8" customHeight="1">
      <c r="A170" s="11"/>
      <c r="B170" s="159"/>
      <c r="C170" s="11"/>
      <c r="D170" s="160" t="s">
        <v>75</v>
      </c>
      <c r="E170" s="193" t="s">
        <v>368</v>
      </c>
      <c r="F170" s="193" t="s">
        <v>369</v>
      </c>
      <c r="G170" s="11"/>
      <c r="H170" s="11"/>
      <c r="I170" s="162"/>
      <c r="J170" s="194">
        <f>BK170</f>
        <v>0</v>
      </c>
      <c r="K170" s="11"/>
      <c r="L170" s="159"/>
      <c r="M170" s="164"/>
      <c r="N170" s="165"/>
      <c r="O170" s="165"/>
      <c r="P170" s="166">
        <f>P171</f>
        <v>0</v>
      </c>
      <c r="Q170" s="165"/>
      <c r="R170" s="166">
        <f>R171</f>
        <v>0</v>
      </c>
      <c r="S170" s="165"/>
      <c r="T170" s="167">
        <f>T171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160" t="s">
        <v>83</v>
      </c>
      <c r="AT170" s="168" t="s">
        <v>75</v>
      </c>
      <c r="AU170" s="168" t="s">
        <v>83</v>
      </c>
      <c r="AY170" s="160" t="s">
        <v>139</v>
      </c>
      <c r="BK170" s="169">
        <f>BK171</f>
        <v>0</v>
      </c>
    </row>
    <row r="171" s="2" customFormat="1" ht="24.15" customHeight="1">
      <c r="A171" s="35"/>
      <c r="B171" s="170"/>
      <c r="C171" s="171" t="s">
        <v>279</v>
      </c>
      <c r="D171" s="171" t="s">
        <v>140</v>
      </c>
      <c r="E171" s="172" t="s">
        <v>1129</v>
      </c>
      <c r="F171" s="173" t="s">
        <v>1130</v>
      </c>
      <c r="G171" s="174" t="s">
        <v>219</v>
      </c>
      <c r="H171" s="175">
        <v>2.6859999999999999</v>
      </c>
      <c r="I171" s="176"/>
      <c r="J171" s="177">
        <f>ROUND(I171*H171,2)</f>
        <v>0</v>
      </c>
      <c r="K171" s="173" t="s">
        <v>194</v>
      </c>
      <c r="L171" s="36"/>
      <c r="M171" s="178" t="s">
        <v>1</v>
      </c>
      <c r="N171" s="179" t="s">
        <v>41</v>
      </c>
      <c r="O171" s="74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144</v>
      </c>
      <c r="AT171" s="182" t="s">
        <v>140</v>
      </c>
      <c r="AU171" s="182" t="s">
        <v>85</v>
      </c>
      <c r="AY171" s="16" t="s">
        <v>139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83</v>
      </c>
      <c r="BK171" s="183">
        <f>ROUND(I171*H171,2)</f>
        <v>0</v>
      </c>
      <c r="BL171" s="16" t="s">
        <v>144</v>
      </c>
      <c r="BM171" s="182" t="s">
        <v>1945</v>
      </c>
    </row>
    <row r="172" s="11" customFormat="1" ht="25.92" customHeight="1">
      <c r="A172" s="11"/>
      <c r="B172" s="159"/>
      <c r="C172" s="11"/>
      <c r="D172" s="160" t="s">
        <v>75</v>
      </c>
      <c r="E172" s="161" t="s">
        <v>374</v>
      </c>
      <c r="F172" s="161" t="s">
        <v>375</v>
      </c>
      <c r="G172" s="11"/>
      <c r="H172" s="11"/>
      <c r="I172" s="162"/>
      <c r="J172" s="163">
        <f>BK172</f>
        <v>0</v>
      </c>
      <c r="K172" s="11"/>
      <c r="L172" s="159"/>
      <c r="M172" s="164"/>
      <c r="N172" s="165"/>
      <c r="O172" s="165"/>
      <c r="P172" s="166">
        <f>P173+P196+P200+P221</f>
        <v>0</v>
      </c>
      <c r="Q172" s="165"/>
      <c r="R172" s="166">
        <f>R173+R196+R200+R221</f>
        <v>0.41307713000000001</v>
      </c>
      <c r="S172" s="165"/>
      <c r="T172" s="167">
        <f>T173+T196+T200+T221</f>
        <v>1.40986111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60" t="s">
        <v>85</v>
      </c>
      <c r="AT172" s="168" t="s">
        <v>75</v>
      </c>
      <c r="AU172" s="168" t="s">
        <v>76</v>
      </c>
      <c r="AY172" s="160" t="s">
        <v>139</v>
      </c>
      <c r="BK172" s="169">
        <f>BK173+BK196+BK200+BK221</f>
        <v>0</v>
      </c>
    </row>
    <row r="173" s="11" customFormat="1" ht="22.8" customHeight="1">
      <c r="A173" s="11"/>
      <c r="B173" s="159"/>
      <c r="C173" s="11"/>
      <c r="D173" s="160" t="s">
        <v>75</v>
      </c>
      <c r="E173" s="193" t="s">
        <v>1269</v>
      </c>
      <c r="F173" s="193" t="s">
        <v>1270</v>
      </c>
      <c r="G173" s="11"/>
      <c r="H173" s="11"/>
      <c r="I173" s="162"/>
      <c r="J173" s="194">
        <f>BK173</f>
        <v>0</v>
      </c>
      <c r="K173" s="11"/>
      <c r="L173" s="159"/>
      <c r="M173" s="164"/>
      <c r="N173" s="165"/>
      <c r="O173" s="165"/>
      <c r="P173" s="166">
        <f>SUM(P174:P195)</f>
        <v>0</v>
      </c>
      <c r="Q173" s="165"/>
      <c r="R173" s="166">
        <f>SUM(R174:R195)</f>
        <v>0.035460000000000005</v>
      </c>
      <c r="S173" s="165"/>
      <c r="T173" s="167">
        <f>SUM(T174:T195)</f>
        <v>1.3442015600000001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160" t="s">
        <v>85</v>
      </c>
      <c r="AT173" s="168" t="s">
        <v>75</v>
      </c>
      <c r="AU173" s="168" t="s">
        <v>83</v>
      </c>
      <c r="AY173" s="160" t="s">
        <v>139</v>
      </c>
      <c r="BK173" s="169">
        <f>SUM(BK174:BK195)</f>
        <v>0</v>
      </c>
    </row>
    <row r="174" s="2" customFormat="1" ht="16.5" customHeight="1">
      <c r="A174" s="35"/>
      <c r="B174" s="170"/>
      <c r="C174" s="171" t="s">
        <v>283</v>
      </c>
      <c r="D174" s="171" t="s">
        <v>140</v>
      </c>
      <c r="E174" s="172" t="s">
        <v>1272</v>
      </c>
      <c r="F174" s="173" t="s">
        <v>1273</v>
      </c>
      <c r="G174" s="174" t="s">
        <v>234</v>
      </c>
      <c r="H174" s="175">
        <v>70.822000000000003</v>
      </c>
      <c r="I174" s="176"/>
      <c r="J174" s="177">
        <f>ROUND(I174*H174,2)</f>
        <v>0</v>
      </c>
      <c r="K174" s="173" t="s">
        <v>194</v>
      </c>
      <c r="L174" s="36"/>
      <c r="M174" s="178" t="s">
        <v>1</v>
      </c>
      <c r="N174" s="179" t="s">
        <v>41</v>
      </c>
      <c r="O174" s="74"/>
      <c r="P174" s="180">
        <f>O174*H174</f>
        <v>0</v>
      </c>
      <c r="Q174" s="180">
        <v>0</v>
      </c>
      <c r="R174" s="180">
        <f>Q174*H174</f>
        <v>0</v>
      </c>
      <c r="S174" s="180">
        <v>0.01098</v>
      </c>
      <c r="T174" s="181">
        <f>S174*H174</f>
        <v>0.77762556000000005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2" t="s">
        <v>272</v>
      </c>
      <c r="AT174" s="182" t="s">
        <v>140</v>
      </c>
      <c r="AU174" s="182" t="s">
        <v>85</v>
      </c>
      <c r="AY174" s="16" t="s">
        <v>139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6" t="s">
        <v>83</v>
      </c>
      <c r="BK174" s="183">
        <f>ROUND(I174*H174,2)</f>
        <v>0</v>
      </c>
      <c r="BL174" s="16" t="s">
        <v>272</v>
      </c>
      <c r="BM174" s="182" t="s">
        <v>1946</v>
      </c>
    </row>
    <row r="175" s="13" customFormat="1">
      <c r="A175" s="13"/>
      <c r="B175" s="195"/>
      <c r="C175" s="13"/>
      <c r="D175" s="196" t="s">
        <v>196</v>
      </c>
      <c r="E175" s="197" t="s">
        <v>1</v>
      </c>
      <c r="F175" s="198" t="s">
        <v>1947</v>
      </c>
      <c r="G175" s="13"/>
      <c r="H175" s="199">
        <v>18.291</v>
      </c>
      <c r="I175" s="200"/>
      <c r="J175" s="13"/>
      <c r="K175" s="13"/>
      <c r="L175" s="195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196</v>
      </c>
      <c r="AU175" s="197" t="s">
        <v>85</v>
      </c>
      <c r="AV175" s="13" t="s">
        <v>85</v>
      </c>
      <c r="AW175" s="13" t="s">
        <v>32</v>
      </c>
      <c r="AX175" s="13" t="s">
        <v>76</v>
      </c>
      <c r="AY175" s="197" t="s">
        <v>139</v>
      </c>
    </row>
    <row r="176" s="13" customFormat="1">
      <c r="A176" s="13"/>
      <c r="B176" s="195"/>
      <c r="C176" s="13"/>
      <c r="D176" s="196" t="s">
        <v>196</v>
      </c>
      <c r="E176" s="197" t="s">
        <v>1</v>
      </c>
      <c r="F176" s="198" t="s">
        <v>1948</v>
      </c>
      <c r="G176" s="13"/>
      <c r="H176" s="199">
        <v>12</v>
      </c>
      <c r="I176" s="200"/>
      <c r="J176" s="13"/>
      <c r="K176" s="13"/>
      <c r="L176" s="195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196</v>
      </c>
      <c r="AU176" s="197" t="s">
        <v>85</v>
      </c>
      <c r="AV176" s="13" t="s">
        <v>85</v>
      </c>
      <c r="AW176" s="13" t="s">
        <v>32</v>
      </c>
      <c r="AX176" s="13" t="s">
        <v>76</v>
      </c>
      <c r="AY176" s="197" t="s">
        <v>139</v>
      </c>
    </row>
    <row r="177" s="13" customFormat="1">
      <c r="A177" s="13"/>
      <c r="B177" s="195"/>
      <c r="C177" s="13"/>
      <c r="D177" s="196" t="s">
        <v>196</v>
      </c>
      <c r="E177" s="197" t="s">
        <v>1</v>
      </c>
      <c r="F177" s="198" t="s">
        <v>1949</v>
      </c>
      <c r="G177" s="13"/>
      <c r="H177" s="199">
        <v>8.7360000000000007</v>
      </c>
      <c r="I177" s="200"/>
      <c r="J177" s="13"/>
      <c r="K177" s="13"/>
      <c r="L177" s="195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196</v>
      </c>
      <c r="AU177" s="197" t="s">
        <v>85</v>
      </c>
      <c r="AV177" s="13" t="s">
        <v>85</v>
      </c>
      <c r="AW177" s="13" t="s">
        <v>32</v>
      </c>
      <c r="AX177" s="13" t="s">
        <v>76</v>
      </c>
      <c r="AY177" s="197" t="s">
        <v>139</v>
      </c>
    </row>
    <row r="178" s="13" customFormat="1">
      <c r="A178" s="13"/>
      <c r="B178" s="195"/>
      <c r="C178" s="13"/>
      <c r="D178" s="196" t="s">
        <v>196</v>
      </c>
      <c r="E178" s="197" t="s">
        <v>1</v>
      </c>
      <c r="F178" s="198" t="s">
        <v>1950</v>
      </c>
      <c r="G178" s="13"/>
      <c r="H178" s="199">
        <v>-2.3999999999999999</v>
      </c>
      <c r="I178" s="200"/>
      <c r="J178" s="13"/>
      <c r="K178" s="13"/>
      <c r="L178" s="195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7" t="s">
        <v>196</v>
      </c>
      <c r="AU178" s="197" t="s">
        <v>85</v>
      </c>
      <c r="AV178" s="13" t="s">
        <v>85</v>
      </c>
      <c r="AW178" s="13" t="s">
        <v>32</v>
      </c>
      <c r="AX178" s="13" t="s">
        <v>76</v>
      </c>
      <c r="AY178" s="197" t="s">
        <v>139</v>
      </c>
    </row>
    <row r="179" s="13" customFormat="1">
      <c r="A179" s="13"/>
      <c r="B179" s="195"/>
      <c r="C179" s="13"/>
      <c r="D179" s="196" t="s">
        <v>196</v>
      </c>
      <c r="E179" s="197" t="s">
        <v>1</v>
      </c>
      <c r="F179" s="198" t="s">
        <v>1951</v>
      </c>
      <c r="G179" s="13"/>
      <c r="H179" s="199">
        <v>9.8399999999999999</v>
      </c>
      <c r="I179" s="200"/>
      <c r="J179" s="13"/>
      <c r="K179" s="13"/>
      <c r="L179" s="195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7" t="s">
        <v>196</v>
      </c>
      <c r="AU179" s="197" t="s">
        <v>85</v>
      </c>
      <c r="AV179" s="13" t="s">
        <v>85</v>
      </c>
      <c r="AW179" s="13" t="s">
        <v>32</v>
      </c>
      <c r="AX179" s="13" t="s">
        <v>76</v>
      </c>
      <c r="AY179" s="197" t="s">
        <v>139</v>
      </c>
    </row>
    <row r="180" s="13" customFormat="1">
      <c r="A180" s="13"/>
      <c r="B180" s="195"/>
      <c r="C180" s="13"/>
      <c r="D180" s="196" t="s">
        <v>196</v>
      </c>
      <c r="E180" s="197" t="s">
        <v>1</v>
      </c>
      <c r="F180" s="198" t="s">
        <v>1952</v>
      </c>
      <c r="G180" s="13"/>
      <c r="H180" s="199">
        <v>5.5890000000000004</v>
      </c>
      <c r="I180" s="200"/>
      <c r="J180" s="13"/>
      <c r="K180" s="13"/>
      <c r="L180" s="195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196</v>
      </c>
      <c r="AU180" s="197" t="s">
        <v>85</v>
      </c>
      <c r="AV180" s="13" t="s">
        <v>85</v>
      </c>
      <c r="AW180" s="13" t="s">
        <v>32</v>
      </c>
      <c r="AX180" s="13" t="s">
        <v>76</v>
      </c>
      <c r="AY180" s="197" t="s">
        <v>139</v>
      </c>
    </row>
    <row r="181" s="13" customFormat="1">
      <c r="A181" s="13"/>
      <c r="B181" s="195"/>
      <c r="C181" s="13"/>
      <c r="D181" s="196" t="s">
        <v>196</v>
      </c>
      <c r="E181" s="197" t="s">
        <v>1</v>
      </c>
      <c r="F181" s="198" t="s">
        <v>815</v>
      </c>
      <c r="G181" s="13"/>
      <c r="H181" s="199">
        <v>-1.8</v>
      </c>
      <c r="I181" s="200"/>
      <c r="J181" s="13"/>
      <c r="K181" s="13"/>
      <c r="L181" s="195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7" t="s">
        <v>196</v>
      </c>
      <c r="AU181" s="197" t="s">
        <v>85</v>
      </c>
      <c r="AV181" s="13" t="s">
        <v>85</v>
      </c>
      <c r="AW181" s="13" t="s">
        <v>32</v>
      </c>
      <c r="AX181" s="13" t="s">
        <v>76</v>
      </c>
      <c r="AY181" s="197" t="s">
        <v>139</v>
      </c>
    </row>
    <row r="182" s="13" customFormat="1">
      <c r="A182" s="13"/>
      <c r="B182" s="195"/>
      <c r="C182" s="13"/>
      <c r="D182" s="196" t="s">
        <v>196</v>
      </c>
      <c r="E182" s="197" t="s">
        <v>1</v>
      </c>
      <c r="F182" s="198" t="s">
        <v>1953</v>
      </c>
      <c r="G182" s="13"/>
      <c r="H182" s="199">
        <v>3.472</v>
      </c>
      <c r="I182" s="200"/>
      <c r="J182" s="13"/>
      <c r="K182" s="13"/>
      <c r="L182" s="195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7" t="s">
        <v>196</v>
      </c>
      <c r="AU182" s="197" t="s">
        <v>85</v>
      </c>
      <c r="AV182" s="13" t="s">
        <v>85</v>
      </c>
      <c r="AW182" s="13" t="s">
        <v>32</v>
      </c>
      <c r="AX182" s="13" t="s">
        <v>76</v>
      </c>
      <c r="AY182" s="197" t="s">
        <v>139</v>
      </c>
    </row>
    <row r="183" s="13" customFormat="1">
      <c r="A183" s="13"/>
      <c r="B183" s="195"/>
      <c r="C183" s="13"/>
      <c r="D183" s="196" t="s">
        <v>196</v>
      </c>
      <c r="E183" s="197" t="s">
        <v>1</v>
      </c>
      <c r="F183" s="198" t="s">
        <v>1954</v>
      </c>
      <c r="G183" s="13"/>
      <c r="H183" s="199">
        <v>12.558</v>
      </c>
      <c r="I183" s="200"/>
      <c r="J183" s="13"/>
      <c r="K183" s="13"/>
      <c r="L183" s="195"/>
      <c r="M183" s="201"/>
      <c r="N183" s="202"/>
      <c r="O183" s="202"/>
      <c r="P183" s="202"/>
      <c r="Q183" s="202"/>
      <c r="R183" s="202"/>
      <c r="S183" s="202"/>
      <c r="T183" s="20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7" t="s">
        <v>196</v>
      </c>
      <c r="AU183" s="197" t="s">
        <v>85</v>
      </c>
      <c r="AV183" s="13" t="s">
        <v>85</v>
      </c>
      <c r="AW183" s="13" t="s">
        <v>32</v>
      </c>
      <c r="AX183" s="13" t="s">
        <v>76</v>
      </c>
      <c r="AY183" s="197" t="s">
        <v>139</v>
      </c>
    </row>
    <row r="184" s="13" customFormat="1">
      <c r="A184" s="13"/>
      <c r="B184" s="195"/>
      <c r="C184" s="13"/>
      <c r="D184" s="196" t="s">
        <v>196</v>
      </c>
      <c r="E184" s="197" t="s">
        <v>1</v>
      </c>
      <c r="F184" s="198" t="s">
        <v>815</v>
      </c>
      <c r="G184" s="13"/>
      <c r="H184" s="199">
        <v>-1.8</v>
      </c>
      <c r="I184" s="200"/>
      <c r="J184" s="13"/>
      <c r="K184" s="13"/>
      <c r="L184" s="195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7" t="s">
        <v>196</v>
      </c>
      <c r="AU184" s="197" t="s">
        <v>85</v>
      </c>
      <c r="AV184" s="13" t="s">
        <v>85</v>
      </c>
      <c r="AW184" s="13" t="s">
        <v>32</v>
      </c>
      <c r="AX184" s="13" t="s">
        <v>76</v>
      </c>
      <c r="AY184" s="197" t="s">
        <v>139</v>
      </c>
    </row>
    <row r="185" s="13" customFormat="1">
      <c r="A185" s="13"/>
      <c r="B185" s="195"/>
      <c r="C185" s="13"/>
      <c r="D185" s="196" t="s">
        <v>196</v>
      </c>
      <c r="E185" s="197" t="s">
        <v>1</v>
      </c>
      <c r="F185" s="198" t="s">
        <v>1949</v>
      </c>
      <c r="G185" s="13"/>
      <c r="H185" s="199">
        <v>8.7360000000000007</v>
      </c>
      <c r="I185" s="200"/>
      <c r="J185" s="13"/>
      <c r="K185" s="13"/>
      <c r="L185" s="195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7" t="s">
        <v>196</v>
      </c>
      <c r="AU185" s="197" t="s">
        <v>85</v>
      </c>
      <c r="AV185" s="13" t="s">
        <v>85</v>
      </c>
      <c r="AW185" s="13" t="s">
        <v>32</v>
      </c>
      <c r="AX185" s="13" t="s">
        <v>76</v>
      </c>
      <c r="AY185" s="197" t="s">
        <v>139</v>
      </c>
    </row>
    <row r="186" s="13" customFormat="1">
      <c r="A186" s="13"/>
      <c r="B186" s="195"/>
      <c r="C186" s="13"/>
      <c r="D186" s="196" t="s">
        <v>196</v>
      </c>
      <c r="E186" s="197" t="s">
        <v>1</v>
      </c>
      <c r="F186" s="198" t="s">
        <v>1950</v>
      </c>
      <c r="G186" s="13"/>
      <c r="H186" s="199">
        <v>-2.3999999999999999</v>
      </c>
      <c r="I186" s="200"/>
      <c r="J186" s="13"/>
      <c r="K186" s="13"/>
      <c r="L186" s="195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196</v>
      </c>
      <c r="AU186" s="197" t="s">
        <v>85</v>
      </c>
      <c r="AV186" s="13" t="s">
        <v>85</v>
      </c>
      <c r="AW186" s="13" t="s">
        <v>32</v>
      </c>
      <c r="AX186" s="13" t="s">
        <v>76</v>
      </c>
      <c r="AY186" s="197" t="s">
        <v>139</v>
      </c>
    </row>
    <row r="187" s="2" customFormat="1" ht="24.15" customHeight="1">
      <c r="A187" s="35"/>
      <c r="B187" s="170"/>
      <c r="C187" s="171" t="s">
        <v>288</v>
      </c>
      <c r="D187" s="171" t="s">
        <v>140</v>
      </c>
      <c r="E187" s="172" t="s">
        <v>1277</v>
      </c>
      <c r="F187" s="173" t="s">
        <v>1278</v>
      </c>
      <c r="G187" s="174" t="s">
        <v>234</v>
      </c>
      <c r="H187" s="175">
        <v>70.822000000000003</v>
      </c>
      <c r="I187" s="176"/>
      <c r="J187" s="177">
        <f>ROUND(I187*H187,2)</f>
        <v>0</v>
      </c>
      <c r="K187" s="173" t="s">
        <v>194</v>
      </c>
      <c r="L187" s="36"/>
      <c r="M187" s="178" t="s">
        <v>1</v>
      </c>
      <c r="N187" s="179" t="s">
        <v>41</v>
      </c>
      <c r="O187" s="74"/>
      <c r="P187" s="180">
        <f>O187*H187</f>
        <v>0</v>
      </c>
      <c r="Q187" s="180">
        <v>0</v>
      </c>
      <c r="R187" s="180">
        <f>Q187*H187</f>
        <v>0</v>
      </c>
      <c r="S187" s="180">
        <v>0.0080000000000000002</v>
      </c>
      <c r="T187" s="181">
        <f>S187*H187</f>
        <v>0.56657600000000008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2" t="s">
        <v>272</v>
      </c>
      <c r="AT187" s="182" t="s">
        <v>140</v>
      </c>
      <c r="AU187" s="182" t="s">
        <v>85</v>
      </c>
      <c r="AY187" s="16" t="s">
        <v>139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6" t="s">
        <v>83</v>
      </c>
      <c r="BK187" s="183">
        <f>ROUND(I187*H187,2)</f>
        <v>0</v>
      </c>
      <c r="BL187" s="16" t="s">
        <v>272</v>
      </c>
      <c r="BM187" s="182" t="s">
        <v>1955</v>
      </c>
    </row>
    <row r="188" s="2" customFormat="1" ht="33" customHeight="1">
      <c r="A188" s="35"/>
      <c r="B188" s="170"/>
      <c r="C188" s="171" t="s">
        <v>100</v>
      </c>
      <c r="D188" s="171" t="s">
        <v>140</v>
      </c>
      <c r="E188" s="172" t="s">
        <v>1956</v>
      </c>
      <c r="F188" s="173" t="s">
        <v>1957</v>
      </c>
      <c r="G188" s="174" t="s">
        <v>155</v>
      </c>
      <c r="H188" s="175">
        <v>1</v>
      </c>
      <c r="I188" s="176"/>
      <c r="J188" s="177">
        <f>ROUND(I188*H188,2)</f>
        <v>0</v>
      </c>
      <c r="K188" s="173" t="s">
        <v>194</v>
      </c>
      <c r="L188" s="36"/>
      <c r="M188" s="178" t="s">
        <v>1</v>
      </c>
      <c r="N188" s="179" t="s">
        <v>41</v>
      </c>
      <c r="O188" s="74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2" t="s">
        <v>1623</v>
      </c>
      <c r="AT188" s="182" t="s">
        <v>140</v>
      </c>
      <c r="AU188" s="182" t="s">
        <v>85</v>
      </c>
      <c r="AY188" s="16" t="s">
        <v>139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6" t="s">
        <v>83</v>
      </c>
      <c r="BK188" s="183">
        <f>ROUND(I188*H188,2)</f>
        <v>0</v>
      </c>
      <c r="BL188" s="16" t="s">
        <v>1623</v>
      </c>
      <c r="BM188" s="182" t="s">
        <v>1958</v>
      </c>
    </row>
    <row r="189" s="2" customFormat="1" ht="16.5" customHeight="1">
      <c r="A189" s="35"/>
      <c r="B189" s="170"/>
      <c r="C189" s="204" t="s">
        <v>7</v>
      </c>
      <c r="D189" s="204" t="s">
        <v>384</v>
      </c>
      <c r="E189" s="205" t="s">
        <v>1959</v>
      </c>
      <c r="F189" s="206" t="s">
        <v>1960</v>
      </c>
      <c r="G189" s="207" t="s">
        <v>155</v>
      </c>
      <c r="H189" s="208">
        <v>1</v>
      </c>
      <c r="I189" s="209"/>
      <c r="J189" s="210">
        <f>ROUND(I189*H189,2)</f>
        <v>0</v>
      </c>
      <c r="K189" s="206" t="s">
        <v>1</v>
      </c>
      <c r="L189" s="211"/>
      <c r="M189" s="212" t="s">
        <v>1</v>
      </c>
      <c r="N189" s="213" t="s">
        <v>41</v>
      </c>
      <c r="O189" s="74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2" t="s">
        <v>168</v>
      </c>
      <c r="AT189" s="182" t="s">
        <v>384</v>
      </c>
      <c r="AU189" s="182" t="s">
        <v>85</v>
      </c>
      <c r="AY189" s="16" t="s">
        <v>139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6" t="s">
        <v>83</v>
      </c>
      <c r="BK189" s="183">
        <f>ROUND(I189*H189,2)</f>
        <v>0</v>
      </c>
      <c r="BL189" s="16" t="s">
        <v>144</v>
      </c>
      <c r="BM189" s="182" t="s">
        <v>1961</v>
      </c>
    </row>
    <row r="190" s="2" customFormat="1" ht="24.15" customHeight="1">
      <c r="A190" s="35"/>
      <c r="B190" s="170"/>
      <c r="C190" s="171" t="s">
        <v>304</v>
      </c>
      <c r="D190" s="171" t="s">
        <v>140</v>
      </c>
      <c r="E190" s="172" t="s">
        <v>1962</v>
      </c>
      <c r="F190" s="173" t="s">
        <v>1963</v>
      </c>
      <c r="G190" s="174" t="s">
        <v>155</v>
      </c>
      <c r="H190" s="175">
        <v>1</v>
      </c>
      <c r="I190" s="176"/>
      <c r="J190" s="177">
        <f>ROUND(I190*H190,2)</f>
        <v>0</v>
      </c>
      <c r="K190" s="173" t="s">
        <v>194</v>
      </c>
      <c r="L190" s="36"/>
      <c r="M190" s="178" t="s">
        <v>1</v>
      </c>
      <c r="N190" s="179" t="s">
        <v>41</v>
      </c>
      <c r="O190" s="74"/>
      <c r="P190" s="180">
        <f>O190*H190</f>
        <v>0</v>
      </c>
      <c r="Q190" s="180">
        <v>0.00046000000000000001</v>
      </c>
      <c r="R190" s="180">
        <f>Q190*H190</f>
        <v>0.00046000000000000001</v>
      </c>
      <c r="S190" s="180">
        <v>0</v>
      </c>
      <c r="T190" s="18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2" t="s">
        <v>272</v>
      </c>
      <c r="AT190" s="182" t="s">
        <v>140</v>
      </c>
      <c r="AU190" s="182" t="s">
        <v>85</v>
      </c>
      <c r="AY190" s="16" t="s">
        <v>139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6" t="s">
        <v>83</v>
      </c>
      <c r="BK190" s="183">
        <f>ROUND(I190*H190,2)</f>
        <v>0</v>
      </c>
      <c r="BL190" s="16" t="s">
        <v>272</v>
      </c>
      <c r="BM190" s="182" t="s">
        <v>1964</v>
      </c>
    </row>
    <row r="191" s="2" customFormat="1" ht="37.8" customHeight="1">
      <c r="A191" s="35"/>
      <c r="B191" s="170"/>
      <c r="C191" s="204" t="s">
        <v>309</v>
      </c>
      <c r="D191" s="204" t="s">
        <v>384</v>
      </c>
      <c r="E191" s="205" t="s">
        <v>1965</v>
      </c>
      <c r="F191" s="206" t="s">
        <v>1966</v>
      </c>
      <c r="G191" s="207" t="s">
        <v>155</v>
      </c>
      <c r="H191" s="208">
        <v>1</v>
      </c>
      <c r="I191" s="209"/>
      <c r="J191" s="210">
        <f>ROUND(I191*H191,2)</f>
        <v>0</v>
      </c>
      <c r="K191" s="206" t="s">
        <v>194</v>
      </c>
      <c r="L191" s="211"/>
      <c r="M191" s="212" t="s">
        <v>1</v>
      </c>
      <c r="N191" s="213" t="s">
        <v>41</v>
      </c>
      <c r="O191" s="74"/>
      <c r="P191" s="180">
        <f>O191*H191</f>
        <v>0</v>
      </c>
      <c r="Q191" s="180">
        <v>0.035000000000000003</v>
      </c>
      <c r="R191" s="180">
        <f>Q191*H191</f>
        <v>0.035000000000000003</v>
      </c>
      <c r="S191" s="180">
        <v>0</v>
      </c>
      <c r="T191" s="18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2" t="s">
        <v>359</v>
      </c>
      <c r="AT191" s="182" t="s">
        <v>384</v>
      </c>
      <c r="AU191" s="182" t="s">
        <v>85</v>
      </c>
      <c r="AY191" s="16" t="s">
        <v>139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6" t="s">
        <v>83</v>
      </c>
      <c r="BK191" s="183">
        <f>ROUND(I191*H191,2)</f>
        <v>0</v>
      </c>
      <c r="BL191" s="16" t="s">
        <v>272</v>
      </c>
      <c r="BM191" s="182" t="s">
        <v>1967</v>
      </c>
    </row>
    <row r="192" s="2" customFormat="1" ht="16.5" customHeight="1">
      <c r="A192" s="35"/>
      <c r="B192" s="170"/>
      <c r="C192" s="171" t="s">
        <v>314</v>
      </c>
      <c r="D192" s="171" t="s">
        <v>140</v>
      </c>
      <c r="E192" s="172" t="s">
        <v>1968</v>
      </c>
      <c r="F192" s="173" t="s">
        <v>1969</v>
      </c>
      <c r="G192" s="174" t="s">
        <v>155</v>
      </c>
      <c r="H192" s="175">
        <v>1</v>
      </c>
      <c r="I192" s="176"/>
      <c r="J192" s="177">
        <f>ROUND(I192*H192,2)</f>
        <v>0</v>
      </c>
      <c r="K192" s="173" t="s">
        <v>1</v>
      </c>
      <c r="L192" s="36"/>
      <c r="M192" s="178" t="s">
        <v>1</v>
      </c>
      <c r="N192" s="179" t="s">
        <v>41</v>
      </c>
      <c r="O192" s="74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2" t="s">
        <v>272</v>
      </c>
      <c r="AT192" s="182" t="s">
        <v>140</v>
      </c>
      <c r="AU192" s="182" t="s">
        <v>85</v>
      </c>
      <c r="AY192" s="16" t="s">
        <v>139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6" t="s">
        <v>83</v>
      </c>
      <c r="BK192" s="183">
        <f>ROUND(I192*H192,2)</f>
        <v>0</v>
      </c>
      <c r="BL192" s="16" t="s">
        <v>272</v>
      </c>
      <c r="BM192" s="182" t="s">
        <v>1970</v>
      </c>
    </row>
    <row r="193" s="2" customFormat="1" ht="16.5" customHeight="1">
      <c r="A193" s="35"/>
      <c r="B193" s="170"/>
      <c r="C193" s="171" t="s">
        <v>322</v>
      </c>
      <c r="D193" s="171" t="s">
        <v>140</v>
      </c>
      <c r="E193" s="172" t="s">
        <v>1971</v>
      </c>
      <c r="F193" s="173" t="s">
        <v>1972</v>
      </c>
      <c r="G193" s="174" t="s">
        <v>155</v>
      </c>
      <c r="H193" s="175">
        <v>1</v>
      </c>
      <c r="I193" s="176"/>
      <c r="J193" s="177">
        <f>ROUND(I193*H193,2)</f>
        <v>0</v>
      </c>
      <c r="K193" s="173" t="s">
        <v>1</v>
      </c>
      <c r="L193" s="36"/>
      <c r="M193" s="178" t="s">
        <v>1</v>
      </c>
      <c r="N193" s="179" t="s">
        <v>41</v>
      </c>
      <c r="O193" s="74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2" t="s">
        <v>272</v>
      </c>
      <c r="AT193" s="182" t="s">
        <v>140</v>
      </c>
      <c r="AU193" s="182" t="s">
        <v>85</v>
      </c>
      <c r="AY193" s="16" t="s">
        <v>139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6" t="s">
        <v>83</v>
      </c>
      <c r="BK193" s="183">
        <f>ROUND(I193*H193,2)</f>
        <v>0</v>
      </c>
      <c r="BL193" s="16" t="s">
        <v>272</v>
      </c>
      <c r="BM193" s="182" t="s">
        <v>1973</v>
      </c>
    </row>
    <row r="194" s="2" customFormat="1" ht="16.5" customHeight="1">
      <c r="A194" s="35"/>
      <c r="B194" s="170"/>
      <c r="C194" s="171" t="s">
        <v>326</v>
      </c>
      <c r="D194" s="171" t="s">
        <v>140</v>
      </c>
      <c r="E194" s="172" t="s">
        <v>1974</v>
      </c>
      <c r="F194" s="173" t="s">
        <v>1975</v>
      </c>
      <c r="G194" s="174" t="s">
        <v>155</v>
      </c>
      <c r="H194" s="175">
        <v>1</v>
      </c>
      <c r="I194" s="176"/>
      <c r="J194" s="177">
        <f>ROUND(I194*H194,2)</f>
        <v>0</v>
      </c>
      <c r="K194" s="173" t="s">
        <v>1</v>
      </c>
      <c r="L194" s="36"/>
      <c r="M194" s="178" t="s">
        <v>1</v>
      </c>
      <c r="N194" s="179" t="s">
        <v>41</v>
      </c>
      <c r="O194" s="74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2" t="s">
        <v>272</v>
      </c>
      <c r="AT194" s="182" t="s">
        <v>140</v>
      </c>
      <c r="AU194" s="182" t="s">
        <v>85</v>
      </c>
      <c r="AY194" s="16" t="s">
        <v>139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6" t="s">
        <v>83</v>
      </c>
      <c r="BK194" s="183">
        <f>ROUND(I194*H194,2)</f>
        <v>0</v>
      </c>
      <c r="BL194" s="16" t="s">
        <v>272</v>
      </c>
      <c r="BM194" s="182" t="s">
        <v>1976</v>
      </c>
    </row>
    <row r="195" s="2" customFormat="1" ht="24.15" customHeight="1">
      <c r="A195" s="35"/>
      <c r="B195" s="170"/>
      <c r="C195" s="171" t="s">
        <v>332</v>
      </c>
      <c r="D195" s="171" t="s">
        <v>140</v>
      </c>
      <c r="E195" s="172" t="s">
        <v>1340</v>
      </c>
      <c r="F195" s="173" t="s">
        <v>1341</v>
      </c>
      <c r="G195" s="174" t="s">
        <v>420</v>
      </c>
      <c r="H195" s="214"/>
      <c r="I195" s="176"/>
      <c r="J195" s="177">
        <f>ROUND(I195*H195,2)</f>
        <v>0</v>
      </c>
      <c r="K195" s="173" t="s">
        <v>194</v>
      </c>
      <c r="L195" s="36"/>
      <c r="M195" s="178" t="s">
        <v>1</v>
      </c>
      <c r="N195" s="179" t="s">
        <v>41</v>
      </c>
      <c r="O195" s="74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2" t="s">
        <v>272</v>
      </c>
      <c r="AT195" s="182" t="s">
        <v>140</v>
      </c>
      <c r="AU195" s="182" t="s">
        <v>85</v>
      </c>
      <c r="AY195" s="16" t="s">
        <v>139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6" t="s">
        <v>83</v>
      </c>
      <c r="BK195" s="183">
        <f>ROUND(I195*H195,2)</f>
        <v>0</v>
      </c>
      <c r="BL195" s="16" t="s">
        <v>272</v>
      </c>
      <c r="BM195" s="182" t="s">
        <v>1977</v>
      </c>
    </row>
    <row r="196" s="11" customFormat="1" ht="22.8" customHeight="1">
      <c r="A196" s="11"/>
      <c r="B196" s="159"/>
      <c r="C196" s="11"/>
      <c r="D196" s="160" t="s">
        <v>75</v>
      </c>
      <c r="E196" s="193" t="s">
        <v>456</v>
      </c>
      <c r="F196" s="193" t="s">
        <v>457</v>
      </c>
      <c r="G196" s="11"/>
      <c r="H196" s="11"/>
      <c r="I196" s="162"/>
      <c r="J196" s="194">
        <f>BK196</f>
        <v>0</v>
      </c>
      <c r="K196" s="11"/>
      <c r="L196" s="159"/>
      <c r="M196" s="164"/>
      <c r="N196" s="165"/>
      <c r="O196" s="165"/>
      <c r="P196" s="166">
        <f>SUM(P197:P199)</f>
        <v>0</v>
      </c>
      <c r="Q196" s="165"/>
      <c r="R196" s="166">
        <f>SUM(R197:R199)</f>
        <v>0</v>
      </c>
      <c r="S196" s="165"/>
      <c r="T196" s="167">
        <f>SUM(T197:T199)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60" t="s">
        <v>85</v>
      </c>
      <c r="AT196" s="168" t="s">
        <v>75</v>
      </c>
      <c r="AU196" s="168" t="s">
        <v>83</v>
      </c>
      <c r="AY196" s="160" t="s">
        <v>139</v>
      </c>
      <c r="BK196" s="169">
        <f>SUM(BK197:BK199)</f>
        <v>0</v>
      </c>
    </row>
    <row r="197" s="2" customFormat="1" ht="16.5" customHeight="1">
      <c r="A197" s="35"/>
      <c r="B197" s="170"/>
      <c r="C197" s="171" t="s">
        <v>338</v>
      </c>
      <c r="D197" s="171" t="s">
        <v>140</v>
      </c>
      <c r="E197" s="172" t="s">
        <v>1978</v>
      </c>
      <c r="F197" s="173" t="s">
        <v>1979</v>
      </c>
      <c r="G197" s="174" t="s">
        <v>329</v>
      </c>
      <c r="H197" s="175">
        <v>29.399999999999999</v>
      </c>
      <c r="I197" s="176"/>
      <c r="J197" s="177">
        <f>ROUND(I197*H197,2)</f>
        <v>0</v>
      </c>
      <c r="K197" s="173" t="s">
        <v>1</v>
      </c>
      <c r="L197" s="36"/>
      <c r="M197" s="178" t="s">
        <v>1</v>
      </c>
      <c r="N197" s="179" t="s">
        <v>41</v>
      </c>
      <c r="O197" s="74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2" t="s">
        <v>272</v>
      </c>
      <c r="AT197" s="182" t="s">
        <v>140</v>
      </c>
      <c r="AU197" s="182" t="s">
        <v>85</v>
      </c>
      <c r="AY197" s="16" t="s">
        <v>139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6" t="s">
        <v>83</v>
      </c>
      <c r="BK197" s="183">
        <f>ROUND(I197*H197,2)</f>
        <v>0</v>
      </c>
      <c r="BL197" s="16" t="s">
        <v>272</v>
      </c>
      <c r="BM197" s="182" t="s">
        <v>1980</v>
      </c>
    </row>
    <row r="198" s="2" customFormat="1" ht="24.15" customHeight="1">
      <c r="A198" s="35"/>
      <c r="B198" s="170"/>
      <c r="C198" s="204" t="s">
        <v>343</v>
      </c>
      <c r="D198" s="204" t="s">
        <v>384</v>
      </c>
      <c r="E198" s="205" t="s">
        <v>1981</v>
      </c>
      <c r="F198" s="206" t="s">
        <v>1982</v>
      </c>
      <c r="G198" s="207" t="s">
        <v>234</v>
      </c>
      <c r="H198" s="208">
        <v>29.399999999999999</v>
      </c>
      <c r="I198" s="209"/>
      <c r="J198" s="210">
        <f>ROUND(I198*H198,2)</f>
        <v>0</v>
      </c>
      <c r="K198" s="206" t="s">
        <v>1</v>
      </c>
      <c r="L198" s="211"/>
      <c r="M198" s="212" t="s">
        <v>1</v>
      </c>
      <c r="N198" s="213" t="s">
        <v>41</v>
      </c>
      <c r="O198" s="74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2" t="s">
        <v>359</v>
      </c>
      <c r="AT198" s="182" t="s">
        <v>384</v>
      </c>
      <c r="AU198" s="182" t="s">
        <v>85</v>
      </c>
      <c r="AY198" s="16" t="s">
        <v>139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6" t="s">
        <v>83</v>
      </c>
      <c r="BK198" s="183">
        <f>ROUND(I198*H198,2)</f>
        <v>0</v>
      </c>
      <c r="BL198" s="16" t="s">
        <v>272</v>
      </c>
      <c r="BM198" s="182" t="s">
        <v>1983</v>
      </c>
    </row>
    <row r="199" s="2" customFormat="1" ht="24.15" customHeight="1">
      <c r="A199" s="35"/>
      <c r="B199" s="170"/>
      <c r="C199" s="171" t="s">
        <v>109</v>
      </c>
      <c r="D199" s="171" t="s">
        <v>140</v>
      </c>
      <c r="E199" s="172" t="s">
        <v>1984</v>
      </c>
      <c r="F199" s="173" t="s">
        <v>1985</v>
      </c>
      <c r="G199" s="174" t="s">
        <v>420</v>
      </c>
      <c r="H199" s="214"/>
      <c r="I199" s="176"/>
      <c r="J199" s="177">
        <f>ROUND(I199*H199,2)</f>
        <v>0</v>
      </c>
      <c r="K199" s="173" t="s">
        <v>194</v>
      </c>
      <c r="L199" s="36"/>
      <c r="M199" s="178" t="s">
        <v>1</v>
      </c>
      <c r="N199" s="179" t="s">
        <v>41</v>
      </c>
      <c r="O199" s="74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2" t="s">
        <v>272</v>
      </c>
      <c r="AT199" s="182" t="s">
        <v>140</v>
      </c>
      <c r="AU199" s="182" t="s">
        <v>85</v>
      </c>
      <c r="AY199" s="16" t="s">
        <v>139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6" t="s">
        <v>83</v>
      </c>
      <c r="BK199" s="183">
        <f>ROUND(I199*H199,2)</f>
        <v>0</v>
      </c>
      <c r="BL199" s="16" t="s">
        <v>272</v>
      </c>
      <c r="BM199" s="182" t="s">
        <v>1986</v>
      </c>
    </row>
    <row r="200" s="11" customFormat="1" ht="22.8" customHeight="1">
      <c r="A200" s="11"/>
      <c r="B200" s="159"/>
      <c r="C200" s="11"/>
      <c r="D200" s="160" t="s">
        <v>75</v>
      </c>
      <c r="E200" s="193" t="s">
        <v>1987</v>
      </c>
      <c r="F200" s="193" t="s">
        <v>1988</v>
      </c>
      <c r="G200" s="11"/>
      <c r="H200" s="11"/>
      <c r="I200" s="162"/>
      <c r="J200" s="194">
        <f>BK200</f>
        <v>0</v>
      </c>
      <c r="K200" s="11"/>
      <c r="L200" s="159"/>
      <c r="M200" s="164"/>
      <c r="N200" s="165"/>
      <c r="O200" s="165"/>
      <c r="P200" s="166">
        <f>SUM(P201:P220)</f>
        <v>0</v>
      </c>
      <c r="Q200" s="165"/>
      <c r="R200" s="166">
        <f>SUM(R201:R220)</f>
        <v>0.037411700000000006</v>
      </c>
      <c r="S200" s="165"/>
      <c r="T200" s="167">
        <f>SUM(T201:T220)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160" t="s">
        <v>85</v>
      </c>
      <c r="AT200" s="168" t="s">
        <v>75</v>
      </c>
      <c r="AU200" s="168" t="s">
        <v>83</v>
      </c>
      <c r="AY200" s="160" t="s">
        <v>139</v>
      </c>
      <c r="BK200" s="169">
        <f>SUM(BK201:BK220)</f>
        <v>0</v>
      </c>
    </row>
    <row r="201" s="2" customFormat="1" ht="16.5" customHeight="1">
      <c r="A201" s="35"/>
      <c r="B201" s="170"/>
      <c r="C201" s="171" t="s">
        <v>353</v>
      </c>
      <c r="D201" s="171" t="s">
        <v>140</v>
      </c>
      <c r="E201" s="172" t="s">
        <v>1989</v>
      </c>
      <c r="F201" s="173" t="s">
        <v>1990</v>
      </c>
      <c r="G201" s="174" t="s">
        <v>329</v>
      </c>
      <c r="H201" s="175">
        <v>26.32</v>
      </c>
      <c r="I201" s="176"/>
      <c r="J201" s="177">
        <f>ROUND(I201*H201,2)</f>
        <v>0</v>
      </c>
      <c r="K201" s="173" t="s">
        <v>194</v>
      </c>
      <c r="L201" s="36"/>
      <c r="M201" s="178" t="s">
        <v>1</v>
      </c>
      <c r="N201" s="179" t="s">
        <v>41</v>
      </c>
      <c r="O201" s="74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2" t="s">
        <v>272</v>
      </c>
      <c r="AT201" s="182" t="s">
        <v>140</v>
      </c>
      <c r="AU201" s="182" t="s">
        <v>85</v>
      </c>
      <c r="AY201" s="16" t="s">
        <v>139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6" t="s">
        <v>83</v>
      </c>
      <c r="BK201" s="183">
        <f>ROUND(I201*H201,2)</f>
        <v>0</v>
      </c>
      <c r="BL201" s="16" t="s">
        <v>272</v>
      </c>
      <c r="BM201" s="182" t="s">
        <v>1991</v>
      </c>
    </row>
    <row r="202" s="13" customFormat="1">
      <c r="A202" s="13"/>
      <c r="B202" s="195"/>
      <c r="C202" s="13"/>
      <c r="D202" s="196" t="s">
        <v>196</v>
      </c>
      <c r="E202" s="197" t="s">
        <v>1</v>
      </c>
      <c r="F202" s="198" t="s">
        <v>1992</v>
      </c>
      <c r="G202" s="13"/>
      <c r="H202" s="199">
        <v>29.32</v>
      </c>
      <c r="I202" s="200"/>
      <c r="J202" s="13"/>
      <c r="K202" s="13"/>
      <c r="L202" s="195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196</v>
      </c>
      <c r="AU202" s="197" t="s">
        <v>85</v>
      </c>
      <c r="AV202" s="13" t="s">
        <v>85</v>
      </c>
      <c r="AW202" s="13" t="s">
        <v>32</v>
      </c>
      <c r="AX202" s="13" t="s">
        <v>76</v>
      </c>
      <c r="AY202" s="197" t="s">
        <v>139</v>
      </c>
    </row>
    <row r="203" s="13" customFormat="1">
      <c r="A203" s="13"/>
      <c r="B203" s="195"/>
      <c r="C203" s="13"/>
      <c r="D203" s="196" t="s">
        <v>196</v>
      </c>
      <c r="E203" s="197" t="s">
        <v>1</v>
      </c>
      <c r="F203" s="198" t="s">
        <v>1993</v>
      </c>
      <c r="G203" s="13"/>
      <c r="H203" s="199">
        <v>-3</v>
      </c>
      <c r="I203" s="200"/>
      <c r="J203" s="13"/>
      <c r="K203" s="13"/>
      <c r="L203" s="195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7" t="s">
        <v>196</v>
      </c>
      <c r="AU203" s="197" t="s">
        <v>85</v>
      </c>
      <c r="AV203" s="13" t="s">
        <v>85</v>
      </c>
      <c r="AW203" s="13" t="s">
        <v>32</v>
      </c>
      <c r="AX203" s="13" t="s">
        <v>76</v>
      </c>
      <c r="AY203" s="197" t="s">
        <v>139</v>
      </c>
    </row>
    <row r="204" s="2" customFormat="1" ht="16.5" customHeight="1">
      <c r="A204" s="35"/>
      <c r="B204" s="170"/>
      <c r="C204" s="204" t="s">
        <v>359</v>
      </c>
      <c r="D204" s="204" t="s">
        <v>384</v>
      </c>
      <c r="E204" s="205" t="s">
        <v>1994</v>
      </c>
      <c r="F204" s="206" t="s">
        <v>1995</v>
      </c>
      <c r="G204" s="207" t="s">
        <v>329</v>
      </c>
      <c r="H204" s="208">
        <v>28.425999999999998</v>
      </c>
      <c r="I204" s="209"/>
      <c r="J204" s="210">
        <f>ROUND(I204*H204,2)</f>
        <v>0</v>
      </c>
      <c r="K204" s="206" t="s">
        <v>194</v>
      </c>
      <c r="L204" s="211"/>
      <c r="M204" s="212" t="s">
        <v>1</v>
      </c>
      <c r="N204" s="213" t="s">
        <v>41</v>
      </c>
      <c r="O204" s="74"/>
      <c r="P204" s="180">
        <f>O204*H204</f>
        <v>0</v>
      </c>
      <c r="Q204" s="180">
        <v>0.00020000000000000001</v>
      </c>
      <c r="R204" s="180">
        <f>Q204*H204</f>
        <v>0.0056851999999999996</v>
      </c>
      <c r="S204" s="180">
        <v>0</v>
      </c>
      <c r="T204" s="18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2" t="s">
        <v>359</v>
      </c>
      <c r="AT204" s="182" t="s">
        <v>384</v>
      </c>
      <c r="AU204" s="182" t="s">
        <v>85</v>
      </c>
      <c r="AY204" s="16" t="s">
        <v>139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6" t="s">
        <v>83</v>
      </c>
      <c r="BK204" s="183">
        <f>ROUND(I204*H204,2)</f>
        <v>0</v>
      </c>
      <c r="BL204" s="16" t="s">
        <v>272</v>
      </c>
      <c r="BM204" s="182" t="s">
        <v>1996</v>
      </c>
    </row>
    <row r="205" s="13" customFormat="1">
      <c r="A205" s="13"/>
      <c r="B205" s="195"/>
      <c r="C205" s="13"/>
      <c r="D205" s="196" t="s">
        <v>196</v>
      </c>
      <c r="E205" s="13"/>
      <c r="F205" s="198" t="s">
        <v>1997</v>
      </c>
      <c r="G205" s="13"/>
      <c r="H205" s="199">
        <v>28.425999999999998</v>
      </c>
      <c r="I205" s="200"/>
      <c r="J205" s="13"/>
      <c r="K205" s="13"/>
      <c r="L205" s="195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7" t="s">
        <v>196</v>
      </c>
      <c r="AU205" s="197" t="s">
        <v>85</v>
      </c>
      <c r="AV205" s="13" t="s">
        <v>85</v>
      </c>
      <c r="AW205" s="13" t="s">
        <v>3</v>
      </c>
      <c r="AX205" s="13" t="s">
        <v>83</v>
      </c>
      <c r="AY205" s="197" t="s">
        <v>139</v>
      </c>
    </row>
    <row r="206" s="2" customFormat="1" ht="24.15" customHeight="1">
      <c r="A206" s="35"/>
      <c r="B206" s="170"/>
      <c r="C206" s="171" t="s">
        <v>363</v>
      </c>
      <c r="D206" s="171" t="s">
        <v>140</v>
      </c>
      <c r="E206" s="172" t="s">
        <v>1998</v>
      </c>
      <c r="F206" s="173" t="s">
        <v>1999</v>
      </c>
      <c r="G206" s="174" t="s">
        <v>234</v>
      </c>
      <c r="H206" s="175">
        <v>48.810000000000002</v>
      </c>
      <c r="I206" s="176"/>
      <c r="J206" s="177">
        <f>ROUND(I206*H206,2)</f>
        <v>0</v>
      </c>
      <c r="K206" s="173" t="s">
        <v>194</v>
      </c>
      <c r="L206" s="36"/>
      <c r="M206" s="178" t="s">
        <v>1</v>
      </c>
      <c r="N206" s="179" t="s">
        <v>41</v>
      </c>
      <c r="O206" s="74"/>
      <c r="P206" s="180">
        <f>O206*H206</f>
        <v>0</v>
      </c>
      <c r="Q206" s="180">
        <v>0.00013999999999999999</v>
      </c>
      <c r="R206" s="180">
        <f>Q206*H206</f>
        <v>0.0068333999999999999</v>
      </c>
      <c r="S206" s="180">
        <v>0</v>
      </c>
      <c r="T206" s="18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2" t="s">
        <v>272</v>
      </c>
      <c r="AT206" s="182" t="s">
        <v>140</v>
      </c>
      <c r="AU206" s="182" t="s">
        <v>85</v>
      </c>
      <c r="AY206" s="16" t="s">
        <v>139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6" t="s">
        <v>83</v>
      </c>
      <c r="BK206" s="183">
        <f>ROUND(I206*H206,2)</f>
        <v>0</v>
      </c>
      <c r="BL206" s="16" t="s">
        <v>272</v>
      </c>
      <c r="BM206" s="182" t="s">
        <v>2000</v>
      </c>
    </row>
    <row r="207" s="13" customFormat="1">
      <c r="A207" s="13"/>
      <c r="B207" s="195"/>
      <c r="C207" s="13"/>
      <c r="D207" s="196" t="s">
        <v>196</v>
      </c>
      <c r="E207" s="197" t="s">
        <v>1</v>
      </c>
      <c r="F207" s="198" t="s">
        <v>1907</v>
      </c>
      <c r="G207" s="13"/>
      <c r="H207" s="199">
        <v>48.810000000000002</v>
      </c>
      <c r="I207" s="200"/>
      <c r="J207" s="13"/>
      <c r="K207" s="13"/>
      <c r="L207" s="195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196</v>
      </c>
      <c r="AU207" s="197" t="s">
        <v>85</v>
      </c>
      <c r="AV207" s="13" t="s">
        <v>85</v>
      </c>
      <c r="AW207" s="13" t="s">
        <v>32</v>
      </c>
      <c r="AX207" s="13" t="s">
        <v>83</v>
      </c>
      <c r="AY207" s="197" t="s">
        <v>139</v>
      </c>
    </row>
    <row r="208" s="2" customFormat="1" ht="16.5" customHeight="1">
      <c r="A208" s="35"/>
      <c r="B208" s="170"/>
      <c r="C208" s="171" t="s">
        <v>370</v>
      </c>
      <c r="D208" s="171" t="s">
        <v>140</v>
      </c>
      <c r="E208" s="172" t="s">
        <v>2001</v>
      </c>
      <c r="F208" s="173" t="s">
        <v>2002</v>
      </c>
      <c r="G208" s="174" t="s">
        <v>234</v>
      </c>
      <c r="H208" s="175">
        <v>48.810000000000002</v>
      </c>
      <c r="I208" s="176"/>
      <c r="J208" s="177">
        <f>ROUND(I208*H208,2)</f>
        <v>0</v>
      </c>
      <c r="K208" s="173" t="s">
        <v>194</v>
      </c>
      <c r="L208" s="36"/>
      <c r="M208" s="178" t="s">
        <v>1</v>
      </c>
      <c r="N208" s="179" t="s">
        <v>41</v>
      </c>
      <c r="O208" s="74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2" t="s">
        <v>272</v>
      </c>
      <c r="AT208" s="182" t="s">
        <v>140</v>
      </c>
      <c r="AU208" s="182" t="s">
        <v>85</v>
      </c>
      <c r="AY208" s="16" t="s">
        <v>139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6" t="s">
        <v>83</v>
      </c>
      <c r="BK208" s="183">
        <f>ROUND(I208*H208,2)</f>
        <v>0</v>
      </c>
      <c r="BL208" s="16" t="s">
        <v>272</v>
      </c>
      <c r="BM208" s="182" t="s">
        <v>2003</v>
      </c>
    </row>
    <row r="209" s="13" customFormat="1">
      <c r="A209" s="13"/>
      <c r="B209" s="195"/>
      <c r="C209" s="13"/>
      <c r="D209" s="196" t="s">
        <v>196</v>
      </c>
      <c r="E209" s="197" t="s">
        <v>1</v>
      </c>
      <c r="F209" s="198" t="s">
        <v>1907</v>
      </c>
      <c r="G209" s="13"/>
      <c r="H209" s="199">
        <v>48.810000000000002</v>
      </c>
      <c r="I209" s="200"/>
      <c r="J209" s="13"/>
      <c r="K209" s="13"/>
      <c r="L209" s="195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7" t="s">
        <v>196</v>
      </c>
      <c r="AU209" s="197" t="s">
        <v>85</v>
      </c>
      <c r="AV209" s="13" t="s">
        <v>85</v>
      </c>
      <c r="AW209" s="13" t="s">
        <v>32</v>
      </c>
      <c r="AX209" s="13" t="s">
        <v>83</v>
      </c>
      <c r="AY209" s="197" t="s">
        <v>139</v>
      </c>
    </row>
    <row r="210" s="2" customFormat="1" ht="16.5" customHeight="1">
      <c r="A210" s="35"/>
      <c r="B210" s="170"/>
      <c r="C210" s="171" t="s">
        <v>378</v>
      </c>
      <c r="D210" s="171" t="s">
        <v>140</v>
      </c>
      <c r="E210" s="172" t="s">
        <v>2004</v>
      </c>
      <c r="F210" s="173" t="s">
        <v>2005</v>
      </c>
      <c r="G210" s="174" t="s">
        <v>234</v>
      </c>
      <c r="H210" s="175">
        <v>48.810000000000002</v>
      </c>
      <c r="I210" s="176"/>
      <c r="J210" s="177">
        <f>ROUND(I210*H210,2)</f>
        <v>0</v>
      </c>
      <c r="K210" s="173" t="s">
        <v>194</v>
      </c>
      <c r="L210" s="36"/>
      <c r="M210" s="178" t="s">
        <v>1</v>
      </c>
      <c r="N210" s="179" t="s">
        <v>41</v>
      </c>
      <c r="O210" s="74"/>
      <c r="P210" s="180">
        <f>O210*H210</f>
        <v>0</v>
      </c>
      <c r="Q210" s="180">
        <v>0.00025999999999999998</v>
      </c>
      <c r="R210" s="180">
        <f>Q210*H210</f>
        <v>0.0126906</v>
      </c>
      <c r="S210" s="180">
        <v>0</v>
      </c>
      <c r="T210" s="18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2" t="s">
        <v>272</v>
      </c>
      <c r="AT210" s="182" t="s">
        <v>140</v>
      </c>
      <c r="AU210" s="182" t="s">
        <v>85</v>
      </c>
      <c r="AY210" s="16" t="s">
        <v>139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6" t="s">
        <v>83</v>
      </c>
      <c r="BK210" s="183">
        <f>ROUND(I210*H210,2)</f>
        <v>0</v>
      </c>
      <c r="BL210" s="16" t="s">
        <v>272</v>
      </c>
      <c r="BM210" s="182" t="s">
        <v>2006</v>
      </c>
    </row>
    <row r="211" s="13" customFormat="1">
      <c r="A211" s="13"/>
      <c r="B211" s="195"/>
      <c r="C211" s="13"/>
      <c r="D211" s="196" t="s">
        <v>196</v>
      </c>
      <c r="E211" s="197" t="s">
        <v>1</v>
      </c>
      <c r="F211" s="198" t="s">
        <v>1907</v>
      </c>
      <c r="G211" s="13"/>
      <c r="H211" s="199">
        <v>48.810000000000002</v>
      </c>
      <c r="I211" s="200"/>
      <c r="J211" s="13"/>
      <c r="K211" s="13"/>
      <c r="L211" s="195"/>
      <c r="M211" s="201"/>
      <c r="N211" s="202"/>
      <c r="O211" s="202"/>
      <c r="P211" s="202"/>
      <c r="Q211" s="202"/>
      <c r="R211" s="202"/>
      <c r="S211" s="202"/>
      <c r="T211" s="20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7" t="s">
        <v>196</v>
      </c>
      <c r="AU211" s="197" t="s">
        <v>85</v>
      </c>
      <c r="AV211" s="13" t="s">
        <v>85</v>
      </c>
      <c r="AW211" s="13" t="s">
        <v>32</v>
      </c>
      <c r="AX211" s="13" t="s">
        <v>83</v>
      </c>
      <c r="AY211" s="197" t="s">
        <v>139</v>
      </c>
    </row>
    <row r="212" s="2" customFormat="1" ht="24.15" customHeight="1">
      <c r="A212" s="35"/>
      <c r="B212" s="170"/>
      <c r="C212" s="171" t="s">
        <v>383</v>
      </c>
      <c r="D212" s="171" t="s">
        <v>140</v>
      </c>
      <c r="E212" s="172" t="s">
        <v>2007</v>
      </c>
      <c r="F212" s="173" t="s">
        <v>2008</v>
      </c>
      <c r="G212" s="174" t="s">
        <v>234</v>
      </c>
      <c r="H212" s="175">
        <v>48.810000000000002</v>
      </c>
      <c r="I212" s="176"/>
      <c r="J212" s="177">
        <f>ROUND(I212*H212,2)</f>
        <v>0</v>
      </c>
      <c r="K212" s="173" t="s">
        <v>194</v>
      </c>
      <c r="L212" s="36"/>
      <c r="M212" s="178" t="s">
        <v>1</v>
      </c>
      <c r="N212" s="179" t="s">
        <v>41</v>
      </c>
      <c r="O212" s="74"/>
      <c r="P212" s="180">
        <f>O212*H212</f>
        <v>0</v>
      </c>
      <c r="Q212" s="180">
        <v>0.00020000000000000001</v>
      </c>
      <c r="R212" s="180">
        <f>Q212*H212</f>
        <v>0.0097620000000000016</v>
      </c>
      <c r="S212" s="180">
        <v>0</v>
      </c>
      <c r="T212" s="18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2" t="s">
        <v>272</v>
      </c>
      <c r="AT212" s="182" t="s">
        <v>140</v>
      </c>
      <c r="AU212" s="182" t="s">
        <v>85</v>
      </c>
      <c r="AY212" s="16" t="s">
        <v>139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6" t="s">
        <v>83</v>
      </c>
      <c r="BK212" s="183">
        <f>ROUND(I212*H212,2)</f>
        <v>0</v>
      </c>
      <c r="BL212" s="16" t="s">
        <v>272</v>
      </c>
      <c r="BM212" s="182" t="s">
        <v>2009</v>
      </c>
    </row>
    <row r="213" s="13" customFormat="1">
      <c r="A213" s="13"/>
      <c r="B213" s="195"/>
      <c r="C213" s="13"/>
      <c r="D213" s="196" t="s">
        <v>196</v>
      </c>
      <c r="E213" s="197" t="s">
        <v>1</v>
      </c>
      <c r="F213" s="198" t="s">
        <v>1907</v>
      </c>
      <c r="G213" s="13"/>
      <c r="H213" s="199">
        <v>48.810000000000002</v>
      </c>
      <c r="I213" s="200"/>
      <c r="J213" s="13"/>
      <c r="K213" s="13"/>
      <c r="L213" s="195"/>
      <c r="M213" s="201"/>
      <c r="N213" s="202"/>
      <c r="O213" s="202"/>
      <c r="P213" s="202"/>
      <c r="Q213" s="202"/>
      <c r="R213" s="202"/>
      <c r="S213" s="202"/>
      <c r="T213" s="20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7" t="s">
        <v>196</v>
      </c>
      <c r="AU213" s="197" t="s">
        <v>85</v>
      </c>
      <c r="AV213" s="13" t="s">
        <v>85</v>
      </c>
      <c r="AW213" s="13" t="s">
        <v>32</v>
      </c>
      <c r="AX213" s="13" t="s">
        <v>83</v>
      </c>
      <c r="AY213" s="197" t="s">
        <v>139</v>
      </c>
    </row>
    <row r="214" s="2" customFormat="1" ht="24.15" customHeight="1">
      <c r="A214" s="35"/>
      <c r="B214" s="170"/>
      <c r="C214" s="171" t="s">
        <v>389</v>
      </c>
      <c r="D214" s="171" t="s">
        <v>140</v>
      </c>
      <c r="E214" s="172" t="s">
        <v>2010</v>
      </c>
      <c r="F214" s="173" t="s">
        <v>2011</v>
      </c>
      <c r="G214" s="174" t="s">
        <v>234</v>
      </c>
      <c r="H214" s="175">
        <v>48.810000000000002</v>
      </c>
      <c r="I214" s="176"/>
      <c r="J214" s="177">
        <f>ROUND(I214*H214,2)</f>
        <v>0</v>
      </c>
      <c r="K214" s="173" t="s">
        <v>194</v>
      </c>
      <c r="L214" s="36"/>
      <c r="M214" s="178" t="s">
        <v>1</v>
      </c>
      <c r="N214" s="179" t="s">
        <v>41</v>
      </c>
      <c r="O214" s="74"/>
      <c r="P214" s="180">
        <f>O214*H214</f>
        <v>0</v>
      </c>
      <c r="Q214" s="180">
        <v>1.0000000000000001E-05</v>
      </c>
      <c r="R214" s="180">
        <f>Q214*H214</f>
        <v>0.00048810000000000005</v>
      </c>
      <c r="S214" s="180">
        <v>0</v>
      </c>
      <c r="T214" s="18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2" t="s">
        <v>272</v>
      </c>
      <c r="AT214" s="182" t="s">
        <v>140</v>
      </c>
      <c r="AU214" s="182" t="s">
        <v>85</v>
      </c>
      <c r="AY214" s="16" t="s">
        <v>139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6" t="s">
        <v>83</v>
      </c>
      <c r="BK214" s="183">
        <f>ROUND(I214*H214,2)</f>
        <v>0</v>
      </c>
      <c r="BL214" s="16" t="s">
        <v>272</v>
      </c>
      <c r="BM214" s="182" t="s">
        <v>2012</v>
      </c>
    </row>
    <row r="215" s="13" customFormat="1">
      <c r="A215" s="13"/>
      <c r="B215" s="195"/>
      <c r="C215" s="13"/>
      <c r="D215" s="196" t="s">
        <v>196</v>
      </c>
      <c r="E215" s="197" t="s">
        <v>1</v>
      </c>
      <c r="F215" s="198" t="s">
        <v>1907</v>
      </c>
      <c r="G215" s="13"/>
      <c r="H215" s="199">
        <v>48.810000000000002</v>
      </c>
      <c r="I215" s="200"/>
      <c r="J215" s="13"/>
      <c r="K215" s="13"/>
      <c r="L215" s="195"/>
      <c r="M215" s="201"/>
      <c r="N215" s="202"/>
      <c r="O215" s="202"/>
      <c r="P215" s="202"/>
      <c r="Q215" s="202"/>
      <c r="R215" s="202"/>
      <c r="S215" s="202"/>
      <c r="T215" s="20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7" t="s">
        <v>196</v>
      </c>
      <c r="AU215" s="197" t="s">
        <v>85</v>
      </c>
      <c r="AV215" s="13" t="s">
        <v>85</v>
      </c>
      <c r="AW215" s="13" t="s">
        <v>32</v>
      </c>
      <c r="AX215" s="13" t="s">
        <v>83</v>
      </c>
      <c r="AY215" s="197" t="s">
        <v>139</v>
      </c>
    </row>
    <row r="216" s="2" customFormat="1" ht="16.5" customHeight="1">
      <c r="A216" s="35"/>
      <c r="B216" s="170"/>
      <c r="C216" s="171" t="s">
        <v>394</v>
      </c>
      <c r="D216" s="171" t="s">
        <v>140</v>
      </c>
      <c r="E216" s="172" t="s">
        <v>2013</v>
      </c>
      <c r="F216" s="173" t="s">
        <v>2014</v>
      </c>
      <c r="G216" s="174" t="s">
        <v>234</v>
      </c>
      <c r="H216" s="175">
        <v>48.810000000000002</v>
      </c>
      <c r="I216" s="176"/>
      <c r="J216" s="177">
        <f>ROUND(I216*H216,2)</f>
        <v>0</v>
      </c>
      <c r="K216" s="173" t="s">
        <v>194</v>
      </c>
      <c r="L216" s="36"/>
      <c r="M216" s="178" t="s">
        <v>1</v>
      </c>
      <c r="N216" s="179" t="s">
        <v>41</v>
      </c>
      <c r="O216" s="74"/>
      <c r="P216" s="180">
        <f>O216*H216</f>
        <v>0</v>
      </c>
      <c r="Q216" s="180">
        <v>4.0000000000000003E-05</v>
      </c>
      <c r="R216" s="180">
        <f>Q216*H216</f>
        <v>0.0019524000000000002</v>
      </c>
      <c r="S216" s="180">
        <v>0</v>
      </c>
      <c r="T216" s="18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2" t="s">
        <v>272</v>
      </c>
      <c r="AT216" s="182" t="s">
        <v>140</v>
      </c>
      <c r="AU216" s="182" t="s">
        <v>85</v>
      </c>
      <c r="AY216" s="16" t="s">
        <v>139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6" t="s">
        <v>83</v>
      </c>
      <c r="BK216" s="183">
        <f>ROUND(I216*H216,2)</f>
        <v>0</v>
      </c>
      <c r="BL216" s="16" t="s">
        <v>272</v>
      </c>
      <c r="BM216" s="182" t="s">
        <v>2015</v>
      </c>
    </row>
    <row r="217" s="13" customFormat="1">
      <c r="A217" s="13"/>
      <c r="B217" s="195"/>
      <c r="C217" s="13"/>
      <c r="D217" s="196" t="s">
        <v>196</v>
      </c>
      <c r="E217" s="197" t="s">
        <v>1</v>
      </c>
      <c r="F217" s="198" t="s">
        <v>1907</v>
      </c>
      <c r="G217" s="13"/>
      <c r="H217" s="199">
        <v>48.810000000000002</v>
      </c>
      <c r="I217" s="200"/>
      <c r="J217" s="13"/>
      <c r="K217" s="13"/>
      <c r="L217" s="195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7" t="s">
        <v>196</v>
      </c>
      <c r="AU217" s="197" t="s">
        <v>85</v>
      </c>
      <c r="AV217" s="13" t="s">
        <v>85</v>
      </c>
      <c r="AW217" s="13" t="s">
        <v>32</v>
      </c>
      <c r="AX217" s="13" t="s">
        <v>83</v>
      </c>
      <c r="AY217" s="197" t="s">
        <v>139</v>
      </c>
    </row>
    <row r="218" s="2" customFormat="1" ht="16.5" customHeight="1">
      <c r="A218" s="35"/>
      <c r="B218" s="170"/>
      <c r="C218" s="171" t="s">
        <v>397</v>
      </c>
      <c r="D218" s="171" t="s">
        <v>140</v>
      </c>
      <c r="E218" s="172" t="s">
        <v>2016</v>
      </c>
      <c r="F218" s="173" t="s">
        <v>2017</v>
      </c>
      <c r="G218" s="174" t="s">
        <v>329</v>
      </c>
      <c r="H218" s="175">
        <v>11.43</v>
      </c>
      <c r="I218" s="176"/>
      <c r="J218" s="177">
        <f>ROUND(I218*H218,2)</f>
        <v>0</v>
      </c>
      <c r="K218" s="173" t="s">
        <v>1</v>
      </c>
      <c r="L218" s="36"/>
      <c r="M218" s="178" t="s">
        <v>1</v>
      </c>
      <c r="N218" s="179" t="s">
        <v>41</v>
      </c>
      <c r="O218" s="74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2" t="s">
        <v>272</v>
      </c>
      <c r="AT218" s="182" t="s">
        <v>140</v>
      </c>
      <c r="AU218" s="182" t="s">
        <v>85</v>
      </c>
      <c r="AY218" s="16" t="s">
        <v>139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6" t="s">
        <v>83</v>
      </c>
      <c r="BK218" s="183">
        <f>ROUND(I218*H218,2)</f>
        <v>0</v>
      </c>
      <c r="BL218" s="16" t="s">
        <v>272</v>
      </c>
      <c r="BM218" s="182" t="s">
        <v>2018</v>
      </c>
    </row>
    <row r="219" s="13" customFormat="1">
      <c r="A219" s="13"/>
      <c r="B219" s="195"/>
      <c r="C219" s="13"/>
      <c r="D219" s="196" t="s">
        <v>196</v>
      </c>
      <c r="E219" s="197" t="s">
        <v>1</v>
      </c>
      <c r="F219" s="198" t="s">
        <v>2019</v>
      </c>
      <c r="G219" s="13"/>
      <c r="H219" s="199">
        <v>11.43</v>
      </c>
      <c r="I219" s="200"/>
      <c r="J219" s="13"/>
      <c r="K219" s="13"/>
      <c r="L219" s="195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7" t="s">
        <v>196</v>
      </c>
      <c r="AU219" s="197" t="s">
        <v>85</v>
      </c>
      <c r="AV219" s="13" t="s">
        <v>85</v>
      </c>
      <c r="AW219" s="13" t="s">
        <v>32</v>
      </c>
      <c r="AX219" s="13" t="s">
        <v>83</v>
      </c>
      <c r="AY219" s="197" t="s">
        <v>139</v>
      </c>
    </row>
    <row r="220" s="2" customFormat="1" ht="24.15" customHeight="1">
      <c r="A220" s="35"/>
      <c r="B220" s="170"/>
      <c r="C220" s="171" t="s">
        <v>112</v>
      </c>
      <c r="D220" s="171" t="s">
        <v>140</v>
      </c>
      <c r="E220" s="172" t="s">
        <v>2020</v>
      </c>
      <c r="F220" s="173" t="s">
        <v>2021</v>
      </c>
      <c r="G220" s="174" t="s">
        <v>420</v>
      </c>
      <c r="H220" s="214"/>
      <c r="I220" s="176"/>
      <c r="J220" s="177">
        <f>ROUND(I220*H220,2)</f>
        <v>0</v>
      </c>
      <c r="K220" s="173" t="s">
        <v>194</v>
      </c>
      <c r="L220" s="36"/>
      <c r="M220" s="178" t="s">
        <v>1</v>
      </c>
      <c r="N220" s="179" t="s">
        <v>41</v>
      </c>
      <c r="O220" s="74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2" t="s">
        <v>272</v>
      </c>
      <c r="AT220" s="182" t="s">
        <v>140</v>
      </c>
      <c r="AU220" s="182" t="s">
        <v>85</v>
      </c>
      <c r="AY220" s="16" t="s">
        <v>139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6" t="s">
        <v>83</v>
      </c>
      <c r="BK220" s="183">
        <f>ROUND(I220*H220,2)</f>
        <v>0</v>
      </c>
      <c r="BL220" s="16" t="s">
        <v>272</v>
      </c>
      <c r="BM220" s="182" t="s">
        <v>2022</v>
      </c>
    </row>
    <row r="221" s="11" customFormat="1" ht="22.8" customHeight="1">
      <c r="A221" s="11"/>
      <c r="B221" s="159"/>
      <c r="C221" s="11"/>
      <c r="D221" s="160" t="s">
        <v>75</v>
      </c>
      <c r="E221" s="193" t="s">
        <v>1508</v>
      </c>
      <c r="F221" s="193" t="s">
        <v>1509</v>
      </c>
      <c r="G221" s="11"/>
      <c r="H221" s="11"/>
      <c r="I221" s="162"/>
      <c r="J221" s="194">
        <f>BK221</f>
        <v>0</v>
      </c>
      <c r="K221" s="11"/>
      <c r="L221" s="159"/>
      <c r="M221" s="164"/>
      <c r="N221" s="165"/>
      <c r="O221" s="165"/>
      <c r="P221" s="166">
        <f>SUM(P222:P235)</f>
        <v>0</v>
      </c>
      <c r="Q221" s="165"/>
      <c r="R221" s="166">
        <f>SUM(R222:R235)</f>
        <v>0.34020543000000003</v>
      </c>
      <c r="S221" s="165"/>
      <c r="T221" s="167">
        <f>SUM(T222:T235)</f>
        <v>0.065659549999999997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160" t="s">
        <v>85</v>
      </c>
      <c r="AT221" s="168" t="s">
        <v>75</v>
      </c>
      <c r="AU221" s="168" t="s">
        <v>83</v>
      </c>
      <c r="AY221" s="160" t="s">
        <v>139</v>
      </c>
      <c r="BK221" s="169">
        <f>SUM(BK222:BK235)</f>
        <v>0</v>
      </c>
    </row>
    <row r="222" s="2" customFormat="1" ht="16.5" customHeight="1">
      <c r="A222" s="35"/>
      <c r="B222" s="170"/>
      <c r="C222" s="171" t="s">
        <v>405</v>
      </c>
      <c r="D222" s="171" t="s">
        <v>140</v>
      </c>
      <c r="E222" s="172" t="s">
        <v>2023</v>
      </c>
      <c r="F222" s="173" t="s">
        <v>2024</v>
      </c>
      <c r="G222" s="174" t="s">
        <v>234</v>
      </c>
      <c r="H222" s="175">
        <v>211.80500000000001</v>
      </c>
      <c r="I222" s="176"/>
      <c r="J222" s="177">
        <f>ROUND(I222*H222,2)</f>
        <v>0</v>
      </c>
      <c r="K222" s="173" t="s">
        <v>194</v>
      </c>
      <c r="L222" s="36"/>
      <c r="M222" s="178" t="s">
        <v>1</v>
      </c>
      <c r="N222" s="179" t="s">
        <v>41</v>
      </c>
      <c r="O222" s="74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2" t="s">
        <v>272</v>
      </c>
      <c r="AT222" s="182" t="s">
        <v>140</v>
      </c>
      <c r="AU222" s="182" t="s">
        <v>85</v>
      </c>
      <c r="AY222" s="16" t="s">
        <v>139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6" t="s">
        <v>83</v>
      </c>
      <c r="BK222" s="183">
        <f>ROUND(I222*H222,2)</f>
        <v>0</v>
      </c>
      <c r="BL222" s="16" t="s">
        <v>272</v>
      </c>
      <c r="BM222" s="182" t="s">
        <v>2025</v>
      </c>
    </row>
    <row r="223" s="2" customFormat="1" ht="16.5" customHeight="1">
      <c r="A223" s="35"/>
      <c r="B223" s="170"/>
      <c r="C223" s="171" t="s">
        <v>409</v>
      </c>
      <c r="D223" s="171" t="s">
        <v>140</v>
      </c>
      <c r="E223" s="172" t="s">
        <v>1511</v>
      </c>
      <c r="F223" s="173" t="s">
        <v>1512</v>
      </c>
      <c r="G223" s="174" t="s">
        <v>234</v>
      </c>
      <c r="H223" s="175">
        <v>211.80500000000001</v>
      </c>
      <c r="I223" s="176"/>
      <c r="J223" s="177">
        <f>ROUND(I223*H223,2)</f>
        <v>0</v>
      </c>
      <c r="K223" s="173" t="s">
        <v>194</v>
      </c>
      <c r="L223" s="36"/>
      <c r="M223" s="178" t="s">
        <v>1</v>
      </c>
      <c r="N223" s="179" t="s">
        <v>41</v>
      </c>
      <c r="O223" s="74"/>
      <c r="P223" s="180">
        <f>O223*H223</f>
        <v>0</v>
      </c>
      <c r="Q223" s="180">
        <v>0.001</v>
      </c>
      <c r="R223" s="180">
        <f>Q223*H223</f>
        <v>0.21180500000000002</v>
      </c>
      <c r="S223" s="180">
        <v>0.00031</v>
      </c>
      <c r="T223" s="181">
        <f>S223*H223</f>
        <v>0.065659549999999997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2" t="s">
        <v>272</v>
      </c>
      <c r="AT223" s="182" t="s">
        <v>140</v>
      </c>
      <c r="AU223" s="182" t="s">
        <v>85</v>
      </c>
      <c r="AY223" s="16" t="s">
        <v>139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6" t="s">
        <v>83</v>
      </c>
      <c r="BK223" s="183">
        <f>ROUND(I223*H223,2)</f>
        <v>0</v>
      </c>
      <c r="BL223" s="16" t="s">
        <v>272</v>
      </c>
      <c r="BM223" s="182" t="s">
        <v>2026</v>
      </c>
    </row>
    <row r="224" s="13" customFormat="1">
      <c r="A224" s="13"/>
      <c r="B224" s="195"/>
      <c r="C224" s="13"/>
      <c r="D224" s="196" t="s">
        <v>196</v>
      </c>
      <c r="E224" s="197" t="s">
        <v>1</v>
      </c>
      <c r="F224" s="198" t="s">
        <v>1906</v>
      </c>
      <c r="G224" s="13"/>
      <c r="H224" s="199">
        <v>13.25</v>
      </c>
      <c r="I224" s="200"/>
      <c r="J224" s="13"/>
      <c r="K224" s="13"/>
      <c r="L224" s="195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196</v>
      </c>
      <c r="AU224" s="197" t="s">
        <v>85</v>
      </c>
      <c r="AV224" s="13" t="s">
        <v>85</v>
      </c>
      <c r="AW224" s="13" t="s">
        <v>32</v>
      </c>
      <c r="AX224" s="13" t="s">
        <v>76</v>
      </c>
      <c r="AY224" s="197" t="s">
        <v>139</v>
      </c>
    </row>
    <row r="225" s="13" customFormat="1">
      <c r="A225" s="13"/>
      <c r="B225" s="195"/>
      <c r="C225" s="13"/>
      <c r="D225" s="196" t="s">
        <v>196</v>
      </c>
      <c r="E225" s="197" t="s">
        <v>1</v>
      </c>
      <c r="F225" s="198" t="s">
        <v>2027</v>
      </c>
      <c r="G225" s="13"/>
      <c r="H225" s="199">
        <v>52.863</v>
      </c>
      <c r="I225" s="200"/>
      <c r="J225" s="13"/>
      <c r="K225" s="13"/>
      <c r="L225" s="195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7" t="s">
        <v>196</v>
      </c>
      <c r="AU225" s="197" t="s">
        <v>85</v>
      </c>
      <c r="AV225" s="13" t="s">
        <v>85</v>
      </c>
      <c r="AW225" s="13" t="s">
        <v>32</v>
      </c>
      <c r="AX225" s="13" t="s">
        <v>76</v>
      </c>
      <c r="AY225" s="197" t="s">
        <v>139</v>
      </c>
    </row>
    <row r="226" s="13" customFormat="1">
      <c r="A226" s="13"/>
      <c r="B226" s="195"/>
      <c r="C226" s="13"/>
      <c r="D226" s="196" t="s">
        <v>196</v>
      </c>
      <c r="E226" s="197" t="s">
        <v>1</v>
      </c>
      <c r="F226" s="198" t="s">
        <v>1907</v>
      </c>
      <c r="G226" s="13"/>
      <c r="H226" s="199">
        <v>48.810000000000002</v>
      </c>
      <c r="I226" s="200"/>
      <c r="J226" s="13"/>
      <c r="K226" s="13"/>
      <c r="L226" s="195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196</v>
      </c>
      <c r="AU226" s="197" t="s">
        <v>85</v>
      </c>
      <c r="AV226" s="13" t="s">
        <v>85</v>
      </c>
      <c r="AW226" s="13" t="s">
        <v>32</v>
      </c>
      <c r="AX226" s="13" t="s">
        <v>76</v>
      </c>
      <c r="AY226" s="197" t="s">
        <v>139</v>
      </c>
    </row>
    <row r="227" s="13" customFormat="1">
      <c r="A227" s="13"/>
      <c r="B227" s="195"/>
      <c r="C227" s="13"/>
      <c r="D227" s="196" t="s">
        <v>196</v>
      </c>
      <c r="E227" s="197" t="s">
        <v>1</v>
      </c>
      <c r="F227" s="198" t="s">
        <v>2028</v>
      </c>
      <c r="G227" s="13"/>
      <c r="H227" s="199">
        <v>96.882000000000005</v>
      </c>
      <c r="I227" s="200"/>
      <c r="J227" s="13"/>
      <c r="K227" s="13"/>
      <c r="L227" s="195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196</v>
      </c>
      <c r="AU227" s="197" t="s">
        <v>85</v>
      </c>
      <c r="AV227" s="13" t="s">
        <v>85</v>
      </c>
      <c r="AW227" s="13" t="s">
        <v>32</v>
      </c>
      <c r="AX227" s="13" t="s">
        <v>76</v>
      </c>
      <c r="AY227" s="197" t="s">
        <v>139</v>
      </c>
    </row>
    <row r="228" s="2" customFormat="1" ht="24.15" customHeight="1">
      <c r="A228" s="35"/>
      <c r="B228" s="170"/>
      <c r="C228" s="171" t="s">
        <v>412</v>
      </c>
      <c r="D228" s="171" t="s">
        <v>140</v>
      </c>
      <c r="E228" s="172" t="s">
        <v>1521</v>
      </c>
      <c r="F228" s="173" t="s">
        <v>1522</v>
      </c>
      <c r="G228" s="174" t="s">
        <v>234</v>
      </c>
      <c r="H228" s="175">
        <v>211.80500000000001</v>
      </c>
      <c r="I228" s="176"/>
      <c r="J228" s="177">
        <f>ROUND(I228*H228,2)</f>
        <v>0</v>
      </c>
      <c r="K228" s="173" t="s">
        <v>194</v>
      </c>
      <c r="L228" s="36"/>
      <c r="M228" s="178" t="s">
        <v>1</v>
      </c>
      <c r="N228" s="179" t="s">
        <v>41</v>
      </c>
      <c r="O228" s="74"/>
      <c r="P228" s="180">
        <f>O228*H228</f>
        <v>0</v>
      </c>
      <c r="Q228" s="180">
        <v>0.00021000000000000001</v>
      </c>
      <c r="R228" s="180">
        <f>Q228*H228</f>
        <v>0.044479050000000006</v>
      </c>
      <c r="S228" s="180">
        <v>0</v>
      </c>
      <c r="T228" s="18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2" t="s">
        <v>272</v>
      </c>
      <c r="AT228" s="182" t="s">
        <v>140</v>
      </c>
      <c r="AU228" s="182" t="s">
        <v>85</v>
      </c>
      <c r="AY228" s="16" t="s">
        <v>139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6" t="s">
        <v>83</v>
      </c>
      <c r="BK228" s="183">
        <f>ROUND(I228*H228,2)</f>
        <v>0</v>
      </c>
      <c r="BL228" s="16" t="s">
        <v>272</v>
      </c>
      <c r="BM228" s="182" t="s">
        <v>2029</v>
      </c>
    </row>
    <row r="229" s="2" customFormat="1" ht="24.15" customHeight="1">
      <c r="A229" s="35"/>
      <c r="B229" s="170"/>
      <c r="C229" s="171" t="s">
        <v>417</v>
      </c>
      <c r="D229" s="171" t="s">
        <v>140</v>
      </c>
      <c r="E229" s="172" t="s">
        <v>1539</v>
      </c>
      <c r="F229" s="173" t="s">
        <v>1540</v>
      </c>
      <c r="G229" s="174" t="s">
        <v>234</v>
      </c>
      <c r="H229" s="175">
        <v>193.51400000000001</v>
      </c>
      <c r="I229" s="176"/>
      <c r="J229" s="177">
        <f>ROUND(I229*H229,2)</f>
        <v>0</v>
      </c>
      <c r="K229" s="173" t="s">
        <v>194</v>
      </c>
      <c r="L229" s="36"/>
      <c r="M229" s="178" t="s">
        <v>1</v>
      </c>
      <c r="N229" s="179" t="s">
        <v>41</v>
      </c>
      <c r="O229" s="74"/>
      <c r="P229" s="180">
        <f>O229*H229</f>
        <v>0</v>
      </c>
      <c r="Q229" s="180">
        <v>0.00029</v>
      </c>
      <c r="R229" s="180">
        <f>Q229*H229</f>
        <v>0.056119060000000005</v>
      </c>
      <c r="S229" s="180">
        <v>0</v>
      </c>
      <c r="T229" s="18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2" t="s">
        <v>272</v>
      </c>
      <c r="AT229" s="182" t="s">
        <v>140</v>
      </c>
      <c r="AU229" s="182" t="s">
        <v>85</v>
      </c>
      <c r="AY229" s="16" t="s">
        <v>139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6" t="s">
        <v>83</v>
      </c>
      <c r="BK229" s="183">
        <f>ROUND(I229*H229,2)</f>
        <v>0</v>
      </c>
      <c r="BL229" s="16" t="s">
        <v>272</v>
      </c>
      <c r="BM229" s="182" t="s">
        <v>2030</v>
      </c>
    </row>
    <row r="230" s="13" customFormat="1">
      <c r="A230" s="13"/>
      <c r="B230" s="195"/>
      <c r="C230" s="13"/>
      <c r="D230" s="196" t="s">
        <v>196</v>
      </c>
      <c r="E230" s="197" t="s">
        <v>1</v>
      </c>
      <c r="F230" s="198" t="s">
        <v>1906</v>
      </c>
      <c r="G230" s="13"/>
      <c r="H230" s="199">
        <v>13.25</v>
      </c>
      <c r="I230" s="200"/>
      <c r="J230" s="13"/>
      <c r="K230" s="13"/>
      <c r="L230" s="195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7" t="s">
        <v>196</v>
      </c>
      <c r="AU230" s="197" t="s">
        <v>85</v>
      </c>
      <c r="AV230" s="13" t="s">
        <v>85</v>
      </c>
      <c r="AW230" s="13" t="s">
        <v>32</v>
      </c>
      <c r="AX230" s="13" t="s">
        <v>76</v>
      </c>
      <c r="AY230" s="197" t="s">
        <v>139</v>
      </c>
    </row>
    <row r="231" s="13" customFormat="1">
      <c r="A231" s="13"/>
      <c r="B231" s="195"/>
      <c r="C231" s="13"/>
      <c r="D231" s="196" t="s">
        <v>196</v>
      </c>
      <c r="E231" s="197" t="s">
        <v>1</v>
      </c>
      <c r="F231" s="198" t="s">
        <v>2027</v>
      </c>
      <c r="G231" s="13"/>
      <c r="H231" s="199">
        <v>52.863</v>
      </c>
      <c r="I231" s="200"/>
      <c r="J231" s="13"/>
      <c r="K231" s="13"/>
      <c r="L231" s="195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7" t="s">
        <v>196</v>
      </c>
      <c r="AU231" s="197" t="s">
        <v>85</v>
      </c>
      <c r="AV231" s="13" t="s">
        <v>85</v>
      </c>
      <c r="AW231" s="13" t="s">
        <v>32</v>
      </c>
      <c r="AX231" s="13" t="s">
        <v>76</v>
      </c>
      <c r="AY231" s="197" t="s">
        <v>139</v>
      </c>
    </row>
    <row r="232" s="13" customFormat="1">
      <c r="A232" s="13"/>
      <c r="B232" s="195"/>
      <c r="C232" s="13"/>
      <c r="D232" s="196" t="s">
        <v>196</v>
      </c>
      <c r="E232" s="197" t="s">
        <v>1</v>
      </c>
      <c r="F232" s="198" t="s">
        <v>1907</v>
      </c>
      <c r="G232" s="13"/>
      <c r="H232" s="199">
        <v>48.810000000000002</v>
      </c>
      <c r="I232" s="200"/>
      <c r="J232" s="13"/>
      <c r="K232" s="13"/>
      <c r="L232" s="195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196</v>
      </c>
      <c r="AU232" s="197" t="s">
        <v>85</v>
      </c>
      <c r="AV232" s="13" t="s">
        <v>85</v>
      </c>
      <c r="AW232" s="13" t="s">
        <v>32</v>
      </c>
      <c r="AX232" s="13" t="s">
        <v>76</v>
      </c>
      <c r="AY232" s="197" t="s">
        <v>139</v>
      </c>
    </row>
    <row r="233" s="13" customFormat="1">
      <c r="A233" s="13"/>
      <c r="B233" s="195"/>
      <c r="C233" s="13"/>
      <c r="D233" s="196" t="s">
        <v>196</v>
      </c>
      <c r="E233" s="197" t="s">
        <v>1</v>
      </c>
      <c r="F233" s="198" t="s">
        <v>2031</v>
      </c>
      <c r="G233" s="13"/>
      <c r="H233" s="199">
        <v>78.590999999999994</v>
      </c>
      <c r="I233" s="200"/>
      <c r="J233" s="13"/>
      <c r="K233" s="13"/>
      <c r="L233" s="195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7" t="s">
        <v>196</v>
      </c>
      <c r="AU233" s="197" t="s">
        <v>85</v>
      </c>
      <c r="AV233" s="13" t="s">
        <v>85</v>
      </c>
      <c r="AW233" s="13" t="s">
        <v>32</v>
      </c>
      <c r="AX233" s="13" t="s">
        <v>76</v>
      </c>
      <c r="AY233" s="197" t="s">
        <v>139</v>
      </c>
    </row>
    <row r="234" s="2" customFormat="1" ht="24.15" customHeight="1">
      <c r="A234" s="35"/>
      <c r="B234" s="170"/>
      <c r="C234" s="171" t="s">
        <v>424</v>
      </c>
      <c r="D234" s="171" t="s">
        <v>140</v>
      </c>
      <c r="E234" s="172" t="s">
        <v>2032</v>
      </c>
      <c r="F234" s="173" t="s">
        <v>2033</v>
      </c>
      <c r="G234" s="174" t="s">
        <v>234</v>
      </c>
      <c r="H234" s="175">
        <v>18.291</v>
      </c>
      <c r="I234" s="176"/>
      <c r="J234" s="177">
        <f>ROUND(I234*H234,2)</f>
        <v>0</v>
      </c>
      <c r="K234" s="173" t="s">
        <v>194</v>
      </c>
      <c r="L234" s="36"/>
      <c r="M234" s="178" t="s">
        <v>1</v>
      </c>
      <c r="N234" s="179" t="s">
        <v>41</v>
      </c>
      <c r="O234" s="74"/>
      <c r="P234" s="180">
        <f>O234*H234</f>
        <v>0</v>
      </c>
      <c r="Q234" s="180">
        <v>0.0015200000000000001</v>
      </c>
      <c r="R234" s="180">
        <f>Q234*H234</f>
        <v>0.027802320000000002</v>
      </c>
      <c r="S234" s="180">
        <v>0</v>
      </c>
      <c r="T234" s="18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2" t="s">
        <v>272</v>
      </c>
      <c r="AT234" s="182" t="s">
        <v>140</v>
      </c>
      <c r="AU234" s="182" t="s">
        <v>85</v>
      </c>
      <c r="AY234" s="16" t="s">
        <v>139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6" t="s">
        <v>83</v>
      </c>
      <c r="BK234" s="183">
        <f>ROUND(I234*H234,2)</f>
        <v>0</v>
      </c>
      <c r="BL234" s="16" t="s">
        <v>272</v>
      </c>
      <c r="BM234" s="182" t="s">
        <v>2034</v>
      </c>
    </row>
    <row r="235" s="13" customFormat="1">
      <c r="A235" s="13"/>
      <c r="B235" s="195"/>
      <c r="C235" s="13"/>
      <c r="D235" s="196" t="s">
        <v>196</v>
      </c>
      <c r="E235" s="197" t="s">
        <v>1</v>
      </c>
      <c r="F235" s="198" t="s">
        <v>1947</v>
      </c>
      <c r="G235" s="13"/>
      <c r="H235" s="199">
        <v>18.291</v>
      </c>
      <c r="I235" s="200"/>
      <c r="J235" s="13"/>
      <c r="K235" s="13"/>
      <c r="L235" s="195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196</v>
      </c>
      <c r="AU235" s="197" t="s">
        <v>85</v>
      </c>
      <c r="AV235" s="13" t="s">
        <v>85</v>
      </c>
      <c r="AW235" s="13" t="s">
        <v>32</v>
      </c>
      <c r="AX235" s="13" t="s">
        <v>83</v>
      </c>
      <c r="AY235" s="197" t="s">
        <v>139</v>
      </c>
    </row>
    <row r="236" s="11" customFormat="1" ht="25.92" customHeight="1">
      <c r="A236" s="11"/>
      <c r="B236" s="159"/>
      <c r="C236" s="11"/>
      <c r="D236" s="160" t="s">
        <v>75</v>
      </c>
      <c r="E236" s="161" t="s">
        <v>1542</v>
      </c>
      <c r="F236" s="161" t="s">
        <v>1543</v>
      </c>
      <c r="G236" s="11"/>
      <c r="H236" s="11"/>
      <c r="I236" s="162"/>
      <c r="J236" s="163">
        <f>BK236</f>
        <v>0</v>
      </c>
      <c r="K236" s="11"/>
      <c r="L236" s="159"/>
      <c r="M236" s="164"/>
      <c r="N236" s="165"/>
      <c r="O236" s="165"/>
      <c r="P236" s="166">
        <f>SUM(P237:P238)</f>
        <v>0</v>
      </c>
      <c r="Q236" s="165"/>
      <c r="R236" s="166">
        <f>SUM(R237:R238)</f>
        <v>0</v>
      </c>
      <c r="S236" s="165"/>
      <c r="T236" s="167">
        <f>SUM(T237:T238)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160" t="s">
        <v>144</v>
      </c>
      <c r="AT236" s="168" t="s">
        <v>75</v>
      </c>
      <c r="AU236" s="168" t="s">
        <v>76</v>
      </c>
      <c r="AY236" s="160" t="s">
        <v>139</v>
      </c>
      <c r="BK236" s="169">
        <f>SUM(BK237:BK238)</f>
        <v>0</v>
      </c>
    </row>
    <row r="237" s="2" customFormat="1" ht="16.5" customHeight="1">
      <c r="A237" s="35"/>
      <c r="B237" s="170"/>
      <c r="C237" s="171" t="s">
        <v>429</v>
      </c>
      <c r="D237" s="171" t="s">
        <v>140</v>
      </c>
      <c r="E237" s="172" t="s">
        <v>2035</v>
      </c>
      <c r="F237" s="173" t="s">
        <v>2036</v>
      </c>
      <c r="G237" s="174" t="s">
        <v>155</v>
      </c>
      <c r="H237" s="175">
        <v>1</v>
      </c>
      <c r="I237" s="176"/>
      <c r="J237" s="177">
        <f>ROUND(I237*H237,2)</f>
        <v>0</v>
      </c>
      <c r="K237" s="173" t="s">
        <v>1</v>
      </c>
      <c r="L237" s="36"/>
      <c r="M237" s="178" t="s">
        <v>1</v>
      </c>
      <c r="N237" s="179" t="s">
        <v>41</v>
      </c>
      <c r="O237" s="74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2" t="s">
        <v>144</v>
      </c>
      <c r="AT237" s="182" t="s">
        <v>140</v>
      </c>
      <c r="AU237" s="182" t="s">
        <v>83</v>
      </c>
      <c r="AY237" s="16" t="s">
        <v>139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6" t="s">
        <v>83</v>
      </c>
      <c r="BK237" s="183">
        <f>ROUND(I237*H237,2)</f>
        <v>0</v>
      </c>
      <c r="BL237" s="16" t="s">
        <v>144</v>
      </c>
      <c r="BM237" s="182" t="s">
        <v>2037</v>
      </c>
    </row>
    <row r="238" s="2" customFormat="1" ht="21.75" customHeight="1">
      <c r="A238" s="35"/>
      <c r="B238" s="170"/>
      <c r="C238" s="171" t="s">
        <v>434</v>
      </c>
      <c r="D238" s="171" t="s">
        <v>140</v>
      </c>
      <c r="E238" s="172" t="s">
        <v>2038</v>
      </c>
      <c r="F238" s="173" t="s">
        <v>2039</v>
      </c>
      <c r="G238" s="174" t="s">
        <v>155</v>
      </c>
      <c r="H238" s="175">
        <v>1</v>
      </c>
      <c r="I238" s="176"/>
      <c r="J238" s="177">
        <f>ROUND(I238*H238,2)</f>
        <v>0</v>
      </c>
      <c r="K238" s="173" t="s">
        <v>1</v>
      </c>
      <c r="L238" s="36"/>
      <c r="M238" s="184" t="s">
        <v>1</v>
      </c>
      <c r="N238" s="185" t="s">
        <v>41</v>
      </c>
      <c r="O238" s="186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2" t="s">
        <v>144</v>
      </c>
      <c r="AT238" s="182" t="s">
        <v>140</v>
      </c>
      <c r="AU238" s="182" t="s">
        <v>83</v>
      </c>
      <c r="AY238" s="16" t="s">
        <v>139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6" t="s">
        <v>83</v>
      </c>
      <c r="BK238" s="183">
        <f>ROUND(I238*H238,2)</f>
        <v>0</v>
      </c>
      <c r="BL238" s="16" t="s">
        <v>144</v>
      </c>
      <c r="BM238" s="182" t="s">
        <v>2040</v>
      </c>
    </row>
    <row r="239" s="2" customFormat="1" ht="6.96" customHeight="1">
      <c r="A239" s="35"/>
      <c r="B239" s="57"/>
      <c r="C239" s="58"/>
      <c r="D239" s="58"/>
      <c r="E239" s="58"/>
      <c r="F239" s="58"/>
      <c r="G239" s="58"/>
      <c r="H239" s="58"/>
      <c r="I239" s="58"/>
      <c r="J239" s="58"/>
      <c r="K239" s="58"/>
      <c r="L239" s="36"/>
      <c r="M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</row>
  </sheetData>
  <autoFilter ref="C131:K2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LEGION-MILAN\Milan</dc:creator>
  <cp:lastModifiedBy>LEGION-MILAN\Milan</cp:lastModifiedBy>
  <dcterms:created xsi:type="dcterms:W3CDTF">2024-09-19T10:11:51Z</dcterms:created>
  <dcterms:modified xsi:type="dcterms:W3CDTF">2024-09-19T10:12:29Z</dcterms:modified>
</cp:coreProperties>
</file>