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inHruska\Documents\Ostatní - ROZ\Penzion Marty Stříbrná\Penzion Marty-výkaz výměr\"/>
    </mc:Choice>
  </mc:AlternateContent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2" i="1" l="1"/>
  <c r="H51" i="1"/>
  <c r="H50" i="1"/>
  <c r="H49" i="1"/>
  <c r="G52" i="1"/>
  <c r="G51" i="1"/>
  <c r="G50" i="1"/>
  <c r="G49" i="1"/>
  <c r="G39" i="1"/>
  <c r="F39" i="1"/>
  <c r="G43" i="12"/>
  <c r="AC43" i="12"/>
  <c r="AD43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7" i="12"/>
  <c r="G17" i="12" s="1"/>
  <c r="I17" i="12"/>
  <c r="I16" i="12" s="1"/>
  <c r="K17" i="12"/>
  <c r="K16" i="12" s="1"/>
  <c r="O17" i="12"/>
  <c r="O16" i="12" s="1"/>
  <c r="Q17" i="12"/>
  <c r="Q16" i="12" s="1"/>
  <c r="U17" i="12"/>
  <c r="U16" i="12" s="1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7" i="12"/>
  <c r="G27" i="12"/>
  <c r="M27" i="12" s="1"/>
  <c r="I27" i="12"/>
  <c r="I26" i="12" s="1"/>
  <c r="K27" i="12"/>
  <c r="K26" i="12" s="1"/>
  <c r="O27" i="12"/>
  <c r="O26" i="12" s="1"/>
  <c r="Q27" i="12"/>
  <c r="Q26" i="12" s="1"/>
  <c r="U27" i="12"/>
  <c r="U26" i="12" s="1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9" i="12"/>
  <c r="G39" i="12" s="1"/>
  <c r="I39" i="12"/>
  <c r="I38" i="12" s="1"/>
  <c r="K39" i="12"/>
  <c r="K38" i="12" s="1"/>
  <c r="O39" i="12"/>
  <c r="O38" i="12" s="1"/>
  <c r="Q39" i="12"/>
  <c r="Q38" i="12" s="1"/>
  <c r="U39" i="12"/>
  <c r="U38" i="12" s="1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I20" i="1"/>
  <c r="G20" i="1"/>
  <c r="E20" i="1"/>
  <c r="I19" i="1"/>
  <c r="G19" i="1"/>
  <c r="E19" i="1"/>
  <c r="I18" i="1"/>
  <c r="G18" i="1"/>
  <c r="E18" i="1"/>
  <c r="G17" i="1"/>
  <c r="E17" i="1"/>
  <c r="I16" i="1"/>
  <c r="G16" i="1"/>
  <c r="E16" i="1"/>
  <c r="G53" i="1"/>
  <c r="H53" i="1"/>
  <c r="I52" i="1"/>
  <c r="I51" i="1"/>
  <c r="I50" i="1"/>
  <c r="I49" i="1"/>
  <c r="AZ43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7" i="1" l="1"/>
  <c r="I21" i="1" s="1"/>
  <c r="I53" i="1"/>
  <c r="G24" i="1"/>
  <c r="G29" i="1" s="1"/>
  <c r="G28" i="1"/>
  <c r="M17" i="12"/>
  <c r="M16" i="12" s="1"/>
  <c r="G16" i="12"/>
  <c r="G38" i="12"/>
  <c r="M39" i="12"/>
  <c r="M38" i="12" s="1"/>
  <c r="M26" i="12"/>
  <c r="M9" i="12"/>
  <c r="M8" i="12" s="1"/>
  <c r="G26" i="12"/>
  <c r="G21" i="1"/>
  <c r="E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<sst xmlns="http://schemas.openxmlformats.org/spreadsheetml/2006/main" count="273" uniqueCount="162">
  <si>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</si>
  <si>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</si>
  <si>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</si>
  <si>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</si>
  <si>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</si>
  <si>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</si>
  <si>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</si>
  <si>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</si>
  <si>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</si>
  <si>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</si>
  <si>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</si>
  <si>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</si>
  <si>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</si>
  <si>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</si>
  <si>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</si>
  <si>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</si>
  <si>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</si>
  <si>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</si>
  <si>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</si>
  <si>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</si>
  <si>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</si>
  <si>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</si>
  <si>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</si>
  <si>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</si>
  <si>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</si>
  <si>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</si>
  <si>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</si>
  <si>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</si>
  <si>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</si>
  <si>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</si>
  <si>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</si>
  <si>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</si>
  <si>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</si>
  <si>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</si>
  <si>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</si>
  <si>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</si>
  <si>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</si>
  <si>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</si>
  <si>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</si>
  <si>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</si>
  <si>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</si>
  <si>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</si>
  <si>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</si>
  <si>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Stříbrná 75</t>
  </si>
  <si>
    <t>Rozpočet:</t>
  </si>
  <si>
    <t>Misto</t>
  </si>
  <si>
    <t>Antonín Hruška</t>
  </si>
  <si>
    <t>Stavební úpravy penzionu Márty - WC + vstup</t>
  </si>
  <si>
    <t>Obec Stříbrná</t>
  </si>
  <si>
    <t>Rozpočet</t>
  </si>
  <si>
    <t>Celkem za stavbu</t>
  </si>
  <si>
    <t>CZK</t>
  </si>
  <si>
    <t xml:space="preserve">Popis rozpočtu:  - </t>
  </si>
  <si>
    <t>D1.4.1a Zdravotně technické instalace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</si>
  <si>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</si>
  <si>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</si>
  <si>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</si>
  <si>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</si>
  <si>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</si>
  <si>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</si>
  <si>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</si>
  <si>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</si>
  <si>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</si>
  <si>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</si>
  <si>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</si>
  <si>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</si>
  <si>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</si>
  <si>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</si>
  <si>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</si>
  <si>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</si>
  <si>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</si>
  <si>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</si>
  <si>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</si>
  <si>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</si>
  <si>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</si>
  <si>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</si>
  <si>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</si>
  <si>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</si>
  <si>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</si>
  <si>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</si>
  <si>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</si>
  <si>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</si>
  <si>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</si>
  <si>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</si>
  <si>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</si>
  <si>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</si>
  <si>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</si>
  <si>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</si>
  <si>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</si>
  <si>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</si>
  <si>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</si>
  <si>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</si>
  <si>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</si>
  <si>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721176126R00</t>
  </si>
  <si>
    <t>Potrubí HT svodné (ležaté) v zemi DN 125 x 3,1 mm</t>
  </si>
  <si>
    <t>m</t>
  </si>
  <si>
    <t>POL1_0</t>
  </si>
  <si>
    <t>721176115R00</t>
  </si>
  <si>
    <t>Potrubí HT odpadní svislé D 110 x 2,7 mm</t>
  </si>
  <si>
    <t>721176102R00</t>
  </si>
  <si>
    <t>Potrubí HT připojovací D 40 x 1,8 mm</t>
  </si>
  <si>
    <t>721290111R00</t>
  </si>
  <si>
    <t>Zkouška těsnosti kanalizace vodou DN 125</t>
  </si>
  <si>
    <t>721194104R00</t>
  </si>
  <si>
    <t>Vyvedení odpadních výpustek D 40 x 1,8</t>
  </si>
  <si>
    <t>kus</t>
  </si>
  <si>
    <t>721194109R00</t>
  </si>
  <si>
    <t>Vyvedení odpadních výpustek D 110 x 2,3</t>
  </si>
  <si>
    <t>998721202R00</t>
  </si>
  <si>
    <t>Přesun hmot pro vnitřní kanalizaci, výšky do 12 m</t>
  </si>
  <si>
    <t>722182001RT1</t>
  </si>
  <si>
    <t>Montáž izol.skruží na potrubí přímé DN 25,sam.spoj, samolepicí spoj nebo rychlouzávěr</t>
  </si>
  <si>
    <t>722182004RT1</t>
  </si>
  <si>
    <t>Montáž izol.skruží na potrubí přímé DN 40,sam.spoj, samolepicí spoj nebo rychlouzávěr</t>
  </si>
  <si>
    <t>722176111R00</t>
  </si>
  <si>
    <t>Montáž rozvodů z plastů polyfúz. svařováním D 16mm</t>
  </si>
  <si>
    <t>722202212R00</t>
  </si>
  <si>
    <t>Nástěnka MZD PP-R INSTAPLAST D 16xR1/2</t>
  </si>
  <si>
    <t>722202221R00</t>
  </si>
  <si>
    <t>Komplet nástěnný MZD PP-R INSTAPLAST D 2x20xR1/2</t>
  </si>
  <si>
    <t>722190401R00</t>
  </si>
  <si>
    <t>Vyvedení a upevnění výpustek DN 15</t>
  </si>
  <si>
    <t>722280106R00</t>
  </si>
  <si>
    <t>Tlaková zkouška vodovodního potrubí DN 32</t>
  </si>
  <si>
    <t>722290234R00</t>
  </si>
  <si>
    <t>Proplach a dezinfekce vodovod.potrubí DN 80</t>
  </si>
  <si>
    <t>998722202R00</t>
  </si>
  <si>
    <t>Přesun hmot pro vnitřní vodovod, výšky do 12 m</t>
  </si>
  <si>
    <t>725814101R00</t>
  </si>
  <si>
    <t>Ventil rohový s filtrem IVAR.KING DN 15 x DN 10</t>
  </si>
  <si>
    <t>soubor</t>
  </si>
  <si>
    <t>725121611R00</t>
  </si>
  <si>
    <t>Splachovač pisoárů automatický  SLP 02K</t>
  </si>
  <si>
    <t>725122111R00</t>
  </si>
  <si>
    <t>Pisoárová mísa diturvitová č. 4410.0 KORINT</t>
  </si>
  <si>
    <t>725823111R00</t>
  </si>
  <si>
    <t>Baterie umyvadlová stoján. ruční, bez otvír.odpadu</t>
  </si>
  <si>
    <t>725829201RT1</t>
  </si>
  <si>
    <t>Montáž baterie umyv.a dřezové nástěnné chromové, včetně dodávky pákové baterie</t>
  </si>
  <si>
    <t>725017124R00</t>
  </si>
  <si>
    <t>Umyvadlo na šrouby CUBITO 65 x 48,5 cm, bílé</t>
  </si>
  <si>
    <t>725019101R00</t>
  </si>
  <si>
    <t>Výlevka stojící MIRA 5104.6 s plastovou mřížkou</t>
  </si>
  <si>
    <t>725014131RT1</t>
  </si>
  <si>
    <t xml:space="preserve">Klozet závěsný OLYMP + sedátko, bílý, včetně sedátka v bílé barvě </t>
  </si>
  <si>
    <t>725860167R00</t>
  </si>
  <si>
    <t>Zápachová uzávěrka pro pisoáry HL130, D 32, 40 mm</t>
  </si>
  <si>
    <t>725860108R00</t>
  </si>
  <si>
    <t>Uzávěrka zápachová umyvadlová NEREZ,D 40</t>
  </si>
  <si>
    <t>998725202R00</t>
  </si>
  <si>
    <t>Přesun hmot pro zařizovací předměty, výšky do 12 m</t>
  </si>
  <si>
    <t>726211121R00</t>
  </si>
  <si>
    <t>Modul pro WC Kombifix, UP320, h 108 cm</t>
  </si>
  <si>
    <t>726211129R00</t>
  </si>
  <si>
    <t xml:space="preserve">Obezdívka modulu pro WC </t>
  </si>
  <si>
    <t>998726222R00</t>
  </si>
  <si>
    <t>Přesun hmot pro předstěnové systémy, výšky do 12 m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</si>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</sst>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5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46</v>
      </c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>
        <f>SUMIF(F49:F52,A16,G49:G52)+SUMIF(F49:F52,"PSU",G49:G52)</f>
        <v>0</v>
      </c>
      <c r="F16" s="81"/>
      <c r="G16" s="80">
        <f>SUMIF(F49:F52,A16,H49:H52)+SUMIF(F49:F52,"PSU",H49:H52)</f>
        <v>0</v>
      </c>
      <c r="H16" s="81"/>
      <c r="I16" s="80">
        <f>SUMIF(F49:F52,A16,I49:I52)+SUMIF(F49:F52,"PSU",I49:I52)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>
        <f>SUMIF(F49:F52,A17,G49:G52)</f>
        <v>0</v>
      </c>
      <c r="F17" s="81"/>
      <c r="G17" s="80">
        <f>SUMIF(F49:F52,A17,H49:H52)</f>
        <v>0</v>
      </c>
      <c r="H17" s="81"/>
      <c r="I17" s="80">
        <f>SUMIF(F49:F52,A17,I49:I52)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>
        <f>SUMIF(F49:F52,A18,G49:G52)</f>
        <v>0</v>
      </c>
      <c r="F18" s="81"/>
      <c r="G18" s="80">
        <f>SUMIF(F49:F52,A18,H49:H52)</f>
        <v>0</v>
      </c>
      <c r="H18" s="81"/>
      <c r="I18" s="80">
        <f>SUMIF(F49:F52,A18,I49:I52)</f>
        <v>0</v>
      </c>
      <c r="J18" s="82"/>
    </row>
    <row r="19" spans="1:10" ht="23.25" customHeight="1" x14ac:dyDescent="0.25">
      <c r="A19" s="194" t="s">
        <v>64</v>
      </c>
      <c r="B19" s="195" t="s">
        <v>26</v>
      </c>
      <c r="C19" s="56"/>
      <c r="D19" s="57"/>
      <c r="E19" s="80">
        <f>SUMIF(F49:F52,A19,G49:G52)</f>
        <v>0</v>
      </c>
      <c r="F19" s="81"/>
      <c r="G19" s="80">
        <f>SUMIF(F49:F52,A19,H49:H52)</f>
        <v>0</v>
      </c>
      <c r="H19" s="81"/>
      <c r="I19" s="80">
        <f>SUMIF(F49:F52,A19,I49:I52)</f>
        <v>0</v>
      </c>
      <c r="J19" s="82"/>
    </row>
    <row r="20" spans="1:10" ht="23.25" customHeight="1" x14ac:dyDescent="0.25">
      <c r="A20" s="194" t="s">
        <v>65</v>
      </c>
      <c r="B20" s="195" t="s">
        <v>27</v>
      </c>
      <c r="C20" s="56"/>
      <c r="D20" s="57"/>
      <c r="E20" s="80">
        <f>SUMIF(F49:F52,A20,G49:G52)</f>
        <v>0</v>
      </c>
      <c r="F20" s="81"/>
      <c r="G20" s="80">
        <f>SUMIF(F49:F52,A20,H49:H52)</f>
        <v>0</v>
      </c>
      <c r="H20" s="81"/>
      <c r="I20" s="80">
        <f>SUMIF(F49:F52,A20,I49:I52)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51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45508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49</v>
      </c>
      <c r="C39" s="137" t="s">
        <v>47</v>
      </c>
      <c r="D39" s="138"/>
      <c r="E39" s="138"/>
      <c r="F39" s="146">
        <f>'Rozpočet Pol'!AC43</f>
        <v>0</v>
      </c>
      <c r="G39" s="147">
        <f>'Rozpočet Pol'!AD43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5">
      <c r="A40" s="130"/>
      <c r="B40" s="140" t="s">
        <v>50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52</v>
      </c>
    </row>
    <row r="43" spans="1:52" x14ac:dyDescent="0.25">
      <c r="B43" s="161" t="s">
        <v>53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D1.4.1a Zdravotně technické instalace</v>
      </c>
    </row>
    <row r="46" spans="1:52" ht="15.6" x14ac:dyDescent="0.3">
      <c r="B46" s="162" t="s">
        <v>54</v>
      </c>
    </row>
    <row r="48" spans="1:52" ht="25.5" customHeight="1" x14ac:dyDescent="0.25">
      <c r="A48" s="163"/>
      <c r="B48" s="169" t="s">
        <v>16</v>
      </c>
      <c r="C48" s="169" t="s">
        <v>5</v>
      </c>
      <c r="D48" s="170"/>
      <c r="E48" s="170"/>
      <c r="F48" s="173" t="s">
        <v>55</v>
      </c>
      <c r="G48" s="173" t="s">
        <v>29</v>
      </c>
      <c r="H48" s="173" t="s">
        <v>30</v>
      </c>
      <c r="I48" s="174" t="s">
        <v>28</v>
      </c>
      <c r="J48" s="174"/>
    </row>
    <row r="49" spans="1:10" ht="25.5" customHeight="1" x14ac:dyDescent="0.25">
      <c r="A49" s="164"/>
      <c r="B49" s="175" t="s">
        <v>56</v>
      </c>
      <c r="C49" s="176" t="s">
        <v>57</v>
      </c>
      <c r="D49" s="177"/>
      <c r="E49" s="177"/>
      <c r="F49" s="181" t="s">
        <v>24</v>
      </c>
      <c r="G49" s="182">
        <f>'Rozpočet Pol'!I8</f>
        <v>0</v>
      </c>
      <c r="H49" s="182">
        <f>'Rozpočet Pol'!K8</f>
        <v>0</v>
      </c>
      <c r="I49" s="183">
        <f>G49+H49</f>
        <v>0</v>
      </c>
      <c r="J49" s="183"/>
    </row>
    <row r="50" spans="1:10" ht="25.5" customHeight="1" x14ac:dyDescent="0.25">
      <c r="A50" s="164"/>
      <c r="B50" s="167" t="s">
        <v>58</v>
      </c>
      <c r="C50" s="166" t="s">
        <v>59</v>
      </c>
      <c r="D50" s="168"/>
      <c r="E50" s="168"/>
      <c r="F50" s="184" t="s">
        <v>24</v>
      </c>
      <c r="G50" s="185">
        <f>'Rozpočet Pol'!I16</f>
        <v>0</v>
      </c>
      <c r="H50" s="185">
        <f>'Rozpočet Pol'!K16</f>
        <v>0</v>
      </c>
      <c r="I50" s="186">
        <f>G50+H50</f>
        <v>0</v>
      </c>
      <c r="J50" s="186"/>
    </row>
    <row r="51" spans="1:10" ht="25.5" customHeight="1" x14ac:dyDescent="0.25">
      <c r="A51" s="164"/>
      <c r="B51" s="167" t="s">
        <v>60</v>
      </c>
      <c r="C51" s="166" t="s">
        <v>61</v>
      </c>
      <c r="D51" s="168"/>
      <c r="E51" s="168"/>
      <c r="F51" s="184" t="s">
        <v>24</v>
      </c>
      <c r="G51" s="185">
        <f>'Rozpočet Pol'!I26</f>
        <v>0</v>
      </c>
      <c r="H51" s="185">
        <f>'Rozpočet Pol'!K26</f>
        <v>0</v>
      </c>
      <c r="I51" s="186">
        <f>G51+H51</f>
        <v>0</v>
      </c>
      <c r="J51" s="186"/>
    </row>
    <row r="52" spans="1:10" ht="25.5" customHeight="1" x14ac:dyDescent="0.25">
      <c r="A52" s="164"/>
      <c r="B52" s="178" t="s">
        <v>62</v>
      </c>
      <c r="C52" s="179" t="s">
        <v>63</v>
      </c>
      <c r="D52" s="180"/>
      <c r="E52" s="180"/>
      <c r="F52" s="187" t="s">
        <v>24</v>
      </c>
      <c r="G52" s="188">
        <f>'Rozpočet Pol'!I38</f>
        <v>0</v>
      </c>
      <c r="H52" s="188">
        <f>'Rozpočet Pol'!K38</f>
        <v>0</v>
      </c>
      <c r="I52" s="189">
        <f>G52+H52</f>
        <v>0</v>
      </c>
      <c r="J52" s="189"/>
    </row>
    <row r="53" spans="1:10" ht="25.5" customHeight="1" x14ac:dyDescent="0.25">
      <c r="A53" s="165"/>
      <c r="B53" s="171" t="s">
        <v>1</v>
      </c>
      <c r="C53" s="171"/>
      <c r="D53" s="172"/>
      <c r="E53" s="172"/>
      <c r="F53" s="190"/>
      <c r="G53" s="191">
        <f>SUM(G49:G52)</f>
        <v>0</v>
      </c>
      <c r="H53" s="191">
        <f>SUM(H49:H52)</f>
        <v>0</v>
      </c>
      <c r="I53" s="192">
        <f>SUM(I49:I52)</f>
        <v>0</v>
      </c>
      <c r="J53" s="192"/>
    </row>
    <row r="54" spans="1:10" x14ac:dyDescent="0.25">
      <c r="F54" s="193"/>
      <c r="G54" s="129"/>
      <c r="H54" s="193"/>
      <c r="I54" s="129"/>
      <c r="J54" s="129"/>
    </row>
    <row r="55" spans="1:10" x14ac:dyDescent="0.25">
      <c r="F55" s="193"/>
      <c r="G55" s="129"/>
      <c r="H55" s="193"/>
      <c r="I55" s="129"/>
      <c r="J55" s="129"/>
    </row>
    <row r="56" spans="1:10" x14ac:dyDescent="0.25">
      <c r="F56" s="193"/>
      <c r="G56" s="129"/>
      <c r="H56" s="193"/>
      <c r="I56" s="129"/>
      <c r="J56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I53:J53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3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12" max="21" width="0" hidden="1" customWidth="1"/>
    <col min="29" max="39" width="0" hidden="1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67</v>
      </c>
    </row>
    <row r="2" spans="1:60" ht="25.05" customHeight="1" x14ac:dyDescent="0.25">
      <c r="A2" s="203" t="s">
        <v>66</v>
      </c>
      <c r="B2" s="197"/>
      <c r="C2" s="198" t="s">
        <v>47</v>
      </c>
      <c r="D2" s="199"/>
      <c r="E2" s="199"/>
      <c r="F2" s="199"/>
      <c r="G2" s="205"/>
      <c r="AE2" t="s">
        <v>68</v>
      </c>
    </row>
    <row r="3" spans="1:60" ht="25.05" customHeight="1" x14ac:dyDescent="0.25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69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70</v>
      </c>
    </row>
    <row r="5" spans="1:60" hidden="1" x14ac:dyDescent="0.25">
      <c r="A5" s="207" t="s">
        <v>71</v>
      </c>
      <c r="B5" s="208"/>
      <c r="C5" s="209"/>
      <c r="D5" s="210"/>
      <c r="E5" s="210"/>
      <c r="F5" s="210"/>
      <c r="G5" s="211"/>
      <c r="AE5" t="s">
        <v>72</v>
      </c>
    </row>
    <row r="7" spans="1:60" ht="39.6" x14ac:dyDescent="0.25">
      <c r="A7" s="216" t="s">
        <v>73</v>
      </c>
      <c r="B7" s="217" t="s">
        <v>74</v>
      </c>
      <c r="C7" s="217" t="s">
        <v>75</v>
      </c>
      <c r="D7" s="216" t="s">
        <v>76</v>
      </c>
      <c r="E7" s="216" t="s">
        <v>77</v>
      </c>
      <c r="F7" s="212" t="s">
        <v>78</v>
      </c>
      <c r="G7" s="233" t="s">
        <v>28</v>
      </c>
      <c r="H7" s="234" t="s">
        <v>29</v>
      </c>
      <c r="I7" s="234" t="s">
        <v>79</v>
      </c>
      <c r="J7" s="234" t="s">
        <v>30</v>
      </c>
      <c r="K7" s="234" t="s">
        <v>80</v>
      </c>
      <c r="L7" s="234" t="s">
        <v>81</v>
      </c>
      <c r="M7" s="234" t="s">
        <v>82</v>
      </c>
      <c r="N7" s="234" t="s">
        <v>83</v>
      </c>
      <c r="O7" s="234" t="s">
        <v>84</v>
      </c>
      <c r="P7" s="234" t="s">
        <v>85</v>
      </c>
      <c r="Q7" s="234" t="s">
        <v>86</v>
      </c>
      <c r="R7" s="234" t="s">
        <v>87</v>
      </c>
      <c r="S7" s="234" t="s">
        <v>88</v>
      </c>
      <c r="T7" s="234" t="s">
        <v>89</v>
      </c>
      <c r="U7" s="219" t="s">
        <v>90</v>
      </c>
    </row>
    <row r="8" spans="1:60" x14ac:dyDescent="0.25">
      <c r="A8" s="235" t="s">
        <v>91</v>
      </c>
      <c r="B8" s="236" t="s">
        <v>56</v>
      </c>
      <c r="C8" s="237" t="s">
        <v>57</v>
      </c>
      <c r="D8" s="238"/>
      <c r="E8" s="239"/>
      <c r="F8" s="240"/>
      <c r="G8" s="240">
        <f>SUMIF(AE9:AE15,"&lt;&gt;NOR",G9:G15)</f>
        <v>0</v>
      </c>
      <c r="H8" s="240"/>
      <c r="I8" s="240">
        <f>SUM(I9:I15)</f>
        <v>0</v>
      </c>
      <c r="J8" s="240"/>
      <c r="K8" s="240">
        <f>SUM(K9:K15)</f>
        <v>0</v>
      </c>
      <c r="L8" s="240"/>
      <c r="M8" s="240">
        <f>SUM(M9:M15)</f>
        <v>0</v>
      </c>
      <c r="N8" s="218"/>
      <c r="O8" s="218">
        <f>SUM(O9:O15)</f>
        <v>9.8759999999999987E-2</v>
      </c>
      <c r="P8" s="218"/>
      <c r="Q8" s="218">
        <f>SUM(Q9:Q15)</f>
        <v>0</v>
      </c>
      <c r="R8" s="218"/>
      <c r="S8" s="218"/>
      <c r="T8" s="235"/>
      <c r="U8" s="218">
        <f>SUM(U9:U15)</f>
        <v>51.849999999999994</v>
      </c>
      <c r="AE8" t="s">
        <v>92</v>
      </c>
    </row>
    <row r="9" spans="1:60" outlineLevel="1" x14ac:dyDescent="0.25">
      <c r="A9" s="214">
        <v>1</v>
      </c>
      <c r="B9" s="220" t="s">
        <v>93</v>
      </c>
      <c r="C9" s="263" t="s">
        <v>94</v>
      </c>
      <c r="D9" s="222" t="s">
        <v>95</v>
      </c>
      <c r="E9" s="228">
        <v>35</v>
      </c>
      <c r="F9" s="230">
        <f>H9+J9</f>
        <v>0</v>
      </c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3">
        <v>1.8799999999999999E-3</v>
      </c>
      <c r="O9" s="223">
        <f>ROUND(E9*N9,5)</f>
        <v>6.5799999999999997E-2</v>
      </c>
      <c r="P9" s="223">
        <v>0</v>
      </c>
      <c r="Q9" s="223">
        <f>ROUND(E9*P9,5)</f>
        <v>0</v>
      </c>
      <c r="R9" s="223"/>
      <c r="S9" s="223"/>
      <c r="T9" s="224">
        <v>0.8</v>
      </c>
      <c r="U9" s="223">
        <f>ROUND(E9*T9,2)</f>
        <v>28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96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>
        <v>2</v>
      </c>
      <c r="B10" s="220" t="s">
        <v>97</v>
      </c>
      <c r="C10" s="263" t="s">
        <v>98</v>
      </c>
      <c r="D10" s="222" t="s">
        <v>95</v>
      </c>
      <c r="E10" s="228">
        <v>24</v>
      </c>
      <c r="F10" s="230">
        <f>H10+J10</f>
        <v>0</v>
      </c>
      <c r="G10" s="23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3">
        <v>1.31E-3</v>
      </c>
      <c r="O10" s="223">
        <f>ROUND(E10*N10,5)</f>
        <v>3.1440000000000003E-2</v>
      </c>
      <c r="P10" s="223">
        <v>0</v>
      </c>
      <c r="Q10" s="223">
        <f>ROUND(E10*P10,5)</f>
        <v>0</v>
      </c>
      <c r="R10" s="223"/>
      <c r="S10" s="223"/>
      <c r="T10" s="224">
        <v>0.79700000000000004</v>
      </c>
      <c r="U10" s="223">
        <f>ROUND(E10*T10,2)</f>
        <v>19.13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96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>
        <v>3</v>
      </c>
      <c r="B11" s="220" t="s">
        <v>99</v>
      </c>
      <c r="C11" s="263" t="s">
        <v>100</v>
      </c>
      <c r="D11" s="222" t="s">
        <v>95</v>
      </c>
      <c r="E11" s="228">
        <v>4</v>
      </c>
      <c r="F11" s="230">
        <f>H11+J11</f>
        <v>0</v>
      </c>
      <c r="G11" s="23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3">
        <v>3.8000000000000002E-4</v>
      </c>
      <c r="O11" s="223">
        <f>ROUND(E11*N11,5)</f>
        <v>1.5200000000000001E-3</v>
      </c>
      <c r="P11" s="223">
        <v>0</v>
      </c>
      <c r="Q11" s="223">
        <f>ROUND(E11*P11,5)</f>
        <v>0</v>
      </c>
      <c r="R11" s="223"/>
      <c r="S11" s="223"/>
      <c r="T11" s="224">
        <v>0.32</v>
      </c>
      <c r="U11" s="223">
        <f>ROUND(E11*T11,2)</f>
        <v>1.28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96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>
        <v>4</v>
      </c>
      <c r="B12" s="220" t="s">
        <v>101</v>
      </c>
      <c r="C12" s="263" t="s">
        <v>102</v>
      </c>
      <c r="D12" s="222" t="s">
        <v>95</v>
      </c>
      <c r="E12" s="228">
        <v>63</v>
      </c>
      <c r="F12" s="230">
        <f>H12+J12</f>
        <v>0</v>
      </c>
      <c r="G12" s="23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3">
        <v>0</v>
      </c>
      <c r="O12" s="223">
        <f>ROUND(E12*N12,5)</f>
        <v>0</v>
      </c>
      <c r="P12" s="223">
        <v>0</v>
      </c>
      <c r="Q12" s="223">
        <f>ROUND(E12*P12,5)</f>
        <v>0</v>
      </c>
      <c r="R12" s="223"/>
      <c r="S12" s="223"/>
      <c r="T12" s="224">
        <v>4.8000000000000001E-2</v>
      </c>
      <c r="U12" s="223">
        <f>ROUND(E12*T12,2)</f>
        <v>3.02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96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14">
        <v>5</v>
      </c>
      <c r="B13" s="220" t="s">
        <v>103</v>
      </c>
      <c r="C13" s="263" t="s">
        <v>104</v>
      </c>
      <c r="D13" s="222" t="s">
        <v>105</v>
      </c>
      <c r="E13" s="228">
        <v>1</v>
      </c>
      <c r="F13" s="230">
        <f>H13+J13</f>
        <v>0</v>
      </c>
      <c r="G13" s="23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3">
        <v>0</v>
      </c>
      <c r="O13" s="223">
        <f>ROUND(E13*N13,5)</f>
        <v>0</v>
      </c>
      <c r="P13" s="223">
        <v>0</v>
      </c>
      <c r="Q13" s="223">
        <f>ROUND(E13*P13,5)</f>
        <v>0</v>
      </c>
      <c r="R13" s="223"/>
      <c r="S13" s="223"/>
      <c r="T13" s="224">
        <v>0.157</v>
      </c>
      <c r="U13" s="223">
        <f>ROUND(E13*T13,2)</f>
        <v>0.16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96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14">
        <v>6</v>
      </c>
      <c r="B14" s="220" t="s">
        <v>106</v>
      </c>
      <c r="C14" s="263" t="s">
        <v>107</v>
      </c>
      <c r="D14" s="222" t="s">
        <v>105</v>
      </c>
      <c r="E14" s="228">
        <v>1</v>
      </c>
      <c r="F14" s="230">
        <f>H14+J14</f>
        <v>0</v>
      </c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3">
        <v>0</v>
      </c>
      <c r="O14" s="223">
        <f>ROUND(E14*N14,5)</f>
        <v>0</v>
      </c>
      <c r="P14" s="223">
        <v>0</v>
      </c>
      <c r="Q14" s="223">
        <f>ROUND(E14*P14,5)</f>
        <v>0</v>
      </c>
      <c r="R14" s="223"/>
      <c r="S14" s="223"/>
      <c r="T14" s="224">
        <v>0.25900000000000001</v>
      </c>
      <c r="U14" s="223">
        <f>ROUND(E14*T14,2)</f>
        <v>0.26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96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>
        <v>7</v>
      </c>
      <c r="B15" s="220" t="s">
        <v>108</v>
      </c>
      <c r="C15" s="263" t="s">
        <v>109</v>
      </c>
      <c r="D15" s="222" t="s">
        <v>0</v>
      </c>
      <c r="E15" s="228">
        <v>2</v>
      </c>
      <c r="F15" s="230">
        <f>H15+J15</f>
        <v>0</v>
      </c>
      <c r="G15" s="23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3">
        <v>0</v>
      </c>
      <c r="O15" s="223">
        <f>ROUND(E15*N15,5)</f>
        <v>0</v>
      </c>
      <c r="P15" s="223">
        <v>0</v>
      </c>
      <c r="Q15" s="223">
        <f>ROUND(E15*P15,5)</f>
        <v>0</v>
      </c>
      <c r="R15" s="223"/>
      <c r="S15" s="223"/>
      <c r="T15" s="224">
        <v>0</v>
      </c>
      <c r="U15" s="223">
        <f>ROUND(E15*T15,2)</f>
        <v>0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96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5">
      <c r="A16" s="215" t="s">
        <v>91</v>
      </c>
      <c r="B16" s="221" t="s">
        <v>58</v>
      </c>
      <c r="C16" s="264" t="s">
        <v>59</v>
      </c>
      <c r="D16" s="225"/>
      <c r="E16" s="229"/>
      <c r="F16" s="232"/>
      <c r="G16" s="232">
        <f>SUMIF(AE17:AE25,"&lt;&gt;NOR",G17:G25)</f>
        <v>0</v>
      </c>
      <c r="H16" s="232"/>
      <c r="I16" s="232">
        <f>SUM(I17:I25)</f>
        <v>0</v>
      </c>
      <c r="J16" s="232"/>
      <c r="K16" s="232">
        <f>SUM(K17:K25)</f>
        <v>0</v>
      </c>
      <c r="L16" s="232"/>
      <c r="M16" s="232">
        <f>SUM(M17:M25)</f>
        <v>0</v>
      </c>
      <c r="N16" s="226"/>
      <c r="O16" s="226">
        <f>SUM(O17:O25)</f>
        <v>4.0600000000000002E-3</v>
      </c>
      <c r="P16" s="226"/>
      <c r="Q16" s="226">
        <f>SUM(Q17:Q25)</f>
        <v>0</v>
      </c>
      <c r="R16" s="226"/>
      <c r="S16" s="226"/>
      <c r="T16" s="227"/>
      <c r="U16" s="226">
        <f>SUM(U17:U25)</f>
        <v>9.4699999999999989</v>
      </c>
      <c r="AE16" t="s">
        <v>92</v>
      </c>
    </row>
    <row r="17" spans="1:60" ht="20.399999999999999" outlineLevel="1" x14ac:dyDescent="0.25">
      <c r="A17" s="214">
        <v>8</v>
      </c>
      <c r="B17" s="220" t="s">
        <v>110</v>
      </c>
      <c r="C17" s="263" t="s">
        <v>111</v>
      </c>
      <c r="D17" s="222" t="s">
        <v>95</v>
      </c>
      <c r="E17" s="228">
        <v>12</v>
      </c>
      <c r="F17" s="230">
        <f>H17+J17</f>
        <v>0</v>
      </c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3">
        <v>0</v>
      </c>
      <c r="O17" s="223">
        <f>ROUND(E17*N17,5)</f>
        <v>0</v>
      </c>
      <c r="P17" s="223">
        <v>0</v>
      </c>
      <c r="Q17" s="223">
        <f>ROUND(E17*P17,5)</f>
        <v>0</v>
      </c>
      <c r="R17" s="223"/>
      <c r="S17" s="223"/>
      <c r="T17" s="224">
        <v>8.2000000000000003E-2</v>
      </c>
      <c r="U17" s="223">
        <f>ROUND(E17*T17,2)</f>
        <v>0.98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96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.399999999999999" outlineLevel="1" x14ac:dyDescent="0.25">
      <c r="A18" s="214">
        <v>9</v>
      </c>
      <c r="B18" s="220" t="s">
        <v>112</v>
      </c>
      <c r="C18" s="263" t="s">
        <v>113</v>
      </c>
      <c r="D18" s="222" t="s">
        <v>95</v>
      </c>
      <c r="E18" s="228">
        <v>12</v>
      </c>
      <c r="F18" s="230">
        <f>H18+J18</f>
        <v>0</v>
      </c>
      <c r="G18" s="23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3">
        <v>0</v>
      </c>
      <c r="O18" s="223">
        <f>ROUND(E18*N18,5)</f>
        <v>0</v>
      </c>
      <c r="P18" s="223">
        <v>0</v>
      </c>
      <c r="Q18" s="223">
        <f>ROUND(E18*P18,5)</f>
        <v>0</v>
      </c>
      <c r="R18" s="223"/>
      <c r="S18" s="223"/>
      <c r="T18" s="224">
        <v>0.114</v>
      </c>
      <c r="U18" s="223">
        <f>ROUND(E18*T18,2)</f>
        <v>1.37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96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>
        <v>10</v>
      </c>
      <c r="B19" s="220" t="s">
        <v>114</v>
      </c>
      <c r="C19" s="263" t="s">
        <v>115</v>
      </c>
      <c r="D19" s="222" t="s">
        <v>95</v>
      </c>
      <c r="E19" s="228">
        <v>12</v>
      </c>
      <c r="F19" s="230">
        <f>H19+J19</f>
        <v>0</v>
      </c>
      <c r="G19" s="23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3">
        <v>2.7999999999999998E-4</v>
      </c>
      <c r="O19" s="223">
        <f>ROUND(E19*N19,5)</f>
        <v>3.3600000000000001E-3</v>
      </c>
      <c r="P19" s="223">
        <v>0</v>
      </c>
      <c r="Q19" s="223">
        <f>ROUND(E19*P19,5)</f>
        <v>0</v>
      </c>
      <c r="R19" s="223"/>
      <c r="S19" s="223"/>
      <c r="T19" s="224">
        <v>0.33283000000000001</v>
      </c>
      <c r="U19" s="223">
        <f>ROUND(E19*T19,2)</f>
        <v>3.99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96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>
        <v>11</v>
      </c>
      <c r="B20" s="220" t="s">
        <v>116</v>
      </c>
      <c r="C20" s="263" t="s">
        <v>117</v>
      </c>
      <c r="D20" s="222" t="s">
        <v>105</v>
      </c>
      <c r="E20" s="228">
        <v>1</v>
      </c>
      <c r="F20" s="230">
        <f>H20+J20</f>
        <v>0</v>
      </c>
      <c r="G20" s="23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3">
        <v>1.7000000000000001E-4</v>
      </c>
      <c r="O20" s="223">
        <f>ROUND(E20*N20,5)</f>
        <v>1.7000000000000001E-4</v>
      </c>
      <c r="P20" s="223">
        <v>0</v>
      </c>
      <c r="Q20" s="223">
        <f>ROUND(E20*P20,5)</f>
        <v>0</v>
      </c>
      <c r="R20" s="223"/>
      <c r="S20" s="223"/>
      <c r="T20" s="224">
        <v>0.254</v>
      </c>
      <c r="U20" s="223">
        <f>ROUND(E20*T20,2)</f>
        <v>0.25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96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.399999999999999" outlineLevel="1" x14ac:dyDescent="0.25">
      <c r="A21" s="214">
        <v>12</v>
      </c>
      <c r="B21" s="220" t="s">
        <v>118</v>
      </c>
      <c r="C21" s="263" t="s">
        <v>119</v>
      </c>
      <c r="D21" s="222" t="s">
        <v>105</v>
      </c>
      <c r="E21" s="228">
        <v>1</v>
      </c>
      <c r="F21" s="230">
        <f>H21+J21</f>
        <v>0</v>
      </c>
      <c r="G21" s="23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3">
        <v>4.0999999999999999E-4</v>
      </c>
      <c r="O21" s="223">
        <f>ROUND(E21*N21,5)</f>
        <v>4.0999999999999999E-4</v>
      </c>
      <c r="P21" s="223">
        <v>0</v>
      </c>
      <c r="Q21" s="223">
        <f>ROUND(E21*P21,5)</f>
        <v>0</v>
      </c>
      <c r="R21" s="223"/>
      <c r="S21" s="223"/>
      <c r="T21" s="224">
        <v>0.50800000000000001</v>
      </c>
      <c r="U21" s="223">
        <f>ROUND(E21*T21,2)</f>
        <v>0.51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96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14">
        <v>13</v>
      </c>
      <c r="B22" s="220" t="s">
        <v>120</v>
      </c>
      <c r="C22" s="263" t="s">
        <v>121</v>
      </c>
      <c r="D22" s="222" t="s">
        <v>105</v>
      </c>
      <c r="E22" s="228">
        <v>3</v>
      </c>
      <c r="F22" s="230">
        <f>H22+J22</f>
        <v>0</v>
      </c>
      <c r="G22" s="23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3">
        <v>0</v>
      </c>
      <c r="O22" s="223">
        <f>ROUND(E22*N22,5)</f>
        <v>0</v>
      </c>
      <c r="P22" s="223">
        <v>0</v>
      </c>
      <c r="Q22" s="223">
        <f>ROUND(E22*P22,5)</f>
        <v>0</v>
      </c>
      <c r="R22" s="223"/>
      <c r="S22" s="223"/>
      <c r="T22" s="224">
        <v>0.42499999999999999</v>
      </c>
      <c r="U22" s="223">
        <f>ROUND(E22*T22,2)</f>
        <v>1.28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96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>
        <v>14</v>
      </c>
      <c r="B23" s="220" t="s">
        <v>122</v>
      </c>
      <c r="C23" s="263" t="s">
        <v>123</v>
      </c>
      <c r="D23" s="222" t="s">
        <v>95</v>
      </c>
      <c r="E23" s="228">
        <v>12</v>
      </c>
      <c r="F23" s="230">
        <f>H23+J23</f>
        <v>0</v>
      </c>
      <c r="G23" s="23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3">
        <v>0</v>
      </c>
      <c r="O23" s="223">
        <f>ROUND(E23*N23,5)</f>
        <v>0</v>
      </c>
      <c r="P23" s="223">
        <v>0</v>
      </c>
      <c r="Q23" s="223">
        <f>ROUND(E23*P23,5)</f>
        <v>0</v>
      </c>
      <c r="R23" s="223"/>
      <c r="S23" s="223"/>
      <c r="T23" s="224">
        <v>2.9000000000000001E-2</v>
      </c>
      <c r="U23" s="223">
        <f>ROUND(E23*T23,2)</f>
        <v>0.35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96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14">
        <v>15</v>
      </c>
      <c r="B24" s="220" t="s">
        <v>124</v>
      </c>
      <c r="C24" s="263" t="s">
        <v>125</v>
      </c>
      <c r="D24" s="222" t="s">
        <v>95</v>
      </c>
      <c r="E24" s="228">
        <v>12</v>
      </c>
      <c r="F24" s="230">
        <f>H24+J24</f>
        <v>0</v>
      </c>
      <c r="G24" s="23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3">
        <v>1.0000000000000001E-5</v>
      </c>
      <c r="O24" s="223">
        <f>ROUND(E24*N24,5)</f>
        <v>1.2E-4</v>
      </c>
      <c r="P24" s="223">
        <v>0</v>
      </c>
      <c r="Q24" s="223">
        <f>ROUND(E24*P24,5)</f>
        <v>0</v>
      </c>
      <c r="R24" s="223"/>
      <c r="S24" s="223"/>
      <c r="T24" s="224">
        <v>6.2E-2</v>
      </c>
      <c r="U24" s="223">
        <f>ROUND(E24*T24,2)</f>
        <v>0.74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96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14">
        <v>16</v>
      </c>
      <c r="B25" s="220" t="s">
        <v>126</v>
      </c>
      <c r="C25" s="263" t="s">
        <v>127</v>
      </c>
      <c r="D25" s="222" t="s">
        <v>0</v>
      </c>
      <c r="E25" s="228">
        <v>1.3</v>
      </c>
      <c r="F25" s="230">
        <f>H25+J25</f>
        <v>0</v>
      </c>
      <c r="G25" s="23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</v>
      </c>
      <c r="U25" s="223">
        <f>ROUND(E25*T25,2)</f>
        <v>0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96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5">
      <c r="A26" s="215" t="s">
        <v>91</v>
      </c>
      <c r="B26" s="221" t="s">
        <v>60</v>
      </c>
      <c r="C26" s="264" t="s">
        <v>61</v>
      </c>
      <c r="D26" s="225"/>
      <c r="E26" s="229"/>
      <c r="F26" s="232"/>
      <c r="G26" s="232">
        <f>SUMIF(AE27:AE37,"&lt;&gt;NOR",G27:G37)</f>
        <v>0</v>
      </c>
      <c r="H26" s="232"/>
      <c r="I26" s="232">
        <f>SUM(I27:I37)</f>
        <v>0</v>
      </c>
      <c r="J26" s="232"/>
      <c r="K26" s="232">
        <f>SUM(K27:K37)</f>
        <v>0</v>
      </c>
      <c r="L26" s="232"/>
      <c r="M26" s="232">
        <f>SUM(M27:M37)</f>
        <v>0</v>
      </c>
      <c r="N26" s="226"/>
      <c r="O26" s="226">
        <f>SUM(O27:O37)</f>
        <v>0.16932</v>
      </c>
      <c r="P26" s="226"/>
      <c r="Q26" s="226">
        <f>SUM(Q27:Q37)</f>
        <v>0</v>
      </c>
      <c r="R26" s="226"/>
      <c r="S26" s="226"/>
      <c r="T26" s="227"/>
      <c r="U26" s="226">
        <f>SUM(U27:U37)</f>
        <v>16.54</v>
      </c>
      <c r="AE26" t="s">
        <v>92</v>
      </c>
    </row>
    <row r="27" spans="1:60" outlineLevel="1" x14ac:dyDescent="0.25">
      <c r="A27" s="214">
        <v>17</v>
      </c>
      <c r="B27" s="220" t="s">
        <v>128</v>
      </c>
      <c r="C27" s="263" t="s">
        <v>129</v>
      </c>
      <c r="D27" s="222" t="s">
        <v>130</v>
      </c>
      <c r="E27" s="228">
        <v>3</v>
      </c>
      <c r="F27" s="230">
        <f>H27+J27</f>
        <v>0</v>
      </c>
      <c r="G27" s="23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3">
        <v>2.4000000000000001E-4</v>
      </c>
      <c r="O27" s="223">
        <f>ROUND(E27*N27,5)</f>
        <v>7.2000000000000005E-4</v>
      </c>
      <c r="P27" s="223">
        <v>0</v>
      </c>
      <c r="Q27" s="223">
        <f>ROUND(E27*P27,5)</f>
        <v>0</v>
      </c>
      <c r="R27" s="223"/>
      <c r="S27" s="223"/>
      <c r="T27" s="224">
        <v>0.124</v>
      </c>
      <c r="U27" s="223">
        <f>ROUND(E27*T27,2)</f>
        <v>0.37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96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>
        <v>18</v>
      </c>
      <c r="B28" s="220" t="s">
        <v>131</v>
      </c>
      <c r="C28" s="263" t="s">
        <v>132</v>
      </c>
      <c r="D28" s="222" t="s">
        <v>130</v>
      </c>
      <c r="E28" s="228">
        <v>2</v>
      </c>
      <c r="F28" s="230">
        <f>H28+J28</f>
        <v>0</v>
      </c>
      <c r="G28" s="23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3">
        <v>1.1000000000000001E-3</v>
      </c>
      <c r="O28" s="223">
        <f>ROUND(E28*N28,5)</f>
        <v>2.2000000000000001E-3</v>
      </c>
      <c r="P28" s="223">
        <v>0</v>
      </c>
      <c r="Q28" s="223">
        <f>ROUND(E28*P28,5)</f>
        <v>0</v>
      </c>
      <c r="R28" s="223"/>
      <c r="S28" s="223"/>
      <c r="T28" s="224">
        <v>1</v>
      </c>
      <c r="U28" s="223">
        <f>ROUND(E28*T28,2)</f>
        <v>2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96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>
        <v>19</v>
      </c>
      <c r="B29" s="220" t="s">
        <v>133</v>
      </c>
      <c r="C29" s="263" t="s">
        <v>134</v>
      </c>
      <c r="D29" s="222" t="s">
        <v>130</v>
      </c>
      <c r="E29" s="228">
        <v>2</v>
      </c>
      <c r="F29" s="230">
        <f>H29+J29</f>
        <v>0</v>
      </c>
      <c r="G29" s="23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3">
        <v>1.333E-2</v>
      </c>
      <c r="O29" s="223">
        <f>ROUND(E29*N29,5)</f>
        <v>2.666E-2</v>
      </c>
      <c r="P29" s="223">
        <v>0</v>
      </c>
      <c r="Q29" s="223">
        <f>ROUND(E29*P29,5)</f>
        <v>0</v>
      </c>
      <c r="R29" s="223"/>
      <c r="S29" s="223"/>
      <c r="T29" s="224">
        <v>0.755</v>
      </c>
      <c r="U29" s="223">
        <f>ROUND(E29*T29,2)</f>
        <v>1.51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96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>
        <v>20</v>
      </c>
      <c r="B30" s="220" t="s">
        <v>135</v>
      </c>
      <c r="C30" s="263" t="s">
        <v>136</v>
      </c>
      <c r="D30" s="222" t="s">
        <v>105</v>
      </c>
      <c r="E30" s="228">
        <v>4</v>
      </c>
      <c r="F30" s="230">
        <f>H30+J30</f>
        <v>0</v>
      </c>
      <c r="G30" s="23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3">
        <v>8.4999999999999995E-4</v>
      </c>
      <c r="O30" s="223">
        <f>ROUND(E30*N30,5)</f>
        <v>3.3999999999999998E-3</v>
      </c>
      <c r="P30" s="223">
        <v>0</v>
      </c>
      <c r="Q30" s="223">
        <f>ROUND(E30*P30,5)</f>
        <v>0</v>
      </c>
      <c r="R30" s="223"/>
      <c r="S30" s="223"/>
      <c r="T30" s="224">
        <v>0.44500000000000001</v>
      </c>
      <c r="U30" s="223">
        <f>ROUND(E30*T30,2)</f>
        <v>1.78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96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0.399999999999999" outlineLevel="1" x14ac:dyDescent="0.25">
      <c r="A31" s="214">
        <v>21</v>
      </c>
      <c r="B31" s="220" t="s">
        <v>137</v>
      </c>
      <c r="C31" s="263" t="s">
        <v>138</v>
      </c>
      <c r="D31" s="222" t="s">
        <v>105</v>
      </c>
      <c r="E31" s="228">
        <v>1</v>
      </c>
      <c r="F31" s="230">
        <f>H31+J31</f>
        <v>0</v>
      </c>
      <c r="G31" s="23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3">
        <v>1.72E-3</v>
      </c>
      <c r="O31" s="223">
        <f>ROUND(E31*N31,5)</f>
        <v>1.72E-3</v>
      </c>
      <c r="P31" s="223">
        <v>0</v>
      </c>
      <c r="Q31" s="223">
        <f>ROUND(E31*P31,5)</f>
        <v>0</v>
      </c>
      <c r="R31" s="223"/>
      <c r="S31" s="223"/>
      <c r="T31" s="224">
        <v>0.47599999999999998</v>
      </c>
      <c r="U31" s="223">
        <f>ROUND(E31*T31,2)</f>
        <v>0.48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96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14">
        <v>22</v>
      </c>
      <c r="B32" s="220" t="s">
        <v>139</v>
      </c>
      <c r="C32" s="263" t="s">
        <v>140</v>
      </c>
      <c r="D32" s="222" t="s">
        <v>130</v>
      </c>
      <c r="E32" s="228">
        <v>4</v>
      </c>
      <c r="F32" s="230">
        <f>H32+J32</f>
        <v>0</v>
      </c>
      <c r="G32" s="23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3">
        <v>1.6209999999999999E-2</v>
      </c>
      <c r="O32" s="223">
        <f>ROUND(E32*N32,5)</f>
        <v>6.4839999999999995E-2</v>
      </c>
      <c r="P32" s="223">
        <v>0</v>
      </c>
      <c r="Q32" s="223">
        <f>ROUND(E32*P32,5)</f>
        <v>0</v>
      </c>
      <c r="R32" s="223"/>
      <c r="S32" s="223"/>
      <c r="T32" s="224">
        <v>1.1890000000000001</v>
      </c>
      <c r="U32" s="223">
        <f>ROUND(E32*T32,2)</f>
        <v>4.76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96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14">
        <v>23</v>
      </c>
      <c r="B33" s="220" t="s">
        <v>141</v>
      </c>
      <c r="C33" s="263" t="s">
        <v>142</v>
      </c>
      <c r="D33" s="222" t="s">
        <v>130</v>
      </c>
      <c r="E33" s="228">
        <v>1</v>
      </c>
      <c r="F33" s="230">
        <f>H33+J33</f>
        <v>0</v>
      </c>
      <c r="G33" s="23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3">
        <v>1.444E-2</v>
      </c>
      <c r="O33" s="223">
        <f>ROUND(E33*N33,5)</f>
        <v>1.444E-2</v>
      </c>
      <c r="P33" s="223">
        <v>0</v>
      </c>
      <c r="Q33" s="223">
        <f>ROUND(E33*P33,5)</f>
        <v>0</v>
      </c>
      <c r="R33" s="223"/>
      <c r="S33" s="223"/>
      <c r="T33" s="224">
        <v>1.25</v>
      </c>
      <c r="U33" s="223">
        <f>ROUND(E33*T33,2)</f>
        <v>1.25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96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0.399999999999999" outlineLevel="1" x14ac:dyDescent="0.25">
      <c r="A34" s="214">
        <v>24</v>
      </c>
      <c r="B34" s="220" t="s">
        <v>143</v>
      </c>
      <c r="C34" s="263" t="s">
        <v>144</v>
      </c>
      <c r="D34" s="222" t="s">
        <v>130</v>
      </c>
      <c r="E34" s="228">
        <v>3</v>
      </c>
      <c r="F34" s="230">
        <f>H34+J34</f>
        <v>0</v>
      </c>
      <c r="G34" s="23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3">
        <v>1.772E-2</v>
      </c>
      <c r="O34" s="223">
        <f>ROUND(E34*N34,5)</f>
        <v>5.3159999999999999E-2</v>
      </c>
      <c r="P34" s="223">
        <v>0</v>
      </c>
      <c r="Q34" s="223">
        <f>ROUND(E34*P34,5)</f>
        <v>0</v>
      </c>
      <c r="R34" s="223"/>
      <c r="S34" s="223"/>
      <c r="T34" s="224">
        <v>0.97299999999999998</v>
      </c>
      <c r="U34" s="223">
        <f>ROUND(E34*T34,2)</f>
        <v>2.92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96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>
        <v>25</v>
      </c>
      <c r="B35" s="220" t="s">
        <v>145</v>
      </c>
      <c r="C35" s="263" t="s">
        <v>146</v>
      </c>
      <c r="D35" s="222" t="s">
        <v>105</v>
      </c>
      <c r="E35" s="228">
        <v>2</v>
      </c>
      <c r="F35" s="230">
        <f>H35+J35</f>
        <v>0</v>
      </c>
      <c r="G35" s="23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3">
        <v>2.7E-4</v>
      </c>
      <c r="O35" s="223">
        <f>ROUND(E35*N35,5)</f>
        <v>5.4000000000000001E-4</v>
      </c>
      <c r="P35" s="223">
        <v>0</v>
      </c>
      <c r="Q35" s="223">
        <f>ROUND(E35*P35,5)</f>
        <v>0</v>
      </c>
      <c r="R35" s="223"/>
      <c r="S35" s="223"/>
      <c r="T35" s="224">
        <v>0.246</v>
      </c>
      <c r="U35" s="223">
        <f>ROUND(E35*T35,2)</f>
        <v>0.49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96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>
        <v>26</v>
      </c>
      <c r="B36" s="220" t="s">
        <v>147</v>
      </c>
      <c r="C36" s="263" t="s">
        <v>148</v>
      </c>
      <c r="D36" s="222" t="s">
        <v>105</v>
      </c>
      <c r="E36" s="228">
        <v>4</v>
      </c>
      <c r="F36" s="230">
        <f>H36+J36</f>
        <v>0</v>
      </c>
      <c r="G36" s="23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3">
        <v>4.0999999999999999E-4</v>
      </c>
      <c r="O36" s="223">
        <f>ROUND(E36*N36,5)</f>
        <v>1.64E-3</v>
      </c>
      <c r="P36" s="223">
        <v>0</v>
      </c>
      <c r="Q36" s="223">
        <f>ROUND(E36*P36,5)</f>
        <v>0</v>
      </c>
      <c r="R36" s="223"/>
      <c r="S36" s="223"/>
      <c r="T36" s="224">
        <v>0.246</v>
      </c>
      <c r="U36" s="223">
        <f>ROUND(E36*T36,2)</f>
        <v>0.98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96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27</v>
      </c>
      <c r="B37" s="220" t="s">
        <v>149</v>
      </c>
      <c r="C37" s="263" t="s">
        <v>150</v>
      </c>
      <c r="D37" s="222" t="s">
        <v>0</v>
      </c>
      <c r="E37" s="228">
        <v>0.33</v>
      </c>
      <c r="F37" s="230">
        <f>H37+J37</f>
        <v>0</v>
      </c>
      <c r="G37" s="23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</v>
      </c>
      <c r="U37" s="223">
        <f>ROUND(E37*T37,2)</f>
        <v>0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96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5">
      <c r="A38" s="215" t="s">
        <v>91</v>
      </c>
      <c r="B38" s="221" t="s">
        <v>62</v>
      </c>
      <c r="C38" s="264" t="s">
        <v>63</v>
      </c>
      <c r="D38" s="225"/>
      <c r="E38" s="229"/>
      <c r="F38" s="232"/>
      <c r="G38" s="232">
        <f>SUMIF(AE39:AE41,"&lt;&gt;NOR",G39:G41)</f>
        <v>0</v>
      </c>
      <c r="H38" s="232"/>
      <c r="I38" s="232">
        <f>SUM(I39:I41)</f>
        <v>0</v>
      </c>
      <c r="J38" s="232"/>
      <c r="K38" s="232">
        <f>SUM(K39:K41)</f>
        <v>0</v>
      </c>
      <c r="L38" s="232"/>
      <c r="M38" s="232">
        <f>SUM(M39:M41)</f>
        <v>0</v>
      </c>
      <c r="N38" s="226"/>
      <c r="O38" s="226">
        <f>SUM(O39:O41)</f>
        <v>5.3999999999999999E-2</v>
      </c>
      <c r="P38" s="226"/>
      <c r="Q38" s="226">
        <f>SUM(Q39:Q41)</f>
        <v>0</v>
      </c>
      <c r="R38" s="226"/>
      <c r="S38" s="226"/>
      <c r="T38" s="227"/>
      <c r="U38" s="226">
        <f>SUM(U39:U41)</f>
        <v>10.62</v>
      </c>
      <c r="AE38" t="s">
        <v>92</v>
      </c>
    </row>
    <row r="39" spans="1:60" outlineLevel="1" x14ac:dyDescent="0.25">
      <c r="A39" s="214">
        <v>28</v>
      </c>
      <c r="B39" s="220" t="s">
        <v>151</v>
      </c>
      <c r="C39" s="263" t="s">
        <v>152</v>
      </c>
      <c r="D39" s="222" t="s">
        <v>130</v>
      </c>
      <c r="E39" s="228">
        <v>3</v>
      </c>
      <c r="F39" s="230">
        <f>H39+J39</f>
        <v>0</v>
      </c>
      <c r="G39" s="23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3">
        <v>8.9999999999999993E-3</v>
      </c>
      <c r="O39" s="223">
        <f>ROUND(E39*N39,5)</f>
        <v>2.7E-2</v>
      </c>
      <c r="P39" s="223">
        <v>0</v>
      </c>
      <c r="Q39" s="223">
        <f>ROUND(E39*P39,5)</f>
        <v>0</v>
      </c>
      <c r="R39" s="223"/>
      <c r="S39" s="223"/>
      <c r="T39" s="224">
        <v>1.77</v>
      </c>
      <c r="U39" s="223">
        <f>ROUND(E39*T39,2)</f>
        <v>5.31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96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29</v>
      </c>
      <c r="B40" s="220" t="s">
        <v>153</v>
      </c>
      <c r="C40" s="263" t="s">
        <v>154</v>
      </c>
      <c r="D40" s="222" t="s">
        <v>130</v>
      </c>
      <c r="E40" s="228">
        <v>3</v>
      </c>
      <c r="F40" s="230">
        <f>H40+J40</f>
        <v>0</v>
      </c>
      <c r="G40" s="23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3">
        <v>8.9999999999999993E-3</v>
      </c>
      <c r="O40" s="223">
        <f>ROUND(E40*N40,5)</f>
        <v>2.7E-2</v>
      </c>
      <c r="P40" s="223">
        <v>0</v>
      </c>
      <c r="Q40" s="223">
        <f>ROUND(E40*P40,5)</f>
        <v>0</v>
      </c>
      <c r="R40" s="223"/>
      <c r="S40" s="223"/>
      <c r="T40" s="224">
        <v>1.77</v>
      </c>
      <c r="U40" s="223">
        <f>ROUND(E40*T40,2)</f>
        <v>5.31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96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1">
        <v>30</v>
      </c>
      <c r="B41" s="242" t="s">
        <v>155</v>
      </c>
      <c r="C41" s="265" t="s">
        <v>156</v>
      </c>
      <c r="D41" s="243" t="s">
        <v>0</v>
      </c>
      <c r="E41" s="244">
        <v>0.35</v>
      </c>
      <c r="F41" s="245">
        <f>H41+J41</f>
        <v>0</v>
      </c>
      <c r="G41" s="245">
        <f>ROUND(E41*F41,2)</f>
        <v>0</v>
      </c>
      <c r="H41" s="246"/>
      <c r="I41" s="245">
        <f>ROUND(E41*H41,2)</f>
        <v>0</v>
      </c>
      <c r="J41" s="246"/>
      <c r="K41" s="245">
        <f>ROUND(E41*J41,2)</f>
        <v>0</v>
      </c>
      <c r="L41" s="245">
        <v>21</v>
      </c>
      <c r="M41" s="245">
        <f>G41*(1+L41/100)</f>
        <v>0</v>
      </c>
      <c r="N41" s="247">
        <v>0</v>
      </c>
      <c r="O41" s="247">
        <f>ROUND(E41*N41,5)</f>
        <v>0</v>
      </c>
      <c r="P41" s="247">
        <v>0</v>
      </c>
      <c r="Q41" s="247">
        <f>ROUND(E41*P41,5)</f>
        <v>0</v>
      </c>
      <c r="R41" s="247"/>
      <c r="S41" s="247"/>
      <c r="T41" s="248">
        <v>0</v>
      </c>
      <c r="U41" s="247">
        <f>ROUND(E41*T41,2)</f>
        <v>0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96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5">
      <c r="A42" s="6"/>
      <c r="B42" s="7" t="s">
        <v>157</v>
      </c>
      <c r="C42" s="266" t="s">
        <v>157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C42">
        <v>12</v>
      </c>
      <c r="AD42">
        <v>21</v>
      </c>
    </row>
    <row r="43" spans="1:60" x14ac:dyDescent="0.25">
      <c r="A43" s="249"/>
      <c r="B43" s="250" t="s">
        <v>28</v>
      </c>
      <c r="C43" s="267" t="s">
        <v>157</v>
      </c>
      <c r="D43" s="251"/>
      <c r="E43" s="251"/>
      <c r="F43" s="251"/>
      <c r="G43" s="262">
        <f>G8+G16+G26+G38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AC43">
        <f>SUMIF(L7:L41,AC42,G7:G41)</f>
        <v>0</v>
      </c>
      <c r="AD43">
        <f>SUMIF(L7:L41,AD42,G7:G41)</f>
        <v>0</v>
      </c>
      <c r="AE43" t="s">
        <v>158</v>
      </c>
    </row>
    <row r="44" spans="1:60" x14ac:dyDescent="0.25">
      <c r="A44" s="6"/>
      <c r="B44" s="7" t="s">
        <v>157</v>
      </c>
      <c r="C44" s="266" t="s">
        <v>157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5">
      <c r="A45" s="6"/>
      <c r="B45" s="7" t="s">
        <v>157</v>
      </c>
      <c r="C45" s="266" t="s">
        <v>157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5">
      <c r="A46" s="252" t="s">
        <v>159</v>
      </c>
      <c r="B46" s="252"/>
      <c r="C46" s="26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5">
      <c r="A47" s="253"/>
      <c r="B47" s="254"/>
      <c r="C47" s="269"/>
      <c r="D47" s="254"/>
      <c r="E47" s="254"/>
      <c r="F47" s="254"/>
      <c r="G47" s="25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E47" t="s">
        <v>160</v>
      </c>
    </row>
    <row r="48" spans="1:60" x14ac:dyDescent="0.25">
      <c r="A48" s="256"/>
      <c r="B48" s="257"/>
      <c r="C48" s="270"/>
      <c r="D48" s="257"/>
      <c r="E48" s="257"/>
      <c r="F48" s="257"/>
      <c r="G48" s="25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 x14ac:dyDescent="0.25">
      <c r="A49" s="256"/>
      <c r="B49" s="257"/>
      <c r="C49" s="270"/>
      <c r="D49" s="257"/>
      <c r="E49" s="257"/>
      <c r="F49" s="257"/>
      <c r="G49" s="25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5">
      <c r="A50" s="256"/>
      <c r="B50" s="257"/>
      <c r="C50" s="270"/>
      <c r="D50" s="257"/>
      <c r="E50" s="257"/>
      <c r="F50" s="257"/>
      <c r="G50" s="25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5">
      <c r="A51" s="259"/>
      <c r="B51" s="260"/>
      <c r="C51" s="271"/>
      <c r="D51" s="260"/>
      <c r="E51" s="260"/>
      <c r="F51" s="260"/>
      <c r="G51" s="26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5">
      <c r="A52" s="6"/>
      <c r="B52" s="7" t="s">
        <v>157</v>
      </c>
      <c r="C52" s="266" t="s">
        <v>157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5">
      <c r="C53" s="272"/>
      <c r="AE53" t="s">
        <v>161</v>
      </c>
    </row>
  </sheetData>
  <mergeCells count="6">
    <mergeCell ref="A1:G1"/>
    <mergeCell ref="C2:G2"/>
    <mergeCell ref="C3:G3"/>
    <mergeCell ref="C4:G4"/>
    <mergeCell ref="A46:C46"/>
    <mergeCell ref="A47:G51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Hruska</dc:creator>
  <cp:lastModifiedBy>Antonin Hruska</cp:lastModifiedBy>
  <cp:lastPrinted>2014-02-28T09:52:57Z</cp:lastPrinted>
  <dcterms:created xsi:type="dcterms:W3CDTF">2009-04-08T07:15:50Z</dcterms:created>
  <dcterms:modified xsi:type="dcterms:W3CDTF">2024-08-04T18:58:30Z</dcterms:modified>
</cp:coreProperties>
</file>