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etrs\firma\Akce\2024\P05_Rotava, blok č. 6\4_Prováděcí PD\ROZPOČET a VÝKAZ\"/>
    </mc:Choice>
  </mc:AlternateContent>
  <bookViews>
    <workbookView xWindow="0" yWindow="0" windowWidth="0" windowHeight="0"/>
  </bookViews>
  <sheets>
    <sheet name="Rekapitulace stavby" sheetId="1" r:id="rId1"/>
    <sheet name="SO 101 - Komunikace a zpe..." sheetId="2" r:id="rId2"/>
    <sheet name="SO 401 - Veřejné osvětlení" sheetId="3" r:id="rId3"/>
    <sheet name="VRN - Vedlejší rozpočtové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 101 - Komunikace a zpe...'!$C$131:$K$442</definedName>
    <definedName name="_xlnm.Print_Area" localSheetId="1">'SO 101 - Komunikace a zpe...'!$C$4:$J$76,'SO 101 - Komunikace a zpe...'!$C$82:$J$113,'SO 101 - Komunikace a zpe...'!$C$119:$K$442</definedName>
    <definedName name="_xlnm.Print_Titles" localSheetId="1">'SO 101 - Komunikace a zpe...'!$131:$131</definedName>
    <definedName name="_xlnm._FilterDatabase" localSheetId="2" hidden="1">'SO 401 - Veřejné osvětlení'!$C$118:$K$214</definedName>
    <definedName name="_xlnm.Print_Area" localSheetId="2">'SO 401 - Veřejné osvětlení'!$C$4:$J$76,'SO 401 - Veřejné osvětlení'!$C$82:$J$100,'SO 401 - Veřejné osvětlení'!$C$106:$K$214</definedName>
    <definedName name="_xlnm.Print_Titles" localSheetId="2">'SO 401 - Veřejné osvětlení'!$118:$118</definedName>
    <definedName name="_xlnm._FilterDatabase" localSheetId="3" hidden="1">'VRN - Vedlejší rozpočtové...'!$C$119:$K$133</definedName>
    <definedName name="_xlnm.Print_Area" localSheetId="3">'VRN - Vedlejší rozpočtové...'!$C$4:$J$76,'VRN - Vedlejší rozpočtové...'!$C$82:$J$101,'VRN - Vedlejší rozpočtové...'!$C$107:$K$133</definedName>
    <definedName name="_xlnm.Print_Titles" localSheetId="3">'VRN - Vedlejší rozpočtové...'!$119:$119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31"/>
  <c r="BH131"/>
  <c r="BG131"/>
  <c r="BF131"/>
  <c r="T131"/>
  <c r="T130"/>
  <c r="R131"/>
  <c r="R130"/>
  <c r="P131"/>
  <c r="P130"/>
  <c r="BI127"/>
  <c r="BH127"/>
  <c r="BG127"/>
  <c r="BF127"/>
  <c r="T127"/>
  <c r="T126"/>
  <c r="R127"/>
  <c r="R126"/>
  <c r="P127"/>
  <c r="P126"/>
  <c r="BI123"/>
  <c r="BH123"/>
  <c r="BG123"/>
  <c r="BF123"/>
  <c r="T123"/>
  <c r="T122"/>
  <c r="T121"/>
  <c r="T120"/>
  <c r="R123"/>
  <c r="R122"/>
  <c r="R121"/>
  <c r="R120"/>
  <c r="P123"/>
  <c r="P122"/>
  <c r="P121"/>
  <c r="P120"/>
  <c i="1" r="AU97"/>
  <c i="4"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3" r="J37"/>
  <c r="J36"/>
  <c i="1" r="AY96"/>
  <c i="3" r="J35"/>
  <c i="1" r="AX96"/>
  <c i="3"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116"/>
  <c r="J17"/>
  <c r="J12"/>
  <c r="J113"/>
  <c r="E7"/>
  <c r="E85"/>
  <c i="2" r="J37"/>
  <c r="J36"/>
  <c i="1" r="AY95"/>
  <c i="2" r="J35"/>
  <c i="1" r="AX95"/>
  <c i="2" r="BI440"/>
  <c r="BH440"/>
  <c r="BG440"/>
  <c r="BF440"/>
  <c r="T440"/>
  <c r="T439"/>
  <c r="R440"/>
  <c r="R439"/>
  <c r="P440"/>
  <c r="P439"/>
  <c r="BI436"/>
  <c r="BH436"/>
  <c r="BG436"/>
  <c r="BF436"/>
  <c r="T436"/>
  <c r="R436"/>
  <c r="P436"/>
  <c r="BI434"/>
  <c r="BH434"/>
  <c r="BG434"/>
  <c r="BF434"/>
  <c r="T434"/>
  <c r="R434"/>
  <c r="P434"/>
  <c r="BI431"/>
  <c r="BH431"/>
  <c r="BG431"/>
  <c r="BF431"/>
  <c r="T431"/>
  <c r="R431"/>
  <c r="P431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15"/>
  <c r="BH415"/>
  <c r="BG415"/>
  <c r="BF415"/>
  <c r="T415"/>
  <c r="T414"/>
  <c r="T337"/>
  <c r="R415"/>
  <c r="R414"/>
  <c r="P415"/>
  <c r="P414"/>
  <c r="BI412"/>
  <c r="BH412"/>
  <c r="BG412"/>
  <c r="BF412"/>
  <c r="T412"/>
  <c r="R412"/>
  <c r="P412"/>
  <c r="BI407"/>
  <c r="BH407"/>
  <c r="BG407"/>
  <c r="BF407"/>
  <c r="T407"/>
  <c r="R407"/>
  <c r="P407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1"/>
  <c r="BH391"/>
  <c r="BG391"/>
  <c r="BF391"/>
  <c r="T391"/>
  <c r="R391"/>
  <c r="P391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2"/>
  <c r="BH382"/>
  <c r="BG382"/>
  <c r="BF382"/>
  <c r="T382"/>
  <c r="R382"/>
  <c r="P382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48"/>
  <c r="BH348"/>
  <c r="BG348"/>
  <c r="BF348"/>
  <c r="T348"/>
  <c r="R348"/>
  <c r="P348"/>
  <c r="BI347"/>
  <c r="BH347"/>
  <c r="BG347"/>
  <c r="BF347"/>
  <c r="T347"/>
  <c r="R347"/>
  <c r="P347"/>
  <c r="BI338"/>
  <c r="BH338"/>
  <c r="BG338"/>
  <c r="BF338"/>
  <c r="T338"/>
  <c r="R338"/>
  <c r="R337"/>
  <c r="P338"/>
  <c r="P337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3"/>
  <c r="BH263"/>
  <c r="BG263"/>
  <c r="BF263"/>
  <c r="T263"/>
  <c r="R263"/>
  <c r="P263"/>
  <c r="BI255"/>
  <c r="BH255"/>
  <c r="BG255"/>
  <c r="BF255"/>
  <c r="T255"/>
  <c r="R255"/>
  <c r="P255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2"/>
  <c r="BH232"/>
  <c r="BG232"/>
  <c r="BF232"/>
  <c r="T232"/>
  <c r="R232"/>
  <c r="P232"/>
  <c r="BI222"/>
  <c r="BH222"/>
  <c r="BG222"/>
  <c r="BF222"/>
  <c r="T222"/>
  <c r="T221"/>
  <c r="R222"/>
  <c r="R221"/>
  <c r="P222"/>
  <c r="P221"/>
  <c r="BI220"/>
  <c r="BH220"/>
  <c r="BG220"/>
  <c r="BF220"/>
  <c r="T220"/>
  <c r="R220"/>
  <c r="P220"/>
  <c r="BI217"/>
  <c r="BH217"/>
  <c r="BG217"/>
  <c r="BF217"/>
  <c r="T217"/>
  <c r="R217"/>
  <c r="P217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92"/>
  <c r="J17"/>
  <c r="J12"/>
  <c r="J126"/>
  <c r="E7"/>
  <c r="E122"/>
  <c i="1" r="L90"/>
  <c r="AM90"/>
  <c r="AM89"/>
  <c r="L89"/>
  <c r="AM87"/>
  <c r="L87"/>
  <c r="L85"/>
  <c r="L84"/>
  <c i="2" r="J436"/>
  <c r="BK426"/>
  <c r="BK399"/>
  <c r="J194"/>
  <c r="BK185"/>
  <c r="J171"/>
  <c r="BK163"/>
  <c r="BK151"/>
  <c r="BK139"/>
  <c r="J379"/>
  <c r="BK372"/>
  <c r="J366"/>
  <c r="J362"/>
  <c r="J357"/>
  <c r="BK354"/>
  <c r="J351"/>
  <c r="J347"/>
  <c r="J334"/>
  <c r="BK327"/>
  <c r="J323"/>
  <c r="J316"/>
  <c r="BK308"/>
  <c r="BK299"/>
  <c r="BK294"/>
  <c r="BK288"/>
  <c r="BK280"/>
  <c r="J276"/>
  <c r="J263"/>
  <c r="J244"/>
  <c r="J239"/>
  <c r="BK220"/>
  <c r="J213"/>
  <c r="J206"/>
  <c r="J192"/>
  <c r="J181"/>
  <c r="J167"/>
  <c r="J155"/>
  <c r="BK141"/>
  <c r="J428"/>
  <c r="BK396"/>
  <c r="J393"/>
  <c r="BK388"/>
  <c r="BK379"/>
  <c i="3" r="BK178"/>
  <c r="BK182"/>
  <c r="J157"/>
  <c r="BK130"/>
  <c r="BK205"/>
  <c r="BK170"/>
  <c r="J151"/>
  <c r="BK198"/>
  <c r="BK162"/>
  <c r="BK141"/>
  <c r="J142"/>
  <c r="BK164"/>
  <c r="J125"/>
  <c i="2" r="BK436"/>
  <c r="BK428"/>
  <c r="BK407"/>
  <c r="BK200"/>
  <c r="BK189"/>
  <c r="BK181"/>
  <c r="BK165"/>
  <c r="J158"/>
  <c r="J145"/>
  <c r="J139"/>
  <c r="BK375"/>
  <c r="BK369"/>
  <c r="BK362"/>
  <c r="BK360"/>
  <c r="BK356"/>
  <c r="J354"/>
  <c r="BK351"/>
  <c r="J338"/>
  <c r="BK331"/>
  <c r="BK325"/>
  <c r="J320"/>
  <c r="BK313"/>
  <c r="J308"/>
  <c r="J304"/>
  <c r="J294"/>
  <c r="J288"/>
  <c r="J278"/>
  <c r="J271"/>
  <c r="BK244"/>
  <c r="BK239"/>
  <c r="J220"/>
  <c r="J216"/>
  <c r="J208"/>
  <c r="BK203"/>
  <c r="J191"/>
  <c r="BK171"/>
  <c r="J161"/>
  <c r="BK145"/>
  <c r="BK440"/>
  <c r="BK415"/>
  <c r="J396"/>
  <c r="J391"/>
  <c r="J388"/>
  <c i="3" r="J200"/>
  <c r="BK167"/>
  <c r="J128"/>
  <c r="J173"/>
  <c r="BK148"/>
  <c r="J209"/>
  <c r="J198"/>
  <c r="J164"/>
  <c r="BK146"/>
  <c r="BK200"/>
  <c r="BK142"/>
  <c r="BK176"/>
  <c r="BK173"/>
  <c r="BK143"/>
  <c i="4" r="J127"/>
  <c i="2" r="BK320"/>
  <c r="J302"/>
  <c r="BK292"/>
  <c r="J285"/>
  <c r="BK276"/>
  <c r="BK263"/>
  <c r="BK246"/>
  <c r="BK232"/>
  <c r="BK213"/>
  <c r="BK206"/>
  <c r="BK201"/>
  <c r="J187"/>
  <c r="BK179"/>
  <c r="J151"/>
  <c r="J137"/>
  <c r="BK431"/>
  <c r="BK412"/>
  <c r="BK393"/>
  <c r="BK390"/>
  <c i="3" r="J205"/>
  <c r="J176"/>
  <c r="J138"/>
  <c r="BK209"/>
  <c r="J160"/>
  <c r="BK138"/>
  <c r="BK207"/>
  <c r="J178"/>
  <c r="BK155"/>
  <c r="J213"/>
  <c r="J170"/>
  <c r="J130"/>
  <c r="BK140"/>
  <c r="J146"/>
  <c i="4" r="BK123"/>
  <c i="2" r="BK434"/>
  <c r="BK424"/>
  <c r="J407"/>
  <c r="BK192"/>
  <c r="J189"/>
  <c r="J179"/>
  <c r="BK155"/>
  <c r="J143"/>
  <c r="BK137"/>
  <c r="BK377"/>
  <c r="J372"/>
  <c r="BK366"/>
  <c r="BK361"/>
  <c r="BK357"/>
  <c r="J355"/>
  <c r="BK352"/>
  <c r="BK347"/>
  <c r="J336"/>
  <c r="BK329"/>
  <c r="J325"/>
  <c r="J318"/>
  <c r="J313"/>
  <c r="BK306"/>
  <c r="BK302"/>
  <c r="J296"/>
  <c r="J290"/>
  <c r="J282"/>
  <c r="BK274"/>
  <c r="J246"/>
  <c r="BK222"/>
  <c r="BK216"/>
  <c r="BK208"/>
  <c r="J200"/>
  <c r="J185"/>
  <c r="J163"/>
  <c r="BK148"/>
  <c r="J440"/>
  <c r="J424"/>
  <c r="J386"/>
  <c i="3" r="BK188"/>
  <c r="J155"/>
  <c r="J135"/>
  <c r="J162"/>
  <c r="J154"/>
  <c r="J211"/>
  <c r="BK194"/>
  <c r="BK152"/>
  <c r="BK211"/>
  <c r="BK185"/>
  <c r="BK157"/>
  <c r="BK203"/>
  <c r="J188"/>
  <c r="J149"/>
  <c r="BK122"/>
  <c i="4" r="BK131"/>
  <c i="2" r="J434"/>
  <c r="J412"/>
  <c r="J202"/>
  <c r="J197"/>
  <c r="BK187"/>
  <c r="BK169"/>
  <c r="J153"/>
  <c r="J141"/>
  <c r="BK382"/>
  <c r="J377"/>
  <c r="BK364"/>
  <c r="J361"/>
  <c r="J356"/>
  <c r="BK353"/>
  <c r="J352"/>
  <c r="J348"/>
  <c r="BK336"/>
  <c r="J331"/>
  <c r="J327"/>
  <c r="BK318"/>
  <c r="BK310"/>
  <c r="J306"/>
  <c r="J299"/>
  <c r="J292"/>
  <c r="BK282"/>
  <c r="BK278"/>
  <c r="BK271"/>
  <c r="BK255"/>
  <c r="BK241"/>
  <c r="J232"/>
  <c r="BK217"/>
  <c r="BK211"/>
  <c r="J203"/>
  <c r="BK197"/>
  <c r="J169"/>
  <c r="BK158"/>
  <c r="BK143"/>
  <c i="1" r="AS94"/>
  <c i="2" r="J382"/>
  <c i="3" r="J185"/>
  <c r="J140"/>
  <c r="J122"/>
  <c r="J161"/>
  <c r="BK213"/>
  <c r="BK196"/>
  <c r="BK161"/>
  <c r="J148"/>
  <c r="J196"/>
  <c r="J152"/>
  <c r="J182"/>
  <c r="BK128"/>
  <c r="BK160"/>
  <c i="4" r="J131"/>
  <c i="2" r="J431"/>
  <c r="J415"/>
  <c r="J201"/>
  <c r="BK191"/>
  <c r="BK183"/>
  <c r="BK167"/>
  <c r="BK161"/>
  <c r="J148"/>
  <c r="J135"/>
  <c r="J375"/>
  <c r="J369"/>
  <c r="J364"/>
  <c r="J360"/>
  <c r="BK355"/>
  <c r="J353"/>
  <c r="BK348"/>
  <c r="BK338"/>
  <c r="BK334"/>
  <c r="J329"/>
  <c r="BK323"/>
  <c r="BK316"/>
  <c r="J310"/>
  <c r="BK304"/>
  <c r="BK296"/>
  <c r="BK290"/>
  <c r="BK285"/>
  <c r="J280"/>
  <c r="J274"/>
  <c r="J255"/>
  <c r="J241"/>
  <c r="J222"/>
  <c r="J217"/>
  <c r="J211"/>
  <c r="BK202"/>
  <c r="BK194"/>
  <c r="J183"/>
  <c r="J165"/>
  <c r="BK153"/>
  <c r="BK135"/>
  <c r="J426"/>
  <c r="J399"/>
  <c r="BK391"/>
  <c r="J390"/>
  <c r="BK386"/>
  <c i="3" r="J194"/>
  <c r="BK149"/>
  <c r="BK191"/>
  <c r="J143"/>
  <c r="BK125"/>
  <c r="J203"/>
  <c r="J191"/>
  <c r="BK154"/>
  <c r="J207"/>
  <c r="BK135"/>
  <c r="BK151"/>
  <c r="J167"/>
  <c r="J141"/>
  <c i="4" r="J123"/>
  <c r="BK127"/>
  <c i="2" l="1" r="T134"/>
  <c r="R231"/>
  <c r="BK284"/>
  <c r="J284"/>
  <c r="J104"/>
  <c r="BK312"/>
  <c r="J312"/>
  <c r="J106"/>
  <c r="R322"/>
  <c r="BK196"/>
  <c r="J196"/>
  <c r="J99"/>
  <c r="T231"/>
  <c r="R284"/>
  <c r="T298"/>
  <c r="P322"/>
  <c r="T333"/>
  <c i="3" r="BK121"/>
  <c r="J121"/>
  <c r="J98"/>
  <c r="R181"/>
  <c i="2" r="BK134"/>
  <c r="T196"/>
  <c r="BK270"/>
  <c r="J270"/>
  <c r="J103"/>
  <c r="T284"/>
  <c r="P312"/>
  <c r="T322"/>
  <c r="T423"/>
  <c i="3" r="R121"/>
  <c r="R120"/>
  <c r="R119"/>
  <c r="T181"/>
  <c i="2" r="P196"/>
  <c r="P231"/>
  <c r="T270"/>
  <c r="P298"/>
  <c r="R312"/>
  <c r="BK333"/>
  <c r="J333"/>
  <c r="J108"/>
  <c r="R423"/>
  <c i="3" r="P121"/>
  <c r="P120"/>
  <c r="P119"/>
  <c i="1" r="AU96"/>
  <c i="3" r="P181"/>
  <c i="2" r="R134"/>
  <c r="BK231"/>
  <c r="J231"/>
  <c r="J102"/>
  <c r="R270"/>
  <c r="BK298"/>
  <c r="J298"/>
  <c r="J105"/>
  <c r="T312"/>
  <c r="R333"/>
  <c r="BK423"/>
  <c r="J423"/>
  <c r="J111"/>
  <c i="3" r="BK181"/>
  <c r="J181"/>
  <c r="J99"/>
  <c i="2" r="P134"/>
  <c r="R196"/>
  <c r="P270"/>
  <c r="P284"/>
  <c r="R298"/>
  <c r="BK322"/>
  <c r="J322"/>
  <c r="J107"/>
  <c r="P333"/>
  <c r="P423"/>
  <c i="3" r="T121"/>
  <c r="T120"/>
  <c r="T119"/>
  <c i="2" r="BK439"/>
  <c r="J439"/>
  <c r="J112"/>
  <c r="BK414"/>
  <c r="J414"/>
  <c r="J110"/>
  <c r="BK221"/>
  <c r="J221"/>
  <c r="J100"/>
  <c r="BK337"/>
  <c r="J337"/>
  <c r="J109"/>
  <c i="4" r="BK122"/>
  <c r="J122"/>
  <c r="J98"/>
  <c r="BK126"/>
  <c r="J126"/>
  <c r="J99"/>
  <c r="BK130"/>
  <c r="J130"/>
  <c r="J100"/>
  <c r="BE123"/>
  <c r="BE131"/>
  <c r="E85"/>
  <c r="J89"/>
  <c r="BE127"/>
  <c i="3" r="BK120"/>
  <c r="J120"/>
  <c r="J97"/>
  <c i="4" r="F92"/>
  <c i="3" r="F92"/>
  <c r="BE135"/>
  <c r="BE140"/>
  <c r="BE142"/>
  <c r="BE151"/>
  <c r="BE157"/>
  <c r="BE170"/>
  <c r="E109"/>
  <c r="BE138"/>
  <c r="BE141"/>
  <c r="BE155"/>
  <c r="BE194"/>
  <c r="BE196"/>
  <c r="BE207"/>
  <c i="2" r="J134"/>
  <c r="J98"/>
  <c r="BK230"/>
  <c r="J230"/>
  <c r="J101"/>
  <c i="3" r="J89"/>
  <c r="BE122"/>
  <c r="BE161"/>
  <c r="BE167"/>
  <c r="BE178"/>
  <c r="BE209"/>
  <c r="BE143"/>
  <c r="BE149"/>
  <c r="BE176"/>
  <c r="BE198"/>
  <c r="BE203"/>
  <c r="BE211"/>
  <c r="BE213"/>
  <c r="BE128"/>
  <c r="BE146"/>
  <c r="BE152"/>
  <c r="BE188"/>
  <c r="BE200"/>
  <c r="BE205"/>
  <c r="BE125"/>
  <c r="BE130"/>
  <c r="BE148"/>
  <c r="BE154"/>
  <c r="BE160"/>
  <c r="BE162"/>
  <c r="BE164"/>
  <c r="BE173"/>
  <c r="BE182"/>
  <c r="BE185"/>
  <c r="BE191"/>
  <c i="2" r="BE377"/>
  <c r="BE382"/>
  <c r="BE388"/>
  <c r="BE390"/>
  <c r="BE391"/>
  <c r="BE393"/>
  <c r="BE396"/>
  <c r="BE407"/>
  <c r="BE415"/>
  <c r="E85"/>
  <c r="J89"/>
  <c r="F129"/>
  <c r="BE139"/>
  <c r="BE141"/>
  <c r="BE143"/>
  <c r="BE145"/>
  <c r="BE151"/>
  <c r="BE153"/>
  <c r="BE158"/>
  <c r="BE165"/>
  <c r="BE169"/>
  <c r="BE189"/>
  <c r="BE192"/>
  <c r="BE194"/>
  <c r="BE200"/>
  <c r="BE201"/>
  <c r="BE202"/>
  <c r="BE203"/>
  <c r="BE206"/>
  <c r="BE208"/>
  <c r="BE211"/>
  <c r="BE213"/>
  <c r="BE216"/>
  <c r="BE217"/>
  <c r="BE220"/>
  <c r="BE222"/>
  <c r="BE232"/>
  <c r="BE239"/>
  <c r="BE241"/>
  <c r="BE244"/>
  <c r="BE246"/>
  <c r="BE255"/>
  <c r="BE263"/>
  <c r="BE271"/>
  <c r="BE274"/>
  <c r="BE276"/>
  <c r="BE278"/>
  <c r="BE280"/>
  <c r="BE282"/>
  <c r="BE285"/>
  <c r="BE288"/>
  <c r="BE290"/>
  <c r="BE292"/>
  <c r="BE294"/>
  <c r="BE296"/>
  <c r="BE299"/>
  <c r="BE302"/>
  <c r="BE304"/>
  <c r="BE306"/>
  <c r="BE308"/>
  <c r="BE310"/>
  <c r="BE313"/>
  <c r="BE316"/>
  <c r="BE318"/>
  <c r="BE320"/>
  <c r="BE323"/>
  <c r="BE325"/>
  <c r="BE327"/>
  <c r="BE329"/>
  <c r="BE331"/>
  <c r="BE334"/>
  <c r="BE336"/>
  <c r="BE338"/>
  <c r="BE347"/>
  <c r="BE348"/>
  <c r="BE351"/>
  <c r="BE352"/>
  <c r="BE353"/>
  <c r="BE354"/>
  <c r="BE355"/>
  <c r="BE356"/>
  <c r="BE357"/>
  <c r="BE360"/>
  <c r="BE361"/>
  <c r="BE362"/>
  <c r="BE364"/>
  <c r="BE366"/>
  <c r="BE369"/>
  <c r="BE372"/>
  <c r="BE375"/>
  <c r="BE379"/>
  <c r="BE135"/>
  <c r="BE137"/>
  <c r="BE148"/>
  <c r="BE155"/>
  <c r="BE161"/>
  <c r="BE163"/>
  <c r="BE167"/>
  <c r="BE171"/>
  <c r="BE179"/>
  <c r="BE181"/>
  <c r="BE183"/>
  <c r="BE185"/>
  <c r="BE187"/>
  <c r="BE191"/>
  <c r="BE197"/>
  <c r="BE386"/>
  <c r="BE399"/>
  <c r="BE412"/>
  <c r="BE424"/>
  <c r="BE426"/>
  <c r="BE428"/>
  <c r="BE431"/>
  <c r="BE434"/>
  <c r="BE436"/>
  <c r="BE440"/>
  <c r="F37"/>
  <c i="1" r="BD95"/>
  <c i="4" r="F34"/>
  <c i="1" r="BA97"/>
  <c i="4" r="F35"/>
  <c i="1" r="BB97"/>
  <c i="2" r="J34"/>
  <c i="1" r="AW95"/>
  <c i="4" r="F37"/>
  <c i="1" r="BD97"/>
  <c i="2" r="F36"/>
  <c i="1" r="BC95"/>
  <c i="2" r="F35"/>
  <c i="1" r="BB95"/>
  <c i="4" r="F36"/>
  <c i="1" r="BC97"/>
  <c i="2" r="F34"/>
  <c i="1" r="BA95"/>
  <c i="4" r="J34"/>
  <c i="1" r="AW97"/>
  <c i="3" r="F34"/>
  <c i="1" r="BA96"/>
  <c i="3" r="F36"/>
  <c i="1" r="BC96"/>
  <c i="3" r="J34"/>
  <c i="1" r="AW96"/>
  <c i="3" r="F35"/>
  <c i="1" r="BB96"/>
  <c i="3" r="F37"/>
  <c i="1" r="BD96"/>
  <c i="2" l="1" r="T230"/>
  <c r="T133"/>
  <c r="T132"/>
  <c r="R230"/>
  <c r="R133"/>
  <c r="R132"/>
  <c r="P230"/>
  <c r="P133"/>
  <c r="P132"/>
  <c i="1" r="AU95"/>
  <c i="4" r="BK121"/>
  <c r="J121"/>
  <c r="J97"/>
  <c i="3" r="BK119"/>
  <c r="J119"/>
  <c i="2" r="BK133"/>
  <c r="BK132"/>
  <c r="J132"/>
  <c r="J33"/>
  <c i="1" r="AV95"/>
  <c r="AT95"/>
  <c r="AU94"/>
  <c i="2" r="J30"/>
  <c i="1" r="AG95"/>
  <c i="3" r="J30"/>
  <c i="1" r="AG96"/>
  <c i="4" r="F33"/>
  <c i="1" r="AZ97"/>
  <c i="4" r="J33"/>
  <c i="1" r="AV97"/>
  <c r="AT97"/>
  <c r="BA94"/>
  <c r="W30"/>
  <c i="2" r="F33"/>
  <c i="1" r="AZ95"/>
  <c i="3" r="F33"/>
  <c i="1" r="AZ96"/>
  <c i="3" r="J33"/>
  <c i="1" r="AV96"/>
  <c r="AT96"/>
  <c r="BC94"/>
  <c r="W32"/>
  <c r="BB94"/>
  <c r="W31"/>
  <c r="BD94"/>
  <c r="W33"/>
  <c i="4" l="1" r="BK120"/>
  <c r="J120"/>
  <c r="J96"/>
  <c i="1" r="AN96"/>
  <c i="3" r="J96"/>
  <c i="1" r="AN95"/>
  <c i="2" r="J96"/>
  <c r="J133"/>
  <c r="J97"/>
  <c i="3" r="J39"/>
  <c i="2" r="J39"/>
  <c i="1" r="AW94"/>
  <c r="AK30"/>
  <c r="AY94"/>
  <c r="AX94"/>
  <c r="AZ94"/>
  <c r="W29"/>
  <c i="4" l="1" r="J30"/>
  <c i="1" r="AG97"/>
  <c r="AG94"/>
  <c r="AK26"/>
  <c r="AV94"/>
  <c r="AK29"/>
  <c r="AK35"/>
  <c i="4" l="1" r="J39"/>
  <c i="1" r="AN97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<sst xmlns="http://schemas.openxmlformats.org/spreadsheetml/2006/main">
  <si>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</si>
  <si>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</si>
  <si>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</si>
  <si>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</si>
  <si>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</si>
  <si>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{d22a6b39-16be-4037-8646-788a34288544}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</si>
  <si>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</si>
  <si>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</si>
  <si>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</si>
  <si>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</si>
  <si>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</si>
  <si>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</si>
  <si>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</si>
  <si>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</si>
  <si>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P052024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</si>
  <si>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</si>
  <si>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</si>
  <si>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Výstavba parkoviště za blokem č. 6, ul. Sídliště č.p. 609-614, k.ú.Rotava</t>
  </si>
  <si>
    <t>KSO:</t>
  </si>
  <si>
    <t>CC-CZ:</t>
  </si>
  <si>
    <t>Místo:</t>
  </si>
  <si>
    <t xml:space="preserve"> </t>
  </si>
  <si>
    <t>Datum:</t>
  </si>
  <si>
    <t>20. 12. 2024</t>
  </si>
  <si>
    <t>Zadavatel:</t>
  </si>
  <si>
    <t>IČ:</t>
  </si>
  <si>
    <t>00259551</t>
  </si>
  <si>
    <t>Město Rotava</t>
  </si>
  <si>
    <t>DIČ:</t>
  </si>
  <si>
    <t>CZ00259551</t>
  </si>
  <si>
    <t>Uchazeč:</t>
  </si>
  <si>
    <t>Vyplň údaj</t>
  </si>
  <si>
    <t>Projektant:</t>
  </si>
  <si>
    <t>06032354</t>
  </si>
  <si>
    <t>GEOprojectKV, s.r.o.</t>
  </si>
  <si>
    <t>CZ06032354</t>
  </si>
  <si>
    <t>True</t>
  </si>
  <si>
    <t>Zpracovatel:</t>
  </si>
  <si>
    <t>GEOprojectKV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</si>
  <si>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</si>
  <si>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</si>
  <si>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</si>
  <si>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</si>
  <si>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</si>
  <si>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</si>
  <si>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</si>
  <si>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</si>
  <si>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</si>
  <si>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</si>
  <si>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</si>
  <si>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</si>
  <si>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</si>
  <si>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</si>
  <si>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</si>
  <si>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</si>
  <si>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</si>
  <si>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</si>
  <si>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</si>
  <si>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</si>
  <si>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</si>
  <si>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</si>
  <si>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</si>
  <si>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</si>
  <si>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</si>
  <si>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</si>
  <si>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</si>
  <si>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</si>
  <si>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</si>
  <si>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</si>
  <si>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</si>
  <si>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</si>
  <si>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</si>
  <si>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</si>
  <si>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</si>
  <si>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</si>
  <si>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</si>
  <si>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</si>
  <si>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</si>
  <si>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</si>
  <si>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</si>
  <si>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</si>
  <si>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</si>
  <si>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</si>
  <si>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</si>
  <si>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</si>
  <si>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</si>
  <si>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 a zpevněné plochy</t>
  </si>
  <si>
    <t>STA</t>
  </si>
  <si>
    <t>1</t>
  </si>
  <si>
    <t>{8a459f48-8bb5-4bc1-97fd-e4db639ef6b0}</t>
  </si>
  <si>
    <t>2</t>
  </si>
  <si>
    <t>SO 401</t>
  </si>
  <si>
    <t>Veřejné osvětlení</t>
  </si>
  <si>
    <t>{6dadd87b-afda-46d4-baaa-44f91fc00e21}</t>
  </si>
  <si>
    <t>VRN</t>
  </si>
  <si>
    <t>Vedlejší rozpočtové náklady</t>
  </si>
  <si>
    <t>{f9c72e94-0893-4632-86a4-c9002c70e9cb}</t>
  </si>
  <si>
    <t>KRYCÍ LIST SOUPISU PRACÍ</t>
  </si>
  <si>
    <t>Objekt:</t>
  </si>
  <si>
    <t>SO 101 - Komunikace a zpevněné plochy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</si>
  <si>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</si>
  <si>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</si>
  <si>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</si>
  <si>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</si>
  <si>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</si>
  <si>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</si>
  <si>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</si>
  <si>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</si>
  <si>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</si>
  <si>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</si>
  <si>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  D0 - Sanace</t>
  </si>
  <si>
    <t xml:space="preserve">      D1 - Skladba A</t>
  </si>
  <si>
    <t xml:space="preserve">      D2 - Skladba B</t>
  </si>
  <si>
    <t xml:space="preserve">      D3 - Skladba C</t>
  </si>
  <si>
    <t xml:space="preserve">      D4 - Skladba D</t>
  </si>
  <si>
    <t xml:space="preserve">      D5 - Skladba E</t>
  </si>
  <si>
    <t xml:space="preserve">    8 - Trubní vedení</t>
  </si>
  <si>
    <t xml:space="preserve">    9 - Ostatní konstrukce a práce, bourání</t>
  </si>
  <si>
    <t xml:space="preserve">      767 - Konstrukce zámečnické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</si>
  <si>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</si>
  <si>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</si>
  <si>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</si>
  <si>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</si>
  <si>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</si>
  <si>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</si>
  <si>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</si>
  <si>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</si>
  <si>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</si>
  <si>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</si>
  <si>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</si>
  <si>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</si>
  <si>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</si>
  <si>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</si>
  <si>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</si>
  <si>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</si>
  <si>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</si>
  <si>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</si>
  <si>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</si>
  <si>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</si>
  <si>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</si>
  <si>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</si>
  <si>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m2</t>
  </si>
  <si>
    <t>CS ÚRS 2024 02</t>
  </si>
  <si>
    <t>4</t>
  </si>
  <si>
    <t>2037057936</t>
  </si>
  <si>
    <t>Online PSC</t>
  </si>
  <si>
    <t>https://podminky.urs.cz/item/CS_URS_2024_02/113106123</t>
  </si>
  <si>
    <t>113106290</t>
  </si>
  <si>
    <t>Rozebrání dílců vozovek a ploch s přemístěním hmot na skládku na vzdálenost do 3 m nebo s naložením na dopravní prostředek, ze silničních dílců jakýchkoliv rozměrů, s ložem z kameniva nebo živice strojně plochy jednotlivě přes 50 m2 do 200 m2 se spárami vyplněnými kamenivem</t>
  </si>
  <si>
    <t>-1966570857</t>
  </si>
  <si>
    <t>https://podminky.urs.cz/item/CS_URS_2024_02/113106290</t>
  </si>
  <si>
    <t>3</t>
  </si>
  <si>
    <t>113107162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</si>
  <si>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</si>
  <si>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-1388112062</t>
  </si>
  <si>
    <t>https://podminky.urs.cz/item/CS_URS_2024_02/113107162</t>
  </si>
  <si>
    <t>113107241</t>
  </si>
  <si>
    <t>Odstranění podkladů nebo krytů strojně plochy jednotlivě přes 200 m2 s přemístěním hmot na skládku na vzdálenost do 20 m nebo s naložením na dopravní prostředek živičných, o tl. vrstvy do 50 mm</t>
  </si>
  <si>
    <t>843477636</t>
  </si>
  <si>
    <t>https://podminky.urs.cz/item/CS_URS_2024_02/113107241</t>
  </si>
  <si>
    <t>5</t>
  </si>
  <si>
    <t>113107343</t>
  </si>
  <si>
    <t>Odstranění podkladů nebo krytů strojně plochy jednotlivě do 50 m2 s přemístěním hmot na skládku na vzdálenost do 3 m nebo s naložením na dopravní prostředek živičných, o tl. vrstvy přes 100 do 150 mm</t>
  </si>
  <si>
    <t>-173695688</t>
  </si>
  <si>
    <t>https://podminky.urs.cz/item/CS_URS_2024_02/113107343</t>
  </si>
  <si>
    <t>6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</si>
  <si>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</si>
  <si>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</si>
  <si>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</si>
  <si>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1989406464</t>
  </si>
  <si>
    <t>https://podminky.urs.cz/item/CS_URS_2024_02/113202111</t>
  </si>
  <si>
    <t>PSC</t>
  </si>
  <si>
    <t xml:space="preserve">Poznámka k souboru cen:_x000d_
1. Ceny jsou určeny: a) pro vytrhání obrub, obrubníků nebo krajníků jakéhokoliv druhu a velikosti uložených v jakémkoliv loži popř. i s opěrami a vyspárovaných jakýmkoliv materiálem, b) pro obruby z dlažebních kostek uložených v jedné řadě. 2. V cenách nejsou započteny náklady na popř. nutné očištění: a) vytrhaných obrubníků nebo krajníků, které se oceňuje cenami souboru cen 979 0 . - . . Očištění vybouraných obrubníků, krajníků, desek nebo dílců části C 01 tohoto ceníku, b) vytrhaných dlažebních kostek, které se oceňují cenami souboru cen 979 07-11 Očištění vybouraných dlažebních kostek části C 01 tohoto ceníku. 3. Vytrhání obrub ze dvou řad kostek se oceňuje jako dvojnásobné množství vytrhání obrub z jedné řady kostek. 4. Přemístění vybouraných obrub, krajníků nebo dlažebních kostek včetně materiálu z lože a spár na vzdálenost přes 3 m se oceňuje cenami souborů cen 997 22-1 Vodorovná doprava suti a vybouraných hmot. </t>
  </si>
  <si>
    <t>7</t>
  </si>
  <si>
    <t>113204111</t>
  </si>
  <si>
    <t>Vytrhání obrub s vybouráním lože, s přemístěním hmot na skládku na vzdálenost do 3 m nebo s naložením na dopravní prostředek záhonových</t>
  </si>
  <si>
    <t>424452112</t>
  </si>
  <si>
    <t>https://podminky.urs.cz/item/CS_URS_2024_02/113204111</t>
  </si>
  <si>
    <t>8</t>
  </si>
  <si>
    <t>121151123</t>
  </si>
  <si>
    <t>Sejmutí ornice strojně při souvislé ploše přes 500 m2, tl. vrstvy do 200 mm</t>
  </si>
  <si>
    <t>-2128662665</t>
  </si>
  <si>
    <t>https://podminky.urs.cz/item/CS_URS_2024_02/121151123</t>
  </si>
  <si>
    <t>9</t>
  </si>
  <si>
    <t>122252206</t>
  </si>
  <si>
    <t>Odkopávky a prokopávky nezapažené pro silnice a dálnice strojně v hornině třídy těžitelnosti I přes 1 000 do 5 000 m3</t>
  </si>
  <si>
    <t>m3</t>
  </si>
  <si>
    <t>-1962781622</t>
  </si>
  <si>
    <t>https://podminky.urs.cz/item/CS_URS_2024_02/122252206</t>
  </si>
  <si>
    <t>10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</si>
  <si>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</si>
  <si>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</si>
  <si>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1915570369</t>
  </si>
  <si>
    <t>https://podminky.urs.cz/item/CS_URS_2024_02/162751117</t>
  </si>
  <si>
    <t>VV</t>
  </si>
  <si>
    <t>1300+335</t>
  </si>
  <si>
    <t>11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</si>
  <si>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</si>
  <si>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</si>
  <si>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-412317194</t>
  </si>
  <si>
    <t>https://podminky.urs.cz/item/CS_URS_2024_02/162751119</t>
  </si>
  <si>
    <t>1635*10 'Přepočtené koeficientem množství</t>
  </si>
  <si>
    <t>171152101</t>
  </si>
  <si>
    <t>Uložení sypaniny do zhutněných násypů pro silnice, dálnice a letiště s rozprostřením sypaniny ve vrstvách, s hrubým urovnáním a uzavřením povrchu násypu z hornin soudržných</t>
  </si>
  <si>
    <t>-1562367716</t>
  </si>
  <si>
    <t>https://podminky.urs.cz/item/CS_URS_2024_02/171152101</t>
  </si>
  <si>
    <t>13</t>
  </si>
  <si>
    <t>M</t>
  </si>
  <si>
    <t>58344171</t>
  </si>
  <si>
    <t>štěrkodrť frakce 0/32</t>
  </si>
  <si>
    <t>t</t>
  </si>
  <si>
    <t>-1849264562</t>
  </si>
  <si>
    <t>130*2 'Přepočtené koeficientem množství</t>
  </si>
  <si>
    <t>14</t>
  </si>
  <si>
    <t>171201231</t>
  </si>
  <si>
    <t>Poplatek za uložení stavebního odpadu na recyklační skládce (skládkovné) zeminy a kamení zatříděného do Katalogu odpadů pod kódem 17 05 04</t>
  </si>
  <si>
    <t>-1805072560</t>
  </si>
  <si>
    <t>1635*2 'Přepočtené koeficientem množství</t>
  </si>
  <si>
    <t>15</t>
  </si>
  <si>
    <t>180405111</t>
  </si>
  <si>
    <t>Založení trávníků ve vegetačních dlaždicích nebo prefabrikátech výsevem semene v rovině nebo na svahu do 1:5</t>
  </si>
  <si>
    <t>1949959017</t>
  </si>
  <si>
    <t>https://podminky.urs.cz/item/CS_URS_2024_02/180405111</t>
  </si>
  <si>
    <t>16</t>
  </si>
  <si>
    <t>00572410</t>
  </si>
  <si>
    <t>osivo směs travní parková</t>
  </si>
  <si>
    <t>kg</t>
  </si>
  <si>
    <t>1901001042</t>
  </si>
  <si>
    <t>190*0,02 'Přepočtené koeficientem množství</t>
  </si>
  <si>
    <t>17</t>
  </si>
  <si>
    <t>181152302</t>
  </si>
  <si>
    <t>Úprava pláně na stavbách silnic a dálnic strojně v zářezech mimo skalních se zhutněním</t>
  </si>
  <si>
    <t>-895246354</t>
  </si>
  <si>
    <t>https://podminky.urs.cz/item/CS_URS_2024_02/181152302</t>
  </si>
  <si>
    <t>"Skladba A" 882</t>
  </si>
  <si>
    <t>"Skladba B" 1081,5</t>
  </si>
  <si>
    <t>"Skladba C" 67,2</t>
  </si>
  <si>
    <t>"Skladba D" 787,5</t>
  </si>
  <si>
    <t>"Skladba E" 190</t>
  </si>
  <si>
    <t>Součet</t>
  </si>
  <si>
    <t>18</t>
  </si>
  <si>
    <t>181351113</t>
  </si>
  <si>
    <t>Rozprostření a urovnání ornice v rovině nebo ve svahu sklonu do 1:5 strojně při souvislé ploše přes 500 m2, tl. vrstvy do 200 mm</t>
  </si>
  <si>
    <t>907446419</t>
  </si>
  <si>
    <t>https://podminky.urs.cz/item/CS_URS_2024_02/181351113</t>
  </si>
  <si>
    <t>19</t>
  </si>
  <si>
    <t>10371500</t>
  </si>
  <si>
    <t>substrát pro trávníky VL</t>
  </si>
  <si>
    <t>2008058223</t>
  </si>
  <si>
    <t>1070*0,1 'Přepočtené koeficientem množství</t>
  </si>
  <si>
    <t>20</t>
  </si>
  <si>
    <t>181451131</t>
  </si>
  <si>
    <t>Založení trávníku na půdě předem připravené plochy přes 1000 m2 výsevem včetně utažení parkového v rovině nebo na svahu do 1:5</t>
  </si>
  <si>
    <t>1084187164</t>
  </si>
  <si>
    <t>https://podminky.urs.cz/item/CS_URS_2024_02/181451131</t>
  </si>
  <si>
    <t>2087223829</t>
  </si>
  <si>
    <t>1070*0,02 'Přepočtené koeficientem množství</t>
  </si>
  <si>
    <t>22</t>
  </si>
  <si>
    <t>183151115</t>
  </si>
  <si>
    <t>Hloubení jam pro výsadbu dřevin strojně v rovině nebo ve svahu do 1:5, objem přes 0,70 do 1,10 m3</t>
  </si>
  <si>
    <t>kus</t>
  </si>
  <si>
    <t>938274328</t>
  </si>
  <si>
    <t>https://podminky.urs.cz/item/CS_URS_2024_02/183151115</t>
  </si>
  <si>
    <t>23</t>
  </si>
  <si>
    <t>184102117</t>
  </si>
  <si>
    <t>Výsadba dřeviny s balem do předem vyhloubené jamky se zalitím v rovině nebo na svahu do 1:5, při průměru balu přes 800 do 1000 mm</t>
  </si>
  <si>
    <t>-1730578390</t>
  </si>
  <si>
    <t>https://podminky.urs.cz/item/CS_URS_2024_02/184102117</t>
  </si>
  <si>
    <t>24</t>
  </si>
  <si>
    <t>02650530R</t>
  </si>
  <si>
    <t>javor klen /Acer pseudoplatanus/ obvod kmene 12-14 cm</t>
  </si>
  <si>
    <t>655804417</t>
  </si>
  <si>
    <t>25</t>
  </si>
  <si>
    <t>184215132</t>
  </si>
  <si>
    <t>Ukotvení dřeviny kůly v rovině nebo na svahu do 1:5 třemi kůly, délky přes 1 do 2 m</t>
  </si>
  <si>
    <t>-388428445</t>
  </si>
  <si>
    <t>https://podminky.urs.cz/item/CS_URS_2024_02/184215132</t>
  </si>
  <si>
    <t>26</t>
  </si>
  <si>
    <t>60591253</t>
  </si>
  <si>
    <t>kůl vyvazovací dřevěný impregnovaný D 8cm dl 2m</t>
  </si>
  <si>
    <t>1594858078</t>
  </si>
  <si>
    <t>22*3 'Přepočtené koeficientem množství</t>
  </si>
  <si>
    <t>Svislé a kompletní konstrukce</t>
  </si>
  <si>
    <t>27</t>
  </si>
  <si>
    <t>338121125</t>
  </si>
  <si>
    <t>Osazování sloupků a vzpěr plotových železobetonových se zabetonováním patky, o objemu přes 0,15 do 0,20 m3</t>
  </si>
  <si>
    <t>-1687573746</t>
  </si>
  <si>
    <t>https://podminky.urs.cz/item/CS_URS_2024_02/338121125</t>
  </si>
  <si>
    <t>"zástěna u kontejnerů" 8</t>
  </si>
  <si>
    <t>28</t>
  </si>
  <si>
    <t>59231040</t>
  </si>
  <si>
    <t>sloupek betonový plotový průběžný pro skládané plné ploty nat. 105x160x2300mm</t>
  </si>
  <si>
    <t>-1229910513</t>
  </si>
  <si>
    <t>29</t>
  </si>
  <si>
    <t>59231044</t>
  </si>
  <si>
    <t>sloupek betonový plotový krajový pro skládané plné ploty nat. 105x160x2300mm</t>
  </si>
  <si>
    <t>-830971528</t>
  </si>
  <si>
    <t>30</t>
  </si>
  <si>
    <t>59231048</t>
  </si>
  <si>
    <t>sloupek betonový plotový rohový pro skládané plné ploty nat. 160x180x2300mm</t>
  </si>
  <si>
    <t>167686943</t>
  </si>
  <si>
    <t>31</t>
  </si>
  <si>
    <t>339921131</t>
  </si>
  <si>
    <t>Osazování palisád betonových v řadě se zabetonováním výšky palisády do 500 mm</t>
  </si>
  <si>
    <t>1081544942</t>
  </si>
  <si>
    <t>https://podminky.urs.cz/item/CS_URS_2024_02/339921131</t>
  </si>
  <si>
    <t>"podél nových schodů" 20</t>
  </si>
  <si>
    <t>32</t>
  </si>
  <si>
    <t>59229009</t>
  </si>
  <si>
    <t>palisáda hranatá betonová 180x120mm v 400mm přírodní</t>
  </si>
  <si>
    <t>1550304062</t>
  </si>
  <si>
    <t>20*9,09 'Přepočtené koeficientem množství</t>
  </si>
  <si>
    <t>33</t>
  </si>
  <si>
    <t>339921132</t>
  </si>
  <si>
    <t>Osazování palisád betonových v řadě se zabetonováním výšky palisády přes 500 do 1000 mm</t>
  </si>
  <si>
    <t>-1079215366</t>
  </si>
  <si>
    <t>https://podminky.urs.cz/item/CS_URS_2024_02/339921132</t>
  </si>
  <si>
    <t>"podél nových schodů" 17</t>
  </si>
  <si>
    <t>34</t>
  </si>
  <si>
    <t>59229011</t>
  </si>
  <si>
    <t>palisáda hranatá betonová 180x120mm v 600mm přírodní</t>
  </si>
  <si>
    <t>1838324636</t>
  </si>
  <si>
    <t>17*5,715 'Přepočtené koeficientem množství</t>
  </si>
  <si>
    <t>35</t>
  </si>
  <si>
    <t>348121121</t>
  </si>
  <si>
    <t>Osazování desek plotových železobetonových prefabrikovaných do drážek předem osazených sloupků na cementovou maltu se zatřením ložných a styčných spár, při rozměru desek 300x50x2000 mm</t>
  </si>
  <si>
    <t>2058762235</t>
  </si>
  <si>
    <t>https://podminky.urs.cz/item/CS_URS_2024_02/348121121</t>
  </si>
  <si>
    <t xml:space="preserve">"zástěna u kontejnerů" 12 </t>
  </si>
  <si>
    <t>36</t>
  </si>
  <si>
    <t>59233119</t>
  </si>
  <si>
    <t>deska plotová betonová 2000x50x290mm</t>
  </si>
  <si>
    <t>2022149326</t>
  </si>
  <si>
    <t>37</t>
  </si>
  <si>
    <t>348121122</t>
  </si>
  <si>
    <t>Osazování desek plotových železobetonových prefabrikovaných do drážek předem osazených sloupků na cementovou maltu se zatřením ložných a styčných spár, při rozměru desek 300x50x3000 mm</t>
  </si>
  <si>
    <t>154018772</t>
  </si>
  <si>
    <t>https://podminky.urs.cz/item/CS_URS_2024_02/348121122</t>
  </si>
  <si>
    <t>"zástěna u kontejnerů" 30</t>
  </si>
  <si>
    <t>38</t>
  </si>
  <si>
    <t>59233120</t>
  </si>
  <si>
    <t>deska plotová betonová 2900x50x290mm</t>
  </si>
  <si>
    <t>-1121264945</t>
  </si>
  <si>
    <t>Vodorovné konstrukce</t>
  </si>
  <si>
    <t>39</t>
  </si>
  <si>
    <t>434313115</t>
  </si>
  <si>
    <t>Schody z vibrolisovaných prefabrikátů na cementovou maltu, s vyspárováním se zřízením podkladních stupňů z betonu tř. C 20/25</t>
  </si>
  <si>
    <t>1515767525</t>
  </si>
  <si>
    <t>https://podminky.urs.cz/item/CS_URS_2024_02/434313115</t>
  </si>
  <si>
    <t>5*2</t>
  </si>
  <si>
    <t>6*2</t>
  </si>
  <si>
    <t>10*2</t>
  </si>
  <si>
    <t>9*2</t>
  </si>
  <si>
    <t>8*2</t>
  </si>
  <si>
    <t>Komunikace pozemní</t>
  </si>
  <si>
    <t>D0</t>
  </si>
  <si>
    <t>Sanace</t>
  </si>
  <si>
    <t>40</t>
  </si>
  <si>
    <t>122252204</t>
  </si>
  <si>
    <t>Odkopávky a prokopávky nezapažené pro silnice a dálnice strojně v hornině třídy těžitelnosti I přes 100 do 500 m3</t>
  </si>
  <si>
    <t>1093209732</t>
  </si>
  <si>
    <t>https://podminky.urs.cz/item/CS_URS_2024_02/122252204</t>
  </si>
  <si>
    <t>"Skladba A" 882*0,5</t>
  </si>
  <si>
    <t>"Skladba B" 1081,5*0,5</t>
  </si>
  <si>
    <t>"Skladba C" 67,2*0,5</t>
  </si>
  <si>
    <t>"Skladba D" 787,5*0,25</t>
  </si>
  <si>
    <t>41</t>
  </si>
  <si>
    <t>162751117.1</t>
  </si>
  <si>
    <t>1676533269</t>
  </si>
  <si>
    <t>https://podminky.urs.cz/item/CS_URS_2024_02/162751117.1</t>
  </si>
  <si>
    <t>42</t>
  </si>
  <si>
    <t>162751119.1</t>
  </si>
  <si>
    <t>1452628021</t>
  </si>
  <si>
    <t>https://podminky.urs.cz/item/CS_URS_2024_02/162751119.1</t>
  </si>
  <si>
    <t>1212,225*10 'Přepočtené koeficientem množství</t>
  </si>
  <si>
    <t>43</t>
  </si>
  <si>
    <t>1691388423</t>
  </si>
  <si>
    <t>1212,225*2 'Přepočtené koeficientem množství</t>
  </si>
  <si>
    <t>44</t>
  </si>
  <si>
    <t>564871111</t>
  </si>
  <si>
    <t>Podklad ze štěrkodrti ŠD s rozprostřením a zhutněním plochy přes 100 m2, po zhutnění tl. 250 mm</t>
  </si>
  <si>
    <t>220164476</t>
  </si>
  <si>
    <t>https://podminky.urs.cz/item/CS_URS_2024_02/564871111</t>
  </si>
  <si>
    <t>P</t>
  </si>
  <si>
    <t>Poznámka k položce:_x000d_
vel. 0-63 mm</t>
  </si>
  <si>
    <t>"frakce 0-32"</t>
  </si>
  <si>
    <t>45</t>
  </si>
  <si>
    <t>-212633833</t>
  </si>
  <si>
    <t>Poznámka k položce:_x000d_
vel. 0-125 mm</t>
  </si>
  <si>
    <t>"frakce 0-63"</t>
  </si>
  <si>
    <t>46</t>
  </si>
  <si>
    <t>919726203</t>
  </si>
  <si>
    <t>Geotextilie tkaná pro vyztužení, separaci nebo filtraci z polypropylenu, podélná pevnost v tahu přes 50 do 80 kN/m</t>
  </si>
  <si>
    <t>906099568</t>
  </si>
  <si>
    <t>https://podminky.urs.cz/item/CS_URS_2024_02/919726203</t>
  </si>
  <si>
    <t>D1</t>
  </si>
  <si>
    <t>Skladba A</t>
  </si>
  <si>
    <t>47</t>
  </si>
  <si>
    <t>564861111</t>
  </si>
  <si>
    <t>Podklad ze štěrkodrti ŠD s rozprostřením a zhutněním plochy přes 100 m2, po zhutnění tl. 200 mm</t>
  </si>
  <si>
    <t>-1544807294</t>
  </si>
  <si>
    <t>https://podminky.urs.cz/item/CS_URS_2024_02/564861111</t>
  </si>
  <si>
    <t>840*1,05 'Přepočtené koeficientem množství</t>
  </si>
  <si>
    <t>48</t>
  </si>
  <si>
    <t>564952113</t>
  </si>
  <si>
    <t>Podklad z mechanicky zpevněného kameniva MZK (minerální beton) s rozprostřením a s hutněním, po zhutnění tl. 170 mm</t>
  </si>
  <si>
    <t>-1950072493</t>
  </si>
  <si>
    <t>https://podminky.urs.cz/item/CS_URS_2024_02/564952113</t>
  </si>
  <si>
    <t>49</t>
  </si>
  <si>
    <t>565155111</t>
  </si>
  <si>
    <t>Asfaltový beton vrstva podkladní ACP 16 (obalované kamenivo střednězrnné - OKS) s rozprostřením a zhutněním v pruhu šířky přes 1,5 do 3 m, po zhutnění tl. 70 mm</t>
  </si>
  <si>
    <t>-1064047672</t>
  </si>
  <si>
    <t>https://podminky.urs.cz/item/CS_URS_2024_02/565155111</t>
  </si>
  <si>
    <t>50</t>
  </si>
  <si>
    <t>573111111</t>
  </si>
  <si>
    <t>Postřik infiltrační PI z asfaltu silničního s posypem kamenivem, v množství 0,60 kg/m2</t>
  </si>
  <si>
    <t>-910911936</t>
  </si>
  <si>
    <t>https://podminky.urs.cz/item/CS_URS_2024_02/573111111</t>
  </si>
  <si>
    <t>51</t>
  </si>
  <si>
    <t>573211111</t>
  </si>
  <si>
    <t>Postřik spojovací PS bez posypu kamenivem z asfaltu silničního, v množství 0,60 kg/m2</t>
  </si>
  <si>
    <t>-262855435</t>
  </si>
  <si>
    <t>https://podminky.urs.cz/item/CS_URS_2024_02/573211111</t>
  </si>
  <si>
    <t>52</t>
  </si>
  <si>
    <t>577134111</t>
  </si>
  <si>
    <t>Asfaltový beton vrstva obrusná ACO 11 (ABS) s rozprostřením a se zhutněním z nemodifikovaného asfaltu v pruhu šířky do 3 m tř. I (ACO 11+), po zhutnění tl. 40 mm</t>
  </si>
  <si>
    <t>1373467684</t>
  </si>
  <si>
    <t>https://podminky.urs.cz/item/CS_URS_2024_02/577134111</t>
  </si>
  <si>
    <t>D2</t>
  </si>
  <si>
    <t>Skladba B</t>
  </si>
  <si>
    <t>53</t>
  </si>
  <si>
    <t>1394803761</t>
  </si>
  <si>
    <t>1030*1,05 'Přepočtené koeficientem množství</t>
  </si>
  <si>
    <t>54</t>
  </si>
  <si>
    <t>564952112</t>
  </si>
  <si>
    <t>Podklad z mechanicky zpevněného kameniva MZK (minerální beton) s rozprostřením a s hutněním, po zhutnění tl. 160 mm</t>
  </si>
  <si>
    <t>-667836483</t>
  </si>
  <si>
    <t>https://podminky.urs.cz/item/CS_URS_2024_02/564952112</t>
  </si>
  <si>
    <t>55</t>
  </si>
  <si>
    <t>596412213</t>
  </si>
  <si>
    <t>Kladení dlažby z betonových vegetačních dlaždic pozemních komunikací s ložem z kameniva těženého nebo drceného tl. do 50 mm, s vyplněním spár a vegetačních otvorů, s hutněním vibrováním tl. 80 mm, pro plochy přes 300 m2</t>
  </si>
  <si>
    <t>1498096912</t>
  </si>
  <si>
    <t>https://podminky.urs.cz/item/CS_URS_2024_02/596412213</t>
  </si>
  <si>
    <t>56</t>
  </si>
  <si>
    <t>59245035</t>
  </si>
  <si>
    <t>dlažba plošná vegetační betonová 200x200mm tl 80mm přírodní</t>
  </si>
  <si>
    <t>1958513000</t>
  </si>
  <si>
    <t>948*1,02 'Přepočtené koeficientem množství</t>
  </si>
  <si>
    <t>57</t>
  </si>
  <si>
    <t>59245036</t>
  </si>
  <si>
    <t>dlažba plošná vegetační betonová 200x200mm tl 80mm barevná</t>
  </si>
  <si>
    <t>669432791</t>
  </si>
  <si>
    <t>82*1,02 'Přepočtené koeficientem množství</t>
  </si>
  <si>
    <t>58</t>
  </si>
  <si>
    <t>919726123</t>
  </si>
  <si>
    <t>Geotextilie netkaná pro ochranu, separaci nebo filtraci měrná hmotnost přes 300 do 500 g/m2</t>
  </si>
  <si>
    <t>499245459</t>
  </si>
  <si>
    <t>https://podminky.urs.cz/item/CS_URS_2024_02/919726123</t>
  </si>
  <si>
    <t>D3</t>
  </si>
  <si>
    <t>Skladba C</t>
  </si>
  <si>
    <t>59</t>
  </si>
  <si>
    <t>564861011</t>
  </si>
  <si>
    <t>Podklad ze štěrkodrti ŠD s rozprostřením a zhutněním plochy jednotlivě do 100 m2, po zhutnění tl. 200 mm</t>
  </si>
  <si>
    <t>-1822518799</t>
  </si>
  <si>
    <t>https://podminky.urs.cz/item/CS_URS_2024_02/564861011</t>
  </si>
  <si>
    <t>64*1,05 'Přepočtené koeficientem množství</t>
  </si>
  <si>
    <t>60</t>
  </si>
  <si>
    <t>-1507317200</t>
  </si>
  <si>
    <t>61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</si>
  <si>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</si>
  <si>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</si>
  <si>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-1789530870</t>
  </si>
  <si>
    <t>https://podminky.urs.cz/item/CS_URS_2024_02/596212210</t>
  </si>
  <si>
    <t>62</t>
  </si>
  <si>
    <t>59245030</t>
  </si>
  <si>
    <t>dlažba skladebná betonová 200x200mm tl 80mm přírodní</t>
  </si>
  <si>
    <t>-223676019</t>
  </si>
  <si>
    <t>50*1,02 'Přepočtené koeficientem množství</t>
  </si>
  <si>
    <t>63</t>
  </si>
  <si>
    <t>59245004</t>
  </si>
  <si>
    <t>dlažba skladebná betonová 200x200mm tl 80mm barevná</t>
  </si>
  <si>
    <t>-1555260354</t>
  </si>
  <si>
    <t>14*1,02 'Přepočtené koeficientem množství</t>
  </si>
  <si>
    <t>64</t>
  </si>
  <si>
    <t>-1552615997</t>
  </si>
  <si>
    <t>D4</t>
  </si>
  <si>
    <t>Skladba D</t>
  </si>
  <si>
    <t>65</t>
  </si>
  <si>
    <t>564851111</t>
  </si>
  <si>
    <t>Podklad ze štěrkodrti ŠD s rozprostřením a zhutněním plochy přes 100 m2, po zhutnění tl. 150 mm</t>
  </si>
  <si>
    <t>-1219865819</t>
  </si>
  <si>
    <t>https://podminky.urs.cz/item/CS_URS_2024_02/564851111</t>
  </si>
  <si>
    <t>750*1,05 'Přepočtené koeficientem množství</t>
  </si>
  <si>
    <t>66</t>
  </si>
  <si>
    <t>596211122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</si>
  <si>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B, pro plochy přes 100 do 300 m2</t>
  </si>
  <si>
    <t>574506125</t>
  </si>
  <si>
    <t>https://podminky.urs.cz/item/CS_URS_2024_02/596211122</t>
  </si>
  <si>
    <t>67</t>
  </si>
  <si>
    <t>59246066</t>
  </si>
  <si>
    <t>dlažba skladebná betonová z více formátů o max. rozměrech 240x160mm tl 60mm barevná</t>
  </si>
  <si>
    <t>566819697</t>
  </si>
  <si>
    <t>744*1,02 'Přepočtené koeficientem množství</t>
  </si>
  <si>
    <t>68</t>
  </si>
  <si>
    <t>59245006</t>
  </si>
  <si>
    <t>dlažba pro nevidomé betonová 200x100mm tl 60mm barevná</t>
  </si>
  <si>
    <t>-508840031</t>
  </si>
  <si>
    <t>6*1,02 'Přepočtené koeficientem množství</t>
  </si>
  <si>
    <t>D5</t>
  </si>
  <si>
    <t>Skladba E</t>
  </si>
  <si>
    <t>69</t>
  </si>
  <si>
    <t>1628303671</t>
  </si>
  <si>
    <t>70</t>
  </si>
  <si>
    <t>-292428684</t>
  </si>
  <si>
    <t>71</t>
  </si>
  <si>
    <t>593532113</t>
  </si>
  <si>
    <t>Kladení dlažby z plastových vegetačních tvárnic pozemních komunikací s vyrovnávací vrstvou z kameniva tl. do 20 mm a s vyplněním vegetačních otvorů se zámkem tl. přes 30 do 60 mm, pro plochy přes 100 do 300 m2</t>
  </si>
  <si>
    <t>-1449647854</t>
  </si>
  <si>
    <t>https://podminky.urs.cz/item/CS_URS_2024_02/593532113</t>
  </si>
  <si>
    <t>72</t>
  </si>
  <si>
    <t>184344824</t>
  </si>
  <si>
    <t>190*0,06 'Přepočtené koeficientem množství</t>
  </si>
  <si>
    <t>73</t>
  </si>
  <si>
    <t>56245141</t>
  </si>
  <si>
    <t>dlažba zatravňovací recyklovaný PE nosnost 350t/m2 330x330x50mm</t>
  </si>
  <si>
    <t>-78179756</t>
  </si>
  <si>
    <t>190*1,01 'Přepočtené koeficientem množství</t>
  </si>
  <si>
    <t>Trubní vedení</t>
  </si>
  <si>
    <t>74</t>
  </si>
  <si>
    <t>899132121</t>
  </si>
  <si>
    <t>Výměna (výšková úprava) poklopu kanalizačního s rámem pevným s ošetřením podkladních vrstev hloubky do 25 cm</t>
  </si>
  <si>
    <t>-2035867747</t>
  </si>
  <si>
    <t>https://podminky.urs.cz/item/CS_URS_2024_02/899132121</t>
  </si>
  <si>
    <t>75</t>
  </si>
  <si>
    <t>28661933</t>
  </si>
  <si>
    <t>poklop šachtový litinový DN 600 pro třídu zatížení B125</t>
  </si>
  <si>
    <t>285899031</t>
  </si>
  <si>
    <t>Ostatní konstrukce a práce, bourání</t>
  </si>
  <si>
    <t>76</t>
  </si>
  <si>
    <t>911121111</t>
  </si>
  <si>
    <t>Montáž zábradlí ocelového přichyceného vruty do betonového podkladu</t>
  </si>
  <si>
    <t>1578345966</t>
  </si>
  <si>
    <t>https://podminky.urs.cz/item/CS_URS_2024_02/911121111</t>
  </si>
  <si>
    <t>"u nových schodů"</t>
  </si>
  <si>
    <t>1,5+1,5</t>
  </si>
  <si>
    <t>2+2</t>
  </si>
  <si>
    <t>5+5</t>
  </si>
  <si>
    <t>77</t>
  </si>
  <si>
    <t>63126081</t>
  </si>
  <si>
    <t>zábradlí kompozitní - madlo, dvě vodorovné výplně, výška 1,1m</t>
  </si>
  <si>
    <t>1927387130</t>
  </si>
  <si>
    <t>78</t>
  </si>
  <si>
    <t>914111111</t>
  </si>
  <si>
    <t>Montáž svislé dopravní značky základní velikosti do 1 m2 objímkami na sloupky nebo konzoly</t>
  </si>
  <si>
    <t>1920573654</t>
  </si>
  <si>
    <t>https://podminky.urs.cz/item/CS_URS_2024_02/914111111</t>
  </si>
  <si>
    <t xml:space="preserve">Poznámka k souboru cen:_x000d_
1. V cenách jsou započteny i náklady na montáž značek včetně upevňovacího materiálu na předem připravenou nosnou konstrukci (sloupek, konzolu, sloup). 2. V cenách nejsou započteny náklady na: a) dodání značek, tyto se oceňují ve specifikaci, b) na montáž a dodávku ocelových nosných konstrukcí – sloupků, konzol, tyto se oceňují cenami souboru cen 914 51 Montáž sloupku a 914 53 Montáž konzol a nástavců, c) nátěry, tyto se oceňují jako práce PSV příslušnými cenami katalogu 800-783 Nátěry, d) naložení a odklizení výkopku, tyto se oceňují cenami části A 01 katalogu 800-1 Zemní práce. 3. Ceny nelze použít pro osazení a montáž svislých dopravních značek: a) světelných, tyto se oceňují cenami katalogu 800-741 Elektroinstalace - silnoproud, b) upevněných na lanech nebo speciálních konstrukcích nesoucích více značek, tyto se oceňují individuálně. </t>
  </si>
  <si>
    <t>79</t>
  </si>
  <si>
    <t>40445600</t>
  </si>
  <si>
    <t>výstražné dopravní značky A1-A30, A33, A34 700mm</t>
  </si>
  <si>
    <t>311658800</t>
  </si>
  <si>
    <t>80</t>
  </si>
  <si>
    <t>40445619</t>
  </si>
  <si>
    <t>zákazové, příkazové dopravní značky B1-B34, C1-15 500mm</t>
  </si>
  <si>
    <t>-1563361999</t>
  </si>
  <si>
    <t>81</t>
  </si>
  <si>
    <t>40445621</t>
  </si>
  <si>
    <t>informativní značky provozní IP1-IP3, IP4b-IP7, IP10a, b 500x500mm</t>
  </si>
  <si>
    <t>-1165940908</t>
  </si>
  <si>
    <t>82</t>
  </si>
  <si>
    <t>40445608</t>
  </si>
  <si>
    <t>značky upravující přednost P1, P4 700mm</t>
  </si>
  <si>
    <t>-224708784</t>
  </si>
  <si>
    <t>83</t>
  </si>
  <si>
    <t>40445625</t>
  </si>
  <si>
    <t>informativní značky provozní IP8, IP9, IP11-IP13 500x700mm</t>
  </si>
  <si>
    <t>-77307213</t>
  </si>
  <si>
    <t>84</t>
  </si>
  <si>
    <t>40445649</t>
  </si>
  <si>
    <t>dodatkové tabulky E3-E5, E8, E14-E16 500x150mm</t>
  </si>
  <si>
    <t>1329960383</t>
  </si>
  <si>
    <t>85</t>
  </si>
  <si>
    <t>914511111</t>
  </si>
  <si>
    <t>Montáž sloupku dopravních značek délky do 3,5 m do betonového základu</t>
  </si>
  <si>
    <t>292822549</t>
  </si>
  <si>
    <t>https://podminky.urs.cz/item/CS_URS_2024_02/914511111</t>
  </si>
  <si>
    <t xml:space="preserve">Poznámka k souboru cen:_x000d_
1. V cenách jsou započteny i náklady na: a) vykopání jamek s odhozem výkopku na vzdálenost do 3 m, b) osazení sloupku včetně montáže a dodávky plastového víčka, 2. V cenách -1111 jsou započteny i náklady na betonový základ. 3. V cenách -1112 jsou započteny i náklady na hliníkovou patku s betonovým základem. 4. V cenách nejsou započteny náklady na: a) dodání sloupku, tyto se oceňují ve specifikaci b) naložení a odklizení výkopku, tyto se oceňují cenami části A01 katalogu 800-1 Zemní práce. </t>
  </si>
  <si>
    <t>86</t>
  </si>
  <si>
    <t>40445230</t>
  </si>
  <si>
    <t>sloupek pro dopravní značku Zn D 70mm v 3,5m</t>
  </si>
  <si>
    <t>1747900964</t>
  </si>
  <si>
    <t>87</t>
  </si>
  <si>
    <t>40445254</t>
  </si>
  <si>
    <t>víčko plastové na sloupek D 70mm</t>
  </si>
  <si>
    <t>1918632272</t>
  </si>
  <si>
    <t>88</t>
  </si>
  <si>
    <t>915121121</t>
  </si>
  <si>
    <t>Vodorovné dopravní značení stříkané barvou vodící čára bílá šířky 250 mm přerušovaná základní</t>
  </si>
  <si>
    <t>-805605665</t>
  </si>
  <si>
    <t>https://podminky.urs.cz/item/CS_URS_2024_02/915121121</t>
  </si>
  <si>
    <t>89</t>
  </si>
  <si>
    <t>915131111</t>
  </si>
  <si>
    <t>Vodorovné dopravní značení stříkané barvou přechody pro chodce, šipky, symboly bílé základní</t>
  </si>
  <si>
    <t>1350349773</t>
  </si>
  <si>
    <t>https://podminky.urs.cz/item/CS_URS_2024_02/915131111</t>
  </si>
  <si>
    <t>90</t>
  </si>
  <si>
    <t>915611111</t>
  </si>
  <si>
    <t>Předznačení pro vodorovné značení stříkané barvou nebo prováděné z nátěrových hmot liniové dělicí čáry, vodicí proužky</t>
  </si>
  <si>
    <t>-1708798779</t>
  </si>
  <si>
    <t>https://podminky.urs.cz/item/CS_URS_2024_02/915611111</t>
  </si>
  <si>
    <t xml:space="preserve">Poznámka k souboru cen:_x000d_
1. Množství měrných jednotek se určuje: a) pro cenu -61 1111 v m délky dělicí čáry nebo vodícího proužku (včetně mezer), b) pro cenu -62 1111 v m2 natírané nebo stříkané plochy. </t>
  </si>
  <si>
    <t>91</t>
  </si>
  <si>
    <t>915621111</t>
  </si>
  <si>
    <t>Předznačení pro vodorovné značení stříkané barvou nebo prováděné z nátěrových hmot plošné šipky, symboly, nápisy</t>
  </si>
  <si>
    <t>280624957</t>
  </si>
  <si>
    <t>https://podminky.urs.cz/item/CS_URS_2024_02/915621111</t>
  </si>
  <si>
    <t>92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</si>
  <si>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</si>
  <si>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</si>
  <si>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1364734591</t>
  </si>
  <si>
    <t>https://podminky.urs.cz/item/CS_URS_2024_02/916131213</t>
  </si>
  <si>
    <t xml:space="preserve">Poznámka k souboru cen:_x000d_
1. V cenách silničních obrubníků ležatých i stojatých jsou započteny: a) pro osazení do lože z kameniva těženého i náklady na dodání hmot pro lože tl. 80 až 100 mm, b) pro osazení do lože z betonu prostého i náklady na dodání hmot pro lože tl. 80 až 100 mm; v cenách -1113 a -1213 též náklady na zřízení bočních opěr. 2. Část lože z betonu prostého přesahující tl. 100 mm se oceňuje cenou 916 99-1121 Lože pod obrubníky, krajníky nebo obruby z dlažebních kostek. 3. V cenách nejsou započteny náklady na dodání obrubníků, tyto se oceňují ve specifikaci. </t>
  </si>
  <si>
    <t>93</t>
  </si>
  <si>
    <t>59217031</t>
  </si>
  <si>
    <t>obrubník silniční betonový 1000x150x250mm</t>
  </si>
  <si>
    <t>-1663654720</t>
  </si>
  <si>
    <t>445*1,02 'Přepočtené koeficientem množství</t>
  </si>
  <si>
    <t>94</t>
  </si>
  <si>
    <t>59217026</t>
  </si>
  <si>
    <t>obrubník silniční betonový 500x150x250mm</t>
  </si>
  <si>
    <t>-49091400</t>
  </si>
  <si>
    <t>59*1,02 'Přepočtené koeficientem množství</t>
  </si>
  <si>
    <t>95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</si>
  <si>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</si>
  <si>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</si>
  <si>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1678036792</t>
  </si>
  <si>
    <t>https://podminky.urs.cz/item/CS_URS_2024_02/916231213</t>
  </si>
  <si>
    <t xml:space="preserve">Poznámka k souboru cen:_x000d_
1. V cenách chodníkových obrubníků ležatých i stojatých jsou započteny pro osazení a) do lože z kameniva těženého i náklady na dodání hmot pro lože tl. 80 až 100 mm, b) do lože z betonu prostého i náklady na dodání hmot pro lože tl. 80 až 100 mm; v cenách -1113 a -1213 též náklady na zřízení bočních opěr. 2. Část lože z betonu prostého přesahující tl. 100 mm se oceňuje cenou 916 99-1121 Lože pod obrubníky, krajníky nebo obruby z dlažebních kostek. 3. V cenách nejsou započteny náklady na dodání obrubníků, tyto se oceňují ve specifikaci. 4. Měrná jednotka u příplatků je m délky obrubníku. </t>
  </si>
  <si>
    <t>96</t>
  </si>
  <si>
    <t>59217048</t>
  </si>
  <si>
    <t>obrubník parkový obloukový betonový R 0,5-1m 80x250 přírodní</t>
  </si>
  <si>
    <t>-2027528006</t>
  </si>
  <si>
    <t>"R 1,0" 4</t>
  </si>
  <si>
    <t>"R 0,5" 4</t>
  </si>
  <si>
    <t>97</t>
  </si>
  <si>
    <t>59217016</t>
  </si>
  <si>
    <t>obrubník betonový chodníkový 1000x80x250mm</t>
  </si>
  <si>
    <t>668136209</t>
  </si>
  <si>
    <t>389*1,02 'Přepočtené koeficientem množství</t>
  </si>
  <si>
    <t>98</t>
  </si>
  <si>
    <t>59217036</t>
  </si>
  <si>
    <t>obrubník parkový betonový 500x80x250mm přírodní</t>
  </si>
  <si>
    <t>-1247380299</t>
  </si>
  <si>
    <t>62*1,02 'Přepočtené koeficientem množství</t>
  </si>
  <si>
    <t>99</t>
  </si>
  <si>
    <t>59217046</t>
  </si>
  <si>
    <t>obrubník parkový rohový betonový 250x80x250mm přírodní</t>
  </si>
  <si>
    <t>-910877801</t>
  </si>
  <si>
    <t>100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</si>
  <si>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</si>
  <si>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</si>
  <si>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1766739537</t>
  </si>
  <si>
    <t>https://podminky.urs.cz/item/CS_URS_2024_02/919732211</t>
  </si>
  <si>
    <t>101</t>
  </si>
  <si>
    <t>919735113</t>
  </si>
  <si>
    <t>Řezání stávajícího živičného krytu nebo podkladu hloubky přes 100 do 150 mm</t>
  </si>
  <si>
    <t>125282910</t>
  </si>
  <si>
    <t>https://podminky.urs.cz/item/CS_URS_2024_02/919735113</t>
  </si>
  <si>
    <t xml:space="preserve">Poznámka k souboru cen:_x000d_
1. V cenách jsou započteny i náklady na spotřebu vody. </t>
  </si>
  <si>
    <t>102</t>
  </si>
  <si>
    <t>961055111</t>
  </si>
  <si>
    <t>Bourání základů z betonu železového</t>
  </si>
  <si>
    <t>-1266326913</t>
  </si>
  <si>
    <t>https://podminky.urs.cz/item/CS_URS_2024_02/961055111</t>
  </si>
  <si>
    <t>"zídky podél schodišť" 0,25*0,8*(1,5+1,5+2,5+2,5+5+5+5,5+5,5+5,5+5,5)</t>
  </si>
  <si>
    <t>103</t>
  </si>
  <si>
    <t>963042819</t>
  </si>
  <si>
    <t>Bourání schodišťových stupňů betonových zhotovených na místě</t>
  </si>
  <si>
    <t>-1983041854</t>
  </si>
  <si>
    <t>https://podminky.urs.cz/item/CS_URS_2024_02/963042819</t>
  </si>
  <si>
    <t>5*1,8</t>
  </si>
  <si>
    <t>7*1,8</t>
  </si>
  <si>
    <t>10*1,9</t>
  </si>
  <si>
    <t>9*1,9</t>
  </si>
  <si>
    <t>8*1,9</t>
  </si>
  <si>
    <t>104</t>
  </si>
  <si>
    <t>966006251</t>
  </si>
  <si>
    <t>Odstranění parkovací zábrany s odklizením materiálu na vzdálenost do 20 m nebo s naložením na dopravní prostředek sloupku zabetonovaného</t>
  </si>
  <si>
    <t>-1531466014</t>
  </si>
  <si>
    <t>https://podminky.urs.cz/item/CS_URS_2024_02/966006251</t>
  </si>
  <si>
    <t>"sloupek s řetězem" 2</t>
  </si>
  <si>
    <t>"šušáky na prádlo" 13</t>
  </si>
  <si>
    <t>105</t>
  </si>
  <si>
    <t>979051121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</si>
  <si>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 vyplněním spár kamenivem</t>
  </si>
  <si>
    <t>-1575158782</t>
  </si>
  <si>
    <t>https://podminky.urs.cz/item/CS_URS_2024_02/979051121</t>
  </si>
  <si>
    <t>767</t>
  </si>
  <si>
    <t>Konstrukce zámečnické</t>
  </si>
  <si>
    <t>106</t>
  </si>
  <si>
    <t>767161851</t>
  </si>
  <si>
    <t>Demontáž zábradlí do suti madel schodišťových</t>
  </si>
  <si>
    <t>-119856005</t>
  </si>
  <si>
    <t>https://podminky.urs.cz/item/CS_URS_2024_02/767161851</t>
  </si>
  <si>
    <t>2,5+2,5</t>
  </si>
  <si>
    <t>5,5+5,5</t>
  </si>
  <si>
    <t>997</t>
  </si>
  <si>
    <t>Přesun sutě</t>
  </si>
  <si>
    <t>107</t>
  </si>
  <si>
    <t>997221561</t>
  </si>
  <si>
    <t>Vodorovná doprava suti bez naložení, ale se složením a s hrubým urovnáním z kusových materiálů, na vzdálenost do 1 km</t>
  </si>
  <si>
    <t>1303612266</t>
  </si>
  <si>
    <t>https://podminky.urs.cz/item/CS_URS_2024_02/997221561</t>
  </si>
  <si>
    <t>108</t>
  </si>
  <si>
    <t>997221569</t>
  </si>
  <si>
    <t>Vodorovná doprava suti bez naložení, ale se složením a s hrubým urovnáním Příplatek k ceně za každý další započatý 1 km přes 1 km</t>
  </si>
  <si>
    <t>860041902</t>
  </si>
  <si>
    <t>https://podminky.urs.cz/item/CS_URS_2024_02/997221569</t>
  </si>
  <si>
    <t>109</t>
  </si>
  <si>
    <t>997221861</t>
  </si>
  <si>
    <t>Poplatek za uložení stavebního odpadu na recyklační skládce (skládkovné) z prostého betonu zatříděného do Katalogu odpadů pod kódem 17 01 01</t>
  </si>
  <si>
    <t>-1119424434</t>
  </si>
  <si>
    <t>https://podminky.urs.cz/item/CS_URS_2024_02/997221861</t>
  </si>
  <si>
    <t>8,2+1,28+5,103</t>
  </si>
  <si>
    <t>110</t>
  </si>
  <si>
    <t>997221862</t>
  </si>
  <si>
    <t>Poplatek za uložení stavebního odpadu na recyklační skládce (skládkovné) z armovaného betonu zatříděného do Katalogu odpadů pod kódem 17 01 01</t>
  </si>
  <si>
    <t>-324709145</t>
  </si>
  <si>
    <t>https://podminky.urs.cz/item/CS_URS_2024_02/997221862</t>
  </si>
  <si>
    <t>34+19,2</t>
  </si>
  <si>
    <t>111</t>
  </si>
  <si>
    <t>997221873</t>
  </si>
  <si>
    <t>-1319664681</t>
  </si>
  <si>
    <t>https://podminky.urs.cz/item/CS_URS_2024_02/997221873</t>
  </si>
  <si>
    <t>112</t>
  </si>
  <si>
    <t>997221875</t>
  </si>
  <si>
    <t>Poplatek za uložení stavebního odpadu na recyklační skládce (skládkovné) asfaltového bez obsahu dehtu zatříděného do Katalogu odpadů pod kódem 17 03 02</t>
  </si>
  <si>
    <t>1794794761</t>
  </si>
  <si>
    <t>https://podminky.urs.cz/item/CS_URS_2024_02/997221875</t>
  </si>
  <si>
    <t>24,99+14,22</t>
  </si>
  <si>
    <t>998</t>
  </si>
  <si>
    <t>Přesun hmot</t>
  </si>
  <si>
    <t>113</t>
  </si>
  <si>
    <t>998225111</t>
  </si>
  <si>
    <t>Přesun hmot pro komunikace s krytem z kameniva, monolitickým betonovým nebo živičným dopravní vzdálenost do 200 m jakékoliv délky objektu</t>
  </si>
  <si>
    <t>1670769309</t>
  </si>
  <si>
    <t>https://podminky.urs.cz/item/CS_URS_2024_02/998225111</t>
  </si>
  <si>
    <t xml:space="preserve">Poznámka k souboru cen:_x000d_
1. Ceny lze použít i pro plochy letišť s krytem monolitickým betonovým nebo živičným. </t>
  </si>
  <si>
    <t>SO 401 - Veřejné osvětlení</t>
  </si>
  <si>
    <t>M - Práce a dodávky M</t>
  </si>
  <si>
    <t xml:space="preserve">    21-M - Elektromontáže</t>
  </si>
  <si>
    <t xml:space="preserve">    46-M - Zemní práce při extr.mont.pracích</t>
  </si>
  <si>
    <t>Práce a dodávky M</t>
  </si>
  <si>
    <t>21-M</t>
  </si>
  <si>
    <t>Elektromontáže</t>
  </si>
  <si>
    <t>210100096</t>
  </si>
  <si>
    <t>Ukončení vodičů izolovaných s označením a zapojením na svorkovnici s otevřením a uzavřením krytu průřezu žíly do 2,5 mm2</t>
  </si>
  <si>
    <t>1282534390</t>
  </si>
  <si>
    <t>https://podminky.urs.cz/item/CS_URS_2024_02/210100096</t>
  </si>
  <si>
    <t>5*11</t>
  </si>
  <si>
    <t>210100099</t>
  </si>
  <si>
    <t>Ukončení vodičů izolovaných s označením a zapojením na svorkovnici s otevřením a uzavřením krytu průřezu žíly do 10 mm2</t>
  </si>
  <si>
    <t>154414403</t>
  </si>
  <si>
    <t>https://podminky.urs.cz/item/CS_URS_2024_02/210100099</t>
  </si>
  <si>
    <t>8*11+3</t>
  </si>
  <si>
    <t>210203901</t>
  </si>
  <si>
    <t>Montáž svítidel LED se zapojením vodičů průmyslových nebo venkovních na výložník nebo dřík</t>
  </si>
  <si>
    <t>-1301134352</t>
  </si>
  <si>
    <t>https://podminky.urs.cz/item/CS_URS_2024_02/210203901</t>
  </si>
  <si>
    <t>34774021</t>
  </si>
  <si>
    <t>svítidlo parkové na sloupek LED IP66 do 30W do 3000lm</t>
  </si>
  <si>
    <t>128</t>
  </si>
  <si>
    <t>1853578163</t>
  </si>
  <si>
    <t>"27W" 5</t>
  </si>
  <si>
    <t>"22W" 2</t>
  </si>
  <si>
    <t>"19W" 4</t>
  </si>
  <si>
    <t>210204002</t>
  </si>
  <si>
    <t>Montáž stožárů osvětlení parkových ocelových</t>
  </si>
  <si>
    <t>-1816708457</t>
  </si>
  <si>
    <t>https://podminky.urs.cz/item/CS_URS_2024_02/210204002</t>
  </si>
  <si>
    <t>"vč. osazení a obsypání pouzdra" 11</t>
  </si>
  <si>
    <t>31674067</t>
  </si>
  <si>
    <t>stožár osvětlovací sadový Pz 133/89/60 v 6,0m</t>
  </si>
  <si>
    <t>-665688950</t>
  </si>
  <si>
    <t>"vč. termoplastické povrchové úpravy od spodního okraje dvířek po spodek stožáru" 8</t>
  </si>
  <si>
    <t>31674065</t>
  </si>
  <si>
    <t>stožár osvětlovací sadový Pz 133/89/60 v 5,0m</t>
  </si>
  <si>
    <t>1385562980</t>
  </si>
  <si>
    <t>31674063</t>
  </si>
  <si>
    <t>stožár osvětlovací sadový Pz 133/89/60 v 4,0m</t>
  </si>
  <si>
    <t>-388916842</t>
  </si>
  <si>
    <t>1290542</t>
  </si>
  <si>
    <t>STOZAROVE POUZDRO SP 315/1000</t>
  </si>
  <si>
    <t>-1842499611</t>
  </si>
  <si>
    <t>23531469</t>
  </si>
  <si>
    <t>písek křemičitý frakce 0,1/0,5mm</t>
  </si>
  <si>
    <t>-1359433702</t>
  </si>
  <si>
    <t>0,05*11</t>
  </si>
  <si>
    <t>0,55*2000 'Přepočtené koeficientem množství</t>
  </si>
  <si>
    <t>210204103</t>
  </si>
  <si>
    <t>Montáž výložníků osvětlení jednoramenných sloupových, hmotnosti do 35 kg</t>
  </si>
  <si>
    <t>1116894571</t>
  </si>
  <si>
    <t>https://podminky.urs.cz/item/CS_URS_2024_02/210204103</t>
  </si>
  <si>
    <t>31674002</t>
  </si>
  <si>
    <t>výložník rovný jednoduchý k osvětlovacím stožárům uličním vyložení 1500mm</t>
  </si>
  <si>
    <t>-496458489</t>
  </si>
  <si>
    <t>210204201</t>
  </si>
  <si>
    <t>Montáž elektrovýzbroje stožárů osvětlení 1 okruh</t>
  </si>
  <si>
    <t>937707811</t>
  </si>
  <si>
    <t>https://podminky.urs.cz/item/CS_URS_2024_02/210204201</t>
  </si>
  <si>
    <t>31674130</t>
  </si>
  <si>
    <t>výzbroj stožárová SV 6.10.4</t>
  </si>
  <si>
    <t>901670793</t>
  </si>
  <si>
    <t>210204221</t>
  </si>
  <si>
    <t>Montáž ostatních doplňků osvětlení manžety stožárové, průměru do 150 mm</t>
  </si>
  <si>
    <t>-1380927643</t>
  </si>
  <si>
    <t>https://podminky.urs.cz/item/CS_URS_2024_02/210204221</t>
  </si>
  <si>
    <t>31674124</t>
  </si>
  <si>
    <t>manžeta plastová ochranná na stožár d=133mm</t>
  </si>
  <si>
    <t>1288634294</t>
  </si>
  <si>
    <t>210220020</t>
  </si>
  <si>
    <t>Montáž uzemňovacího vedení s upevněním, propojením a připojením pomocí svorek v zemi s izolací spojů vodičů FeZn páskou průřezu do 120 mm2 v městské zástavbě</t>
  </si>
  <si>
    <t>546487655</t>
  </si>
  <si>
    <t>https://podminky.urs.cz/item/CS_URS_2024_02/210220020</t>
  </si>
  <si>
    <t>35441073</t>
  </si>
  <si>
    <t>drát D 10mm FeZn</t>
  </si>
  <si>
    <t>1038823732</t>
  </si>
  <si>
    <t>281+26+29+(11*1,5)</t>
  </si>
  <si>
    <t>352,5*0,63 'Přepočtené koeficientem množství</t>
  </si>
  <si>
    <t>35442036</t>
  </si>
  <si>
    <t>svorka uzemnění nerez připojovací</t>
  </si>
  <si>
    <t>256</t>
  </si>
  <si>
    <t>-362880827</t>
  </si>
  <si>
    <t>35442037</t>
  </si>
  <si>
    <t>svorka uzemnění nerez křížová</t>
  </si>
  <si>
    <t>1405859506</t>
  </si>
  <si>
    <t>210280003</t>
  </si>
  <si>
    <t>Zkoušky a prohlídky elektrických rozvodů a zařízení celková prohlídka, zkoušení, měření a vyhotovení revizní zprávy pro objem montážních prací přes 500 do 1000 tisíc Kč</t>
  </si>
  <si>
    <t>-1483158510</t>
  </si>
  <si>
    <t>https://podminky.urs.cz/item/CS_URS_2024_02/210280003</t>
  </si>
  <si>
    <t>210812011</t>
  </si>
  <si>
    <t>Montáž izolovaných kabelů měděných do 1 kV bez ukončení plných nebo laněných kulatých (např. CYKY, CHKE-R) uložených volně nebo v liště počtu a průřezu žil 3x1,5 až 6 mm2</t>
  </si>
  <si>
    <t>-1827938060</t>
  </si>
  <si>
    <t>https://podminky.urs.cz/item/CS_URS_2024_02/210812011</t>
  </si>
  <si>
    <t>11*6</t>
  </si>
  <si>
    <t>34111030</t>
  </si>
  <si>
    <t>kabel instalační jádro Cu plné izolace PVC plášť PVC 450/750V (CYKY) 3x1,5mm2</t>
  </si>
  <si>
    <t>1051479224</t>
  </si>
  <si>
    <t>Poznámka k položce:_x000d_
CYKY, průměr kabelu 8,6mm</t>
  </si>
  <si>
    <t>66*1,15 'Přepočtené koeficientem množství</t>
  </si>
  <si>
    <t>210812033</t>
  </si>
  <si>
    <t>Montáž izolovaných kabelů měděných do 1 kV bez ukončení plných nebo laněných kulatých (např. CYKY, CHKE-R) uložených volně nebo v liště počtu a průřezu žil 4x6 až 10 mm2</t>
  </si>
  <si>
    <t>39209554</t>
  </si>
  <si>
    <t>https://podminky.urs.cz/item/CS_URS_2024_02/210812033</t>
  </si>
  <si>
    <t>"pro veřejné osvětlení" 281+26+29+(11*2)</t>
  </si>
  <si>
    <t>34111076</t>
  </si>
  <si>
    <t>kabel instalační jádro Cu plné izolace PVC plášť PVC 450/750V (CYKY) 4x10mm2</t>
  </si>
  <si>
    <t>-329290320</t>
  </si>
  <si>
    <t>358*1,15 'Přepočtené koeficientem množství</t>
  </si>
  <si>
    <t>460791212</t>
  </si>
  <si>
    <t>Montáž trubek ochranných uložených volně do rýhy plastových ohebných, vnitřního průměru přes 32 do 50 mm</t>
  </si>
  <si>
    <t>-1723875365</t>
  </si>
  <si>
    <t>https://podminky.urs.cz/item/CS_URS_2024_02/460791212</t>
  </si>
  <si>
    <t>34571802</t>
  </si>
  <si>
    <t>chránička optického kabelu HDPE jednoplášťová bezhalogenová D 40/33mm</t>
  </si>
  <si>
    <t>1214991227</t>
  </si>
  <si>
    <t>"s popisem veřejné osvětlení" 281+26+29+11</t>
  </si>
  <si>
    <t>347*1,05 'Přepočtené koeficientem množství</t>
  </si>
  <si>
    <t>46-M</t>
  </si>
  <si>
    <t>Zemní práce při extr.mont.pracích</t>
  </si>
  <si>
    <t>460171321</t>
  </si>
  <si>
    <t>Hloubení kabelových rýh strojně včetně urovnání dna s přemístěním výkopku do vzdálenosti 3 m od okraje jámy nebo s naložením na dopravní prostředek šířky 50 cm hloubky 120 cm v hornině třídy těžitelnosti I skupiny 1 a 2</t>
  </si>
  <si>
    <t>-1919033551</t>
  </si>
  <si>
    <t>https://podminky.urs.cz/item/CS_URS_2024_02/460171321</t>
  </si>
  <si>
    <t>281+26+29</t>
  </si>
  <si>
    <t>460451331</t>
  </si>
  <si>
    <t>Zásyp kabelových rýh strojně s přemístěním sypaniny ze vzdálenosti do 10 m, s uložením výkopku ve vrstvách včetně zhutnění a urovnání povrchu šířky 50 cm hloubky 120 cm z horniny třídy těžitelnosti I skupiny 1 a 2</t>
  </si>
  <si>
    <t>171912412</t>
  </si>
  <si>
    <t>https://podminky.urs.cz/item/CS_URS_2024_02/460451331</t>
  </si>
  <si>
    <t>460541111</t>
  </si>
  <si>
    <t>Úprava pláně strojně v hornině třídy těžitelnosti I skupiny 1 až 3 bez zhutnění</t>
  </si>
  <si>
    <t>-219299452</t>
  </si>
  <si>
    <t>https://podminky.urs.cz/item/CS_URS_2024_02/460541111</t>
  </si>
  <si>
    <t>336*0,5</t>
  </si>
  <si>
    <t>460641113</t>
  </si>
  <si>
    <t>Základové konstrukce základ bez bednění do rostlé zeminy z monolitického betonu tř. C 16/20</t>
  </si>
  <si>
    <t>193480879</t>
  </si>
  <si>
    <t>https://podminky.urs.cz/item/CS_URS_2024_02/460641113</t>
  </si>
  <si>
    <t>"stožáry sadové" 11*0,8*0,15</t>
  </si>
  <si>
    <t>460661111</t>
  </si>
  <si>
    <t>Kabelové lože z písku včetně podsypu, zhutnění a urovnání povrchu pro kabely nn bez zakrytí, šířky do 35 cm</t>
  </si>
  <si>
    <t>-776359335</t>
  </si>
  <si>
    <t>https://podminky.urs.cz/item/CS_URS_2024_02/460661111</t>
  </si>
  <si>
    <t>460671113</t>
  </si>
  <si>
    <t>Výstražné prvky pro krytí kabelů včetně vyrovnání povrchu rýhy, rozvinutí a uložení fólie, šířky přes 25 do 35 cm</t>
  </si>
  <si>
    <t>1219263679</t>
  </si>
  <si>
    <t>https://podminky.urs.cz/item/CS_URS_2024_02/460671113</t>
  </si>
  <si>
    <t>460791214</t>
  </si>
  <si>
    <t>Montáž trubek ochranných uložených volně do rýhy plastových ohebných, vnitřního průměru přes 90 do 110 mm</t>
  </si>
  <si>
    <t>2025169901</t>
  </si>
  <si>
    <t>https://podminky.urs.cz/item/CS_URS_2024_02/460791214</t>
  </si>
  <si>
    <t>34571355</t>
  </si>
  <si>
    <t>trubka elektroinstalační ohebná dvouplášťová korugovaná HDPE+LDPE (chránička) D 93/110mm</t>
  </si>
  <si>
    <t>-409350980</t>
  </si>
  <si>
    <t>5+5+7</t>
  </si>
  <si>
    <t>17*1,05 'Přepočtené koeficientem množství</t>
  </si>
  <si>
    <t>460921122</t>
  </si>
  <si>
    <t>Vyspravení krytu po překopech bezesparých pro pokládání kabelů, včetně rozprostření, urovnání a zhutnění podkladu asfaltovým betonem tloušťky 6 cm</t>
  </si>
  <si>
    <t>1036786301</t>
  </si>
  <si>
    <t>https://podminky.urs.cz/item/CS_URS_2024_02/460921122</t>
  </si>
  <si>
    <t>460921222</t>
  </si>
  <si>
    <t>Vyspravení krytu po překopech kladení dlažby pro pokládání kabelů, včetně rozprostření, urovnání a zhutnění podkladu a provedení lože z kameniva těženého z dlaždic betonových tvarovaných nebo zámkových</t>
  </si>
  <si>
    <t>-1544806519</t>
  </si>
  <si>
    <t>https://podminky.urs.cz/item/CS_URS_2024_02/460921222</t>
  </si>
  <si>
    <t>468011143</t>
  </si>
  <si>
    <t>Odstranění podkladů nebo krytů komunikací včetně rozpojení na kusy a zarovnání styčné spáry ze živice, tloušťky přes 10 do 15 cm</t>
  </si>
  <si>
    <t>1809288727</t>
  </si>
  <si>
    <t>https://podminky.urs.cz/item/CS_URS_2024_02/468011143</t>
  </si>
  <si>
    <t>468021221</t>
  </si>
  <si>
    <t>Vytrhání dlažby včetně ručního rozebrání, vytřídění, odhozu na hromady nebo naložení na dopravní prostředek a očistění kostek nebo dlaždic z pískového podkladu z dlaždic zámkových, spáry nezalité</t>
  </si>
  <si>
    <t>-1457245451</t>
  </si>
  <si>
    <t>https://podminky.urs.cz/item/CS_URS_2024_02/468021221</t>
  </si>
  <si>
    <t>468041123</t>
  </si>
  <si>
    <t>Řezání spár v podkladu nebo krytu živičném, tloušťky přes 10 do 15 cm</t>
  </si>
  <si>
    <t>586410211</t>
  </si>
  <si>
    <t>https://podminky.urs.cz/item/CS_URS_2024_02/468041123</t>
  </si>
  <si>
    <t>469981111</t>
  </si>
  <si>
    <t>Přesun hmot pro pomocné stavební práce při elektromontážích dopravní vzdálenost do 1 000 m</t>
  </si>
  <si>
    <t>-349195800</t>
  </si>
  <si>
    <t>https://podminky.urs.cz/item/CS_URS_2024_02/469981111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</si>
  <si>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</si>
  <si>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</si>
  <si>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</si>
  <si>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</si>
  <si>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</si>
  <si>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</si>
  <si>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010001000</t>
  </si>
  <si>
    <t>Průzkumné, zeměměřičské a projektové práce</t>
  </si>
  <si>
    <t>kpl</t>
  </si>
  <si>
    <t>1024</t>
  </si>
  <si>
    <t>-809262090</t>
  </si>
  <si>
    <t>https://podminky.urs.cz/item/CS_URS_2024_02/010001000</t>
  </si>
  <si>
    <t>Poznámka k položce:_x000d_
Průzkumné práce - vytyčení inženýrských sítí_x000d_
Geodetické práce - vytyčení stavby, zaměření skutečného provedení_x000d_
Projektové práce - projektová dokumentace RDS, projektová dokumetace DSPS_x000d_
Zajištění akceptačního protokolu</t>
  </si>
  <si>
    <t>VRN3</t>
  </si>
  <si>
    <t>Zařízení staveniště</t>
  </si>
  <si>
    <t>030001000</t>
  </si>
  <si>
    <t>1973522381</t>
  </si>
  <si>
    <t>https://podminky.urs.cz/item/CS_URS_2024_02/030001000</t>
  </si>
  <si>
    <t>Poznámka k položce:_x000d_
skladáka materiálů, oplocení staveniště, zázemí, DIO, atd.</t>
  </si>
  <si>
    <t>VRN4</t>
  </si>
  <si>
    <t>Inženýrská činnost</t>
  </si>
  <si>
    <t>040001000</t>
  </si>
  <si>
    <t>-625731362</t>
  </si>
  <si>
    <t>https://podminky.urs.cz/item/CS_URS_2024_02/040001000</t>
  </si>
  <si>
    <t>Poznámka k položce:_x000d_
zkoušky únosnosti pláně a jednotlivých vrstev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</si>
</sst>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png" /><Relationship Id="rId2" Type="http://schemas.openxmlformats.org/officeDocument/2006/relationships/image" Target="../media/image5.png" /><Relationship Id="rId3" Type="http://schemas.openxmlformats.org/officeDocument/2006/relationships/image" Target="../media/image6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png" /><Relationship Id="rId2" Type="http://schemas.openxmlformats.org/officeDocument/2006/relationships/image" Target="../media/image9.png" /><Relationship Id="rId3" Type="http://schemas.openxmlformats.org/officeDocument/2006/relationships/image" Target="../media/image10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2.png" /><Relationship Id="rId2" Type="http://schemas.openxmlformats.org/officeDocument/2006/relationships/image" Target="../media/image13.png" /><Relationship Id="rId3" Type="http://schemas.openxmlformats.org/officeDocument/2006/relationships/image" Target="../media/image14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3</xdr:row>
      <xdr:rowOff>233045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81</xdr:row>
      <xdr:rowOff>241300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118</xdr:row>
      <xdr:rowOff>0</xdr:rowOff>
    </xdr:from>
    <xdr:to>
      <xdr:col>9</xdr:col>
      <xdr:colOff>1215390</xdr:colOff>
      <xdr:row>118</xdr:row>
      <xdr:rowOff>215900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105</xdr:row>
      <xdr:rowOff>0</xdr:rowOff>
    </xdr:from>
    <xdr:to>
      <xdr:col>9</xdr:col>
      <xdr:colOff>1215390</xdr:colOff>
      <xdr:row>105</xdr:row>
      <xdr:rowOff>215900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106</xdr:row>
      <xdr:rowOff>0</xdr:rowOff>
    </xdr:from>
    <xdr:to>
      <xdr:col>9</xdr:col>
      <xdr:colOff>1215390</xdr:colOff>
      <xdr:row>106</xdr:row>
      <xdr:rowOff>215900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23" TargetMode="External" /><Relationship Id="rId2" Type="http://schemas.openxmlformats.org/officeDocument/2006/relationships/hyperlink" Target="https://podminky.urs.cz/item/CS_URS_2024_02/113106290" TargetMode="External" /><Relationship Id="rId3" Type="http://schemas.openxmlformats.org/officeDocument/2006/relationships/hyperlink" Target="https://podminky.urs.cz/item/CS_URS_2024_02/113107162" TargetMode="External" /><Relationship Id="rId4" Type="http://schemas.openxmlformats.org/officeDocument/2006/relationships/hyperlink" Target="https://podminky.urs.cz/item/CS_URS_2024_02/113107241" TargetMode="External" /><Relationship Id="rId5" Type="http://schemas.openxmlformats.org/officeDocument/2006/relationships/hyperlink" Target="https://podminky.urs.cz/item/CS_URS_2024_02/113107343" TargetMode="External" /><Relationship Id="rId6" Type="http://schemas.openxmlformats.org/officeDocument/2006/relationships/hyperlink" Target="https://podminky.urs.cz/item/CS_URS_2024_02/113202111" TargetMode="External" /><Relationship Id="rId7" Type="http://schemas.openxmlformats.org/officeDocument/2006/relationships/hyperlink" Target="https://podminky.urs.cz/item/CS_URS_2024_02/113204111" TargetMode="External" /><Relationship Id="rId8" Type="http://schemas.openxmlformats.org/officeDocument/2006/relationships/hyperlink" Target="https://podminky.urs.cz/item/CS_URS_2024_02/121151123" TargetMode="External" /><Relationship Id="rId9" Type="http://schemas.openxmlformats.org/officeDocument/2006/relationships/hyperlink" Target="https://podminky.urs.cz/item/CS_URS_2024_02/122252206" TargetMode="External" /><Relationship Id="rId10" Type="http://schemas.openxmlformats.org/officeDocument/2006/relationships/hyperlink" Target="https://podminky.urs.cz/item/CS_URS_2024_02/162751117" TargetMode="External" /><Relationship Id="rId11" Type="http://schemas.openxmlformats.org/officeDocument/2006/relationships/hyperlink" Target="https://podminky.urs.cz/item/CS_URS_2024_02/162751119" TargetMode="External" /><Relationship Id="rId12" Type="http://schemas.openxmlformats.org/officeDocument/2006/relationships/hyperlink" Target="https://podminky.urs.cz/item/CS_URS_2024_02/171152101" TargetMode="External" /><Relationship Id="rId13" Type="http://schemas.openxmlformats.org/officeDocument/2006/relationships/hyperlink" Target="https://podminky.urs.cz/item/CS_URS_2024_02/180405111" TargetMode="External" /><Relationship Id="rId14" Type="http://schemas.openxmlformats.org/officeDocument/2006/relationships/hyperlink" Target="https://podminky.urs.cz/item/CS_URS_2024_02/181152302" TargetMode="External" /><Relationship Id="rId15" Type="http://schemas.openxmlformats.org/officeDocument/2006/relationships/hyperlink" Target="https://podminky.urs.cz/item/CS_URS_2024_02/181351113" TargetMode="External" /><Relationship Id="rId16" Type="http://schemas.openxmlformats.org/officeDocument/2006/relationships/hyperlink" Target="https://podminky.urs.cz/item/CS_URS_2024_02/181451131" TargetMode="External" /><Relationship Id="rId17" Type="http://schemas.openxmlformats.org/officeDocument/2006/relationships/hyperlink" Target="https://podminky.urs.cz/item/CS_URS_2024_02/183151115" TargetMode="External" /><Relationship Id="rId18" Type="http://schemas.openxmlformats.org/officeDocument/2006/relationships/hyperlink" Target="https://podminky.urs.cz/item/CS_URS_2024_02/184102117" TargetMode="External" /><Relationship Id="rId19" Type="http://schemas.openxmlformats.org/officeDocument/2006/relationships/hyperlink" Target="https://podminky.urs.cz/item/CS_URS_2024_02/184215132" TargetMode="External" /><Relationship Id="rId20" Type="http://schemas.openxmlformats.org/officeDocument/2006/relationships/hyperlink" Target="https://podminky.urs.cz/item/CS_URS_2024_02/338121125" TargetMode="External" /><Relationship Id="rId21" Type="http://schemas.openxmlformats.org/officeDocument/2006/relationships/hyperlink" Target="https://podminky.urs.cz/item/CS_URS_2024_02/339921131" TargetMode="External" /><Relationship Id="rId22" Type="http://schemas.openxmlformats.org/officeDocument/2006/relationships/hyperlink" Target="https://podminky.urs.cz/item/CS_URS_2024_02/339921132" TargetMode="External" /><Relationship Id="rId23" Type="http://schemas.openxmlformats.org/officeDocument/2006/relationships/hyperlink" Target="https://podminky.urs.cz/item/CS_URS_2024_02/348121121" TargetMode="External" /><Relationship Id="rId24" Type="http://schemas.openxmlformats.org/officeDocument/2006/relationships/hyperlink" Target="https://podminky.urs.cz/item/CS_URS_2024_02/348121122" TargetMode="External" /><Relationship Id="rId25" Type="http://schemas.openxmlformats.org/officeDocument/2006/relationships/hyperlink" Target="https://podminky.urs.cz/item/CS_URS_2024_02/434313115" TargetMode="External" /><Relationship Id="rId26" Type="http://schemas.openxmlformats.org/officeDocument/2006/relationships/hyperlink" Target="https://podminky.urs.cz/item/CS_URS_2024_02/122252204" TargetMode="External" /><Relationship Id="rId27" Type="http://schemas.openxmlformats.org/officeDocument/2006/relationships/hyperlink" Target="https://podminky.urs.cz/item/CS_URS_2024_02/162751117.1" TargetMode="External" /><Relationship Id="rId28" Type="http://schemas.openxmlformats.org/officeDocument/2006/relationships/hyperlink" Target="https://podminky.urs.cz/item/CS_URS_2024_02/162751119.1" TargetMode="External" /><Relationship Id="rId29" Type="http://schemas.openxmlformats.org/officeDocument/2006/relationships/hyperlink" Target="https://podminky.urs.cz/item/CS_URS_2024_02/564871111" TargetMode="External" /><Relationship Id="rId30" Type="http://schemas.openxmlformats.org/officeDocument/2006/relationships/hyperlink" Target="https://podminky.urs.cz/item/CS_URS_2024_02/564871111" TargetMode="External" /><Relationship Id="rId31" Type="http://schemas.openxmlformats.org/officeDocument/2006/relationships/hyperlink" Target="https://podminky.urs.cz/item/CS_URS_2024_02/919726203" TargetMode="External" /><Relationship Id="rId32" Type="http://schemas.openxmlformats.org/officeDocument/2006/relationships/hyperlink" Target="https://podminky.urs.cz/item/CS_URS_2024_02/564861111" TargetMode="External" /><Relationship Id="rId33" Type="http://schemas.openxmlformats.org/officeDocument/2006/relationships/hyperlink" Target="https://podminky.urs.cz/item/CS_URS_2024_02/564952113" TargetMode="External" /><Relationship Id="rId34" Type="http://schemas.openxmlformats.org/officeDocument/2006/relationships/hyperlink" Target="https://podminky.urs.cz/item/CS_URS_2024_02/565155111" TargetMode="External" /><Relationship Id="rId35" Type="http://schemas.openxmlformats.org/officeDocument/2006/relationships/hyperlink" Target="https://podminky.urs.cz/item/CS_URS_2024_02/573111111" TargetMode="External" /><Relationship Id="rId36" Type="http://schemas.openxmlformats.org/officeDocument/2006/relationships/hyperlink" Target="https://podminky.urs.cz/item/CS_URS_2024_02/573211111" TargetMode="External" /><Relationship Id="rId37" Type="http://schemas.openxmlformats.org/officeDocument/2006/relationships/hyperlink" Target="https://podminky.urs.cz/item/CS_URS_2024_02/577134111" TargetMode="External" /><Relationship Id="rId38" Type="http://schemas.openxmlformats.org/officeDocument/2006/relationships/hyperlink" Target="https://podminky.urs.cz/item/CS_URS_2024_02/564861111" TargetMode="External" /><Relationship Id="rId39" Type="http://schemas.openxmlformats.org/officeDocument/2006/relationships/hyperlink" Target="https://podminky.urs.cz/item/CS_URS_2024_02/564952112" TargetMode="External" /><Relationship Id="rId40" Type="http://schemas.openxmlformats.org/officeDocument/2006/relationships/hyperlink" Target="https://podminky.urs.cz/item/CS_URS_2024_02/596412213" TargetMode="External" /><Relationship Id="rId41" Type="http://schemas.openxmlformats.org/officeDocument/2006/relationships/hyperlink" Target="https://podminky.urs.cz/item/CS_URS_2024_02/919726123" TargetMode="External" /><Relationship Id="rId42" Type="http://schemas.openxmlformats.org/officeDocument/2006/relationships/hyperlink" Target="https://podminky.urs.cz/item/CS_URS_2024_02/564861011" TargetMode="External" /><Relationship Id="rId43" Type="http://schemas.openxmlformats.org/officeDocument/2006/relationships/hyperlink" Target="https://podminky.urs.cz/item/CS_URS_2024_02/564952112" TargetMode="External" /><Relationship Id="rId44" Type="http://schemas.openxmlformats.org/officeDocument/2006/relationships/hyperlink" Target="https://podminky.urs.cz/item/CS_URS_2024_02/596212210" TargetMode="External" /><Relationship Id="rId45" Type="http://schemas.openxmlformats.org/officeDocument/2006/relationships/hyperlink" Target="https://podminky.urs.cz/item/CS_URS_2024_02/919726123" TargetMode="External" /><Relationship Id="rId46" Type="http://schemas.openxmlformats.org/officeDocument/2006/relationships/hyperlink" Target="https://podminky.urs.cz/item/CS_URS_2024_02/564851111" TargetMode="External" /><Relationship Id="rId47" Type="http://schemas.openxmlformats.org/officeDocument/2006/relationships/hyperlink" Target="https://podminky.urs.cz/item/CS_URS_2024_02/596211122" TargetMode="External" /><Relationship Id="rId48" Type="http://schemas.openxmlformats.org/officeDocument/2006/relationships/hyperlink" Target="https://podminky.urs.cz/item/CS_URS_2024_02/564851111" TargetMode="External" /><Relationship Id="rId49" Type="http://schemas.openxmlformats.org/officeDocument/2006/relationships/hyperlink" Target="https://podminky.urs.cz/item/CS_URS_2024_02/564861111" TargetMode="External" /><Relationship Id="rId50" Type="http://schemas.openxmlformats.org/officeDocument/2006/relationships/hyperlink" Target="https://podminky.urs.cz/item/CS_URS_2024_02/593532113" TargetMode="External" /><Relationship Id="rId51" Type="http://schemas.openxmlformats.org/officeDocument/2006/relationships/hyperlink" Target="https://podminky.urs.cz/item/CS_URS_2024_02/899132121" TargetMode="External" /><Relationship Id="rId52" Type="http://schemas.openxmlformats.org/officeDocument/2006/relationships/hyperlink" Target="https://podminky.urs.cz/item/CS_URS_2024_02/911121111" TargetMode="External" /><Relationship Id="rId53" Type="http://schemas.openxmlformats.org/officeDocument/2006/relationships/hyperlink" Target="https://podminky.urs.cz/item/CS_URS_2024_02/914111111" TargetMode="External" /><Relationship Id="rId54" Type="http://schemas.openxmlformats.org/officeDocument/2006/relationships/hyperlink" Target="https://podminky.urs.cz/item/CS_URS_2024_02/914511111" TargetMode="External" /><Relationship Id="rId55" Type="http://schemas.openxmlformats.org/officeDocument/2006/relationships/hyperlink" Target="https://podminky.urs.cz/item/CS_URS_2024_02/915121121" TargetMode="External" /><Relationship Id="rId56" Type="http://schemas.openxmlformats.org/officeDocument/2006/relationships/hyperlink" Target="https://podminky.urs.cz/item/CS_URS_2024_02/915131111" TargetMode="External" /><Relationship Id="rId57" Type="http://schemas.openxmlformats.org/officeDocument/2006/relationships/hyperlink" Target="https://podminky.urs.cz/item/CS_URS_2024_02/915611111" TargetMode="External" /><Relationship Id="rId58" Type="http://schemas.openxmlformats.org/officeDocument/2006/relationships/hyperlink" Target="https://podminky.urs.cz/item/CS_URS_2024_02/915621111" TargetMode="External" /><Relationship Id="rId59" Type="http://schemas.openxmlformats.org/officeDocument/2006/relationships/hyperlink" Target="https://podminky.urs.cz/item/CS_URS_2024_02/916131213" TargetMode="External" /><Relationship Id="rId60" Type="http://schemas.openxmlformats.org/officeDocument/2006/relationships/hyperlink" Target="https://podminky.urs.cz/item/CS_URS_2024_02/916231213" TargetMode="External" /><Relationship Id="rId61" Type="http://schemas.openxmlformats.org/officeDocument/2006/relationships/hyperlink" Target="https://podminky.urs.cz/item/CS_URS_2024_02/919732211" TargetMode="External" /><Relationship Id="rId62" Type="http://schemas.openxmlformats.org/officeDocument/2006/relationships/hyperlink" Target="https://podminky.urs.cz/item/CS_URS_2024_02/919735113" TargetMode="External" /><Relationship Id="rId63" Type="http://schemas.openxmlformats.org/officeDocument/2006/relationships/hyperlink" Target="https://podminky.urs.cz/item/CS_URS_2024_02/961055111" TargetMode="External" /><Relationship Id="rId64" Type="http://schemas.openxmlformats.org/officeDocument/2006/relationships/hyperlink" Target="https://podminky.urs.cz/item/CS_URS_2024_02/963042819" TargetMode="External" /><Relationship Id="rId65" Type="http://schemas.openxmlformats.org/officeDocument/2006/relationships/hyperlink" Target="https://podminky.urs.cz/item/CS_URS_2024_02/966006251" TargetMode="External" /><Relationship Id="rId66" Type="http://schemas.openxmlformats.org/officeDocument/2006/relationships/hyperlink" Target="https://podminky.urs.cz/item/CS_URS_2024_02/979051121" TargetMode="External" /><Relationship Id="rId67" Type="http://schemas.openxmlformats.org/officeDocument/2006/relationships/hyperlink" Target="https://podminky.urs.cz/item/CS_URS_2024_02/767161851" TargetMode="External" /><Relationship Id="rId68" Type="http://schemas.openxmlformats.org/officeDocument/2006/relationships/hyperlink" Target="https://podminky.urs.cz/item/CS_URS_2024_02/997221561" TargetMode="External" /><Relationship Id="rId69" Type="http://schemas.openxmlformats.org/officeDocument/2006/relationships/hyperlink" Target="https://podminky.urs.cz/item/CS_URS_2024_02/997221569" TargetMode="External" /><Relationship Id="rId70" Type="http://schemas.openxmlformats.org/officeDocument/2006/relationships/hyperlink" Target="https://podminky.urs.cz/item/CS_URS_2024_02/997221861" TargetMode="External" /><Relationship Id="rId71" Type="http://schemas.openxmlformats.org/officeDocument/2006/relationships/hyperlink" Target="https://podminky.urs.cz/item/CS_URS_2024_02/997221862" TargetMode="External" /><Relationship Id="rId72" Type="http://schemas.openxmlformats.org/officeDocument/2006/relationships/hyperlink" Target="https://podminky.urs.cz/item/CS_URS_2024_02/997221873" TargetMode="External" /><Relationship Id="rId73" Type="http://schemas.openxmlformats.org/officeDocument/2006/relationships/hyperlink" Target="https://podminky.urs.cz/item/CS_URS_2024_02/997221875" TargetMode="External" /><Relationship Id="rId74" Type="http://schemas.openxmlformats.org/officeDocument/2006/relationships/hyperlink" Target="https://podminky.urs.cz/item/CS_URS_2024_02/998225111" TargetMode="External" /><Relationship Id="rId7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10100096" TargetMode="External" /><Relationship Id="rId2" Type="http://schemas.openxmlformats.org/officeDocument/2006/relationships/hyperlink" Target="https://podminky.urs.cz/item/CS_URS_2024_02/210100099" TargetMode="External" /><Relationship Id="rId3" Type="http://schemas.openxmlformats.org/officeDocument/2006/relationships/hyperlink" Target="https://podminky.urs.cz/item/CS_URS_2024_02/210203901" TargetMode="External" /><Relationship Id="rId4" Type="http://schemas.openxmlformats.org/officeDocument/2006/relationships/hyperlink" Target="https://podminky.urs.cz/item/CS_URS_2024_02/210204002" TargetMode="External" /><Relationship Id="rId5" Type="http://schemas.openxmlformats.org/officeDocument/2006/relationships/hyperlink" Target="https://podminky.urs.cz/item/CS_URS_2024_02/210204103" TargetMode="External" /><Relationship Id="rId6" Type="http://schemas.openxmlformats.org/officeDocument/2006/relationships/hyperlink" Target="https://podminky.urs.cz/item/CS_URS_2024_02/210204201" TargetMode="External" /><Relationship Id="rId7" Type="http://schemas.openxmlformats.org/officeDocument/2006/relationships/hyperlink" Target="https://podminky.urs.cz/item/CS_URS_2024_02/210204221" TargetMode="External" /><Relationship Id="rId8" Type="http://schemas.openxmlformats.org/officeDocument/2006/relationships/hyperlink" Target="https://podminky.urs.cz/item/CS_URS_2024_02/210220020" TargetMode="External" /><Relationship Id="rId9" Type="http://schemas.openxmlformats.org/officeDocument/2006/relationships/hyperlink" Target="https://podminky.urs.cz/item/CS_URS_2024_02/210280003" TargetMode="External" /><Relationship Id="rId10" Type="http://schemas.openxmlformats.org/officeDocument/2006/relationships/hyperlink" Target="https://podminky.urs.cz/item/CS_URS_2024_02/210812011" TargetMode="External" /><Relationship Id="rId11" Type="http://schemas.openxmlformats.org/officeDocument/2006/relationships/hyperlink" Target="https://podminky.urs.cz/item/CS_URS_2024_02/210812033" TargetMode="External" /><Relationship Id="rId12" Type="http://schemas.openxmlformats.org/officeDocument/2006/relationships/hyperlink" Target="https://podminky.urs.cz/item/CS_URS_2024_02/460791212" TargetMode="External" /><Relationship Id="rId13" Type="http://schemas.openxmlformats.org/officeDocument/2006/relationships/hyperlink" Target="https://podminky.urs.cz/item/CS_URS_2024_02/460171321" TargetMode="External" /><Relationship Id="rId14" Type="http://schemas.openxmlformats.org/officeDocument/2006/relationships/hyperlink" Target="https://podminky.urs.cz/item/CS_URS_2024_02/460451331" TargetMode="External" /><Relationship Id="rId15" Type="http://schemas.openxmlformats.org/officeDocument/2006/relationships/hyperlink" Target="https://podminky.urs.cz/item/CS_URS_2024_02/460541111" TargetMode="External" /><Relationship Id="rId16" Type="http://schemas.openxmlformats.org/officeDocument/2006/relationships/hyperlink" Target="https://podminky.urs.cz/item/CS_URS_2024_02/460641113" TargetMode="External" /><Relationship Id="rId17" Type="http://schemas.openxmlformats.org/officeDocument/2006/relationships/hyperlink" Target="https://podminky.urs.cz/item/CS_URS_2024_02/460661111" TargetMode="External" /><Relationship Id="rId18" Type="http://schemas.openxmlformats.org/officeDocument/2006/relationships/hyperlink" Target="https://podminky.urs.cz/item/CS_URS_2024_02/460671113" TargetMode="External" /><Relationship Id="rId19" Type="http://schemas.openxmlformats.org/officeDocument/2006/relationships/hyperlink" Target="https://podminky.urs.cz/item/CS_URS_2024_02/460791214" TargetMode="External" /><Relationship Id="rId20" Type="http://schemas.openxmlformats.org/officeDocument/2006/relationships/hyperlink" Target="https://podminky.urs.cz/item/CS_URS_2024_02/460921122" TargetMode="External" /><Relationship Id="rId21" Type="http://schemas.openxmlformats.org/officeDocument/2006/relationships/hyperlink" Target="https://podminky.urs.cz/item/CS_URS_2024_02/460921222" TargetMode="External" /><Relationship Id="rId22" Type="http://schemas.openxmlformats.org/officeDocument/2006/relationships/hyperlink" Target="https://podminky.urs.cz/item/CS_URS_2024_02/468011143" TargetMode="External" /><Relationship Id="rId23" Type="http://schemas.openxmlformats.org/officeDocument/2006/relationships/hyperlink" Target="https://podminky.urs.cz/item/CS_URS_2024_02/468021221" TargetMode="External" /><Relationship Id="rId24" Type="http://schemas.openxmlformats.org/officeDocument/2006/relationships/hyperlink" Target="https://podminky.urs.cz/item/CS_URS_2024_02/468041123" TargetMode="External" /><Relationship Id="rId25" Type="http://schemas.openxmlformats.org/officeDocument/2006/relationships/hyperlink" Target="https://podminky.urs.cz/item/CS_URS_2024_02/469981111" TargetMode="External" /><Relationship Id="rId2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0001000" TargetMode="External" /><Relationship Id="rId2" Type="http://schemas.openxmlformats.org/officeDocument/2006/relationships/hyperlink" Target="https://podminky.urs.cz/item/CS_URS_2024_02/030001000" TargetMode="External" /><Relationship Id="rId3" Type="http://schemas.openxmlformats.org/officeDocument/2006/relationships/hyperlink" Target="https://podminky.urs.cz/item/CS_URS_2024_02/040001000" TargetMode="External" /><Relationship Id="rId4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33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35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53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54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55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56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55</v>
      </c>
      <c r="AI60" s="42"/>
      <c r="AJ60" s="42"/>
      <c r="AK60" s="42"/>
      <c r="AL60" s="42"/>
      <c r="AM60" s="64" t="s">
        <v>56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57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58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55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56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55</v>
      </c>
      <c r="AI75" s="42"/>
      <c r="AJ75" s="42"/>
      <c r="AK75" s="42"/>
      <c r="AL75" s="42"/>
      <c r="AM75" s="64" t="s">
        <v>56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59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P052024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Výstavba parkoviště za blokem č. 6, ul. Sídliště č.p. 609-614, k.ú.Rotava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20. 12. 2024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Rotava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32</v>
      </c>
      <c r="AJ89" s="40"/>
      <c r="AK89" s="40"/>
      <c r="AL89" s="40"/>
      <c r="AM89" s="80" t="str">
        <f>IF(E17="","",E17)</f>
        <v>GEOprojectKV, s.r.o.</v>
      </c>
      <c r="AN89" s="71"/>
      <c r="AO89" s="71"/>
      <c r="AP89" s="71"/>
      <c r="AQ89" s="40"/>
      <c r="AR89" s="44"/>
      <c r="AS89" s="81" t="s">
        <v>60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30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37</v>
      </c>
      <c r="AJ90" s="40"/>
      <c r="AK90" s="40"/>
      <c r="AL90" s="40"/>
      <c r="AM90" s="80" t="str">
        <f>IF(E20="","",E20)</f>
        <v>GEOprojectKV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61</v>
      </c>
      <c r="D92" s="94"/>
      <c r="E92" s="94"/>
      <c r="F92" s="94"/>
      <c r="G92" s="94"/>
      <c r="H92" s="95"/>
      <c r="I92" s="96" t="s">
        <v>62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63</v>
      </c>
      <c r="AH92" s="94"/>
      <c r="AI92" s="94"/>
      <c r="AJ92" s="94"/>
      <c r="AK92" s="94"/>
      <c r="AL92" s="94"/>
      <c r="AM92" s="94"/>
      <c r="AN92" s="96" t="s">
        <v>64</v>
      </c>
      <c r="AO92" s="94"/>
      <c r="AP92" s="98"/>
      <c r="AQ92" s="99" t="s">
        <v>65</v>
      </c>
      <c r="AR92" s="44"/>
      <c r="AS92" s="100" t="s">
        <v>66</v>
      </c>
      <c r="AT92" s="101" t="s">
        <v>67</v>
      </c>
      <c r="AU92" s="101" t="s">
        <v>68</v>
      </c>
      <c r="AV92" s="101" t="s">
        <v>69</v>
      </c>
      <c r="AW92" s="101" t="s">
        <v>70</v>
      </c>
      <c r="AX92" s="101" t="s">
        <v>71</v>
      </c>
      <c r="AY92" s="101" t="s">
        <v>72</v>
      </c>
      <c r="AZ92" s="101" t="s">
        <v>73</v>
      </c>
      <c r="BA92" s="101" t="s">
        <v>74</v>
      </c>
      <c r="BB92" s="101" t="s">
        <v>75</v>
      </c>
      <c r="BC92" s="101" t="s">
        <v>76</v>
      </c>
      <c r="BD92" s="102" t="s">
        <v>77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78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ROUND(SUM(AG95:AG97),2)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ROUND(SUM(AS95:AS97),2)</f>
        <v>0</v>
      </c>
      <c r="AT94" s="114">
        <f>ROUND(SUM(AV94:AW94),2)</f>
        <v>0</v>
      </c>
      <c r="AU94" s="115">
        <f>ROUND(SUM(AU95:AU97),5)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ROUND(SUM(AZ95:AZ97),2)</f>
        <v>0</v>
      </c>
      <c r="BA94" s="114">
        <f>ROUND(SUM(BA95:BA97),2)</f>
        <v>0</v>
      </c>
      <c r="BB94" s="114">
        <f>ROUND(SUM(BB95:BB97),2)</f>
        <v>0</v>
      </c>
      <c r="BC94" s="114">
        <f>ROUND(SUM(BC95:BC97),2)</f>
        <v>0</v>
      </c>
      <c r="BD94" s="116">
        <f>ROUND(SUM(BD95:BD97),2)</f>
        <v>0</v>
      </c>
      <c r="BE94" s="6"/>
      <c r="BS94" s="117" t="s">
        <v>79</v>
      </c>
      <c r="BT94" s="117" t="s">
        <v>80</v>
      </c>
      <c r="BU94" s="118" t="s">
        <v>81</v>
      </c>
      <c r="BV94" s="117" t="s">
        <v>82</v>
      </c>
      <c r="BW94" s="117" t="s">
        <v>5</v>
      </c>
      <c r="BX94" s="117" t="s">
        <v>83</v>
      </c>
      <c r="CL94" s="117" t="s">
        <v>1</v>
      </c>
    </row>
    <row r="95" s="7" customFormat="1" ht="16.5" customHeight="1">
      <c r="A95" s="119" t="s">
        <v>84</v>
      </c>
      <c r="B95" s="120"/>
      <c r="C95" s="121"/>
      <c r="D95" s="122" t="s">
        <v>85</v>
      </c>
      <c r="E95" s="122"/>
      <c r="F95" s="122"/>
      <c r="G95" s="122"/>
      <c r="H95" s="122"/>
      <c r="I95" s="123"/>
      <c r="J95" s="122" t="s">
        <v>86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101 - Komunikace a zpe...'!J30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87</v>
      </c>
      <c r="AR95" s="126"/>
      <c r="AS95" s="127">
        <v>0</v>
      </c>
      <c r="AT95" s="128">
        <f>ROUND(SUM(AV95:AW95),2)</f>
        <v>0</v>
      </c>
      <c r="AU95" s="129">
        <f>'SO 101 - Komunikace a zpe...'!P132</f>
        <v>0</v>
      </c>
      <c r="AV95" s="128">
        <f>'SO 101 - Komunikace a zpe...'!J33</f>
        <v>0</v>
      </c>
      <c r="AW95" s="128">
        <f>'SO 101 - Komunikace a zpe...'!J34</f>
        <v>0</v>
      </c>
      <c r="AX95" s="128">
        <f>'SO 101 - Komunikace a zpe...'!J35</f>
        <v>0</v>
      </c>
      <c r="AY95" s="128">
        <f>'SO 101 - Komunikace a zpe...'!J36</f>
        <v>0</v>
      </c>
      <c r="AZ95" s="128">
        <f>'SO 101 - Komunikace a zpe...'!F33</f>
        <v>0</v>
      </c>
      <c r="BA95" s="128">
        <f>'SO 101 - Komunikace a zpe...'!F34</f>
        <v>0</v>
      </c>
      <c r="BB95" s="128">
        <f>'SO 101 - Komunikace a zpe...'!F35</f>
        <v>0</v>
      </c>
      <c r="BC95" s="128">
        <f>'SO 101 - Komunikace a zpe...'!F36</f>
        <v>0</v>
      </c>
      <c r="BD95" s="130">
        <f>'SO 101 - Komunikace a zpe...'!F37</f>
        <v>0</v>
      </c>
      <c r="BE95" s="7"/>
      <c r="BT95" s="131" t="s">
        <v>88</v>
      </c>
      <c r="BV95" s="131" t="s">
        <v>82</v>
      </c>
      <c r="BW95" s="131" t="s">
        <v>89</v>
      </c>
      <c r="BX95" s="131" t="s">
        <v>5</v>
      </c>
      <c r="CL95" s="131" t="s">
        <v>1</v>
      </c>
      <c r="CM95" s="131" t="s">
        <v>90</v>
      </c>
    </row>
    <row r="96" s="7" customFormat="1" ht="16.5" customHeight="1">
      <c r="A96" s="119" t="s">
        <v>84</v>
      </c>
      <c r="B96" s="120"/>
      <c r="C96" s="121"/>
      <c r="D96" s="122" t="s">
        <v>91</v>
      </c>
      <c r="E96" s="122"/>
      <c r="F96" s="122"/>
      <c r="G96" s="122"/>
      <c r="H96" s="122"/>
      <c r="I96" s="123"/>
      <c r="J96" s="122" t="s">
        <v>92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 401 - Veřejné osvětlení'!J30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87</v>
      </c>
      <c r="AR96" s="126"/>
      <c r="AS96" s="127">
        <v>0</v>
      </c>
      <c r="AT96" s="128">
        <f>ROUND(SUM(AV96:AW96),2)</f>
        <v>0</v>
      </c>
      <c r="AU96" s="129">
        <f>'SO 401 - Veřejné osvětlení'!P119</f>
        <v>0</v>
      </c>
      <c r="AV96" s="128">
        <f>'SO 401 - Veřejné osvětlení'!J33</f>
        <v>0</v>
      </c>
      <c r="AW96" s="128">
        <f>'SO 401 - Veřejné osvětlení'!J34</f>
        <v>0</v>
      </c>
      <c r="AX96" s="128">
        <f>'SO 401 - Veřejné osvětlení'!J35</f>
        <v>0</v>
      </c>
      <c r="AY96" s="128">
        <f>'SO 401 - Veřejné osvětlení'!J36</f>
        <v>0</v>
      </c>
      <c r="AZ96" s="128">
        <f>'SO 401 - Veřejné osvětlení'!F33</f>
        <v>0</v>
      </c>
      <c r="BA96" s="128">
        <f>'SO 401 - Veřejné osvětlení'!F34</f>
        <v>0</v>
      </c>
      <c r="BB96" s="128">
        <f>'SO 401 - Veřejné osvětlení'!F35</f>
        <v>0</v>
      </c>
      <c r="BC96" s="128">
        <f>'SO 401 - Veřejné osvětlení'!F36</f>
        <v>0</v>
      </c>
      <c r="BD96" s="130">
        <f>'SO 401 - Veřejné osvětlení'!F37</f>
        <v>0</v>
      </c>
      <c r="BE96" s="7"/>
      <c r="BT96" s="131" t="s">
        <v>88</v>
      </c>
      <c r="BV96" s="131" t="s">
        <v>82</v>
      </c>
      <c r="BW96" s="131" t="s">
        <v>93</v>
      </c>
      <c r="BX96" s="131" t="s">
        <v>5</v>
      </c>
      <c r="CL96" s="131" t="s">
        <v>1</v>
      </c>
      <c r="CM96" s="131" t="s">
        <v>90</v>
      </c>
    </row>
    <row r="97" s="7" customFormat="1" ht="16.5" customHeight="1">
      <c r="A97" s="119" t="s">
        <v>84</v>
      </c>
      <c r="B97" s="120"/>
      <c r="C97" s="121"/>
      <c r="D97" s="122" t="s">
        <v>94</v>
      </c>
      <c r="E97" s="122"/>
      <c r="F97" s="122"/>
      <c r="G97" s="122"/>
      <c r="H97" s="122"/>
      <c r="I97" s="123"/>
      <c r="J97" s="122" t="s">
        <v>95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'VRN - Vedlejší rozpočtové...'!J30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87</v>
      </c>
      <c r="AR97" s="126"/>
      <c r="AS97" s="132">
        <v>0</v>
      </c>
      <c r="AT97" s="133">
        <f>ROUND(SUM(AV97:AW97),2)</f>
        <v>0</v>
      </c>
      <c r="AU97" s="134">
        <f>'VRN - Vedlejší rozpočtové...'!P120</f>
        <v>0</v>
      </c>
      <c r="AV97" s="133">
        <f>'VRN - Vedlejší rozpočtové...'!J33</f>
        <v>0</v>
      </c>
      <c r="AW97" s="133">
        <f>'VRN - Vedlejší rozpočtové...'!J34</f>
        <v>0</v>
      </c>
      <c r="AX97" s="133">
        <f>'VRN - Vedlejší rozpočtové...'!J35</f>
        <v>0</v>
      </c>
      <c r="AY97" s="133">
        <f>'VRN - Vedlejší rozpočtové...'!J36</f>
        <v>0</v>
      </c>
      <c r="AZ97" s="133">
        <f>'VRN - Vedlejší rozpočtové...'!F33</f>
        <v>0</v>
      </c>
      <c r="BA97" s="133">
        <f>'VRN - Vedlejší rozpočtové...'!F34</f>
        <v>0</v>
      </c>
      <c r="BB97" s="133">
        <f>'VRN - Vedlejší rozpočtové...'!F35</f>
        <v>0</v>
      </c>
      <c r="BC97" s="133">
        <f>'VRN - Vedlejší rozpočtové...'!F36</f>
        <v>0</v>
      </c>
      <c r="BD97" s="135">
        <f>'VRN - Vedlejší rozpočtové...'!F37</f>
        <v>0</v>
      </c>
      <c r="BE97" s="7"/>
      <c r="BT97" s="131" t="s">
        <v>88</v>
      </c>
      <c r="BV97" s="131" t="s">
        <v>82</v>
      </c>
      <c r="BW97" s="131" t="s">
        <v>96</v>
      </c>
      <c r="BX97" s="131" t="s">
        <v>5</v>
      </c>
      <c r="CL97" s="131" t="s">
        <v>1</v>
      </c>
      <c r="CM97" s="131" t="s">
        <v>90</v>
      </c>
    </row>
    <row r="98" s="2" customFormat="1" ht="30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sheetProtection sheet="1" formatColumns="0" formatRows="0" objects="1" scenarios="1" spinCount="100000" saltValue="x6JzORS9RxCocTyQcJWi7/DrmH3/5tG33CuPSruswwmLKos/NUUkSMgC8bV13b6imXed9pYJs2Am9Dkv1+P5Ow==" hashValue="Rb2mZ/hLssLzhmAEey8aFUgwv97dyBC7EjbTHngT+5y11AvBMkjxWRe9g3S/RKObbu85jtNhz/gtkePMxpMf3A==" algorithmName="SHA-512" password="CDAA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SO 101 - Komunikace a zpe...'!C2" display="/"/>
    <hyperlink ref="A96" location="'SO 401 - Veřejné osvětlení'!C2" display="/"/>
    <hyperlink ref="A97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90</v>
      </c>
    </row>
    <row r="4" s="1" customFormat="1" ht="24.96" customHeight="1">
      <c r="B4" s="20"/>
      <c r="D4" s="138" t="s">
        <v>97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Výstavba parkoviště za blokem č. 6, ul. Sídliště č.p. 609-614, k.ú.Rotava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20. 12. 2024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38</v>
      </c>
      <c r="F24" s="38"/>
      <c r="G24" s="38"/>
      <c r="H24" s="38"/>
      <c r="I24" s="140" t="s">
        <v>28</v>
      </c>
      <c r="J24" s="143" t="s">
        <v>35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39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40</v>
      </c>
      <c r="E30" s="38"/>
      <c r="F30" s="38"/>
      <c r="G30" s="38"/>
      <c r="H30" s="38"/>
      <c r="I30" s="38"/>
      <c r="J30" s="151">
        <f>ROUND(J132,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42</v>
      </c>
      <c r="G32" s="38"/>
      <c r="H32" s="38"/>
      <c r="I32" s="152" t="s">
        <v>41</v>
      </c>
      <c r="J32" s="152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44</v>
      </c>
      <c r="E33" s="140" t="s">
        <v>45</v>
      </c>
      <c r="F33" s="154">
        <f>ROUND((SUM(BE132:BE442)),  2)</f>
        <v>0</v>
      </c>
      <c r="G33" s="38"/>
      <c r="H33" s="38"/>
      <c r="I33" s="155">
        <v>0.20999999999999999</v>
      </c>
      <c r="J33" s="154">
        <f>ROUND(((SUM(BE132:BE442))*I33),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46</v>
      </c>
      <c r="F34" s="154">
        <f>ROUND((SUM(BF132:BF442)),  2)</f>
        <v>0</v>
      </c>
      <c r="G34" s="38"/>
      <c r="H34" s="38"/>
      <c r="I34" s="155">
        <v>0.12</v>
      </c>
      <c r="J34" s="154">
        <f>ROUND(((SUM(BF132:BF442))*I34),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47</v>
      </c>
      <c r="F35" s="154">
        <f>ROUND((SUM(BG132:BG442)),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48</v>
      </c>
      <c r="F36" s="154">
        <f>ROUND((SUM(BH132:BH442)),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49</v>
      </c>
      <c r="F37" s="154">
        <f>ROUND((SUM(BI132:BI442)),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53</v>
      </c>
      <c r="E50" s="164"/>
      <c r="F50" s="164"/>
      <c r="G50" s="163" t="s">
        <v>54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55</v>
      </c>
      <c r="E61" s="166"/>
      <c r="F61" s="167" t="s">
        <v>56</v>
      </c>
      <c r="G61" s="165" t="s">
        <v>55</v>
      </c>
      <c r="H61" s="166"/>
      <c r="I61" s="166"/>
      <c r="J61" s="168" t="s">
        <v>56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57</v>
      </c>
      <c r="E65" s="169"/>
      <c r="F65" s="169"/>
      <c r="G65" s="163" t="s">
        <v>58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55</v>
      </c>
      <c r="E76" s="166"/>
      <c r="F76" s="167" t="s">
        <v>56</v>
      </c>
      <c r="G76" s="165" t="s">
        <v>55</v>
      </c>
      <c r="H76" s="166"/>
      <c r="I76" s="166"/>
      <c r="J76" s="168" t="s">
        <v>56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Výstavba parkoviště za blokem č. 6, ul. Sídliště č.p. 609-614, k.ú.Rotava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101 - Komunikace a zpevněné plochy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20. 12. 2024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Rotava</v>
      </c>
      <c r="G91" s="40"/>
      <c r="H91" s="40"/>
      <c r="I91" s="32" t="s">
        <v>32</v>
      </c>
      <c r="J91" s="36" t="str">
        <f>E21</f>
        <v>GEOprojectKV,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GEOprojectKV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101</v>
      </c>
      <c r="D94" s="176"/>
      <c r="E94" s="176"/>
      <c r="F94" s="176"/>
      <c r="G94" s="176"/>
      <c r="H94" s="176"/>
      <c r="I94" s="176"/>
      <c r="J94" s="177" t="s">
        <v>102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103</v>
      </c>
      <c r="D96" s="40"/>
      <c r="E96" s="40"/>
      <c r="F96" s="40"/>
      <c r="G96" s="40"/>
      <c r="H96" s="40"/>
      <c r="I96" s="40"/>
      <c r="J96" s="110">
        <f>J132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104</v>
      </c>
    </row>
    <row r="97" s="9" customFormat="1" ht="24.96" customHeight="1">
      <c r="A97" s="9"/>
      <c r="B97" s="179"/>
      <c r="C97" s="180"/>
      <c r="D97" s="181" t="s">
        <v>105</v>
      </c>
      <c r="E97" s="182"/>
      <c r="F97" s="182"/>
      <c r="G97" s="182"/>
      <c r="H97" s="182"/>
      <c r="I97" s="182"/>
      <c r="J97" s="183">
        <f>J133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106</v>
      </c>
      <c r="E98" s="188"/>
      <c r="F98" s="188"/>
      <c r="G98" s="188"/>
      <c r="H98" s="188"/>
      <c r="I98" s="188"/>
      <c r="J98" s="189">
        <f>J134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107</v>
      </c>
      <c r="E99" s="188"/>
      <c r="F99" s="188"/>
      <c r="G99" s="188"/>
      <c r="H99" s="188"/>
      <c r="I99" s="188"/>
      <c r="J99" s="189">
        <f>J196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108</v>
      </c>
      <c r="E100" s="188"/>
      <c r="F100" s="188"/>
      <c r="G100" s="188"/>
      <c r="H100" s="188"/>
      <c r="I100" s="188"/>
      <c r="J100" s="189">
        <f>J221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109</v>
      </c>
      <c r="E101" s="188"/>
      <c r="F101" s="188"/>
      <c r="G101" s="188"/>
      <c r="H101" s="188"/>
      <c r="I101" s="188"/>
      <c r="J101" s="189">
        <f>J230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85"/>
      <c r="C102" s="186"/>
      <c r="D102" s="187" t="s">
        <v>110</v>
      </c>
      <c r="E102" s="188"/>
      <c r="F102" s="188"/>
      <c r="G102" s="188"/>
      <c r="H102" s="188"/>
      <c r="I102" s="188"/>
      <c r="J102" s="189">
        <f>J231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85"/>
      <c r="C103" s="186"/>
      <c r="D103" s="187" t="s">
        <v>111</v>
      </c>
      <c r="E103" s="188"/>
      <c r="F103" s="188"/>
      <c r="G103" s="188"/>
      <c r="H103" s="188"/>
      <c r="I103" s="188"/>
      <c r="J103" s="189">
        <f>J270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85"/>
      <c r="C104" s="186"/>
      <c r="D104" s="187" t="s">
        <v>112</v>
      </c>
      <c r="E104" s="188"/>
      <c r="F104" s="188"/>
      <c r="G104" s="188"/>
      <c r="H104" s="188"/>
      <c r="I104" s="188"/>
      <c r="J104" s="189">
        <f>J284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85"/>
      <c r="C105" s="186"/>
      <c r="D105" s="187" t="s">
        <v>113</v>
      </c>
      <c r="E105" s="188"/>
      <c r="F105" s="188"/>
      <c r="G105" s="188"/>
      <c r="H105" s="188"/>
      <c r="I105" s="188"/>
      <c r="J105" s="189">
        <f>J298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85"/>
      <c r="C106" s="186"/>
      <c r="D106" s="187" t="s">
        <v>114</v>
      </c>
      <c r="E106" s="188"/>
      <c r="F106" s="188"/>
      <c r="G106" s="188"/>
      <c r="H106" s="188"/>
      <c r="I106" s="188"/>
      <c r="J106" s="189">
        <f>J312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85"/>
      <c r="C107" s="186"/>
      <c r="D107" s="187" t="s">
        <v>115</v>
      </c>
      <c r="E107" s="188"/>
      <c r="F107" s="188"/>
      <c r="G107" s="188"/>
      <c r="H107" s="188"/>
      <c r="I107" s="188"/>
      <c r="J107" s="189">
        <f>J322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116</v>
      </c>
      <c r="E108" s="188"/>
      <c r="F108" s="188"/>
      <c r="G108" s="188"/>
      <c r="H108" s="188"/>
      <c r="I108" s="188"/>
      <c r="J108" s="189">
        <f>J333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117</v>
      </c>
      <c r="E109" s="188"/>
      <c r="F109" s="188"/>
      <c r="G109" s="188"/>
      <c r="H109" s="188"/>
      <c r="I109" s="188"/>
      <c r="J109" s="189">
        <f>J337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85"/>
      <c r="C110" s="186"/>
      <c r="D110" s="187" t="s">
        <v>118</v>
      </c>
      <c r="E110" s="188"/>
      <c r="F110" s="188"/>
      <c r="G110" s="188"/>
      <c r="H110" s="188"/>
      <c r="I110" s="188"/>
      <c r="J110" s="189">
        <f>J414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5"/>
      <c r="C111" s="186"/>
      <c r="D111" s="187" t="s">
        <v>119</v>
      </c>
      <c r="E111" s="188"/>
      <c r="F111" s="188"/>
      <c r="G111" s="188"/>
      <c r="H111" s="188"/>
      <c r="I111" s="188"/>
      <c r="J111" s="189">
        <f>J423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5"/>
      <c r="C112" s="186"/>
      <c r="D112" s="187" t="s">
        <v>120</v>
      </c>
      <c r="E112" s="188"/>
      <c r="F112" s="188"/>
      <c r="G112" s="188"/>
      <c r="H112" s="188"/>
      <c r="I112" s="188"/>
      <c r="J112" s="189">
        <f>J439</f>
        <v>0</v>
      </c>
      <c r="K112" s="186"/>
      <c r="L112" s="19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66"/>
      <c r="C114" s="67"/>
      <c r="D114" s="67"/>
      <c r="E114" s="67"/>
      <c r="F114" s="67"/>
      <c r="G114" s="67"/>
      <c r="H114" s="67"/>
      <c r="I114" s="67"/>
      <c r="J114" s="67"/>
      <c r="K114" s="67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8" s="2" customFormat="1" ht="6.96" customHeight="1">
      <c r="A118" s="38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4.96" customHeight="1">
      <c r="A119" s="38"/>
      <c r="B119" s="39"/>
      <c r="C119" s="23" t="s">
        <v>121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16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6.25" customHeight="1">
      <c r="A122" s="38"/>
      <c r="B122" s="39"/>
      <c r="C122" s="40"/>
      <c r="D122" s="40"/>
      <c r="E122" s="174" t="str">
        <f>E7</f>
        <v>Výstavba parkoviště za blokem č. 6, ul. Sídliště č.p. 609-614, k.ú.Rotava</v>
      </c>
      <c r="F122" s="32"/>
      <c r="G122" s="32"/>
      <c r="H122" s="32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98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76" t="str">
        <f>E9</f>
        <v>SO 101 - Komunikace a zpevněné plochy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F12</f>
        <v xml:space="preserve"> </v>
      </c>
      <c r="G126" s="40"/>
      <c r="H126" s="40"/>
      <c r="I126" s="32" t="s">
        <v>22</v>
      </c>
      <c r="J126" s="79" t="str">
        <f>IF(J12="","",J12)</f>
        <v>20. 12. 2024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24</v>
      </c>
      <c r="D128" s="40"/>
      <c r="E128" s="40"/>
      <c r="F128" s="27" t="str">
        <f>E15</f>
        <v>Město Rotava</v>
      </c>
      <c r="G128" s="40"/>
      <c r="H128" s="40"/>
      <c r="I128" s="32" t="s">
        <v>32</v>
      </c>
      <c r="J128" s="36" t="str">
        <f>E21</f>
        <v>GEOprojectKV, s.r.o.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30</v>
      </c>
      <c r="D129" s="40"/>
      <c r="E129" s="40"/>
      <c r="F129" s="27" t="str">
        <f>IF(E18="","",E18)</f>
        <v>Vyplň údaj</v>
      </c>
      <c r="G129" s="40"/>
      <c r="H129" s="40"/>
      <c r="I129" s="32" t="s">
        <v>37</v>
      </c>
      <c r="J129" s="36" t="str">
        <f>E24</f>
        <v>GEOprojectKV s.r.o.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191"/>
      <c r="B131" s="192"/>
      <c r="C131" s="193" t="s">
        <v>122</v>
      </c>
      <c r="D131" s="194" t="s">
        <v>65</v>
      </c>
      <c r="E131" s="194" t="s">
        <v>61</v>
      </c>
      <c r="F131" s="194" t="s">
        <v>62</v>
      </c>
      <c r="G131" s="194" t="s">
        <v>123</v>
      </c>
      <c r="H131" s="194" t="s">
        <v>124</v>
      </c>
      <c r="I131" s="194" t="s">
        <v>125</v>
      </c>
      <c r="J131" s="194" t="s">
        <v>102</v>
      </c>
      <c r="K131" s="195" t="s">
        <v>126</v>
      </c>
      <c r="L131" s="196"/>
      <c r="M131" s="100" t="s">
        <v>1</v>
      </c>
      <c r="N131" s="101" t="s">
        <v>44</v>
      </c>
      <c r="O131" s="101" t="s">
        <v>127</v>
      </c>
      <c r="P131" s="101" t="s">
        <v>128</v>
      </c>
      <c r="Q131" s="101" t="s">
        <v>129</v>
      </c>
      <c r="R131" s="101" t="s">
        <v>130</v>
      </c>
      <c r="S131" s="101" t="s">
        <v>131</v>
      </c>
      <c r="T131" s="102" t="s">
        <v>132</v>
      </c>
      <c r="U131" s="191"/>
      <c r="V131" s="191"/>
      <c r="W131" s="191"/>
      <c r="X131" s="191"/>
      <c r="Y131" s="191"/>
      <c r="Z131" s="191"/>
      <c r="AA131" s="191"/>
      <c r="AB131" s="191"/>
      <c r="AC131" s="191"/>
      <c r="AD131" s="191"/>
      <c r="AE131" s="191"/>
    </row>
    <row r="132" s="2" customFormat="1" ht="22.8" customHeight="1">
      <c r="A132" s="38"/>
      <c r="B132" s="39"/>
      <c r="C132" s="107" t="s">
        <v>133</v>
      </c>
      <c r="D132" s="40"/>
      <c r="E132" s="40"/>
      <c r="F132" s="40"/>
      <c r="G132" s="40"/>
      <c r="H132" s="40"/>
      <c r="I132" s="40"/>
      <c r="J132" s="197">
        <f>BK132</f>
        <v>0</v>
      </c>
      <c r="K132" s="40"/>
      <c r="L132" s="44"/>
      <c r="M132" s="103"/>
      <c r="N132" s="198"/>
      <c r="O132" s="104"/>
      <c r="P132" s="199">
        <f>P133</f>
        <v>0</v>
      </c>
      <c r="Q132" s="104"/>
      <c r="R132" s="199">
        <f>R133</f>
        <v>990.70507488599992</v>
      </c>
      <c r="S132" s="104"/>
      <c r="T132" s="200">
        <f>T133</f>
        <v>179.493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79</v>
      </c>
      <c r="AU132" s="17" t="s">
        <v>104</v>
      </c>
      <c r="BK132" s="201">
        <f>BK133</f>
        <v>0</v>
      </c>
    </row>
    <row r="133" s="12" customFormat="1" ht="25.92" customHeight="1">
      <c r="A133" s="12"/>
      <c r="B133" s="202"/>
      <c r="C133" s="203"/>
      <c r="D133" s="204" t="s">
        <v>79</v>
      </c>
      <c r="E133" s="205" t="s">
        <v>134</v>
      </c>
      <c r="F133" s="205" t="s">
        <v>135</v>
      </c>
      <c r="G133" s="203"/>
      <c r="H133" s="203"/>
      <c r="I133" s="206"/>
      <c r="J133" s="207">
        <f>BK133</f>
        <v>0</v>
      </c>
      <c r="K133" s="203"/>
      <c r="L133" s="208"/>
      <c r="M133" s="209"/>
      <c r="N133" s="210"/>
      <c r="O133" s="210"/>
      <c r="P133" s="211">
        <f>P134+P196+P221+P230+P333+P337+P423+P439</f>
        <v>0</v>
      </c>
      <c r="Q133" s="210"/>
      <c r="R133" s="211">
        <f>R134+R196+R221+R230+R333+R337+R423+R439</f>
        <v>990.70507488599992</v>
      </c>
      <c r="S133" s="210"/>
      <c r="T133" s="212">
        <f>T134+T196+T221+T230+T333+T337+T423+T439</f>
        <v>179.493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88</v>
      </c>
      <c r="AT133" s="214" t="s">
        <v>79</v>
      </c>
      <c r="AU133" s="214" t="s">
        <v>80</v>
      </c>
      <c r="AY133" s="213" t="s">
        <v>136</v>
      </c>
      <c r="BK133" s="215">
        <f>BK134+BK196+BK221+BK230+BK333+BK337+BK423+BK439</f>
        <v>0</v>
      </c>
    </row>
    <row r="134" s="12" customFormat="1" ht="22.8" customHeight="1">
      <c r="A134" s="12"/>
      <c r="B134" s="202"/>
      <c r="C134" s="203"/>
      <c r="D134" s="204" t="s">
        <v>79</v>
      </c>
      <c r="E134" s="216" t="s">
        <v>88</v>
      </c>
      <c r="F134" s="216" t="s">
        <v>137</v>
      </c>
      <c r="G134" s="203"/>
      <c r="H134" s="203"/>
      <c r="I134" s="206"/>
      <c r="J134" s="217">
        <f>BK134</f>
        <v>0</v>
      </c>
      <c r="K134" s="203"/>
      <c r="L134" s="208"/>
      <c r="M134" s="209"/>
      <c r="N134" s="210"/>
      <c r="O134" s="210"/>
      <c r="P134" s="211">
        <f>SUM(P135:P195)</f>
        <v>0</v>
      </c>
      <c r="Q134" s="210"/>
      <c r="R134" s="211">
        <f>SUM(R135:R195)</f>
        <v>283.00581999999997</v>
      </c>
      <c r="S134" s="210"/>
      <c r="T134" s="212">
        <f>SUM(T135:T195)</f>
        <v>149.48999999999998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88</v>
      </c>
      <c r="AT134" s="214" t="s">
        <v>79</v>
      </c>
      <c r="AU134" s="214" t="s">
        <v>88</v>
      </c>
      <c r="AY134" s="213" t="s">
        <v>136</v>
      </c>
      <c r="BK134" s="215">
        <f>SUM(BK135:BK195)</f>
        <v>0</v>
      </c>
    </row>
    <row r="135" s="2" customFormat="1" ht="62.7" customHeight="1">
      <c r="A135" s="38"/>
      <c r="B135" s="39"/>
      <c r="C135" s="218" t="s">
        <v>88</v>
      </c>
      <c r="D135" s="218" t="s">
        <v>138</v>
      </c>
      <c r="E135" s="219" t="s">
        <v>139</v>
      </c>
      <c r="F135" s="220" t="s">
        <v>140</v>
      </c>
      <c r="G135" s="221" t="s">
        <v>141</v>
      </c>
      <c r="H135" s="222">
        <v>45</v>
      </c>
      <c r="I135" s="223"/>
      <c r="J135" s="224">
        <f>ROUND(I135*H135,2)</f>
        <v>0</v>
      </c>
      <c r="K135" s="220" t="s">
        <v>142</v>
      </c>
      <c r="L135" s="44"/>
      <c r="M135" s="225" t="s">
        <v>1</v>
      </c>
      <c r="N135" s="226" t="s">
        <v>45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0.26000000000000001</v>
      </c>
      <c r="T135" s="228">
        <f>S135*H135</f>
        <v>11.700000000000001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143</v>
      </c>
      <c r="AT135" s="229" t="s">
        <v>138</v>
      </c>
      <c r="AU135" s="229" t="s">
        <v>90</v>
      </c>
      <c r="AY135" s="17" t="s">
        <v>136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88</v>
      </c>
      <c r="BK135" s="230">
        <f>ROUND(I135*H135,2)</f>
        <v>0</v>
      </c>
      <c r="BL135" s="17" t="s">
        <v>143</v>
      </c>
      <c r="BM135" s="229" t="s">
        <v>144</v>
      </c>
    </row>
    <row r="136" s="2" customFormat="1">
      <c r="A136" s="38"/>
      <c r="B136" s="39"/>
      <c r="C136" s="40"/>
      <c r="D136" s="231" t="s">
        <v>145</v>
      </c>
      <c r="E136" s="40"/>
      <c r="F136" s="232" t="s">
        <v>146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145</v>
      </c>
      <c r="AU136" s="17" t="s">
        <v>90</v>
      </c>
    </row>
    <row r="137" s="2" customFormat="1" ht="78" customHeight="1">
      <c r="A137" s="38"/>
      <c r="B137" s="39"/>
      <c r="C137" s="218" t="s">
        <v>90</v>
      </c>
      <c r="D137" s="218" t="s">
        <v>138</v>
      </c>
      <c r="E137" s="219" t="s">
        <v>147</v>
      </c>
      <c r="F137" s="220" t="s">
        <v>148</v>
      </c>
      <c r="G137" s="221" t="s">
        <v>141</v>
      </c>
      <c r="H137" s="222">
        <v>85</v>
      </c>
      <c r="I137" s="223"/>
      <c r="J137" s="224">
        <f>ROUND(I137*H137,2)</f>
        <v>0</v>
      </c>
      <c r="K137" s="220" t="s">
        <v>142</v>
      </c>
      <c r="L137" s="44"/>
      <c r="M137" s="225" t="s">
        <v>1</v>
      </c>
      <c r="N137" s="226" t="s">
        <v>45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0.40000000000000002</v>
      </c>
      <c r="T137" s="228">
        <f>S137*H137</f>
        <v>34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143</v>
      </c>
      <c r="AT137" s="229" t="s">
        <v>138</v>
      </c>
      <c r="AU137" s="229" t="s">
        <v>90</v>
      </c>
      <c r="AY137" s="17" t="s">
        <v>136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88</v>
      </c>
      <c r="BK137" s="230">
        <f>ROUND(I137*H137,2)</f>
        <v>0</v>
      </c>
      <c r="BL137" s="17" t="s">
        <v>143</v>
      </c>
      <c r="BM137" s="229" t="s">
        <v>149</v>
      </c>
    </row>
    <row r="138" s="2" customFormat="1">
      <c r="A138" s="38"/>
      <c r="B138" s="39"/>
      <c r="C138" s="40"/>
      <c r="D138" s="231" t="s">
        <v>145</v>
      </c>
      <c r="E138" s="40"/>
      <c r="F138" s="232" t="s">
        <v>150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145</v>
      </c>
      <c r="AU138" s="17" t="s">
        <v>90</v>
      </c>
    </row>
    <row r="139" s="2" customFormat="1" ht="66.75" customHeight="1">
      <c r="A139" s="38"/>
      <c r="B139" s="39"/>
      <c r="C139" s="218" t="s">
        <v>151</v>
      </c>
      <c r="D139" s="218" t="s">
        <v>138</v>
      </c>
      <c r="E139" s="219" t="s">
        <v>152</v>
      </c>
      <c r="F139" s="220" t="s">
        <v>153</v>
      </c>
      <c r="G139" s="221" t="s">
        <v>141</v>
      </c>
      <c r="H139" s="222">
        <v>190</v>
      </c>
      <c r="I139" s="223"/>
      <c r="J139" s="224">
        <f>ROUND(I139*H139,2)</f>
        <v>0</v>
      </c>
      <c r="K139" s="220" t="s">
        <v>142</v>
      </c>
      <c r="L139" s="44"/>
      <c r="M139" s="225" t="s">
        <v>1</v>
      </c>
      <c r="N139" s="226" t="s">
        <v>45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0.28999999999999998</v>
      </c>
      <c r="T139" s="228">
        <f>S139*H139</f>
        <v>55.099999999999994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143</v>
      </c>
      <c r="AT139" s="229" t="s">
        <v>138</v>
      </c>
      <c r="AU139" s="229" t="s">
        <v>90</v>
      </c>
      <c r="AY139" s="17" t="s">
        <v>136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88</v>
      </c>
      <c r="BK139" s="230">
        <f>ROUND(I139*H139,2)</f>
        <v>0</v>
      </c>
      <c r="BL139" s="17" t="s">
        <v>143</v>
      </c>
      <c r="BM139" s="229" t="s">
        <v>154</v>
      </c>
    </row>
    <row r="140" s="2" customFormat="1">
      <c r="A140" s="38"/>
      <c r="B140" s="39"/>
      <c r="C140" s="40"/>
      <c r="D140" s="231" t="s">
        <v>145</v>
      </c>
      <c r="E140" s="40"/>
      <c r="F140" s="232" t="s">
        <v>155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145</v>
      </c>
      <c r="AU140" s="17" t="s">
        <v>90</v>
      </c>
    </row>
    <row r="141" s="2" customFormat="1" ht="55.5" customHeight="1">
      <c r="A141" s="38"/>
      <c r="B141" s="39"/>
      <c r="C141" s="218" t="s">
        <v>143</v>
      </c>
      <c r="D141" s="218" t="s">
        <v>138</v>
      </c>
      <c r="E141" s="219" t="s">
        <v>156</v>
      </c>
      <c r="F141" s="220" t="s">
        <v>157</v>
      </c>
      <c r="G141" s="221" t="s">
        <v>141</v>
      </c>
      <c r="H141" s="222">
        <v>255</v>
      </c>
      <c r="I141" s="223"/>
      <c r="J141" s="224">
        <f>ROUND(I141*H141,2)</f>
        <v>0</v>
      </c>
      <c r="K141" s="220" t="s">
        <v>142</v>
      </c>
      <c r="L141" s="44"/>
      <c r="M141" s="225" t="s">
        <v>1</v>
      </c>
      <c r="N141" s="226" t="s">
        <v>45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0.098000000000000004</v>
      </c>
      <c r="T141" s="228">
        <f>S141*H141</f>
        <v>24.990000000000002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143</v>
      </c>
      <c r="AT141" s="229" t="s">
        <v>138</v>
      </c>
      <c r="AU141" s="229" t="s">
        <v>90</v>
      </c>
      <c r="AY141" s="17" t="s">
        <v>136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88</v>
      </c>
      <c r="BK141" s="230">
        <f>ROUND(I141*H141,2)</f>
        <v>0</v>
      </c>
      <c r="BL141" s="17" t="s">
        <v>143</v>
      </c>
      <c r="BM141" s="229" t="s">
        <v>158</v>
      </c>
    </row>
    <row r="142" s="2" customFormat="1">
      <c r="A142" s="38"/>
      <c r="B142" s="39"/>
      <c r="C142" s="40"/>
      <c r="D142" s="231" t="s">
        <v>145</v>
      </c>
      <c r="E142" s="40"/>
      <c r="F142" s="232" t="s">
        <v>159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145</v>
      </c>
      <c r="AU142" s="17" t="s">
        <v>90</v>
      </c>
    </row>
    <row r="143" s="2" customFormat="1" ht="55.5" customHeight="1">
      <c r="A143" s="38"/>
      <c r="B143" s="39"/>
      <c r="C143" s="218" t="s">
        <v>160</v>
      </c>
      <c r="D143" s="218" t="s">
        <v>138</v>
      </c>
      <c r="E143" s="219" t="s">
        <v>161</v>
      </c>
      <c r="F143" s="220" t="s">
        <v>162</v>
      </c>
      <c r="G143" s="221" t="s">
        <v>141</v>
      </c>
      <c r="H143" s="222">
        <v>45</v>
      </c>
      <c r="I143" s="223"/>
      <c r="J143" s="224">
        <f>ROUND(I143*H143,2)</f>
        <v>0</v>
      </c>
      <c r="K143" s="220" t="s">
        <v>142</v>
      </c>
      <c r="L143" s="44"/>
      <c r="M143" s="225" t="s">
        <v>1</v>
      </c>
      <c r="N143" s="226" t="s">
        <v>45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0.316</v>
      </c>
      <c r="T143" s="228">
        <f>S143*H143</f>
        <v>14.220000000000001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143</v>
      </c>
      <c r="AT143" s="229" t="s">
        <v>138</v>
      </c>
      <c r="AU143" s="229" t="s">
        <v>90</v>
      </c>
      <c r="AY143" s="17" t="s">
        <v>136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88</v>
      </c>
      <c r="BK143" s="230">
        <f>ROUND(I143*H143,2)</f>
        <v>0</v>
      </c>
      <c r="BL143" s="17" t="s">
        <v>143</v>
      </c>
      <c r="BM143" s="229" t="s">
        <v>163</v>
      </c>
    </row>
    <row r="144" s="2" customFormat="1">
      <c r="A144" s="38"/>
      <c r="B144" s="39"/>
      <c r="C144" s="40"/>
      <c r="D144" s="231" t="s">
        <v>145</v>
      </c>
      <c r="E144" s="40"/>
      <c r="F144" s="232" t="s">
        <v>164</v>
      </c>
      <c r="G144" s="40"/>
      <c r="H144" s="40"/>
      <c r="I144" s="233"/>
      <c r="J144" s="40"/>
      <c r="K144" s="40"/>
      <c r="L144" s="44"/>
      <c r="M144" s="234"/>
      <c r="N144" s="23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145</v>
      </c>
      <c r="AU144" s="17" t="s">
        <v>90</v>
      </c>
    </row>
    <row r="145" s="2" customFormat="1" ht="49.05" customHeight="1">
      <c r="A145" s="38"/>
      <c r="B145" s="39"/>
      <c r="C145" s="218" t="s">
        <v>165</v>
      </c>
      <c r="D145" s="218" t="s">
        <v>138</v>
      </c>
      <c r="E145" s="219" t="s">
        <v>166</v>
      </c>
      <c r="F145" s="220" t="s">
        <v>167</v>
      </c>
      <c r="G145" s="221" t="s">
        <v>168</v>
      </c>
      <c r="H145" s="222">
        <v>40</v>
      </c>
      <c r="I145" s="223"/>
      <c r="J145" s="224">
        <f>ROUND(I145*H145,2)</f>
        <v>0</v>
      </c>
      <c r="K145" s="220" t="s">
        <v>142</v>
      </c>
      <c r="L145" s="44"/>
      <c r="M145" s="225" t="s">
        <v>1</v>
      </c>
      <c r="N145" s="226" t="s">
        <v>45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0.20499999999999999</v>
      </c>
      <c r="T145" s="228">
        <f>S145*H145</f>
        <v>8.1999999999999993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143</v>
      </c>
      <c r="AT145" s="229" t="s">
        <v>138</v>
      </c>
      <c r="AU145" s="229" t="s">
        <v>90</v>
      </c>
      <c r="AY145" s="17" t="s">
        <v>136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88</v>
      </c>
      <c r="BK145" s="230">
        <f>ROUND(I145*H145,2)</f>
        <v>0</v>
      </c>
      <c r="BL145" s="17" t="s">
        <v>143</v>
      </c>
      <c r="BM145" s="229" t="s">
        <v>169</v>
      </c>
    </row>
    <row r="146" s="2" customFormat="1">
      <c r="A146" s="38"/>
      <c r="B146" s="39"/>
      <c r="C146" s="40"/>
      <c r="D146" s="231" t="s">
        <v>145</v>
      </c>
      <c r="E146" s="40"/>
      <c r="F146" s="232" t="s">
        <v>170</v>
      </c>
      <c r="G146" s="40"/>
      <c r="H146" s="40"/>
      <c r="I146" s="233"/>
      <c r="J146" s="40"/>
      <c r="K146" s="40"/>
      <c r="L146" s="44"/>
      <c r="M146" s="234"/>
      <c r="N146" s="23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145</v>
      </c>
      <c r="AU146" s="17" t="s">
        <v>90</v>
      </c>
    </row>
    <row r="147" s="2" customFormat="1">
      <c r="A147" s="38"/>
      <c r="B147" s="39"/>
      <c r="C147" s="40"/>
      <c r="D147" s="236" t="s">
        <v>171</v>
      </c>
      <c r="E147" s="40"/>
      <c r="F147" s="237" t="s">
        <v>172</v>
      </c>
      <c r="G147" s="40"/>
      <c r="H147" s="40"/>
      <c r="I147" s="233"/>
      <c r="J147" s="40"/>
      <c r="K147" s="40"/>
      <c r="L147" s="44"/>
      <c r="M147" s="234"/>
      <c r="N147" s="23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171</v>
      </c>
      <c r="AU147" s="17" t="s">
        <v>90</v>
      </c>
    </row>
    <row r="148" s="2" customFormat="1" ht="37.8" customHeight="1">
      <c r="A148" s="38"/>
      <c r="B148" s="39"/>
      <c r="C148" s="218" t="s">
        <v>173</v>
      </c>
      <c r="D148" s="218" t="s">
        <v>138</v>
      </c>
      <c r="E148" s="219" t="s">
        <v>174</v>
      </c>
      <c r="F148" s="220" t="s">
        <v>175</v>
      </c>
      <c r="G148" s="221" t="s">
        <v>168</v>
      </c>
      <c r="H148" s="222">
        <v>32</v>
      </c>
      <c r="I148" s="223"/>
      <c r="J148" s="224">
        <f>ROUND(I148*H148,2)</f>
        <v>0</v>
      </c>
      <c r="K148" s="220" t="s">
        <v>142</v>
      </c>
      <c r="L148" s="44"/>
      <c r="M148" s="225" t="s">
        <v>1</v>
      </c>
      <c r="N148" s="226" t="s">
        <v>45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0.040000000000000001</v>
      </c>
      <c r="T148" s="228">
        <f>S148*H148</f>
        <v>1.28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143</v>
      </c>
      <c r="AT148" s="229" t="s">
        <v>138</v>
      </c>
      <c r="AU148" s="229" t="s">
        <v>90</v>
      </c>
      <c r="AY148" s="17" t="s">
        <v>136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88</v>
      </c>
      <c r="BK148" s="230">
        <f>ROUND(I148*H148,2)</f>
        <v>0</v>
      </c>
      <c r="BL148" s="17" t="s">
        <v>143</v>
      </c>
      <c r="BM148" s="229" t="s">
        <v>176</v>
      </c>
    </row>
    <row r="149" s="2" customFormat="1">
      <c r="A149" s="38"/>
      <c r="B149" s="39"/>
      <c r="C149" s="40"/>
      <c r="D149" s="231" t="s">
        <v>145</v>
      </c>
      <c r="E149" s="40"/>
      <c r="F149" s="232" t="s">
        <v>177</v>
      </c>
      <c r="G149" s="40"/>
      <c r="H149" s="40"/>
      <c r="I149" s="233"/>
      <c r="J149" s="40"/>
      <c r="K149" s="40"/>
      <c r="L149" s="44"/>
      <c r="M149" s="234"/>
      <c r="N149" s="23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145</v>
      </c>
      <c r="AU149" s="17" t="s">
        <v>90</v>
      </c>
    </row>
    <row r="150" s="2" customFormat="1">
      <c r="A150" s="38"/>
      <c r="B150" s="39"/>
      <c r="C150" s="40"/>
      <c r="D150" s="236" t="s">
        <v>171</v>
      </c>
      <c r="E150" s="40"/>
      <c r="F150" s="237" t="s">
        <v>172</v>
      </c>
      <c r="G150" s="40"/>
      <c r="H150" s="40"/>
      <c r="I150" s="233"/>
      <c r="J150" s="40"/>
      <c r="K150" s="40"/>
      <c r="L150" s="44"/>
      <c r="M150" s="234"/>
      <c r="N150" s="23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171</v>
      </c>
      <c r="AU150" s="17" t="s">
        <v>90</v>
      </c>
    </row>
    <row r="151" s="2" customFormat="1" ht="24.15" customHeight="1">
      <c r="A151" s="38"/>
      <c r="B151" s="39"/>
      <c r="C151" s="218" t="s">
        <v>178</v>
      </c>
      <c r="D151" s="218" t="s">
        <v>138</v>
      </c>
      <c r="E151" s="219" t="s">
        <v>179</v>
      </c>
      <c r="F151" s="220" t="s">
        <v>180</v>
      </c>
      <c r="G151" s="221" t="s">
        <v>141</v>
      </c>
      <c r="H151" s="222">
        <v>3350</v>
      </c>
      <c r="I151" s="223"/>
      <c r="J151" s="224">
        <f>ROUND(I151*H151,2)</f>
        <v>0</v>
      </c>
      <c r="K151" s="220" t="s">
        <v>142</v>
      </c>
      <c r="L151" s="44"/>
      <c r="M151" s="225" t="s">
        <v>1</v>
      </c>
      <c r="N151" s="226" t="s">
        <v>45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143</v>
      </c>
      <c r="AT151" s="229" t="s">
        <v>138</v>
      </c>
      <c r="AU151" s="229" t="s">
        <v>90</v>
      </c>
      <c r="AY151" s="17" t="s">
        <v>136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88</v>
      </c>
      <c r="BK151" s="230">
        <f>ROUND(I151*H151,2)</f>
        <v>0</v>
      </c>
      <c r="BL151" s="17" t="s">
        <v>143</v>
      </c>
      <c r="BM151" s="229" t="s">
        <v>181</v>
      </c>
    </row>
    <row r="152" s="2" customFormat="1">
      <c r="A152" s="38"/>
      <c r="B152" s="39"/>
      <c r="C152" s="40"/>
      <c r="D152" s="231" t="s">
        <v>145</v>
      </c>
      <c r="E152" s="40"/>
      <c r="F152" s="232" t="s">
        <v>182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145</v>
      </c>
      <c r="AU152" s="17" t="s">
        <v>90</v>
      </c>
    </row>
    <row r="153" s="2" customFormat="1" ht="37.8" customHeight="1">
      <c r="A153" s="38"/>
      <c r="B153" s="39"/>
      <c r="C153" s="218" t="s">
        <v>183</v>
      </c>
      <c r="D153" s="218" t="s">
        <v>138</v>
      </c>
      <c r="E153" s="219" t="s">
        <v>184</v>
      </c>
      <c r="F153" s="220" t="s">
        <v>185</v>
      </c>
      <c r="G153" s="221" t="s">
        <v>186</v>
      </c>
      <c r="H153" s="222">
        <v>1300</v>
      </c>
      <c r="I153" s="223"/>
      <c r="J153" s="224">
        <f>ROUND(I153*H153,2)</f>
        <v>0</v>
      </c>
      <c r="K153" s="220" t="s">
        <v>142</v>
      </c>
      <c r="L153" s="44"/>
      <c r="M153" s="225" t="s">
        <v>1</v>
      </c>
      <c r="N153" s="226" t="s">
        <v>45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143</v>
      </c>
      <c r="AT153" s="229" t="s">
        <v>138</v>
      </c>
      <c r="AU153" s="229" t="s">
        <v>90</v>
      </c>
      <c r="AY153" s="17" t="s">
        <v>136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88</v>
      </c>
      <c r="BK153" s="230">
        <f>ROUND(I153*H153,2)</f>
        <v>0</v>
      </c>
      <c r="BL153" s="17" t="s">
        <v>143</v>
      </c>
      <c r="BM153" s="229" t="s">
        <v>187</v>
      </c>
    </row>
    <row r="154" s="2" customFormat="1">
      <c r="A154" s="38"/>
      <c r="B154" s="39"/>
      <c r="C154" s="40"/>
      <c r="D154" s="231" t="s">
        <v>145</v>
      </c>
      <c r="E154" s="40"/>
      <c r="F154" s="232" t="s">
        <v>188</v>
      </c>
      <c r="G154" s="40"/>
      <c r="H154" s="40"/>
      <c r="I154" s="233"/>
      <c r="J154" s="40"/>
      <c r="K154" s="40"/>
      <c r="L154" s="44"/>
      <c r="M154" s="234"/>
      <c r="N154" s="235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145</v>
      </c>
      <c r="AU154" s="17" t="s">
        <v>90</v>
      </c>
    </row>
    <row r="155" s="2" customFormat="1" ht="62.7" customHeight="1">
      <c r="A155" s="38"/>
      <c r="B155" s="39"/>
      <c r="C155" s="218" t="s">
        <v>189</v>
      </c>
      <c r="D155" s="218" t="s">
        <v>138</v>
      </c>
      <c r="E155" s="219" t="s">
        <v>190</v>
      </c>
      <c r="F155" s="220" t="s">
        <v>191</v>
      </c>
      <c r="G155" s="221" t="s">
        <v>186</v>
      </c>
      <c r="H155" s="222">
        <v>1635</v>
      </c>
      <c r="I155" s="223"/>
      <c r="J155" s="224">
        <f>ROUND(I155*H155,2)</f>
        <v>0</v>
      </c>
      <c r="K155" s="220" t="s">
        <v>142</v>
      </c>
      <c r="L155" s="44"/>
      <c r="M155" s="225" t="s">
        <v>1</v>
      </c>
      <c r="N155" s="226" t="s">
        <v>45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143</v>
      </c>
      <c r="AT155" s="229" t="s">
        <v>138</v>
      </c>
      <c r="AU155" s="229" t="s">
        <v>90</v>
      </c>
      <c r="AY155" s="17" t="s">
        <v>136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88</v>
      </c>
      <c r="BK155" s="230">
        <f>ROUND(I155*H155,2)</f>
        <v>0</v>
      </c>
      <c r="BL155" s="17" t="s">
        <v>143</v>
      </c>
      <c r="BM155" s="229" t="s">
        <v>192</v>
      </c>
    </row>
    <row r="156" s="2" customFormat="1">
      <c r="A156" s="38"/>
      <c r="B156" s="39"/>
      <c r="C156" s="40"/>
      <c r="D156" s="231" t="s">
        <v>145</v>
      </c>
      <c r="E156" s="40"/>
      <c r="F156" s="232" t="s">
        <v>193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145</v>
      </c>
      <c r="AU156" s="17" t="s">
        <v>90</v>
      </c>
    </row>
    <row r="157" s="13" customFormat="1">
      <c r="A157" s="13"/>
      <c r="B157" s="238"/>
      <c r="C157" s="239"/>
      <c r="D157" s="236" t="s">
        <v>194</v>
      </c>
      <c r="E157" s="240" t="s">
        <v>1</v>
      </c>
      <c r="F157" s="241" t="s">
        <v>195</v>
      </c>
      <c r="G157" s="239"/>
      <c r="H157" s="242">
        <v>1635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194</v>
      </c>
      <c r="AU157" s="248" t="s">
        <v>90</v>
      </c>
      <c r="AV157" s="13" t="s">
        <v>90</v>
      </c>
      <c r="AW157" s="13" t="s">
        <v>36</v>
      </c>
      <c r="AX157" s="13" t="s">
        <v>88</v>
      </c>
      <c r="AY157" s="248" t="s">
        <v>136</v>
      </c>
    </row>
    <row r="158" s="2" customFormat="1" ht="66.75" customHeight="1">
      <c r="A158" s="38"/>
      <c r="B158" s="39"/>
      <c r="C158" s="218" t="s">
        <v>196</v>
      </c>
      <c r="D158" s="218" t="s">
        <v>138</v>
      </c>
      <c r="E158" s="219" t="s">
        <v>197</v>
      </c>
      <c r="F158" s="220" t="s">
        <v>198</v>
      </c>
      <c r="G158" s="221" t="s">
        <v>186</v>
      </c>
      <c r="H158" s="222">
        <v>16350</v>
      </c>
      <c r="I158" s="223"/>
      <c r="J158" s="224">
        <f>ROUND(I158*H158,2)</f>
        <v>0</v>
      </c>
      <c r="K158" s="220" t="s">
        <v>142</v>
      </c>
      <c r="L158" s="44"/>
      <c r="M158" s="225" t="s">
        <v>1</v>
      </c>
      <c r="N158" s="226" t="s">
        <v>45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143</v>
      </c>
      <c r="AT158" s="229" t="s">
        <v>138</v>
      </c>
      <c r="AU158" s="229" t="s">
        <v>90</v>
      </c>
      <c r="AY158" s="17" t="s">
        <v>136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88</v>
      </c>
      <c r="BK158" s="230">
        <f>ROUND(I158*H158,2)</f>
        <v>0</v>
      </c>
      <c r="BL158" s="17" t="s">
        <v>143</v>
      </c>
      <c r="BM158" s="229" t="s">
        <v>199</v>
      </c>
    </row>
    <row r="159" s="2" customFormat="1">
      <c r="A159" s="38"/>
      <c r="B159" s="39"/>
      <c r="C159" s="40"/>
      <c r="D159" s="231" t="s">
        <v>145</v>
      </c>
      <c r="E159" s="40"/>
      <c r="F159" s="232" t="s">
        <v>200</v>
      </c>
      <c r="G159" s="40"/>
      <c r="H159" s="40"/>
      <c r="I159" s="233"/>
      <c r="J159" s="40"/>
      <c r="K159" s="40"/>
      <c r="L159" s="44"/>
      <c r="M159" s="234"/>
      <c r="N159" s="235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145</v>
      </c>
      <c r="AU159" s="17" t="s">
        <v>90</v>
      </c>
    </row>
    <row r="160" s="13" customFormat="1">
      <c r="A160" s="13"/>
      <c r="B160" s="238"/>
      <c r="C160" s="239"/>
      <c r="D160" s="236" t="s">
        <v>194</v>
      </c>
      <c r="E160" s="239"/>
      <c r="F160" s="241" t="s">
        <v>201</v>
      </c>
      <c r="G160" s="239"/>
      <c r="H160" s="242">
        <v>16350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194</v>
      </c>
      <c r="AU160" s="248" t="s">
        <v>90</v>
      </c>
      <c r="AV160" s="13" t="s">
        <v>90</v>
      </c>
      <c r="AW160" s="13" t="s">
        <v>4</v>
      </c>
      <c r="AX160" s="13" t="s">
        <v>88</v>
      </c>
      <c r="AY160" s="248" t="s">
        <v>136</v>
      </c>
    </row>
    <row r="161" s="2" customFormat="1" ht="49.05" customHeight="1">
      <c r="A161" s="38"/>
      <c r="B161" s="39"/>
      <c r="C161" s="218" t="s">
        <v>8</v>
      </c>
      <c r="D161" s="218" t="s">
        <v>138</v>
      </c>
      <c r="E161" s="219" t="s">
        <v>202</v>
      </c>
      <c r="F161" s="220" t="s">
        <v>203</v>
      </c>
      <c r="G161" s="221" t="s">
        <v>186</v>
      </c>
      <c r="H161" s="222">
        <v>130</v>
      </c>
      <c r="I161" s="223"/>
      <c r="J161" s="224">
        <f>ROUND(I161*H161,2)</f>
        <v>0</v>
      </c>
      <c r="K161" s="220" t="s">
        <v>142</v>
      </c>
      <c r="L161" s="44"/>
      <c r="M161" s="225" t="s">
        <v>1</v>
      </c>
      <c r="N161" s="226" t="s">
        <v>45</v>
      </c>
      <c r="O161" s="9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143</v>
      </c>
      <c r="AT161" s="229" t="s">
        <v>138</v>
      </c>
      <c r="AU161" s="229" t="s">
        <v>90</v>
      </c>
      <c r="AY161" s="17" t="s">
        <v>136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88</v>
      </c>
      <c r="BK161" s="230">
        <f>ROUND(I161*H161,2)</f>
        <v>0</v>
      </c>
      <c r="BL161" s="17" t="s">
        <v>143</v>
      </c>
      <c r="BM161" s="229" t="s">
        <v>204</v>
      </c>
    </row>
    <row r="162" s="2" customFormat="1">
      <c r="A162" s="38"/>
      <c r="B162" s="39"/>
      <c r="C162" s="40"/>
      <c r="D162" s="231" t="s">
        <v>145</v>
      </c>
      <c r="E162" s="40"/>
      <c r="F162" s="232" t="s">
        <v>205</v>
      </c>
      <c r="G162" s="40"/>
      <c r="H162" s="40"/>
      <c r="I162" s="233"/>
      <c r="J162" s="40"/>
      <c r="K162" s="40"/>
      <c r="L162" s="44"/>
      <c r="M162" s="234"/>
      <c r="N162" s="23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145</v>
      </c>
      <c r="AU162" s="17" t="s">
        <v>90</v>
      </c>
    </row>
    <row r="163" s="2" customFormat="1" ht="16.5" customHeight="1">
      <c r="A163" s="38"/>
      <c r="B163" s="39"/>
      <c r="C163" s="249" t="s">
        <v>206</v>
      </c>
      <c r="D163" s="249" t="s">
        <v>207</v>
      </c>
      <c r="E163" s="250" t="s">
        <v>208</v>
      </c>
      <c r="F163" s="251" t="s">
        <v>209</v>
      </c>
      <c r="G163" s="252" t="s">
        <v>210</v>
      </c>
      <c r="H163" s="253">
        <v>260</v>
      </c>
      <c r="I163" s="254"/>
      <c r="J163" s="255">
        <f>ROUND(I163*H163,2)</f>
        <v>0</v>
      </c>
      <c r="K163" s="251" t="s">
        <v>142</v>
      </c>
      <c r="L163" s="256"/>
      <c r="M163" s="257" t="s">
        <v>1</v>
      </c>
      <c r="N163" s="258" t="s">
        <v>45</v>
      </c>
      <c r="O163" s="91"/>
      <c r="P163" s="227">
        <f>O163*H163</f>
        <v>0</v>
      </c>
      <c r="Q163" s="227">
        <v>1</v>
      </c>
      <c r="R163" s="227">
        <f>Q163*H163</f>
        <v>260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178</v>
      </c>
      <c r="AT163" s="229" t="s">
        <v>207</v>
      </c>
      <c r="AU163" s="229" t="s">
        <v>90</v>
      </c>
      <c r="AY163" s="17" t="s">
        <v>136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88</v>
      </c>
      <c r="BK163" s="230">
        <f>ROUND(I163*H163,2)</f>
        <v>0</v>
      </c>
      <c r="BL163" s="17" t="s">
        <v>143</v>
      </c>
      <c r="BM163" s="229" t="s">
        <v>211</v>
      </c>
    </row>
    <row r="164" s="13" customFormat="1">
      <c r="A164" s="13"/>
      <c r="B164" s="238"/>
      <c r="C164" s="239"/>
      <c r="D164" s="236" t="s">
        <v>194</v>
      </c>
      <c r="E164" s="239"/>
      <c r="F164" s="241" t="s">
        <v>212</v>
      </c>
      <c r="G164" s="239"/>
      <c r="H164" s="242">
        <v>260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194</v>
      </c>
      <c r="AU164" s="248" t="s">
        <v>90</v>
      </c>
      <c r="AV164" s="13" t="s">
        <v>90</v>
      </c>
      <c r="AW164" s="13" t="s">
        <v>4</v>
      </c>
      <c r="AX164" s="13" t="s">
        <v>88</v>
      </c>
      <c r="AY164" s="248" t="s">
        <v>136</v>
      </c>
    </row>
    <row r="165" s="2" customFormat="1" ht="44.25" customHeight="1">
      <c r="A165" s="38"/>
      <c r="B165" s="39"/>
      <c r="C165" s="218" t="s">
        <v>213</v>
      </c>
      <c r="D165" s="218" t="s">
        <v>138</v>
      </c>
      <c r="E165" s="219" t="s">
        <v>214</v>
      </c>
      <c r="F165" s="220" t="s">
        <v>215</v>
      </c>
      <c r="G165" s="221" t="s">
        <v>210</v>
      </c>
      <c r="H165" s="222">
        <v>3270</v>
      </c>
      <c r="I165" s="223"/>
      <c r="J165" s="224">
        <f>ROUND(I165*H165,2)</f>
        <v>0</v>
      </c>
      <c r="K165" s="220" t="s">
        <v>1</v>
      </c>
      <c r="L165" s="44"/>
      <c r="M165" s="225" t="s">
        <v>1</v>
      </c>
      <c r="N165" s="226" t="s">
        <v>45</v>
      </c>
      <c r="O165" s="9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143</v>
      </c>
      <c r="AT165" s="229" t="s">
        <v>138</v>
      </c>
      <c r="AU165" s="229" t="s">
        <v>90</v>
      </c>
      <c r="AY165" s="17" t="s">
        <v>136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88</v>
      </c>
      <c r="BK165" s="230">
        <f>ROUND(I165*H165,2)</f>
        <v>0</v>
      </c>
      <c r="BL165" s="17" t="s">
        <v>143</v>
      </c>
      <c r="BM165" s="229" t="s">
        <v>216</v>
      </c>
    </row>
    <row r="166" s="13" customFormat="1">
      <c r="A166" s="13"/>
      <c r="B166" s="238"/>
      <c r="C166" s="239"/>
      <c r="D166" s="236" t="s">
        <v>194</v>
      </c>
      <c r="E166" s="239"/>
      <c r="F166" s="241" t="s">
        <v>217</v>
      </c>
      <c r="G166" s="239"/>
      <c r="H166" s="242">
        <v>3270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8" t="s">
        <v>194</v>
      </c>
      <c r="AU166" s="248" t="s">
        <v>90</v>
      </c>
      <c r="AV166" s="13" t="s">
        <v>90</v>
      </c>
      <c r="AW166" s="13" t="s">
        <v>4</v>
      </c>
      <c r="AX166" s="13" t="s">
        <v>88</v>
      </c>
      <c r="AY166" s="248" t="s">
        <v>136</v>
      </c>
    </row>
    <row r="167" s="2" customFormat="1" ht="37.8" customHeight="1">
      <c r="A167" s="38"/>
      <c r="B167" s="39"/>
      <c r="C167" s="218" t="s">
        <v>218</v>
      </c>
      <c r="D167" s="218" t="s">
        <v>138</v>
      </c>
      <c r="E167" s="219" t="s">
        <v>219</v>
      </c>
      <c r="F167" s="220" t="s">
        <v>220</v>
      </c>
      <c r="G167" s="221" t="s">
        <v>141</v>
      </c>
      <c r="H167" s="222">
        <v>190</v>
      </c>
      <c r="I167" s="223"/>
      <c r="J167" s="224">
        <f>ROUND(I167*H167,2)</f>
        <v>0</v>
      </c>
      <c r="K167" s="220" t="s">
        <v>142</v>
      </c>
      <c r="L167" s="44"/>
      <c r="M167" s="225" t="s">
        <v>1</v>
      </c>
      <c r="N167" s="226" t="s">
        <v>45</v>
      </c>
      <c r="O167" s="9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143</v>
      </c>
      <c r="AT167" s="229" t="s">
        <v>138</v>
      </c>
      <c r="AU167" s="229" t="s">
        <v>90</v>
      </c>
      <c r="AY167" s="17" t="s">
        <v>136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88</v>
      </c>
      <c r="BK167" s="230">
        <f>ROUND(I167*H167,2)</f>
        <v>0</v>
      </c>
      <c r="BL167" s="17" t="s">
        <v>143</v>
      </c>
      <c r="BM167" s="229" t="s">
        <v>221</v>
      </c>
    </row>
    <row r="168" s="2" customFormat="1">
      <c r="A168" s="38"/>
      <c r="B168" s="39"/>
      <c r="C168" s="40"/>
      <c r="D168" s="231" t="s">
        <v>145</v>
      </c>
      <c r="E168" s="40"/>
      <c r="F168" s="232" t="s">
        <v>222</v>
      </c>
      <c r="G168" s="40"/>
      <c r="H168" s="40"/>
      <c r="I168" s="233"/>
      <c r="J168" s="40"/>
      <c r="K168" s="40"/>
      <c r="L168" s="44"/>
      <c r="M168" s="234"/>
      <c r="N168" s="23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145</v>
      </c>
      <c r="AU168" s="17" t="s">
        <v>90</v>
      </c>
    </row>
    <row r="169" s="2" customFormat="1" ht="16.5" customHeight="1">
      <c r="A169" s="38"/>
      <c r="B169" s="39"/>
      <c r="C169" s="249" t="s">
        <v>223</v>
      </c>
      <c r="D169" s="249" t="s">
        <v>207</v>
      </c>
      <c r="E169" s="250" t="s">
        <v>224</v>
      </c>
      <c r="F169" s="251" t="s">
        <v>225</v>
      </c>
      <c r="G169" s="252" t="s">
        <v>226</v>
      </c>
      <c r="H169" s="253">
        <v>3.7999999999999998</v>
      </c>
      <c r="I169" s="254"/>
      <c r="J169" s="255">
        <f>ROUND(I169*H169,2)</f>
        <v>0</v>
      </c>
      <c r="K169" s="251" t="s">
        <v>142</v>
      </c>
      <c r="L169" s="256"/>
      <c r="M169" s="257" t="s">
        <v>1</v>
      </c>
      <c r="N169" s="258" t="s">
        <v>45</v>
      </c>
      <c r="O169" s="91"/>
      <c r="P169" s="227">
        <f>O169*H169</f>
        <v>0</v>
      </c>
      <c r="Q169" s="227">
        <v>0.001</v>
      </c>
      <c r="R169" s="227">
        <f>Q169*H169</f>
        <v>0.0038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178</v>
      </c>
      <c r="AT169" s="229" t="s">
        <v>207</v>
      </c>
      <c r="AU169" s="229" t="s">
        <v>90</v>
      </c>
      <c r="AY169" s="17" t="s">
        <v>136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88</v>
      </c>
      <c r="BK169" s="230">
        <f>ROUND(I169*H169,2)</f>
        <v>0</v>
      </c>
      <c r="BL169" s="17" t="s">
        <v>143</v>
      </c>
      <c r="BM169" s="229" t="s">
        <v>227</v>
      </c>
    </row>
    <row r="170" s="13" customFormat="1">
      <c r="A170" s="13"/>
      <c r="B170" s="238"/>
      <c r="C170" s="239"/>
      <c r="D170" s="236" t="s">
        <v>194</v>
      </c>
      <c r="E170" s="239"/>
      <c r="F170" s="241" t="s">
        <v>228</v>
      </c>
      <c r="G170" s="239"/>
      <c r="H170" s="242">
        <v>3.7999999999999998</v>
      </c>
      <c r="I170" s="243"/>
      <c r="J170" s="239"/>
      <c r="K170" s="239"/>
      <c r="L170" s="244"/>
      <c r="M170" s="245"/>
      <c r="N170" s="246"/>
      <c r="O170" s="246"/>
      <c r="P170" s="246"/>
      <c r="Q170" s="246"/>
      <c r="R170" s="246"/>
      <c r="S170" s="246"/>
      <c r="T170" s="24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8" t="s">
        <v>194</v>
      </c>
      <c r="AU170" s="248" t="s">
        <v>90</v>
      </c>
      <c r="AV170" s="13" t="s">
        <v>90</v>
      </c>
      <c r="AW170" s="13" t="s">
        <v>4</v>
      </c>
      <c r="AX170" s="13" t="s">
        <v>88</v>
      </c>
      <c r="AY170" s="248" t="s">
        <v>136</v>
      </c>
    </row>
    <row r="171" s="2" customFormat="1" ht="24.15" customHeight="1">
      <c r="A171" s="38"/>
      <c r="B171" s="39"/>
      <c r="C171" s="218" t="s">
        <v>229</v>
      </c>
      <c r="D171" s="218" t="s">
        <v>138</v>
      </c>
      <c r="E171" s="219" t="s">
        <v>230</v>
      </c>
      <c r="F171" s="220" t="s">
        <v>231</v>
      </c>
      <c r="G171" s="221" t="s">
        <v>141</v>
      </c>
      <c r="H171" s="222">
        <v>3008.1999999999998</v>
      </c>
      <c r="I171" s="223"/>
      <c r="J171" s="224">
        <f>ROUND(I171*H171,2)</f>
        <v>0</v>
      </c>
      <c r="K171" s="220" t="s">
        <v>142</v>
      </c>
      <c r="L171" s="44"/>
      <c r="M171" s="225" t="s">
        <v>1</v>
      </c>
      <c r="N171" s="226" t="s">
        <v>45</v>
      </c>
      <c r="O171" s="9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143</v>
      </c>
      <c r="AT171" s="229" t="s">
        <v>138</v>
      </c>
      <c r="AU171" s="229" t="s">
        <v>90</v>
      </c>
      <c r="AY171" s="17" t="s">
        <v>136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88</v>
      </c>
      <c r="BK171" s="230">
        <f>ROUND(I171*H171,2)</f>
        <v>0</v>
      </c>
      <c r="BL171" s="17" t="s">
        <v>143</v>
      </c>
      <c r="BM171" s="229" t="s">
        <v>232</v>
      </c>
    </row>
    <row r="172" s="2" customFormat="1">
      <c r="A172" s="38"/>
      <c r="B172" s="39"/>
      <c r="C172" s="40"/>
      <c r="D172" s="231" t="s">
        <v>145</v>
      </c>
      <c r="E172" s="40"/>
      <c r="F172" s="232" t="s">
        <v>233</v>
      </c>
      <c r="G172" s="40"/>
      <c r="H172" s="40"/>
      <c r="I172" s="233"/>
      <c r="J172" s="40"/>
      <c r="K172" s="40"/>
      <c r="L172" s="44"/>
      <c r="M172" s="234"/>
      <c r="N172" s="23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145</v>
      </c>
      <c r="AU172" s="17" t="s">
        <v>90</v>
      </c>
    </row>
    <row r="173" s="13" customFormat="1">
      <c r="A173" s="13"/>
      <c r="B173" s="238"/>
      <c r="C173" s="239"/>
      <c r="D173" s="236" t="s">
        <v>194</v>
      </c>
      <c r="E173" s="240" t="s">
        <v>1</v>
      </c>
      <c r="F173" s="241" t="s">
        <v>234</v>
      </c>
      <c r="G173" s="239"/>
      <c r="H173" s="242">
        <v>882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8" t="s">
        <v>194</v>
      </c>
      <c r="AU173" s="248" t="s">
        <v>90</v>
      </c>
      <c r="AV173" s="13" t="s">
        <v>90</v>
      </c>
      <c r="AW173" s="13" t="s">
        <v>36</v>
      </c>
      <c r="AX173" s="13" t="s">
        <v>80</v>
      </c>
      <c r="AY173" s="248" t="s">
        <v>136</v>
      </c>
    </row>
    <row r="174" s="13" customFormat="1">
      <c r="A174" s="13"/>
      <c r="B174" s="238"/>
      <c r="C174" s="239"/>
      <c r="D174" s="236" t="s">
        <v>194</v>
      </c>
      <c r="E174" s="240" t="s">
        <v>1</v>
      </c>
      <c r="F174" s="241" t="s">
        <v>235</v>
      </c>
      <c r="G174" s="239"/>
      <c r="H174" s="242">
        <v>1081.5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8" t="s">
        <v>194</v>
      </c>
      <c r="AU174" s="248" t="s">
        <v>90</v>
      </c>
      <c r="AV174" s="13" t="s">
        <v>90</v>
      </c>
      <c r="AW174" s="13" t="s">
        <v>36</v>
      </c>
      <c r="AX174" s="13" t="s">
        <v>80</v>
      </c>
      <c r="AY174" s="248" t="s">
        <v>136</v>
      </c>
    </row>
    <row r="175" s="13" customFormat="1">
      <c r="A175" s="13"/>
      <c r="B175" s="238"/>
      <c r="C175" s="239"/>
      <c r="D175" s="236" t="s">
        <v>194</v>
      </c>
      <c r="E175" s="240" t="s">
        <v>1</v>
      </c>
      <c r="F175" s="241" t="s">
        <v>236</v>
      </c>
      <c r="G175" s="239"/>
      <c r="H175" s="242">
        <v>67.200000000000003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8" t="s">
        <v>194</v>
      </c>
      <c r="AU175" s="248" t="s">
        <v>90</v>
      </c>
      <c r="AV175" s="13" t="s">
        <v>90</v>
      </c>
      <c r="AW175" s="13" t="s">
        <v>36</v>
      </c>
      <c r="AX175" s="13" t="s">
        <v>80</v>
      </c>
      <c r="AY175" s="248" t="s">
        <v>136</v>
      </c>
    </row>
    <row r="176" s="13" customFormat="1">
      <c r="A176" s="13"/>
      <c r="B176" s="238"/>
      <c r="C176" s="239"/>
      <c r="D176" s="236" t="s">
        <v>194</v>
      </c>
      <c r="E176" s="240" t="s">
        <v>1</v>
      </c>
      <c r="F176" s="241" t="s">
        <v>237</v>
      </c>
      <c r="G176" s="239"/>
      <c r="H176" s="242">
        <v>787.5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194</v>
      </c>
      <c r="AU176" s="248" t="s">
        <v>90</v>
      </c>
      <c r="AV176" s="13" t="s">
        <v>90</v>
      </c>
      <c r="AW176" s="13" t="s">
        <v>36</v>
      </c>
      <c r="AX176" s="13" t="s">
        <v>80</v>
      </c>
      <c r="AY176" s="248" t="s">
        <v>136</v>
      </c>
    </row>
    <row r="177" s="13" customFormat="1">
      <c r="A177" s="13"/>
      <c r="B177" s="238"/>
      <c r="C177" s="239"/>
      <c r="D177" s="236" t="s">
        <v>194</v>
      </c>
      <c r="E177" s="240" t="s">
        <v>1</v>
      </c>
      <c r="F177" s="241" t="s">
        <v>238</v>
      </c>
      <c r="G177" s="239"/>
      <c r="H177" s="242">
        <v>190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194</v>
      </c>
      <c r="AU177" s="248" t="s">
        <v>90</v>
      </c>
      <c r="AV177" s="13" t="s">
        <v>90</v>
      </c>
      <c r="AW177" s="13" t="s">
        <v>36</v>
      </c>
      <c r="AX177" s="13" t="s">
        <v>80</v>
      </c>
      <c r="AY177" s="248" t="s">
        <v>136</v>
      </c>
    </row>
    <row r="178" s="14" customFormat="1">
      <c r="A178" s="14"/>
      <c r="B178" s="259"/>
      <c r="C178" s="260"/>
      <c r="D178" s="236" t="s">
        <v>194</v>
      </c>
      <c r="E178" s="261" t="s">
        <v>1</v>
      </c>
      <c r="F178" s="262" t="s">
        <v>239</v>
      </c>
      <c r="G178" s="260"/>
      <c r="H178" s="263">
        <v>3008.1999999999998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9" t="s">
        <v>194</v>
      </c>
      <c r="AU178" s="269" t="s">
        <v>90</v>
      </c>
      <c r="AV178" s="14" t="s">
        <v>143</v>
      </c>
      <c r="AW178" s="14" t="s">
        <v>36</v>
      </c>
      <c r="AX178" s="14" t="s">
        <v>88</v>
      </c>
      <c r="AY178" s="269" t="s">
        <v>136</v>
      </c>
    </row>
    <row r="179" s="2" customFormat="1" ht="37.8" customHeight="1">
      <c r="A179" s="38"/>
      <c r="B179" s="39"/>
      <c r="C179" s="218" t="s">
        <v>240</v>
      </c>
      <c r="D179" s="218" t="s">
        <v>138</v>
      </c>
      <c r="E179" s="219" t="s">
        <v>241</v>
      </c>
      <c r="F179" s="220" t="s">
        <v>242</v>
      </c>
      <c r="G179" s="221" t="s">
        <v>141</v>
      </c>
      <c r="H179" s="222">
        <v>1070</v>
      </c>
      <c r="I179" s="223"/>
      <c r="J179" s="224">
        <f>ROUND(I179*H179,2)</f>
        <v>0</v>
      </c>
      <c r="K179" s="220" t="s">
        <v>142</v>
      </c>
      <c r="L179" s="44"/>
      <c r="M179" s="225" t="s">
        <v>1</v>
      </c>
      <c r="N179" s="226" t="s">
        <v>45</v>
      </c>
      <c r="O179" s="91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143</v>
      </c>
      <c r="AT179" s="229" t="s">
        <v>138</v>
      </c>
      <c r="AU179" s="229" t="s">
        <v>90</v>
      </c>
      <c r="AY179" s="17" t="s">
        <v>136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88</v>
      </c>
      <c r="BK179" s="230">
        <f>ROUND(I179*H179,2)</f>
        <v>0</v>
      </c>
      <c r="BL179" s="17" t="s">
        <v>143</v>
      </c>
      <c r="BM179" s="229" t="s">
        <v>243</v>
      </c>
    </row>
    <row r="180" s="2" customFormat="1">
      <c r="A180" s="38"/>
      <c r="B180" s="39"/>
      <c r="C180" s="40"/>
      <c r="D180" s="231" t="s">
        <v>145</v>
      </c>
      <c r="E180" s="40"/>
      <c r="F180" s="232" t="s">
        <v>244</v>
      </c>
      <c r="G180" s="40"/>
      <c r="H180" s="40"/>
      <c r="I180" s="233"/>
      <c r="J180" s="40"/>
      <c r="K180" s="40"/>
      <c r="L180" s="44"/>
      <c r="M180" s="234"/>
      <c r="N180" s="235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145</v>
      </c>
      <c r="AU180" s="17" t="s">
        <v>90</v>
      </c>
    </row>
    <row r="181" s="2" customFormat="1" ht="16.5" customHeight="1">
      <c r="A181" s="38"/>
      <c r="B181" s="39"/>
      <c r="C181" s="249" t="s">
        <v>245</v>
      </c>
      <c r="D181" s="249" t="s">
        <v>207</v>
      </c>
      <c r="E181" s="250" t="s">
        <v>246</v>
      </c>
      <c r="F181" s="251" t="s">
        <v>247</v>
      </c>
      <c r="G181" s="252" t="s">
        <v>186</v>
      </c>
      <c r="H181" s="253">
        <v>107</v>
      </c>
      <c r="I181" s="254"/>
      <c r="J181" s="255">
        <f>ROUND(I181*H181,2)</f>
        <v>0</v>
      </c>
      <c r="K181" s="251" t="s">
        <v>142</v>
      </c>
      <c r="L181" s="256"/>
      <c r="M181" s="257" t="s">
        <v>1</v>
      </c>
      <c r="N181" s="258" t="s">
        <v>45</v>
      </c>
      <c r="O181" s="91"/>
      <c r="P181" s="227">
        <f>O181*H181</f>
        <v>0</v>
      </c>
      <c r="Q181" s="227">
        <v>0.20999999999999999</v>
      </c>
      <c r="R181" s="227">
        <f>Q181*H181</f>
        <v>22.469999999999999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178</v>
      </c>
      <c r="AT181" s="229" t="s">
        <v>207</v>
      </c>
      <c r="AU181" s="229" t="s">
        <v>90</v>
      </c>
      <c r="AY181" s="17" t="s">
        <v>136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88</v>
      </c>
      <c r="BK181" s="230">
        <f>ROUND(I181*H181,2)</f>
        <v>0</v>
      </c>
      <c r="BL181" s="17" t="s">
        <v>143</v>
      </c>
      <c r="BM181" s="229" t="s">
        <v>248</v>
      </c>
    </row>
    <row r="182" s="13" customFormat="1">
      <c r="A182" s="13"/>
      <c r="B182" s="238"/>
      <c r="C182" s="239"/>
      <c r="D182" s="236" t="s">
        <v>194</v>
      </c>
      <c r="E182" s="239"/>
      <c r="F182" s="241" t="s">
        <v>249</v>
      </c>
      <c r="G182" s="239"/>
      <c r="H182" s="242">
        <v>107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194</v>
      </c>
      <c r="AU182" s="248" t="s">
        <v>90</v>
      </c>
      <c r="AV182" s="13" t="s">
        <v>90</v>
      </c>
      <c r="AW182" s="13" t="s">
        <v>4</v>
      </c>
      <c r="AX182" s="13" t="s">
        <v>88</v>
      </c>
      <c r="AY182" s="248" t="s">
        <v>136</v>
      </c>
    </row>
    <row r="183" s="2" customFormat="1" ht="37.8" customHeight="1">
      <c r="A183" s="38"/>
      <c r="B183" s="39"/>
      <c r="C183" s="218" t="s">
        <v>250</v>
      </c>
      <c r="D183" s="218" t="s">
        <v>138</v>
      </c>
      <c r="E183" s="219" t="s">
        <v>251</v>
      </c>
      <c r="F183" s="220" t="s">
        <v>252</v>
      </c>
      <c r="G183" s="221" t="s">
        <v>141</v>
      </c>
      <c r="H183" s="222">
        <v>1070</v>
      </c>
      <c r="I183" s="223"/>
      <c r="J183" s="224">
        <f>ROUND(I183*H183,2)</f>
        <v>0</v>
      </c>
      <c r="K183" s="220" t="s">
        <v>142</v>
      </c>
      <c r="L183" s="44"/>
      <c r="M183" s="225" t="s">
        <v>1</v>
      </c>
      <c r="N183" s="226" t="s">
        <v>45</v>
      </c>
      <c r="O183" s="91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143</v>
      </c>
      <c r="AT183" s="229" t="s">
        <v>138</v>
      </c>
      <c r="AU183" s="229" t="s">
        <v>90</v>
      </c>
      <c r="AY183" s="17" t="s">
        <v>136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88</v>
      </c>
      <c r="BK183" s="230">
        <f>ROUND(I183*H183,2)</f>
        <v>0</v>
      </c>
      <c r="BL183" s="17" t="s">
        <v>143</v>
      </c>
      <c r="BM183" s="229" t="s">
        <v>253</v>
      </c>
    </row>
    <row r="184" s="2" customFormat="1">
      <c r="A184" s="38"/>
      <c r="B184" s="39"/>
      <c r="C184" s="40"/>
      <c r="D184" s="231" t="s">
        <v>145</v>
      </c>
      <c r="E184" s="40"/>
      <c r="F184" s="232" t="s">
        <v>254</v>
      </c>
      <c r="G184" s="40"/>
      <c r="H184" s="40"/>
      <c r="I184" s="233"/>
      <c r="J184" s="40"/>
      <c r="K184" s="40"/>
      <c r="L184" s="44"/>
      <c r="M184" s="234"/>
      <c r="N184" s="235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145</v>
      </c>
      <c r="AU184" s="17" t="s">
        <v>90</v>
      </c>
    </row>
    <row r="185" s="2" customFormat="1" ht="16.5" customHeight="1">
      <c r="A185" s="38"/>
      <c r="B185" s="39"/>
      <c r="C185" s="249" t="s">
        <v>7</v>
      </c>
      <c r="D185" s="249" t="s">
        <v>207</v>
      </c>
      <c r="E185" s="250" t="s">
        <v>224</v>
      </c>
      <c r="F185" s="251" t="s">
        <v>225</v>
      </c>
      <c r="G185" s="252" t="s">
        <v>226</v>
      </c>
      <c r="H185" s="253">
        <v>21.399999999999999</v>
      </c>
      <c r="I185" s="254"/>
      <c r="J185" s="255">
        <f>ROUND(I185*H185,2)</f>
        <v>0</v>
      </c>
      <c r="K185" s="251" t="s">
        <v>142</v>
      </c>
      <c r="L185" s="256"/>
      <c r="M185" s="257" t="s">
        <v>1</v>
      </c>
      <c r="N185" s="258" t="s">
        <v>45</v>
      </c>
      <c r="O185" s="91"/>
      <c r="P185" s="227">
        <f>O185*H185</f>
        <v>0</v>
      </c>
      <c r="Q185" s="227">
        <v>0.001</v>
      </c>
      <c r="R185" s="227">
        <f>Q185*H185</f>
        <v>0.021399999999999999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178</v>
      </c>
      <c r="AT185" s="229" t="s">
        <v>207</v>
      </c>
      <c r="AU185" s="229" t="s">
        <v>90</v>
      </c>
      <c r="AY185" s="17" t="s">
        <v>136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88</v>
      </c>
      <c r="BK185" s="230">
        <f>ROUND(I185*H185,2)</f>
        <v>0</v>
      </c>
      <c r="BL185" s="17" t="s">
        <v>143</v>
      </c>
      <c r="BM185" s="229" t="s">
        <v>255</v>
      </c>
    </row>
    <row r="186" s="13" customFormat="1">
      <c r="A186" s="13"/>
      <c r="B186" s="238"/>
      <c r="C186" s="239"/>
      <c r="D186" s="236" t="s">
        <v>194</v>
      </c>
      <c r="E186" s="239"/>
      <c r="F186" s="241" t="s">
        <v>256</v>
      </c>
      <c r="G186" s="239"/>
      <c r="H186" s="242">
        <v>21.399999999999999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194</v>
      </c>
      <c r="AU186" s="248" t="s">
        <v>90</v>
      </c>
      <c r="AV186" s="13" t="s">
        <v>90</v>
      </c>
      <c r="AW186" s="13" t="s">
        <v>4</v>
      </c>
      <c r="AX186" s="13" t="s">
        <v>88</v>
      </c>
      <c r="AY186" s="248" t="s">
        <v>136</v>
      </c>
    </row>
    <row r="187" s="2" customFormat="1" ht="33" customHeight="1">
      <c r="A187" s="38"/>
      <c r="B187" s="39"/>
      <c r="C187" s="218" t="s">
        <v>257</v>
      </c>
      <c r="D187" s="218" t="s">
        <v>138</v>
      </c>
      <c r="E187" s="219" t="s">
        <v>258</v>
      </c>
      <c r="F187" s="220" t="s">
        <v>259</v>
      </c>
      <c r="G187" s="221" t="s">
        <v>260</v>
      </c>
      <c r="H187" s="222">
        <v>22</v>
      </c>
      <c r="I187" s="223"/>
      <c r="J187" s="224">
        <f>ROUND(I187*H187,2)</f>
        <v>0</v>
      </c>
      <c r="K187" s="220" t="s">
        <v>142</v>
      </c>
      <c r="L187" s="44"/>
      <c r="M187" s="225" t="s">
        <v>1</v>
      </c>
      <c r="N187" s="226" t="s">
        <v>45</v>
      </c>
      <c r="O187" s="91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143</v>
      </c>
      <c r="AT187" s="229" t="s">
        <v>138</v>
      </c>
      <c r="AU187" s="229" t="s">
        <v>90</v>
      </c>
      <c r="AY187" s="17" t="s">
        <v>136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88</v>
      </c>
      <c r="BK187" s="230">
        <f>ROUND(I187*H187,2)</f>
        <v>0</v>
      </c>
      <c r="BL187" s="17" t="s">
        <v>143</v>
      </c>
      <c r="BM187" s="229" t="s">
        <v>261</v>
      </c>
    </row>
    <row r="188" s="2" customFormat="1">
      <c r="A188" s="38"/>
      <c r="B188" s="39"/>
      <c r="C188" s="40"/>
      <c r="D188" s="231" t="s">
        <v>145</v>
      </c>
      <c r="E188" s="40"/>
      <c r="F188" s="232" t="s">
        <v>262</v>
      </c>
      <c r="G188" s="40"/>
      <c r="H188" s="40"/>
      <c r="I188" s="233"/>
      <c r="J188" s="40"/>
      <c r="K188" s="40"/>
      <c r="L188" s="44"/>
      <c r="M188" s="234"/>
      <c r="N188" s="235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145</v>
      </c>
      <c r="AU188" s="17" t="s">
        <v>90</v>
      </c>
    </row>
    <row r="189" s="2" customFormat="1" ht="37.8" customHeight="1">
      <c r="A189" s="38"/>
      <c r="B189" s="39"/>
      <c r="C189" s="218" t="s">
        <v>263</v>
      </c>
      <c r="D189" s="218" t="s">
        <v>138</v>
      </c>
      <c r="E189" s="219" t="s">
        <v>264</v>
      </c>
      <c r="F189" s="220" t="s">
        <v>265</v>
      </c>
      <c r="G189" s="221" t="s">
        <v>260</v>
      </c>
      <c r="H189" s="222">
        <v>22</v>
      </c>
      <c r="I189" s="223"/>
      <c r="J189" s="224">
        <f>ROUND(I189*H189,2)</f>
        <v>0</v>
      </c>
      <c r="K189" s="220" t="s">
        <v>142</v>
      </c>
      <c r="L189" s="44"/>
      <c r="M189" s="225" t="s">
        <v>1</v>
      </c>
      <c r="N189" s="226" t="s">
        <v>45</v>
      </c>
      <c r="O189" s="91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143</v>
      </c>
      <c r="AT189" s="229" t="s">
        <v>138</v>
      </c>
      <c r="AU189" s="229" t="s">
        <v>90</v>
      </c>
      <c r="AY189" s="17" t="s">
        <v>136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88</v>
      </c>
      <c r="BK189" s="230">
        <f>ROUND(I189*H189,2)</f>
        <v>0</v>
      </c>
      <c r="BL189" s="17" t="s">
        <v>143</v>
      </c>
      <c r="BM189" s="229" t="s">
        <v>266</v>
      </c>
    </row>
    <row r="190" s="2" customFormat="1">
      <c r="A190" s="38"/>
      <c r="B190" s="39"/>
      <c r="C190" s="40"/>
      <c r="D190" s="231" t="s">
        <v>145</v>
      </c>
      <c r="E190" s="40"/>
      <c r="F190" s="232" t="s">
        <v>267</v>
      </c>
      <c r="G190" s="40"/>
      <c r="H190" s="40"/>
      <c r="I190" s="233"/>
      <c r="J190" s="40"/>
      <c r="K190" s="40"/>
      <c r="L190" s="44"/>
      <c r="M190" s="234"/>
      <c r="N190" s="235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145</v>
      </c>
      <c r="AU190" s="17" t="s">
        <v>90</v>
      </c>
    </row>
    <row r="191" s="2" customFormat="1" ht="24.15" customHeight="1">
      <c r="A191" s="38"/>
      <c r="B191" s="39"/>
      <c r="C191" s="249" t="s">
        <v>268</v>
      </c>
      <c r="D191" s="249" t="s">
        <v>207</v>
      </c>
      <c r="E191" s="250" t="s">
        <v>269</v>
      </c>
      <c r="F191" s="251" t="s">
        <v>270</v>
      </c>
      <c r="G191" s="252" t="s">
        <v>260</v>
      </c>
      <c r="H191" s="253">
        <v>22</v>
      </c>
      <c r="I191" s="254"/>
      <c r="J191" s="255">
        <f>ROUND(I191*H191,2)</f>
        <v>0</v>
      </c>
      <c r="K191" s="251" t="s">
        <v>1</v>
      </c>
      <c r="L191" s="256"/>
      <c r="M191" s="257" t="s">
        <v>1</v>
      </c>
      <c r="N191" s="258" t="s">
        <v>45</v>
      </c>
      <c r="O191" s="91"/>
      <c r="P191" s="227">
        <f>O191*H191</f>
        <v>0</v>
      </c>
      <c r="Q191" s="227">
        <v>0.0089999999999999993</v>
      </c>
      <c r="R191" s="227">
        <f>Q191*H191</f>
        <v>0.19799999999999998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178</v>
      </c>
      <c r="AT191" s="229" t="s">
        <v>207</v>
      </c>
      <c r="AU191" s="229" t="s">
        <v>90</v>
      </c>
      <c r="AY191" s="17" t="s">
        <v>136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88</v>
      </c>
      <c r="BK191" s="230">
        <f>ROUND(I191*H191,2)</f>
        <v>0</v>
      </c>
      <c r="BL191" s="17" t="s">
        <v>143</v>
      </c>
      <c r="BM191" s="229" t="s">
        <v>271</v>
      </c>
    </row>
    <row r="192" s="2" customFormat="1" ht="24.15" customHeight="1">
      <c r="A192" s="38"/>
      <c r="B192" s="39"/>
      <c r="C192" s="218" t="s">
        <v>272</v>
      </c>
      <c r="D192" s="218" t="s">
        <v>138</v>
      </c>
      <c r="E192" s="219" t="s">
        <v>273</v>
      </c>
      <c r="F192" s="220" t="s">
        <v>274</v>
      </c>
      <c r="G192" s="221" t="s">
        <v>260</v>
      </c>
      <c r="H192" s="222">
        <v>22</v>
      </c>
      <c r="I192" s="223"/>
      <c r="J192" s="224">
        <f>ROUND(I192*H192,2)</f>
        <v>0</v>
      </c>
      <c r="K192" s="220" t="s">
        <v>142</v>
      </c>
      <c r="L192" s="44"/>
      <c r="M192" s="225" t="s">
        <v>1</v>
      </c>
      <c r="N192" s="226" t="s">
        <v>45</v>
      </c>
      <c r="O192" s="91"/>
      <c r="P192" s="227">
        <f>O192*H192</f>
        <v>0</v>
      </c>
      <c r="Q192" s="227">
        <v>5.0000000000000002E-05</v>
      </c>
      <c r="R192" s="227">
        <f>Q192*H192</f>
        <v>0.0011000000000000001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143</v>
      </c>
      <c r="AT192" s="229" t="s">
        <v>138</v>
      </c>
      <c r="AU192" s="229" t="s">
        <v>90</v>
      </c>
      <c r="AY192" s="17" t="s">
        <v>136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88</v>
      </c>
      <c r="BK192" s="230">
        <f>ROUND(I192*H192,2)</f>
        <v>0</v>
      </c>
      <c r="BL192" s="17" t="s">
        <v>143</v>
      </c>
      <c r="BM192" s="229" t="s">
        <v>275</v>
      </c>
    </row>
    <row r="193" s="2" customFormat="1">
      <c r="A193" s="38"/>
      <c r="B193" s="39"/>
      <c r="C193" s="40"/>
      <c r="D193" s="231" t="s">
        <v>145</v>
      </c>
      <c r="E193" s="40"/>
      <c r="F193" s="232" t="s">
        <v>276</v>
      </c>
      <c r="G193" s="40"/>
      <c r="H193" s="40"/>
      <c r="I193" s="233"/>
      <c r="J193" s="40"/>
      <c r="K193" s="40"/>
      <c r="L193" s="44"/>
      <c r="M193" s="234"/>
      <c r="N193" s="235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145</v>
      </c>
      <c r="AU193" s="17" t="s">
        <v>90</v>
      </c>
    </row>
    <row r="194" s="2" customFormat="1" ht="21.75" customHeight="1">
      <c r="A194" s="38"/>
      <c r="B194" s="39"/>
      <c r="C194" s="249" t="s">
        <v>277</v>
      </c>
      <c r="D194" s="249" t="s">
        <v>207</v>
      </c>
      <c r="E194" s="250" t="s">
        <v>278</v>
      </c>
      <c r="F194" s="251" t="s">
        <v>279</v>
      </c>
      <c r="G194" s="252" t="s">
        <v>260</v>
      </c>
      <c r="H194" s="253">
        <v>66</v>
      </c>
      <c r="I194" s="254"/>
      <c r="J194" s="255">
        <f>ROUND(I194*H194,2)</f>
        <v>0</v>
      </c>
      <c r="K194" s="251" t="s">
        <v>142</v>
      </c>
      <c r="L194" s="256"/>
      <c r="M194" s="257" t="s">
        <v>1</v>
      </c>
      <c r="N194" s="258" t="s">
        <v>45</v>
      </c>
      <c r="O194" s="91"/>
      <c r="P194" s="227">
        <f>O194*H194</f>
        <v>0</v>
      </c>
      <c r="Q194" s="227">
        <v>0.0047200000000000002</v>
      </c>
      <c r="R194" s="227">
        <f>Q194*H194</f>
        <v>0.31152000000000002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178</v>
      </c>
      <c r="AT194" s="229" t="s">
        <v>207</v>
      </c>
      <c r="AU194" s="229" t="s">
        <v>90</v>
      </c>
      <c r="AY194" s="17" t="s">
        <v>136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88</v>
      </c>
      <c r="BK194" s="230">
        <f>ROUND(I194*H194,2)</f>
        <v>0</v>
      </c>
      <c r="BL194" s="17" t="s">
        <v>143</v>
      </c>
      <c r="BM194" s="229" t="s">
        <v>280</v>
      </c>
    </row>
    <row r="195" s="13" customFormat="1">
      <c r="A195" s="13"/>
      <c r="B195" s="238"/>
      <c r="C195" s="239"/>
      <c r="D195" s="236" t="s">
        <v>194</v>
      </c>
      <c r="E195" s="239"/>
      <c r="F195" s="241" t="s">
        <v>281</v>
      </c>
      <c r="G195" s="239"/>
      <c r="H195" s="242">
        <v>66</v>
      </c>
      <c r="I195" s="243"/>
      <c r="J195" s="239"/>
      <c r="K195" s="239"/>
      <c r="L195" s="244"/>
      <c r="M195" s="245"/>
      <c r="N195" s="246"/>
      <c r="O195" s="246"/>
      <c r="P195" s="246"/>
      <c r="Q195" s="246"/>
      <c r="R195" s="246"/>
      <c r="S195" s="246"/>
      <c r="T195" s="24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8" t="s">
        <v>194</v>
      </c>
      <c r="AU195" s="248" t="s">
        <v>90</v>
      </c>
      <c r="AV195" s="13" t="s">
        <v>90</v>
      </c>
      <c r="AW195" s="13" t="s">
        <v>4</v>
      </c>
      <c r="AX195" s="13" t="s">
        <v>88</v>
      </c>
      <c r="AY195" s="248" t="s">
        <v>136</v>
      </c>
    </row>
    <row r="196" s="12" customFormat="1" ht="22.8" customHeight="1">
      <c r="A196" s="12"/>
      <c r="B196" s="202"/>
      <c r="C196" s="203"/>
      <c r="D196" s="204" t="s">
        <v>79</v>
      </c>
      <c r="E196" s="216" t="s">
        <v>151</v>
      </c>
      <c r="F196" s="216" t="s">
        <v>282</v>
      </c>
      <c r="G196" s="203"/>
      <c r="H196" s="203"/>
      <c r="I196" s="206"/>
      <c r="J196" s="217">
        <f>BK196</f>
        <v>0</v>
      </c>
      <c r="K196" s="203"/>
      <c r="L196" s="208"/>
      <c r="M196" s="209"/>
      <c r="N196" s="210"/>
      <c r="O196" s="210"/>
      <c r="P196" s="211">
        <f>SUM(P197:P220)</f>
        <v>0</v>
      </c>
      <c r="Q196" s="210"/>
      <c r="R196" s="211">
        <f>SUM(R197:R220)</f>
        <v>21.257659999999998</v>
      </c>
      <c r="S196" s="210"/>
      <c r="T196" s="212">
        <f>SUM(T197:T220)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3" t="s">
        <v>88</v>
      </c>
      <c r="AT196" s="214" t="s">
        <v>79</v>
      </c>
      <c r="AU196" s="214" t="s">
        <v>88</v>
      </c>
      <c r="AY196" s="213" t="s">
        <v>136</v>
      </c>
      <c r="BK196" s="215">
        <f>SUM(BK197:BK220)</f>
        <v>0</v>
      </c>
    </row>
    <row r="197" s="2" customFormat="1" ht="37.8" customHeight="1">
      <c r="A197" s="38"/>
      <c r="B197" s="39"/>
      <c r="C197" s="218" t="s">
        <v>283</v>
      </c>
      <c r="D197" s="218" t="s">
        <v>138</v>
      </c>
      <c r="E197" s="219" t="s">
        <v>284</v>
      </c>
      <c r="F197" s="220" t="s">
        <v>285</v>
      </c>
      <c r="G197" s="221" t="s">
        <v>260</v>
      </c>
      <c r="H197" s="222">
        <v>8</v>
      </c>
      <c r="I197" s="223"/>
      <c r="J197" s="224">
        <f>ROUND(I197*H197,2)</f>
        <v>0</v>
      </c>
      <c r="K197" s="220" t="s">
        <v>142</v>
      </c>
      <c r="L197" s="44"/>
      <c r="M197" s="225" t="s">
        <v>1</v>
      </c>
      <c r="N197" s="226" t="s">
        <v>45</v>
      </c>
      <c r="O197" s="91"/>
      <c r="P197" s="227">
        <f>O197*H197</f>
        <v>0</v>
      </c>
      <c r="Q197" s="227">
        <v>0.48580000000000001</v>
      </c>
      <c r="R197" s="227">
        <f>Q197*H197</f>
        <v>3.8864000000000001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143</v>
      </c>
      <c r="AT197" s="229" t="s">
        <v>138</v>
      </c>
      <c r="AU197" s="229" t="s">
        <v>90</v>
      </c>
      <c r="AY197" s="17" t="s">
        <v>136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88</v>
      </c>
      <c r="BK197" s="230">
        <f>ROUND(I197*H197,2)</f>
        <v>0</v>
      </c>
      <c r="BL197" s="17" t="s">
        <v>143</v>
      </c>
      <c r="BM197" s="229" t="s">
        <v>286</v>
      </c>
    </row>
    <row r="198" s="2" customFormat="1">
      <c r="A198" s="38"/>
      <c r="B198" s="39"/>
      <c r="C198" s="40"/>
      <c r="D198" s="231" t="s">
        <v>145</v>
      </c>
      <c r="E198" s="40"/>
      <c r="F198" s="232" t="s">
        <v>287</v>
      </c>
      <c r="G198" s="40"/>
      <c r="H198" s="40"/>
      <c r="I198" s="233"/>
      <c r="J198" s="40"/>
      <c r="K198" s="40"/>
      <c r="L198" s="44"/>
      <c r="M198" s="234"/>
      <c r="N198" s="235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145</v>
      </c>
      <c r="AU198" s="17" t="s">
        <v>90</v>
      </c>
    </row>
    <row r="199" s="13" customFormat="1">
      <c r="A199" s="13"/>
      <c r="B199" s="238"/>
      <c r="C199" s="239"/>
      <c r="D199" s="236" t="s">
        <v>194</v>
      </c>
      <c r="E199" s="240" t="s">
        <v>1</v>
      </c>
      <c r="F199" s="241" t="s">
        <v>288</v>
      </c>
      <c r="G199" s="239"/>
      <c r="H199" s="242">
        <v>8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8" t="s">
        <v>194</v>
      </c>
      <c r="AU199" s="248" t="s">
        <v>90</v>
      </c>
      <c r="AV199" s="13" t="s">
        <v>90</v>
      </c>
      <c r="AW199" s="13" t="s">
        <v>36</v>
      </c>
      <c r="AX199" s="13" t="s">
        <v>88</v>
      </c>
      <c r="AY199" s="248" t="s">
        <v>136</v>
      </c>
    </row>
    <row r="200" s="2" customFormat="1" ht="24.15" customHeight="1">
      <c r="A200" s="38"/>
      <c r="B200" s="39"/>
      <c r="C200" s="249" t="s">
        <v>289</v>
      </c>
      <c r="D200" s="249" t="s">
        <v>207</v>
      </c>
      <c r="E200" s="250" t="s">
        <v>290</v>
      </c>
      <c r="F200" s="251" t="s">
        <v>291</v>
      </c>
      <c r="G200" s="252" t="s">
        <v>260</v>
      </c>
      <c r="H200" s="253">
        <v>4</v>
      </c>
      <c r="I200" s="254"/>
      <c r="J200" s="255">
        <f>ROUND(I200*H200,2)</f>
        <v>0</v>
      </c>
      <c r="K200" s="251" t="s">
        <v>142</v>
      </c>
      <c r="L200" s="256"/>
      <c r="M200" s="257" t="s">
        <v>1</v>
      </c>
      <c r="N200" s="258" t="s">
        <v>45</v>
      </c>
      <c r="O200" s="91"/>
      <c r="P200" s="227">
        <f>O200*H200</f>
        <v>0</v>
      </c>
      <c r="Q200" s="227">
        <v>0.070999999999999994</v>
      </c>
      <c r="R200" s="227">
        <f>Q200*H200</f>
        <v>0.28399999999999997</v>
      </c>
      <c r="S200" s="227">
        <v>0</v>
      </c>
      <c r="T200" s="22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9" t="s">
        <v>178</v>
      </c>
      <c r="AT200" s="229" t="s">
        <v>207</v>
      </c>
      <c r="AU200" s="229" t="s">
        <v>90</v>
      </c>
      <c r="AY200" s="17" t="s">
        <v>136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7" t="s">
        <v>88</v>
      </c>
      <c r="BK200" s="230">
        <f>ROUND(I200*H200,2)</f>
        <v>0</v>
      </c>
      <c r="BL200" s="17" t="s">
        <v>143</v>
      </c>
      <c r="BM200" s="229" t="s">
        <v>292</v>
      </c>
    </row>
    <row r="201" s="2" customFormat="1" ht="24.15" customHeight="1">
      <c r="A201" s="38"/>
      <c r="B201" s="39"/>
      <c r="C201" s="249" t="s">
        <v>293</v>
      </c>
      <c r="D201" s="249" t="s">
        <v>207</v>
      </c>
      <c r="E201" s="250" t="s">
        <v>294</v>
      </c>
      <c r="F201" s="251" t="s">
        <v>295</v>
      </c>
      <c r="G201" s="252" t="s">
        <v>260</v>
      </c>
      <c r="H201" s="253">
        <v>2</v>
      </c>
      <c r="I201" s="254"/>
      <c r="J201" s="255">
        <f>ROUND(I201*H201,2)</f>
        <v>0</v>
      </c>
      <c r="K201" s="251" t="s">
        <v>142</v>
      </c>
      <c r="L201" s="256"/>
      <c r="M201" s="257" t="s">
        <v>1</v>
      </c>
      <c r="N201" s="258" t="s">
        <v>45</v>
      </c>
      <c r="O201" s="91"/>
      <c r="P201" s="227">
        <f>O201*H201</f>
        <v>0</v>
      </c>
      <c r="Q201" s="227">
        <v>0.083000000000000004</v>
      </c>
      <c r="R201" s="227">
        <f>Q201*H201</f>
        <v>0.16600000000000001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178</v>
      </c>
      <c r="AT201" s="229" t="s">
        <v>207</v>
      </c>
      <c r="AU201" s="229" t="s">
        <v>90</v>
      </c>
      <c r="AY201" s="17" t="s">
        <v>136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88</v>
      </c>
      <c r="BK201" s="230">
        <f>ROUND(I201*H201,2)</f>
        <v>0</v>
      </c>
      <c r="BL201" s="17" t="s">
        <v>143</v>
      </c>
      <c r="BM201" s="229" t="s">
        <v>296</v>
      </c>
    </row>
    <row r="202" s="2" customFormat="1" ht="24.15" customHeight="1">
      <c r="A202" s="38"/>
      <c r="B202" s="39"/>
      <c r="C202" s="249" t="s">
        <v>297</v>
      </c>
      <c r="D202" s="249" t="s">
        <v>207</v>
      </c>
      <c r="E202" s="250" t="s">
        <v>298</v>
      </c>
      <c r="F202" s="251" t="s">
        <v>299</v>
      </c>
      <c r="G202" s="252" t="s">
        <v>260</v>
      </c>
      <c r="H202" s="253">
        <v>2</v>
      </c>
      <c r="I202" s="254"/>
      <c r="J202" s="255">
        <f>ROUND(I202*H202,2)</f>
        <v>0</v>
      </c>
      <c r="K202" s="251" t="s">
        <v>142</v>
      </c>
      <c r="L202" s="256"/>
      <c r="M202" s="257" t="s">
        <v>1</v>
      </c>
      <c r="N202" s="258" t="s">
        <v>45</v>
      </c>
      <c r="O202" s="91"/>
      <c r="P202" s="227">
        <f>O202*H202</f>
        <v>0</v>
      </c>
      <c r="Q202" s="227">
        <v>0.13900000000000001</v>
      </c>
      <c r="R202" s="227">
        <f>Q202*H202</f>
        <v>0.27800000000000002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178</v>
      </c>
      <c r="AT202" s="229" t="s">
        <v>207</v>
      </c>
      <c r="AU202" s="229" t="s">
        <v>90</v>
      </c>
      <c r="AY202" s="17" t="s">
        <v>136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88</v>
      </c>
      <c r="BK202" s="230">
        <f>ROUND(I202*H202,2)</f>
        <v>0</v>
      </c>
      <c r="BL202" s="17" t="s">
        <v>143</v>
      </c>
      <c r="BM202" s="229" t="s">
        <v>300</v>
      </c>
    </row>
    <row r="203" s="2" customFormat="1" ht="24.15" customHeight="1">
      <c r="A203" s="38"/>
      <c r="B203" s="39"/>
      <c r="C203" s="218" t="s">
        <v>301</v>
      </c>
      <c r="D203" s="218" t="s">
        <v>138</v>
      </c>
      <c r="E203" s="219" t="s">
        <v>302</v>
      </c>
      <c r="F203" s="220" t="s">
        <v>303</v>
      </c>
      <c r="G203" s="221" t="s">
        <v>168</v>
      </c>
      <c r="H203" s="222">
        <v>20</v>
      </c>
      <c r="I203" s="223"/>
      <c r="J203" s="224">
        <f>ROUND(I203*H203,2)</f>
        <v>0</v>
      </c>
      <c r="K203" s="220" t="s">
        <v>142</v>
      </c>
      <c r="L203" s="44"/>
      <c r="M203" s="225" t="s">
        <v>1</v>
      </c>
      <c r="N203" s="226" t="s">
        <v>45</v>
      </c>
      <c r="O203" s="91"/>
      <c r="P203" s="227">
        <f>O203*H203</f>
        <v>0</v>
      </c>
      <c r="Q203" s="227">
        <v>0.12064</v>
      </c>
      <c r="R203" s="227">
        <f>Q203*H203</f>
        <v>2.4127999999999998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143</v>
      </c>
      <c r="AT203" s="229" t="s">
        <v>138</v>
      </c>
      <c r="AU203" s="229" t="s">
        <v>90</v>
      </c>
      <c r="AY203" s="17" t="s">
        <v>136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88</v>
      </c>
      <c r="BK203" s="230">
        <f>ROUND(I203*H203,2)</f>
        <v>0</v>
      </c>
      <c r="BL203" s="17" t="s">
        <v>143</v>
      </c>
      <c r="BM203" s="229" t="s">
        <v>304</v>
      </c>
    </row>
    <row r="204" s="2" customFormat="1">
      <c r="A204" s="38"/>
      <c r="B204" s="39"/>
      <c r="C204" s="40"/>
      <c r="D204" s="231" t="s">
        <v>145</v>
      </c>
      <c r="E204" s="40"/>
      <c r="F204" s="232" t="s">
        <v>305</v>
      </c>
      <c r="G204" s="40"/>
      <c r="H204" s="40"/>
      <c r="I204" s="233"/>
      <c r="J204" s="40"/>
      <c r="K204" s="40"/>
      <c r="L204" s="44"/>
      <c r="M204" s="234"/>
      <c r="N204" s="235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145</v>
      </c>
      <c r="AU204" s="17" t="s">
        <v>90</v>
      </c>
    </row>
    <row r="205" s="13" customFormat="1">
      <c r="A205" s="13"/>
      <c r="B205" s="238"/>
      <c r="C205" s="239"/>
      <c r="D205" s="236" t="s">
        <v>194</v>
      </c>
      <c r="E205" s="240" t="s">
        <v>1</v>
      </c>
      <c r="F205" s="241" t="s">
        <v>306</v>
      </c>
      <c r="G205" s="239"/>
      <c r="H205" s="242">
        <v>20</v>
      </c>
      <c r="I205" s="243"/>
      <c r="J205" s="239"/>
      <c r="K205" s="239"/>
      <c r="L205" s="244"/>
      <c r="M205" s="245"/>
      <c r="N205" s="246"/>
      <c r="O205" s="246"/>
      <c r="P205" s="246"/>
      <c r="Q205" s="246"/>
      <c r="R205" s="246"/>
      <c r="S205" s="246"/>
      <c r="T205" s="24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8" t="s">
        <v>194</v>
      </c>
      <c r="AU205" s="248" t="s">
        <v>90</v>
      </c>
      <c r="AV205" s="13" t="s">
        <v>90</v>
      </c>
      <c r="AW205" s="13" t="s">
        <v>36</v>
      </c>
      <c r="AX205" s="13" t="s">
        <v>88</v>
      </c>
      <c r="AY205" s="248" t="s">
        <v>136</v>
      </c>
    </row>
    <row r="206" s="2" customFormat="1" ht="24.15" customHeight="1">
      <c r="A206" s="38"/>
      <c r="B206" s="39"/>
      <c r="C206" s="249" t="s">
        <v>307</v>
      </c>
      <c r="D206" s="249" t="s">
        <v>207</v>
      </c>
      <c r="E206" s="250" t="s">
        <v>308</v>
      </c>
      <c r="F206" s="251" t="s">
        <v>309</v>
      </c>
      <c r="G206" s="252" t="s">
        <v>260</v>
      </c>
      <c r="H206" s="253">
        <v>181.80000000000001</v>
      </c>
      <c r="I206" s="254"/>
      <c r="J206" s="255">
        <f>ROUND(I206*H206,2)</f>
        <v>0</v>
      </c>
      <c r="K206" s="251" t="s">
        <v>142</v>
      </c>
      <c r="L206" s="256"/>
      <c r="M206" s="257" t="s">
        <v>1</v>
      </c>
      <c r="N206" s="258" t="s">
        <v>45</v>
      </c>
      <c r="O206" s="91"/>
      <c r="P206" s="227">
        <f>O206*H206</f>
        <v>0</v>
      </c>
      <c r="Q206" s="227">
        <v>0.02</v>
      </c>
      <c r="R206" s="227">
        <f>Q206*H206</f>
        <v>3.6360000000000001</v>
      </c>
      <c r="S206" s="227">
        <v>0</v>
      </c>
      <c r="T206" s="22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9" t="s">
        <v>178</v>
      </c>
      <c r="AT206" s="229" t="s">
        <v>207</v>
      </c>
      <c r="AU206" s="229" t="s">
        <v>90</v>
      </c>
      <c r="AY206" s="17" t="s">
        <v>136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7" t="s">
        <v>88</v>
      </c>
      <c r="BK206" s="230">
        <f>ROUND(I206*H206,2)</f>
        <v>0</v>
      </c>
      <c r="BL206" s="17" t="s">
        <v>143</v>
      </c>
      <c r="BM206" s="229" t="s">
        <v>310</v>
      </c>
    </row>
    <row r="207" s="13" customFormat="1">
      <c r="A207" s="13"/>
      <c r="B207" s="238"/>
      <c r="C207" s="239"/>
      <c r="D207" s="236" t="s">
        <v>194</v>
      </c>
      <c r="E207" s="239"/>
      <c r="F207" s="241" t="s">
        <v>311</v>
      </c>
      <c r="G207" s="239"/>
      <c r="H207" s="242">
        <v>181.80000000000001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8" t="s">
        <v>194</v>
      </c>
      <c r="AU207" s="248" t="s">
        <v>90</v>
      </c>
      <c r="AV207" s="13" t="s">
        <v>90</v>
      </c>
      <c r="AW207" s="13" t="s">
        <v>4</v>
      </c>
      <c r="AX207" s="13" t="s">
        <v>88</v>
      </c>
      <c r="AY207" s="248" t="s">
        <v>136</v>
      </c>
    </row>
    <row r="208" s="2" customFormat="1" ht="33" customHeight="1">
      <c r="A208" s="38"/>
      <c r="B208" s="39"/>
      <c r="C208" s="218" t="s">
        <v>312</v>
      </c>
      <c r="D208" s="218" t="s">
        <v>138</v>
      </c>
      <c r="E208" s="219" t="s">
        <v>313</v>
      </c>
      <c r="F208" s="220" t="s">
        <v>314</v>
      </c>
      <c r="G208" s="221" t="s">
        <v>168</v>
      </c>
      <c r="H208" s="222">
        <v>17</v>
      </c>
      <c r="I208" s="223"/>
      <c r="J208" s="224">
        <f>ROUND(I208*H208,2)</f>
        <v>0</v>
      </c>
      <c r="K208" s="220" t="s">
        <v>142</v>
      </c>
      <c r="L208" s="44"/>
      <c r="M208" s="225" t="s">
        <v>1</v>
      </c>
      <c r="N208" s="226" t="s">
        <v>45</v>
      </c>
      <c r="O208" s="91"/>
      <c r="P208" s="227">
        <f>O208*H208</f>
        <v>0</v>
      </c>
      <c r="Q208" s="227">
        <v>0.24127000000000001</v>
      </c>
      <c r="R208" s="227">
        <f>Q208*H208</f>
        <v>4.1015899999999998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143</v>
      </c>
      <c r="AT208" s="229" t="s">
        <v>138</v>
      </c>
      <c r="AU208" s="229" t="s">
        <v>90</v>
      </c>
      <c r="AY208" s="17" t="s">
        <v>136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88</v>
      </c>
      <c r="BK208" s="230">
        <f>ROUND(I208*H208,2)</f>
        <v>0</v>
      </c>
      <c r="BL208" s="17" t="s">
        <v>143</v>
      </c>
      <c r="BM208" s="229" t="s">
        <v>315</v>
      </c>
    </row>
    <row r="209" s="2" customFormat="1">
      <c r="A209" s="38"/>
      <c r="B209" s="39"/>
      <c r="C209" s="40"/>
      <c r="D209" s="231" t="s">
        <v>145</v>
      </c>
      <c r="E209" s="40"/>
      <c r="F209" s="232" t="s">
        <v>316</v>
      </c>
      <c r="G209" s="40"/>
      <c r="H209" s="40"/>
      <c r="I209" s="233"/>
      <c r="J209" s="40"/>
      <c r="K209" s="40"/>
      <c r="L209" s="44"/>
      <c r="M209" s="234"/>
      <c r="N209" s="235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145</v>
      </c>
      <c r="AU209" s="17" t="s">
        <v>90</v>
      </c>
    </row>
    <row r="210" s="13" customFormat="1">
      <c r="A210" s="13"/>
      <c r="B210" s="238"/>
      <c r="C210" s="239"/>
      <c r="D210" s="236" t="s">
        <v>194</v>
      </c>
      <c r="E210" s="240" t="s">
        <v>1</v>
      </c>
      <c r="F210" s="241" t="s">
        <v>317</v>
      </c>
      <c r="G210" s="239"/>
      <c r="H210" s="242">
        <v>17</v>
      </c>
      <c r="I210" s="243"/>
      <c r="J210" s="239"/>
      <c r="K210" s="239"/>
      <c r="L210" s="244"/>
      <c r="M210" s="245"/>
      <c r="N210" s="246"/>
      <c r="O210" s="246"/>
      <c r="P210" s="246"/>
      <c r="Q210" s="246"/>
      <c r="R210" s="246"/>
      <c r="S210" s="246"/>
      <c r="T210" s="24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8" t="s">
        <v>194</v>
      </c>
      <c r="AU210" s="248" t="s">
        <v>90</v>
      </c>
      <c r="AV210" s="13" t="s">
        <v>90</v>
      </c>
      <c r="AW210" s="13" t="s">
        <v>36</v>
      </c>
      <c r="AX210" s="13" t="s">
        <v>88</v>
      </c>
      <c r="AY210" s="248" t="s">
        <v>136</v>
      </c>
    </row>
    <row r="211" s="2" customFormat="1" ht="24.15" customHeight="1">
      <c r="A211" s="38"/>
      <c r="B211" s="39"/>
      <c r="C211" s="249" t="s">
        <v>318</v>
      </c>
      <c r="D211" s="249" t="s">
        <v>207</v>
      </c>
      <c r="E211" s="250" t="s">
        <v>319</v>
      </c>
      <c r="F211" s="251" t="s">
        <v>320</v>
      </c>
      <c r="G211" s="252" t="s">
        <v>260</v>
      </c>
      <c r="H211" s="253">
        <v>97.155000000000001</v>
      </c>
      <c r="I211" s="254"/>
      <c r="J211" s="255">
        <f>ROUND(I211*H211,2)</f>
        <v>0</v>
      </c>
      <c r="K211" s="251" t="s">
        <v>142</v>
      </c>
      <c r="L211" s="256"/>
      <c r="M211" s="257" t="s">
        <v>1</v>
      </c>
      <c r="N211" s="258" t="s">
        <v>45</v>
      </c>
      <c r="O211" s="91"/>
      <c r="P211" s="227">
        <f>O211*H211</f>
        <v>0</v>
      </c>
      <c r="Q211" s="227">
        <v>0.025999999999999999</v>
      </c>
      <c r="R211" s="227">
        <f>Q211*H211</f>
        <v>2.52603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178</v>
      </c>
      <c r="AT211" s="229" t="s">
        <v>207</v>
      </c>
      <c r="AU211" s="229" t="s">
        <v>90</v>
      </c>
      <c r="AY211" s="17" t="s">
        <v>136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88</v>
      </c>
      <c r="BK211" s="230">
        <f>ROUND(I211*H211,2)</f>
        <v>0</v>
      </c>
      <c r="BL211" s="17" t="s">
        <v>143</v>
      </c>
      <c r="BM211" s="229" t="s">
        <v>321</v>
      </c>
    </row>
    <row r="212" s="13" customFormat="1">
      <c r="A212" s="13"/>
      <c r="B212" s="238"/>
      <c r="C212" s="239"/>
      <c r="D212" s="236" t="s">
        <v>194</v>
      </c>
      <c r="E212" s="239"/>
      <c r="F212" s="241" t="s">
        <v>322</v>
      </c>
      <c r="G212" s="239"/>
      <c r="H212" s="242">
        <v>97.155000000000001</v>
      </c>
      <c r="I212" s="243"/>
      <c r="J212" s="239"/>
      <c r="K212" s="239"/>
      <c r="L212" s="244"/>
      <c r="M212" s="245"/>
      <c r="N212" s="246"/>
      <c r="O212" s="246"/>
      <c r="P212" s="246"/>
      <c r="Q212" s="246"/>
      <c r="R212" s="246"/>
      <c r="S212" s="246"/>
      <c r="T212" s="24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8" t="s">
        <v>194</v>
      </c>
      <c r="AU212" s="248" t="s">
        <v>90</v>
      </c>
      <c r="AV212" s="13" t="s">
        <v>90</v>
      </c>
      <c r="AW212" s="13" t="s">
        <v>4</v>
      </c>
      <c r="AX212" s="13" t="s">
        <v>88</v>
      </c>
      <c r="AY212" s="248" t="s">
        <v>136</v>
      </c>
    </row>
    <row r="213" s="2" customFormat="1" ht="55.5" customHeight="1">
      <c r="A213" s="38"/>
      <c r="B213" s="39"/>
      <c r="C213" s="218" t="s">
        <v>323</v>
      </c>
      <c r="D213" s="218" t="s">
        <v>138</v>
      </c>
      <c r="E213" s="219" t="s">
        <v>324</v>
      </c>
      <c r="F213" s="220" t="s">
        <v>325</v>
      </c>
      <c r="G213" s="221" t="s">
        <v>260</v>
      </c>
      <c r="H213" s="222">
        <v>12</v>
      </c>
      <c r="I213" s="223"/>
      <c r="J213" s="224">
        <f>ROUND(I213*H213,2)</f>
        <v>0</v>
      </c>
      <c r="K213" s="220" t="s">
        <v>142</v>
      </c>
      <c r="L213" s="44"/>
      <c r="M213" s="225" t="s">
        <v>1</v>
      </c>
      <c r="N213" s="226" t="s">
        <v>45</v>
      </c>
      <c r="O213" s="91"/>
      <c r="P213" s="227">
        <f>O213*H213</f>
        <v>0</v>
      </c>
      <c r="Q213" s="227">
        <v>0.0070200000000000002</v>
      </c>
      <c r="R213" s="227">
        <f>Q213*H213</f>
        <v>0.084240000000000009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143</v>
      </c>
      <c r="AT213" s="229" t="s">
        <v>138</v>
      </c>
      <c r="AU213" s="229" t="s">
        <v>90</v>
      </c>
      <c r="AY213" s="17" t="s">
        <v>136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88</v>
      </c>
      <c r="BK213" s="230">
        <f>ROUND(I213*H213,2)</f>
        <v>0</v>
      </c>
      <c r="BL213" s="17" t="s">
        <v>143</v>
      </c>
      <c r="BM213" s="229" t="s">
        <v>326</v>
      </c>
    </row>
    <row r="214" s="2" customFormat="1">
      <c r="A214" s="38"/>
      <c r="B214" s="39"/>
      <c r="C214" s="40"/>
      <c r="D214" s="231" t="s">
        <v>145</v>
      </c>
      <c r="E214" s="40"/>
      <c r="F214" s="232" t="s">
        <v>327</v>
      </c>
      <c r="G214" s="40"/>
      <c r="H214" s="40"/>
      <c r="I214" s="233"/>
      <c r="J214" s="40"/>
      <c r="K214" s="40"/>
      <c r="L214" s="44"/>
      <c r="M214" s="234"/>
      <c r="N214" s="235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145</v>
      </c>
      <c r="AU214" s="17" t="s">
        <v>90</v>
      </c>
    </row>
    <row r="215" s="13" customFormat="1">
      <c r="A215" s="13"/>
      <c r="B215" s="238"/>
      <c r="C215" s="239"/>
      <c r="D215" s="236" t="s">
        <v>194</v>
      </c>
      <c r="E215" s="240" t="s">
        <v>1</v>
      </c>
      <c r="F215" s="241" t="s">
        <v>328</v>
      </c>
      <c r="G215" s="239"/>
      <c r="H215" s="242">
        <v>12</v>
      </c>
      <c r="I215" s="243"/>
      <c r="J215" s="239"/>
      <c r="K215" s="239"/>
      <c r="L215" s="244"/>
      <c r="M215" s="245"/>
      <c r="N215" s="246"/>
      <c r="O215" s="246"/>
      <c r="P215" s="246"/>
      <c r="Q215" s="246"/>
      <c r="R215" s="246"/>
      <c r="S215" s="246"/>
      <c r="T215" s="24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8" t="s">
        <v>194</v>
      </c>
      <c r="AU215" s="248" t="s">
        <v>90</v>
      </c>
      <c r="AV215" s="13" t="s">
        <v>90</v>
      </c>
      <c r="AW215" s="13" t="s">
        <v>36</v>
      </c>
      <c r="AX215" s="13" t="s">
        <v>88</v>
      </c>
      <c r="AY215" s="248" t="s">
        <v>136</v>
      </c>
    </row>
    <row r="216" s="2" customFormat="1" ht="16.5" customHeight="1">
      <c r="A216" s="38"/>
      <c r="B216" s="39"/>
      <c r="C216" s="249" t="s">
        <v>329</v>
      </c>
      <c r="D216" s="249" t="s">
        <v>207</v>
      </c>
      <c r="E216" s="250" t="s">
        <v>330</v>
      </c>
      <c r="F216" s="251" t="s">
        <v>331</v>
      </c>
      <c r="G216" s="252" t="s">
        <v>260</v>
      </c>
      <c r="H216" s="253">
        <v>12</v>
      </c>
      <c r="I216" s="254"/>
      <c r="J216" s="255">
        <f>ROUND(I216*H216,2)</f>
        <v>0</v>
      </c>
      <c r="K216" s="251" t="s">
        <v>142</v>
      </c>
      <c r="L216" s="256"/>
      <c r="M216" s="257" t="s">
        <v>1</v>
      </c>
      <c r="N216" s="258" t="s">
        <v>45</v>
      </c>
      <c r="O216" s="91"/>
      <c r="P216" s="227">
        <f>O216*H216</f>
        <v>0</v>
      </c>
      <c r="Q216" s="227">
        <v>0.066000000000000003</v>
      </c>
      <c r="R216" s="227">
        <f>Q216*H216</f>
        <v>0.79200000000000004</v>
      </c>
      <c r="S216" s="227">
        <v>0</v>
      </c>
      <c r="T216" s="22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178</v>
      </c>
      <c r="AT216" s="229" t="s">
        <v>207</v>
      </c>
      <c r="AU216" s="229" t="s">
        <v>90</v>
      </c>
      <c r="AY216" s="17" t="s">
        <v>136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88</v>
      </c>
      <c r="BK216" s="230">
        <f>ROUND(I216*H216,2)</f>
        <v>0</v>
      </c>
      <c r="BL216" s="17" t="s">
        <v>143</v>
      </c>
      <c r="BM216" s="229" t="s">
        <v>332</v>
      </c>
    </row>
    <row r="217" s="2" customFormat="1" ht="55.5" customHeight="1">
      <c r="A217" s="38"/>
      <c r="B217" s="39"/>
      <c r="C217" s="218" t="s">
        <v>333</v>
      </c>
      <c r="D217" s="218" t="s">
        <v>138</v>
      </c>
      <c r="E217" s="219" t="s">
        <v>334</v>
      </c>
      <c r="F217" s="220" t="s">
        <v>335</v>
      </c>
      <c r="G217" s="221" t="s">
        <v>260</v>
      </c>
      <c r="H217" s="222">
        <v>30</v>
      </c>
      <c r="I217" s="223"/>
      <c r="J217" s="224">
        <f>ROUND(I217*H217,2)</f>
        <v>0</v>
      </c>
      <c r="K217" s="220" t="s">
        <v>142</v>
      </c>
      <c r="L217" s="44"/>
      <c r="M217" s="225" t="s">
        <v>1</v>
      </c>
      <c r="N217" s="226" t="s">
        <v>45</v>
      </c>
      <c r="O217" s="91"/>
      <c r="P217" s="227">
        <f>O217*H217</f>
        <v>0</v>
      </c>
      <c r="Q217" s="227">
        <v>0.0070200000000000002</v>
      </c>
      <c r="R217" s="227">
        <f>Q217*H217</f>
        <v>0.21060000000000001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143</v>
      </c>
      <c r="AT217" s="229" t="s">
        <v>138</v>
      </c>
      <c r="AU217" s="229" t="s">
        <v>90</v>
      </c>
      <c r="AY217" s="17" t="s">
        <v>136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88</v>
      </c>
      <c r="BK217" s="230">
        <f>ROUND(I217*H217,2)</f>
        <v>0</v>
      </c>
      <c r="BL217" s="17" t="s">
        <v>143</v>
      </c>
      <c r="BM217" s="229" t="s">
        <v>336</v>
      </c>
    </row>
    <row r="218" s="2" customFormat="1">
      <c r="A218" s="38"/>
      <c r="B218" s="39"/>
      <c r="C218" s="40"/>
      <c r="D218" s="231" t="s">
        <v>145</v>
      </c>
      <c r="E218" s="40"/>
      <c r="F218" s="232" t="s">
        <v>337</v>
      </c>
      <c r="G218" s="40"/>
      <c r="H218" s="40"/>
      <c r="I218" s="233"/>
      <c r="J218" s="40"/>
      <c r="K218" s="40"/>
      <c r="L218" s="44"/>
      <c r="M218" s="234"/>
      <c r="N218" s="235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145</v>
      </c>
      <c r="AU218" s="17" t="s">
        <v>90</v>
      </c>
    </row>
    <row r="219" s="13" customFormat="1">
      <c r="A219" s="13"/>
      <c r="B219" s="238"/>
      <c r="C219" s="239"/>
      <c r="D219" s="236" t="s">
        <v>194</v>
      </c>
      <c r="E219" s="240" t="s">
        <v>1</v>
      </c>
      <c r="F219" s="241" t="s">
        <v>338</v>
      </c>
      <c r="G219" s="239"/>
      <c r="H219" s="242">
        <v>30</v>
      </c>
      <c r="I219" s="243"/>
      <c r="J219" s="239"/>
      <c r="K219" s="239"/>
      <c r="L219" s="244"/>
      <c r="M219" s="245"/>
      <c r="N219" s="246"/>
      <c r="O219" s="246"/>
      <c r="P219" s="246"/>
      <c r="Q219" s="246"/>
      <c r="R219" s="246"/>
      <c r="S219" s="246"/>
      <c r="T219" s="24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8" t="s">
        <v>194</v>
      </c>
      <c r="AU219" s="248" t="s">
        <v>90</v>
      </c>
      <c r="AV219" s="13" t="s">
        <v>90</v>
      </c>
      <c r="AW219" s="13" t="s">
        <v>36</v>
      </c>
      <c r="AX219" s="13" t="s">
        <v>88</v>
      </c>
      <c r="AY219" s="248" t="s">
        <v>136</v>
      </c>
    </row>
    <row r="220" s="2" customFormat="1" ht="16.5" customHeight="1">
      <c r="A220" s="38"/>
      <c r="B220" s="39"/>
      <c r="C220" s="249" t="s">
        <v>339</v>
      </c>
      <c r="D220" s="249" t="s">
        <v>207</v>
      </c>
      <c r="E220" s="250" t="s">
        <v>340</v>
      </c>
      <c r="F220" s="251" t="s">
        <v>341</v>
      </c>
      <c r="G220" s="252" t="s">
        <v>260</v>
      </c>
      <c r="H220" s="253">
        <v>30</v>
      </c>
      <c r="I220" s="254"/>
      <c r="J220" s="255">
        <f>ROUND(I220*H220,2)</f>
        <v>0</v>
      </c>
      <c r="K220" s="251" t="s">
        <v>142</v>
      </c>
      <c r="L220" s="256"/>
      <c r="M220" s="257" t="s">
        <v>1</v>
      </c>
      <c r="N220" s="258" t="s">
        <v>45</v>
      </c>
      <c r="O220" s="91"/>
      <c r="P220" s="227">
        <f>O220*H220</f>
        <v>0</v>
      </c>
      <c r="Q220" s="227">
        <v>0.096000000000000002</v>
      </c>
      <c r="R220" s="227">
        <f>Q220*H220</f>
        <v>2.8799999999999999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178</v>
      </c>
      <c r="AT220" s="229" t="s">
        <v>207</v>
      </c>
      <c r="AU220" s="229" t="s">
        <v>90</v>
      </c>
      <c r="AY220" s="17" t="s">
        <v>136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88</v>
      </c>
      <c r="BK220" s="230">
        <f>ROUND(I220*H220,2)</f>
        <v>0</v>
      </c>
      <c r="BL220" s="17" t="s">
        <v>143</v>
      </c>
      <c r="BM220" s="229" t="s">
        <v>342</v>
      </c>
    </row>
    <row r="221" s="12" customFormat="1" ht="22.8" customHeight="1">
      <c r="A221" s="12"/>
      <c r="B221" s="202"/>
      <c r="C221" s="203"/>
      <c r="D221" s="204" t="s">
        <v>79</v>
      </c>
      <c r="E221" s="216" t="s">
        <v>143</v>
      </c>
      <c r="F221" s="216" t="s">
        <v>343</v>
      </c>
      <c r="G221" s="203"/>
      <c r="H221" s="203"/>
      <c r="I221" s="206"/>
      <c r="J221" s="217">
        <f>BK221</f>
        <v>0</v>
      </c>
      <c r="K221" s="203"/>
      <c r="L221" s="208"/>
      <c r="M221" s="209"/>
      <c r="N221" s="210"/>
      <c r="O221" s="210"/>
      <c r="P221" s="211">
        <f>SUM(P222:P229)</f>
        <v>0</v>
      </c>
      <c r="Q221" s="210"/>
      <c r="R221" s="211">
        <f>SUM(R222:R229)</f>
        <v>31.950399999999998</v>
      </c>
      <c r="S221" s="210"/>
      <c r="T221" s="212">
        <f>SUM(T222:T229)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3" t="s">
        <v>88</v>
      </c>
      <c r="AT221" s="214" t="s">
        <v>79</v>
      </c>
      <c r="AU221" s="214" t="s">
        <v>88</v>
      </c>
      <c r="AY221" s="213" t="s">
        <v>136</v>
      </c>
      <c r="BK221" s="215">
        <f>SUM(BK222:BK229)</f>
        <v>0</v>
      </c>
    </row>
    <row r="222" s="2" customFormat="1" ht="37.8" customHeight="1">
      <c r="A222" s="38"/>
      <c r="B222" s="39"/>
      <c r="C222" s="218" t="s">
        <v>344</v>
      </c>
      <c r="D222" s="218" t="s">
        <v>138</v>
      </c>
      <c r="E222" s="219" t="s">
        <v>345</v>
      </c>
      <c r="F222" s="220" t="s">
        <v>346</v>
      </c>
      <c r="G222" s="221" t="s">
        <v>168</v>
      </c>
      <c r="H222" s="222">
        <v>76</v>
      </c>
      <c r="I222" s="223"/>
      <c r="J222" s="224">
        <f>ROUND(I222*H222,2)</f>
        <v>0</v>
      </c>
      <c r="K222" s="220" t="s">
        <v>142</v>
      </c>
      <c r="L222" s="44"/>
      <c r="M222" s="225" t="s">
        <v>1</v>
      </c>
      <c r="N222" s="226" t="s">
        <v>45</v>
      </c>
      <c r="O222" s="91"/>
      <c r="P222" s="227">
        <f>O222*H222</f>
        <v>0</v>
      </c>
      <c r="Q222" s="227">
        <v>0.4204</v>
      </c>
      <c r="R222" s="227">
        <f>Q222*H222</f>
        <v>31.950399999999998</v>
      </c>
      <c r="S222" s="227">
        <v>0</v>
      </c>
      <c r="T222" s="22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9" t="s">
        <v>143</v>
      </c>
      <c r="AT222" s="229" t="s">
        <v>138</v>
      </c>
      <c r="AU222" s="229" t="s">
        <v>90</v>
      </c>
      <c r="AY222" s="17" t="s">
        <v>136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7" t="s">
        <v>88</v>
      </c>
      <c r="BK222" s="230">
        <f>ROUND(I222*H222,2)</f>
        <v>0</v>
      </c>
      <c r="BL222" s="17" t="s">
        <v>143</v>
      </c>
      <c r="BM222" s="229" t="s">
        <v>347</v>
      </c>
    </row>
    <row r="223" s="2" customFormat="1">
      <c r="A223" s="38"/>
      <c r="B223" s="39"/>
      <c r="C223" s="40"/>
      <c r="D223" s="231" t="s">
        <v>145</v>
      </c>
      <c r="E223" s="40"/>
      <c r="F223" s="232" t="s">
        <v>348</v>
      </c>
      <c r="G223" s="40"/>
      <c r="H223" s="40"/>
      <c r="I223" s="233"/>
      <c r="J223" s="40"/>
      <c r="K223" s="40"/>
      <c r="L223" s="44"/>
      <c r="M223" s="234"/>
      <c r="N223" s="235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145</v>
      </c>
      <c r="AU223" s="17" t="s">
        <v>90</v>
      </c>
    </row>
    <row r="224" s="13" customFormat="1">
      <c r="A224" s="13"/>
      <c r="B224" s="238"/>
      <c r="C224" s="239"/>
      <c r="D224" s="236" t="s">
        <v>194</v>
      </c>
      <c r="E224" s="240" t="s">
        <v>1</v>
      </c>
      <c r="F224" s="241" t="s">
        <v>349</v>
      </c>
      <c r="G224" s="239"/>
      <c r="H224" s="242">
        <v>10</v>
      </c>
      <c r="I224" s="243"/>
      <c r="J224" s="239"/>
      <c r="K224" s="239"/>
      <c r="L224" s="244"/>
      <c r="M224" s="245"/>
      <c r="N224" s="246"/>
      <c r="O224" s="246"/>
      <c r="P224" s="246"/>
      <c r="Q224" s="246"/>
      <c r="R224" s="246"/>
      <c r="S224" s="246"/>
      <c r="T224" s="24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8" t="s">
        <v>194</v>
      </c>
      <c r="AU224" s="248" t="s">
        <v>90</v>
      </c>
      <c r="AV224" s="13" t="s">
        <v>90</v>
      </c>
      <c r="AW224" s="13" t="s">
        <v>36</v>
      </c>
      <c r="AX224" s="13" t="s">
        <v>80</v>
      </c>
      <c r="AY224" s="248" t="s">
        <v>136</v>
      </c>
    </row>
    <row r="225" s="13" customFormat="1">
      <c r="A225" s="13"/>
      <c r="B225" s="238"/>
      <c r="C225" s="239"/>
      <c r="D225" s="236" t="s">
        <v>194</v>
      </c>
      <c r="E225" s="240" t="s">
        <v>1</v>
      </c>
      <c r="F225" s="241" t="s">
        <v>350</v>
      </c>
      <c r="G225" s="239"/>
      <c r="H225" s="242">
        <v>12</v>
      </c>
      <c r="I225" s="243"/>
      <c r="J225" s="239"/>
      <c r="K225" s="239"/>
      <c r="L225" s="244"/>
      <c r="M225" s="245"/>
      <c r="N225" s="246"/>
      <c r="O225" s="246"/>
      <c r="P225" s="246"/>
      <c r="Q225" s="246"/>
      <c r="R225" s="246"/>
      <c r="S225" s="246"/>
      <c r="T225" s="24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8" t="s">
        <v>194</v>
      </c>
      <c r="AU225" s="248" t="s">
        <v>90</v>
      </c>
      <c r="AV225" s="13" t="s">
        <v>90</v>
      </c>
      <c r="AW225" s="13" t="s">
        <v>36</v>
      </c>
      <c r="AX225" s="13" t="s">
        <v>80</v>
      </c>
      <c r="AY225" s="248" t="s">
        <v>136</v>
      </c>
    </row>
    <row r="226" s="13" customFormat="1">
      <c r="A226" s="13"/>
      <c r="B226" s="238"/>
      <c r="C226" s="239"/>
      <c r="D226" s="236" t="s">
        <v>194</v>
      </c>
      <c r="E226" s="240" t="s">
        <v>1</v>
      </c>
      <c r="F226" s="241" t="s">
        <v>351</v>
      </c>
      <c r="G226" s="239"/>
      <c r="H226" s="242">
        <v>20</v>
      </c>
      <c r="I226" s="243"/>
      <c r="J226" s="239"/>
      <c r="K226" s="239"/>
      <c r="L226" s="244"/>
      <c r="M226" s="245"/>
      <c r="N226" s="246"/>
      <c r="O226" s="246"/>
      <c r="P226" s="246"/>
      <c r="Q226" s="246"/>
      <c r="R226" s="246"/>
      <c r="S226" s="246"/>
      <c r="T226" s="24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8" t="s">
        <v>194</v>
      </c>
      <c r="AU226" s="248" t="s">
        <v>90</v>
      </c>
      <c r="AV226" s="13" t="s">
        <v>90</v>
      </c>
      <c r="AW226" s="13" t="s">
        <v>36</v>
      </c>
      <c r="AX226" s="13" t="s">
        <v>80</v>
      </c>
      <c r="AY226" s="248" t="s">
        <v>136</v>
      </c>
    </row>
    <row r="227" s="13" customFormat="1">
      <c r="A227" s="13"/>
      <c r="B227" s="238"/>
      <c r="C227" s="239"/>
      <c r="D227" s="236" t="s">
        <v>194</v>
      </c>
      <c r="E227" s="240" t="s">
        <v>1</v>
      </c>
      <c r="F227" s="241" t="s">
        <v>352</v>
      </c>
      <c r="G227" s="239"/>
      <c r="H227" s="242">
        <v>18</v>
      </c>
      <c r="I227" s="243"/>
      <c r="J227" s="239"/>
      <c r="K227" s="239"/>
      <c r="L227" s="244"/>
      <c r="M227" s="245"/>
      <c r="N227" s="246"/>
      <c r="O227" s="246"/>
      <c r="P227" s="246"/>
      <c r="Q227" s="246"/>
      <c r="R227" s="246"/>
      <c r="S227" s="246"/>
      <c r="T227" s="24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8" t="s">
        <v>194</v>
      </c>
      <c r="AU227" s="248" t="s">
        <v>90</v>
      </c>
      <c r="AV227" s="13" t="s">
        <v>90</v>
      </c>
      <c r="AW227" s="13" t="s">
        <v>36</v>
      </c>
      <c r="AX227" s="13" t="s">
        <v>80</v>
      </c>
      <c r="AY227" s="248" t="s">
        <v>136</v>
      </c>
    </row>
    <row r="228" s="13" customFormat="1">
      <c r="A228" s="13"/>
      <c r="B228" s="238"/>
      <c r="C228" s="239"/>
      <c r="D228" s="236" t="s">
        <v>194</v>
      </c>
      <c r="E228" s="240" t="s">
        <v>1</v>
      </c>
      <c r="F228" s="241" t="s">
        <v>353</v>
      </c>
      <c r="G228" s="239"/>
      <c r="H228" s="242">
        <v>16</v>
      </c>
      <c r="I228" s="243"/>
      <c r="J228" s="239"/>
      <c r="K228" s="239"/>
      <c r="L228" s="244"/>
      <c r="M228" s="245"/>
      <c r="N228" s="246"/>
      <c r="O228" s="246"/>
      <c r="P228" s="246"/>
      <c r="Q228" s="246"/>
      <c r="R228" s="246"/>
      <c r="S228" s="246"/>
      <c r="T228" s="24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8" t="s">
        <v>194</v>
      </c>
      <c r="AU228" s="248" t="s">
        <v>90</v>
      </c>
      <c r="AV228" s="13" t="s">
        <v>90</v>
      </c>
      <c r="AW228" s="13" t="s">
        <v>36</v>
      </c>
      <c r="AX228" s="13" t="s">
        <v>80</v>
      </c>
      <c r="AY228" s="248" t="s">
        <v>136</v>
      </c>
    </row>
    <row r="229" s="14" customFormat="1">
      <c r="A229" s="14"/>
      <c r="B229" s="259"/>
      <c r="C229" s="260"/>
      <c r="D229" s="236" t="s">
        <v>194</v>
      </c>
      <c r="E229" s="261" t="s">
        <v>1</v>
      </c>
      <c r="F229" s="262" t="s">
        <v>239</v>
      </c>
      <c r="G229" s="260"/>
      <c r="H229" s="263">
        <v>76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9" t="s">
        <v>194</v>
      </c>
      <c r="AU229" s="269" t="s">
        <v>90</v>
      </c>
      <c r="AV229" s="14" t="s">
        <v>143</v>
      </c>
      <c r="AW229" s="14" t="s">
        <v>36</v>
      </c>
      <c r="AX229" s="14" t="s">
        <v>88</v>
      </c>
      <c r="AY229" s="269" t="s">
        <v>136</v>
      </c>
    </row>
    <row r="230" s="12" customFormat="1" ht="22.8" customHeight="1">
      <c r="A230" s="12"/>
      <c r="B230" s="202"/>
      <c r="C230" s="203"/>
      <c r="D230" s="204" t="s">
        <v>79</v>
      </c>
      <c r="E230" s="216" t="s">
        <v>160</v>
      </c>
      <c r="F230" s="216" t="s">
        <v>354</v>
      </c>
      <c r="G230" s="203"/>
      <c r="H230" s="203"/>
      <c r="I230" s="206"/>
      <c r="J230" s="217">
        <f>BK230</f>
        <v>0</v>
      </c>
      <c r="K230" s="203"/>
      <c r="L230" s="208"/>
      <c r="M230" s="209"/>
      <c r="N230" s="210"/>
      <c r="O230" s="210"/>
      <c r="P230" s="211">
        <f>P231+P270+P284+P298+P312+P322</f>
        <v>0</v>
      </c>
      <c r="Q230" s="210"/>
      <c r="R230" s="211">
        <f>R231+R270+R284+R298+R312+R322</f>
        <v>450.93063369999999</v>
      </c>
      <c r="S230" s="210"/>
      <c r="T230" s="212">
        <f>T231+T270+T284+T298+T312+T322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3" t="s">
        <v>88</v>
      </c>
      <c r="AT230" s="214" t="s">
        <v>79</v>
      </c>
      <c r="AU230" s="214" t="s">
        <v>88</v>
      </c>
      <c r="AY230" s="213" t="s">
        <v>136</v>
      </c>
      <c r="BK230" s="215">
        <f>BK231+BK270+BK284+BK298+BK312+BK322</f>
        <v>0</v>
      </c>
    </row>
    <row r="231" s="12" customFormat="1" ht="20.88" customHeight="1">
      <c r="A231" s="12"/>
      <c r="B231" s="202"/>
      <c r="C231" s="203"/>
      <c r="D231" s="204" t="s">
        <v>79</v>
      </c>
      <c r="E231" s="216" t="s">
        <v>355</v>
      </c>
      <c r="F231" s="216" t="s">
        <v>356</v>
      </c>
      <c r="G231" s="203"/>
      <c r="H231" s="203"/>
      <c r="I231" s="206"/>
      <c r="J231" s="217">
        <f>BK231</f>
        <v>0</v>
      </c>
      <c r="K231" s="203"/>
      <c r="L231" s="208"/>
      <c r="M231" s="209"/>
      <c r="N231" s="210"/>
      <c r="O231" s="210"/>
      <c r="P231" s="211">
        <f>SUM(P232:P269)</f>
        <v>0</v>
      </c>
      <c r="Q231" s="210"/>
      <c r="R231" s="211">
        <f>SUM(R232:R269)</f>
        <v>1.3485086999999998</v>
      </c>
      <c r="S231" s="210"/>
      <c r="T231" s="212">
        <f>SUM(T232:T269)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3" t="s">
        <v>88</v>
      </c>
      <c r="AT231" s="214" t="s">
        <v>79</v>
      </c>
      <c r="AU231" s="214" t="s">
        <v>90</v>
      </c>
      <c r="AY231" s="213" t="s">
        <v>136</v>
      </c>
      <c r="BK231" s="215">
        <f>SUM(BK232:BK269)</f>
        <v>0</v>
      </c>
    </row>
    <row r="232" s="2" customFormat="1" ht="37.8" customHeight="1">
      <c r="A232" s="38"/>
      <c r="B232" s="39"/>
      <c r="C232" s="218" t="s">
        <v>357</v>
      </c>
      <c r="D232" s="218" t="s">
        <v>138</v>
      </c>
      <c r="E232" s="219" t="s">
        <v>358</v>
      </c>
      <c r="F232" s="220" t="s">
        <v>359</v>
      </c>
      <c r="G232" s="221" t="s">
        <v>186</v>
      </c>
      <c r="H232" s="222">
        <v>1212.2249999999999</v>
      </c>
      <c r="I232" s="223"/>
      <c r="J232" s="224">
        <f>ROUND(I232*H232,2)</f>
        <v>0</v>
      </c>
      <c r="K232" s="220" t="s">
        <v>142</v>
      </c>
      <c r="L232" s="44"/>
      <c r="M232" s="225" t="s">
        <v>1</v>
      </c>
      <c r="N232" s="226" t="s">
        <v>45</v>
      </c>
      <c r="O232" s="91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143</v>
      </c>
      <c r="AT232" s="229" t="s">
        <v>138</v>
      </c>
      <c r="AU232" s="229" t="s">
        <v>151</v>
      </c>
      <c r="AY232" s="17" t="s">
        <v>136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7" t="s">
        <v>88</v>
      </c>
      <c r="BK232" s="230">
        <f>ROUND(I232*H232,2)</f>
        <v>0</v>
      </c>
      <c r="BL232" s="17" t="s">
        <v>143</v>
      </c>
      <c r="BM232" s="229" t="s">
        <v>360</v>
      </c>
    </row>
    <row r="233" s="2" customFormat="1">
      <c r="A233" s="38"/>
      <c r="B233" s="39"/>
      <c r="C233" s="40"/>
      <c r="D233" s="231" t="s">
        <v>145</v>
      </c>
      <c r="E233" s="40"/>
      <c r="F233" s="232" t="s">
        <v>361</v>
      </c>
      <c r="G233" s="40"/>
      <c r="H233" s="40"/>
      <c r="I233" s="233"/>
      <c r="J233" s="40"/>
      <c r="K233" s="40"/>
      <c r="L233" s="44"/>
      <c r="M233" s="234"/>
      <c r="N233" s="235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145</v>
      </c>
      <c r="AU233" s="17" t="s">
        <v>151</v>
      </c>
    </row>
    <row r="234" s="13" customFormat="1">
      <c r="A234" s="13"/>
      <c r="B234" s="238"/>
      <c r="C234" s="239"/>
      <c r="D234" s="236" t="s">
        <v>194</v>
      </c>
      <c r="E234" s="240" t="s">
        <v>1</v>
      </c>
      <c r="F234" s="241" t="s">
        <v>362</v>
      </c>
      <c r="G234" s="239"/>
      <c r="H234" s="242">
        <v>441</v>
      </c>
      <c r="I234" s="243"/>
      <c r="J234" s="239"/>
      <c r="K234" s="239"/>
      <c r="L234" s="244"/>
      <c r="M234" s="245"/>
      <c r="N234" s="246"/>
      <c r="O234" s="246"/>
      <c r="P234" s="246"/>
      <c r="Q234" s="246"/>
      <c r="R234" s="246"/>
      <c r="S234" s="246"/>
      <c r="T234" s="24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8" t="s">
        <v>194</v>
      </c>
      <c r="AU234" s="248" t="s">
        <v>151</v>
      </c>
      <c r="AV234" s="13" t="s">
        <v>90</v>
      </c>
      <c r="AW234" s="13" t="s">
        <v>36</v>
      </c>
      <c r="AX234" s="13" t="s">
        <v>80</v>
      </c>
      <c r="AY234" s="248" t="s">
        <v>136</v>
      </c>
    </row>
    <row r="235" s="13" customFormat="1">
      <c r="A235" s="13"/>
      <c r="B235" s="238"/>
      <c r="C235" s="239"/>
      <c r="D235" s="236" t="s">
        <v>194</v>
      </c>
      <c r="E235" s="240" t="s">
        <v>1</v>
      </c>
      <c r="F235" s="241" t="s">
        <v>363</v>
      </c>
      <c r="G235" s="239"/>
      <c r="H235" s="242">
        <v>540.75</v>
      </c>
      <c r="I235" s="243"/>
      <c r="J235" s="239"/>
      <c r="K235" s="239"/>
      <c r="L235" s="244"/>
      <c r="M235" s="245"/>
      <c r="N235" s="246"/>
      <c r="O235" s="246"/>
      <c r="P235" s="246"/>
      <c r="Q235" s="246"/>
      <c r="R235" s="246"/>
      <c r="S235" s="246"/>
      <c r="T235" s="24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8" t="s">
        <v>194</v>
      </c>
      <c r="AU235" s="248" t="s">
        <v>151</v>
      </c>
      <c r="AV235" s="13" t="s">
        <v>90</v>
      </c>
      <c r="AW235" s="13" t="s">
        <v>36</v>
      </c>
      <c r="AX235" s="13" t="s">
        <v>80</v>
      </c>
      <c r="AY235" s="248" t="s">
        <v>136</v>
      </c>
    </row>
    <row r="236" s="13" customFormat="1">
      <c r="A236" s="13"/>
      <c r="B236" s="238"/>
      <c r="C236" s="239"/>
      <c r="D236" s="236" t="s">
        <v>194</v>
      </c>
      <c r="E236" s="240" t="s">
        <v>1</v>
      </c>
      <c r="F236" s="241" t="s">
        <v>364</v>
      </c>
      <c r="G236" s="239"/>
      <c r="H236" s="242">
        <v>33.600000000000001</v>
      </c>
      <c r="I236" s="243"/>
      <c r="J236" s="239"/>
      <c r="K236" s="239"/>
      <c r="L236" s="244"/>
      <c r="M236" s="245"/>
      <c r="N236" s="246"/>
      <c r="O236" s="246"/>
      <c r="P236" s="246"/>
      <c r="Q236" s="246"/>
      <c r="R236" s="246"/>
      <c r="S236" s="246"/>
      <c r="T236" s="24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8" t="s">
        <v>194</v>
      </c>
      <c r="AU236" s="248" t="s">
        <v>151</v>
      </c>
      <c r="AV236" s="13" t="s">
        <v>90</v>
      </c>
      <c r="AW236" s="13" t="s">
        <v>36</v>
      </c>
      <c r="AX236" s="13" t="s">
        <v>80</v>
      </c>
      <c r="AY236" s="248" t="s">
        <v>136</v>
      </c>
    </row>
    <row r="237" s="13" customFormat="1">
      <c r="A237" s="13"/>
      <c r="B237" s="238"/>
      <c r="C237" s="239"/>
      <c r="D237" s="236" t="s">
        <v>194</v>
      </c>
      <c r="E237" s="240" t="s">
        <v>1</v>
      </c>
      <c r="F237" s="241" t="s">
        <v>365</v>
      </c>
      <c r="G237" s="239"/>
      <c r="H237" s="242">
        <v>196.875</v>
      </c>
      <c r="I237" s="243"/>
      <c r="J237" s="239"/>
      <c r="K237" s="239"/>
      <c r="L237" s="244"/>
      <c r="M237" s="245"/>
      <c r="N237" s="246"/>
      <c r="O237" s="246"/>
      <c r="P237" s="246"/>
      <c r="Q237" s="246"/>
      <c r="R237" s="246"/>
      <c r="S237" s="246"/>
      <c r="T237" s="24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8" t="s">
        <v>194</v>
      </c>
      <c r="AU237" s="248" t="s">
        <v>151</v>
      </c>
      <c r="AV237" s="13" t="s">
        <v>90</v>
      </c>
      <c r="AW237" s="13" t="s">
        <v>36</v>
      </c>
      <c r="AX237" s="13" t="s">
        <v>80</v>
      </c>
      <c r="AY237" s="248" t="s">
        <v>136</v>
      </c>
    </row>
    <row r="238" s="14" customFormat="1">
      <c r="A238" s="14"/>
      <c r="B238" s="259"/>
      <c r="C238" s="260"/>
      <c r="D238" s="236" t="s">
        <v>194</v>
      </c>
      <c r="E238" s="261" t="s">
        <v>1</v>
      </c>
      <c r="F238" s="262" t="s">
        <v>239</v>
      </c>
      <c r="G238" s="260"/>
      <c r="H238" s="263">
        <v>1212.2249999999999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9" t="s">
        <v>194</v>
      </c>
      <c r="AU238" s="269" t="s">
        <v>151</v>
      </c>
      <c r="AV238" s="14" t="s">
        <v>143</v>
      </c>
      <c r="AW238" s="14" t="s">
        <v>36</v>
      </c>
      <c r="AX238" s="14" t="s">
        <v>88</v>
      </c>
      <c r="AY238" s="269" t="s">
        <v>136</v>
      </c>
    </row>
    <row r="239" s="2" customFormat="1" ht="62.7" customHeight="1">
      <c r="A239" s="38"/>
      <c r="B239" s="39"/>
      <c r="C239" s="218" t="s">
        <v>366</v>
      </c>
      <c r="D239" s="218" t="s">
        <v>138</v>
      </c>
      <c r="E239" s="219" t="s">
        <v>367</v>
      </c>
      <c r="F239" s="220" t="s">
        <v>191</v>
      </c>
      <c r="G239" s="221" t="s">
        <v>186</v>
      </c>
      <c r="H239" s="222">
        <v>1212.2249999999999</v>
      </c>
      <c r="I239" s="223"/>
      <c r="J239" s="224">
        <f>ROUND(I239*H239,2)</f>
        <v>0</v>
      </c>
      <c r="K239" s="220" t="s">
        <v>142</v>
      </c>
      <c r="L239" s="44"/>
      <c r="M239" s="225" t="s">
        <v>1</v>
      </c>
      <c r="N239" s="226" t="s">
        <v>45</v>
      </c>
      <c r="O239" s="91"/>
      <c r="P239" s="227">
        <f>O239*H239</f>
        <v>0</v>
      </c>
      <c r="Q239" s="227">
        <v>0</v>
      </c>
      <c r="R239" s="227">
        <f>Q239*H239</f>
        <v>0</v>
      </c>
      <c r="S239" s="227">
        <v>0</v>
      </c>
      <c r="T239" s="22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9" t="s">
        <v>143</v>
      </c>
      <c r="AT239" s="229" t="s">
        <v>138</v>
      </c>
      <c r="AU239" s="229" t="s">
        <v>151</v>
      </c>
      <c r="AY239" s="17" t="s">
        <v>136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7" t="s">
        <v>88</v>
      </c>
      <c r="BK239" s="230">
        <f>ROUND(I239*H239,2)</f>
        <v>0</v>
      </c>
      <c r="BL239" s="17" t="s">
        <v>143</v>
      </c>
      <c r="BM239" s="229" t="s">
        <v>368</v>
      </c>
    </row>
    <row r="240" s="2" customFormat="1">
      <c r="A240" s="38"/>
      <c r="B240" s="39"/>
      <c r="C240" s="40"/>
      <c r="D240" s="231" t="s">
        <v>145</v>
      </c>
      <c r="E240" s="40"/>
      <c r="F240" s="232" t="s">
        <v>369</v>
      </c>
      <c r="G240" s="40"/>
      <c r="H240" s="40"/>
      <c r="I240" s="233"/>
      <c r="J240" s="40"/>
      <c r="K240" s="40"/>
      <c r="L240" s="44"/>
      <c r="M240" s="234"/>
      <c r="N240" s="235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145</v>
      </c>
      <c r="AU240" s="17" t="s">
        <v>151</v>
      </c>
    </row>
    <row r="241" s="2" customFormat="1" ht="66.75" customHeight="1">
      <c r="A241" s="38"/>
      <c r="B241" s="39"/>
      <c r="C241" s="218" t="s">
        <v>370</v>
      </c>
      <c r="D241" s="218" t="s">
        <v>138</v>
      </c>
      <c r="E241" s="219" t="s">
        <v>371</v>
      </c>
      <c r="F241" s="220" t="s">
        <v>198</v>
      </c>
      <c r="G241" s="221" t="s">
        <v>186</v>
      </c>
      <c r="H241" s="222">
        <v>12122.25</v>
      </c>
      <c r="I241" s="223"/>
      <c r="J241" s="224">
        <f>ROUND(I241*H241,2)</f>
        <v>0</v>
      </c>
      <c r="K241" s="220" t="s">
        <v>142</v>
      </c>
      <c r="L241" s="44"/>
      <c r="M241" s="225" t="s">
        <v>1</v>
      </c>
      <c r="N241" s="226" t="s">
        <v>45</v>
      </c>
      <c r="O241" s="91"/>
      <c r="P241" s="227">
        <f>O241*H241</f>
        <v>0</v>
      </c>
      <c r="Q241" s="227">
        <v>0</v>
      </c>
      <c r="R241" s="227">
        <f>Q241*H241</f>
        <v>0</v>
      </c>
      <c r="S241" s="227">
        <v>0</v>
      </c>
      <c r="T241" s="22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9" t="s">
        <v>143</v>
      </c>
      <c r="AT241" s="229" t="s">
        <v>138</v>
      </c>
      <c r="AU241" s="229" t="s">
        <v>151</v>
      </c>
      <c r="AY241" s="17" t="s">
        <v>136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7" t="s">
        <v>88</v>
      </c>
      <c r="BK241" s="230">
        <f>ROUND(I241*H241,2)</f>
        <v>0</v>
      </c>
      <c r="BL241" s="17" t="s">
        <v>143</v>
      </c>
      <c r="BM241" s="229" t="s">
        <v>372</v>
      </c>
    </row>
    <row r="242" s="2" customFormat="1">
      <c r="A242" s="38"/>
      <c r="B242" s="39"/>
      <c r="C242" s="40"/>
      <c r="D242" s="231" t="s">
        <v>145</v>
      </c>
      <c r="E242" s="40"/>
      <c r="F242" s="232" t="s">
        <v>373</v>
      </c>
      <c r="G242" s="40"/>
      <c r="H242" s="40"/>
      <c r="I242" s="233"/>
      <c r="J242" s="40"/>
      <c r="K242" s="40"/>
      <c r="L242" s="44"/>
      <c r="M242" s="234"/>
      <c r="N242" s="235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145</v>
      </c>
      <c r="AU242" s="17" t="s">
        <v>151</v>
      </c>
    </row>
    <row r="243" s="13" customFormat="1">
      <c r="A243" s="13"/>
      <c r="B243" s="238"/>
      <c r="C243" s="239"/>
      <c r="D243" s="236" t="s">
        <v>194</v>
      </c>
      <c r="E243" s="239"/>
      <c r="F243" s="241" t="s">
        <v>374</v>
      </c>
      <c r="G243" s="239"/>
      <c r="H243" s="242">
        <v>12122.25</v>
      </c>
      <c r="I243" s="243"/>
      <c r="J243" s="239"/>
      <c r="K243" s="239"/>
      <c r="L243" s="244"/>
      <c r="M243" s="245"/>
      <c r="N243" s="246"/>
      <c r="O243" s="246"/>
      <c r="P243" s="246"/>
      <c r="Q243" s="246"/>
      <c r="R243" s="246"/>
      <c r="S243" s="246"/>
      <c r="T243" s="24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8" t="s">
        <v>194</v>
      </c>
      <c r="AU243" s="248" t="s">
        <v>151</v>
      </c>
      <c r="AV243" s="13" t="s">
        <v>90</v>
      </c>
      <c r="AW243" s="13" t="s">
        <v>4</v>
      </c>
      <c r="AX243" s="13" t="s">
        <v>88</v>
      </c>
      <c r="AY243" s="248" t="s">
        <v>136</v>
      </c>
    </row>
    <row r="244" s="2" customFormat="1" ht="44.25" customHeight="1">
      <c r="A244" s="38"/>
      <c r="B244" s="39"/>
      <c r="C244" s="218" t="s">
        <v>375</v>
      </c>
      <c r="D244" s="218" t="s">
        <v>138</v>
      </c>
      <c r="E244" s="219" t="s">
        <v>214</v>
      </c>
      <c r="F244" s="220" t="s">
        <v>215</v>
      </c>
      <c r="G244" s="221" t="s">
        <v>210</v>
      </c>
      <c r="H244" s="222">
        <v>2424.4499999999998</v>
      </c>
      <c r="I244" s="223"/>
      <c r="J244" s="224">
        <f>ROUND(I244*H244,2)</f>
        <v>0</v>
      </c>
      <c r="K244" s="220" t="s">
        <v>1</v>
      </c>
      <c r="L244" s="44"/>
      <c r="M244" s="225" t="s">
        <v>1</v>
      </c>
      <c r="N244" s="226" t="s">
        <v>45</v>
      </c>
      <c r="O244" s="91"/>
      <c r="P244" s="227">
        <f>O244*H244</f>
        <v>0</v>
      </c>
      <c r="Q244" s="227">
        <v>0</v>
      </c>
      <c r="R244" s="227">
        <f>Q244*H244</f>
        <v>0</v>
      </c>
      <c r="S244" s="227">
        <v>0</v>
      </c>
      <c r="T244" s="22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9" t="s">
        <v>143</v>
      </c>
      <c r="AT244" s="229" t="s">
        <v>138</v>
      </c>
      <c r="AU244" s="229" t="s">
        <v>151</v>
      </c>
      <c r="AY244" s="17" t="s">
        <v>136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7" t="s">
        <v>88</v>
      </c>
      <c r="BK244" s="230">
        <f>ROUND(I244*H244,2)</f>
        <v>0</v>
      </c>
      <c r="BL244" s="17" t="s">
        <v>143</v>
      </c>
      <c r="BM244" s="229" t="s">
        <v>376</v>
      </c>
    </row>
    <row r="245" s="13" customFormat="1">
      <c r="A245" s="13"/>
      <c r="B245" s="238"/>
      <c r="C245" s="239"/>
      <c r="D245" s="236" t="s">
        <v>194</v>
      </c>
      <c r="E245" s="239"/>
      <c r="F245" s="241" t="s">
        <v>377</v>
      </c>
      <c r="G245" s="239"/>
      <c r="H245" s="242">
        <v>2424.4499999999998</v>
      </c>
      <c r="I245" s="243"/>
      <c r="J245" s="239"/>
      <c r="K245" s="239"/>
      <c r="L245" s="244"/>
      <c r="M245" s="245"/>
      <c r="N245" s="246"/>
      <c r="O245" s="246"/>
      <c r="P245" s="246"/>
      <c r="Q245" s="246"/>
      <c r="R245" s="246"/>
      <c r="S245" s="246"/>
      <c r="T245" s="24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8" t="s">
        <v>194</v>
      </c>
      <c r="AU245" s="248" t="s">
        <v>151</v>
      </c>
      <c r="AV245" s="13" t="s">
        <v>90</v>
      </c>
      <c r="AW245" s="13" t="s">
        <v>4</v>
      </c>
      <c r="AX245" s="13" t="s">
        <v>88</v>
      </c>
      <c r="AY245" s="248" t="s">
        <v>136</v>
      </c>
    </row>
    <row r="246" s="2" customFormat="1" ht="33" customHeight="1">
      <c r="A246" s="38"/>
      <c r="B246" s="39"/>
      <c r="C246" s="218" t="s">
        <v>378</v>
      </c>
      <c r="D246" s="218" t="s">
        <v>138</v>
      </c>
      <c r="E246" s="219" t="s">
        <v>379</v>
      </c>
      <c r="F246" s="220" t="s">
        <v>380</v>
      </c>
      <c r="G246" s="221" t="s">
        <v>141</v>
      </c>
      <c r="H246" s="222">
        <v>2818.1999999999998</v>
      </c>
      <c r="I246" s="223"/>
      <c r="J246" s="224">
        <f>ROUND(I246*H246,2)</f>
        <v>0</v>
      </c>
      <c r="K246" s="220" t="s">
        <v>142</v>
      </c>
      <c r="L246" s="44"/>
      <c r="M246" s="225" t="s">
        <v>1</v>
      </c>
      <c r="N246" s="226" t="s">
        <v>45</v>
      </c>
      <c r="O246" s="91"/>
      <c r="P246" s="227">
        <f>O246*H246</f>
        <v>0</v>
      </c>
      <c r="Q246" s="227">
        <v>0</v>
      </c>
      <c r="R246" s="227">
        <f>Q246*H246</f>
        <v>0</v>
      </c>
      <c r="S246" s="227">
        <v>0</v>
      </c>
      <c r="T246" s="22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9" t="s">
        <v>143</v>
      </c>
      <c r="AT246" s="229" t="s">
        <v>138</v>
      </c>
      <c r="AU246" s="229" t="s">
        <v>151</v>
      </c>
      <c r="AY246" s="17" t="s">
        <v>136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7" t="s">
        <v>88</v>
      </c>
      <c r="BK246" s="230">
        <f>ROUND(I246*H246,2)</f>
        <v>0</v>
      </c>
      <c r="BL246" s="17" t="s">
        <v>143</v>
      </c>
      <c r="BM246" s="229" t="s">
        <v>381</v>
      </c>
    </row>
    <row r="247" s="2" customFormat="1">
      <c r="A247" s="38"/>
      <c r="B247" s="39"/>
      <c r="C247" s="40"/>
      <c r="D247" s="231" t="s">
        <v>145</v>
      </c>
      <c r="E247" s="40"/>
      <c r="F247" s="232" t="s">
        <v>382</v>
      </c>
      <c r="G247" s="40"/>
      <c r="H247" s="40"/>
      <c r="I247" s="233"/>
      <c r="J247" s="40"/>
      <c r="K247" s="40"/>
      <c r="L247" s="44"/>
      <c r="M247" s="234"/>
      <c r="N247" s="235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145</v>
      </c>
      <c r="AU247" s="17" t="s">
        <v>151</v>
      </c>
    </row>
    <row r="248" s="2" customFormat="1">
      <c r="A248" s="38"/>
      <c r="B248" s="39"/>
      <c r="C248" s="40"/>
      <c r="D248" s="236" t="s">
        <v>383</v>
      </c>
      <c r="E248" s="40"/>
      <c r="F248" s="237" t="s">
        <v>384</v>
      </c>
      <c r="G248" s="40"/>
      <c r="H248" s="40"/>
      <c r="I248" s="233"/>
      <c r="J248" s="40"/>
      <c r="K248" s="40"/>
      <c r="L248" s="44"/>
      <c r="M248" s="234"/>
      <c r="N248" s="235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383</v>
      </c>
      <c r="AU248" s="17" t="s">
        <v>151</v>
      </c>
    </row>
    <row r="249" s="15" customFormat="1">
      <c r="A249" s="15"/>
      <c r="B249" s="270"/>
      <c r="C249" s="271"/>
      <c r="D249" s="236" t="s">
        <v>194</v>
      </c>
      <c r="E249" s="272" t="s">
        <v>1</v>
      </c>
      <c r="F249" s="273" t="s">
        <v>385</v>
      </c>
      <c r="G249" s="271"/>
      <c r="H249" s="272" t="s">
        <v>1</v>
      </c>
      <c r="I249" s="274"/>
      <c r="J249" s="271"/>
      <c r="K249" s="271"/>
      <c r="L249" s="275"/>
      <c r="M249" s="276"/>
      <c r="N249" s="277"/>
      <c r="O249" s="277"/>
      <c r="P249" s="277"/>
      <c r="Q249" s="277"/>
      <c r="R249" s="277"/>
      <c r="S249" s="277"/>
      <c r="T249" s="278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9" t="s">
        <v>194</v>
      </c>
      <c r="AU249" s="279" t="s">
        <v>151</v>
      </c>
      <c r="AV249" s="15" t="s">
        <v>88</v>
      </c>
      <c r="AW249" s="15" t="s">
        <v>36</v>
      </c>
      <c r="AX249" s="15" t="s">
        <v>80</v>
      </c>
      <c r="AY249" s="279" t="s">
        <v>136</v>
      </c>
    </row>
    <row r="250" s="13" customFormat="1">
      <c r="A250" s="13"/>
      <c r="B250" s="238"/>
      <c r="C250" s="239"/>
      <c r="D250" s="236" t="s">
        <v>194</v>
      </c>
      <c r="E250" s="240" t="s">
        <v>1</v>
      </c>
      <c r="F250" s="241" t="s">
        <v>234</v>
      </c>
      <c r="G250" s="239"/>
      <c r="H250" s="242">
        <v>882</v>
      </c>
      <c r="I250" s="243"/>
      <c r="J250" s="239"/>
      <c r="K250" s="239"/>
      <c r="L250" s="244"/>
      <c r="M250" s="245"/>
      <c r="N250" s="246"/>
      <c r="O250" s="246"/>
      <c r="P250" s="246"/>
      <c r="Q250" s="246"/>
      <c r="R250" s="246"/>
      <c r="S250" s="246"/>
      <c r="T250" s="24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8" t="s">
        <v>194</v>
      </c>
      <c r="AU250" s="248" t="s">
        <v>151</v>
      </c>
      <c r="AV250" s="13" t="s">
        <v>90</v>
      </c>
      <c r="AW250" s="13" t="s">
        <v>36</v>
      </c>
      <c r="AX250" s="13" t="s">
        <v>80</v>
      </c>
      <c r="AY250" s="248" t="s">
        <v>136</v>
      </c>
    </row>
    <row r="251" s="13" customFormat="1">
      <c r="A251" s="13"/>
      <c r="B251" s="238"/>
      <c r="C251" s="239"/>
      <c r="D251" s="236" t="s">
        <v>194</v>
      </c>
      <c r="E251" s="240" t="s">
        <v>1</v>
      </c>
      <c r="F251" s="241" t="s">
        <v>235</v>
      </c>
      <c r="G251" s="239"/>
      <c r="H251" s="242">
        <v>1081.5</v>
      </c>
      <c r="I251" s="243"/>
      <c r="J251" s="239"/>
      <c r="K251" s="239"/>
      <c r="L251" s="244"/>
      <c r="M251" s="245"/>
      <c r="N251" s="246"/>
      <c r="O251" s="246"/>
      <c r="P251" s="246"/>
      <c r="Q251" s="246"/>
      <c r="R251" s="246"/>
      <c r="S251" s="246"/>
      <c r="T251" s="24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8" t="s">
        <v>194</v>
      </c>
      <c r="AU251" s="248" t="s">
        <v>151</v>
      </c>
      <c r="AV251" s="13" t="s">
        <v>90</v>
      </c>
      <c r="AW251" s="13" t="s">
        <v>36</v>
      </c>
      <c r="AX251" s="13" t="s">
        <v>80</v>
      </c>
      <c r="AY251" s="248" t="s">
        <v>136</v>
      </c>
    </row>
    <row r="252" s="13" customFormat="1">
      <c r="A252" s="13"/>
      <c r="B252" s="238"/>
      <c r="C252" s="239"/>
      <c r="D252" s="236" t="s">
        <v>194</v>
      </c>
      <c r="E252" s="240" t="s">
        <v>1</v>
      </c>
      <c r="F252" s="241" t="s">
        <v>236</v>
      </c>
      <c r="G252" s="239"/>
      <c r="H252" s="242">
        <v>67.200000000000003</v>
      </c>
      <c r="I252" s="243"/>
      <c r="J252" s="239"/>
      <c r="K252" s="239"/>
      <c r="L252" s="244"/>
      <c r="M252" s="245"/>
      <c r="N252" s="246"/>
      <c r="O252" s="246"/>
      <c r="P252" s="246"/>
      <c r="Q252" s="246"/>
      <c r="R252" s="246"/>
      <c r="S252" s="246"/>
      <c r="T252" s="24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8" t="s">
        <v>194</v>
      </c>
      <c r="AU252" s="248" t="s">
        <v>151</v>
      </c>
      <c r="AV252" s="13" t="s">
        <v>90</v>
      </c>
      <c r="AW252" s="13" t="s">
        <v>36</v>
      </c>
      <c r="AX252" s="13" t="s">
        <v>80</v>
      </c>
      <c r="AY252" s="248" t="s">
        <v>136</v>
      </c>
    </row>
    <row r="253" s="13" customFormat="1">
      <c r="A253" s="13"/>
      <c r="B253" s="238"/>
      <c r="C253" s="239"/>
      <c r="D253" s="236" t="s">
        <v>194</v>
      </c>
      <c r="E253" s="240" t="s">
        <v>1</v>
      </c>
      <c r="F253" s="241" t="s">
        <v>237</v>
      </c>
      <c r="G253" s="239"/>
      <c r="H253" s="242">
        <v>787.5</v>
      </c>
      <c r="I253" s="243"/>
      <c r="J253" s="239"/>
      <c r="K253" s="239"/>
      <c r="L253" s="244"/>
      <c r="M253" s="245"/>
      <c r="N253" s="246"/>
      <c r="O253" s="246"/>
      <c r="P253" s="246"/>
      <c r="Q253" s="246"/>
      <c r="R253" s="246"/>
      <c r="S253" s="246"/>
      <c r="T253" s="24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8" t="s">
        <v>194</v>
      </c>
      <c r="AU253" s="248" t="s">
        <v>151</v>
      </c>
      <c r="AV253" s="13" t="s">
        <v>90</v>
      </c>
      <c r="AW253" s="13" t="s">
        <v>36</v>
      </c>
      <c r="AX253" s="13" t="s">
        <v>80</v>
      </c>
      <c r="AY253" s="248" t="s">
        <v>136</v>
      </c>
    </row>
    <row r="254" s="14" customFormat="1">
      <c r="A254" s="14"/>
      <c r="B254" s="259"/>
      <c r="C254" s="260"/>
      <c r="D254" s="236" t="s">
        <v>194</v>
      </c>
      <c r="E254" s="261" t="s">
        <v>1</v>
      </c>
      <c r="F254" s="262" t="s">
        <v>239</v>
      </c>
      <c r="G254" s="260"/>
      <c r="H254" s="263">
        <v>2818.1999999999998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9" t="s">
        <v>194</v>
      </c>
      <c r="AU254" s="269" t="s">
        <v>151</v>
      </c>
      <c r="AV254" s="14" t="s">
        <v>143</v>
      </c>
      <c r="AW254" s="14" t="s">
        <v>36</v>
      </c>
      <c r="AX254" s="14" t="s">
        <v>88</v>
      </c>
      <c r="AY254" s="269" t="s">
        <v>136</v>
      </c>
    </row>
    <row r="255" s="2" customFormat="1" ht="33" customHeight="1">
      <c r="A255" s="38"/>
      <c r="B255" s="39"/>
      <c r="C255" s="218" t="s">
        <v>386</v>
      </c>
      <c r="D255" s="218" t="s">
        <v>138</v>
      </c>
      <c r="E255" s="219" t="s">
        <v>379</v>
      </c>
      <c r="F255" s="220" t="s">
        <v>380</v>
      </c>
      <c r="G255" s="221" t="s">
        <v>141</v>
      </c>
      <c r="H255" s="222">
        <v>2030.7000000000001</v>
      </c>
      <c r="I255" s="223"/>
      <c r="J255" s="224">
        <f>ROUND(I255*H255,2)</f>
        <v>0</v>
      </c>
      <c r="K255" s="220" t="s">
        <v>142</v>
      </c>
      <c r="L255" s="44"/>
      <c r="M255" s="225" t="s">
        <v>1</v>
      </c>
      <c r="N255" s="226" t="s">
        <v>45</v>
      </c>
      <c r="O255" s="91"/>
      <c r="P255" s="227">
        <f>O255*H255</f>
        <v>0</v>
      </c>
      <c r="Q255" s="227">
        <v>0</v>
      </c>
      <c r="R255" s="227">
        <f>Q255*H255</f>
        <v>0</v>
      </c>
      <c r="S255" s="227">
        <v>0</v>
      </c>
      <c r="T255" s="22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9" t="s">
        <v>143</v>
      </c>
      <c r="AT255" s="229" t="s">
        <v>138</v>
      </c>
      <c r="AU255" s="229" t="s">
        <v>151</v>
      </c>
      <c r="AY255" s="17" t="s">
        <v>136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17" t="s">
        <v>88</v>
      </c>
      <c r="BK255" s="230">
        <f>ROUND(I255*H255,2)</f>
        <v>0</v>
      </c>
      <c r="BL255" s="17" t="s">
        <v>143</v>
      </c>
      <c r="BM255" s="229" t="s">
        <v>387</v>
      </c>
    </row>
    <row r="256" s="2" customFormat="1">
      <c r="A256" s="38"/>
      <c r="B256" s="39"/>
      <c r="C256" s="40"/>
      <c r="D256" s="231" t="s">
        <v>145</v>
      </c>
      <c r="E256" s="40"/>
      <c r="F256" s="232" t="s">
        <v>382</v>
      </c>
      <c r="G256" s="40"/>
      <c r="H256" s="40"/>
      <c r="I256" s="233"/>
      <c r="J256" s="40"/>
      <c r="K256" s="40"/>
      <c r="L256" s="44"/>
      <c r="M256" s="234"/>
      <c r="N256" s="235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145</v>
      </c>
      <c r="AU256" s="17" t="s">
        <v>151</v>
      </c>
    </row>
    <row r="257" s="2" customFormat="1">
      <c r="A257" s="38"/>
      <c r="B257" s="39"/>
      <c r="C257" s="40"/>
      <c r="D257" s="236" t="s">
        <v>383</v>
      </c>
      <c r="E257" s="40"/>
      <c r="F257" s="237" t="s">
        <v>388</v>
      </c>
      <c r="G257" s="40"/>
      <c r="H257" s="40"/>
      <c r="I257" s="233"/>
      <c r="J257" s="40"/>
      <c r="K257" s="40"/>
      <c r="L257" s="44"/>
      <c r="M257" s="234"/>
      <c r="N257" s="235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383</v>
      </c>
      <c r="AU257" s="17" t="s">
        <v>151</v>
      </c>
    </row>
    <row r="258" s="15" customFormat="1">
      <c r="A258" s="15"/>
      <c r="B258" s="270"/>
      <c r="C258" s="271"/>
      <c r="D258" s="236" t="s">
        <v>194</v>
      </c>
      <c r="E258" s="272" t="s">
        <v>1</v>
      </c>
      <c r="F258" s="273" t="s">
        <v>389</v>
      </c>
      <c r="G258" s="271"/>
      <c r="H258" s="272" t="s">
        <v>1</v>
      </c>
      <c r="I258" s="274"/>
      <c r="J258" s="271"/>
      <c r="K258" s="271"/>
      <c r="L258" s="275"/>
      <c r="M258" s="276"/>
      <c r="N258" s="277"/>
      <c r="O258" s="277"/>
      <c r="P258" s="277"/>
      <c r="Q258" s="277"/>
      <c r="R258" s="277"/>
      <c r="S258" s="277"/>
      <c r="T258" s="278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9" t="s">
        <v>194</v>
      </c>
      <c r="AU258" s="279" t="s">
        <v>151</v>
      </c>
      <c r="AV258" s="15" t="s">
        <v>88</v>
      </c>
      <c r="AW258" s="15" t="s">
        <v>36</v>
      </c>
      <c r="AX258" s="15" t="s">
        <v>80</v>
      </c>
      <c r="AY258" s="279" t="s">
        <v>136</v>
      </c>
    </row>
    <row r="259" s="13" customFormat="1">
      <c r="A259" s="13"/>
      <c r="B259" s="238"/>
      <c r="C259" s="239"/>
      <c r="D259" s="236" t="s">
        <v>194</v>
      </c>
      <c r="E259" s="240" t="s">
        <v>1</v>
      </c>
      <c r="F259" s="241" t="s">
        <v>234</v>
      </c>
      <c r="G259" s="239"/>
      <c r="H259" s="242">
        <v>882</v>
      </c>
      <c r="I259" s="243"/>
      <c r="J259" s="239"/>
      <c r="K259" s="239"/>
      <c r="L259" s="244"/>
      <c r="M259" s="245"/>
      <c r="N259" s="246"/>
      <c r="O259" s="246"/>
      <c r="P259" s="246"/>
      <c r="Q259" s="246"/>
      <c r="R259" s="246"/>
      <c r="S259" s="246"/>
      <c r="T259" s="24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8" t="s">
        <v>194</v>
      </c>
      <c r="AU259" s="248" t="s">
        <v>151</v>
      </c>
      <c r="AV259" s="13" t="s">
        <v>90</v>
      </c>
      <c r="AW259" s="13" t="s">
        <v>36</v>
      </c>
      <c r="AX259" s="13" t="s">
        <v>80</v>
      </c>
      <c r="AY259" s="248" t="s">
        <v>136</v>
      </c>
    </row>
    <row r="260" s="13" customFormat="1">
      <c r="A260" s="13"/>
      <c r="B260" s="238"/>
      <c r="C260" s="239"/>
      <c r="D260" s="236" t="s">
        <v>194</v>
      </c>
      <c r="E260" s="240" t="s">
        <v>1</v>
      </c>
      <c r="F260" s="241" t="s">
        <v>235</v>
      </c>
      <c r="G260" s="239"/>
      <c r="H260" s="242">
        <v>1081.5</v>
      </c>
      <c r="I260" s="243"/>
      <c r="J260" s="239"/>
      <c r="K260" s="239"/>
      <c r="L260" s="244"/>
      <c r="M260" s="245"/>
      <c r="N260" s="246"/>
      <c r="O260" s="246"/>
      <c r="P260" s="246"/>
      <c r="Q260" s="246"/>
      <c r="R260" s="246"/>
      <c r="S260" s="246"/>
      <c r="T260" s="24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8" t="s">
        <v>194</v>
      </c>
      <c r="AU260" s="248" t="s">
        <v>151</v>
      </c>
      <c r="AV260" s="13" t="s">
        <v>90</v>
      </c>
      <c r="AW260" s="13" t="s">
        <v>36</v>
      </c>
      <c r="AX260" s="13" t="s">
        <v>80</v>
      </c>
      <c r="AY260" s="248" t="s">
        <v>136</v>
      </c>
    </row>
    <row r="261" s="13" customFormat="1">
      <c r="A261" s="13"/>
      <c r="B261" s="238"/>
      <c r="C261" s="239"/>
      <c r="D261" s="236" t="s">
        <v>194</v>
      </c>
      <c r="E261" s="240" t="s">
        <v>1</v>
      </c>
      <c r="F261" s="241" t="s">
        <v>236</v>
      </c>
      <c r="G261" s="239"/>
      <c r="H261" s="242">
        <v>67.200000000000003</v>
      </c>
      <c r="I261" s="243"/>
      <c r="J261" s="239"/>
      <c r="K261" s="239"/>
      <c r="L261" s="244"/>
      <c r="M261" s="245"/>
      <c r="N261" s="246"/>
      <c r="O261" s="246"/>
      <c r="P261" s="246"/>
      <c r="Q261" s="246"/>
      <c r="R261" s="246"/>
      <c r="S261" s="246"/>
      <c r="T261" s="24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8" t="s">
        <v>194</v>
      </c>
      <c r="AU261" s="248" t="s">
        <v>151</v>
      </c>
      <c r="AV261" s="13" t="s">
        <v>90</v>
      </c>
      <c r="AW261" s="13" t="s">
        <v>36</v>
      </c>
      <c r="AX261" s="13" t="s">
        <v>80</v>
      </c>
      <c r="AY261" s="248" t="s">
        <v>136</v>
      </c>
    </row>
    <row r="262" s="14" customFormat="1">
      <c r="A262" s="14"/>
      <c r="B262" s="259"/>
      <c r="C262" s="260"/>
      <c r="D262" s="236" t="s">
        <v>194</v>
      </c>
      <c r="E262" s="261" t="s">
        <v>1</v>
      </c>
      <c r="F262" s="262" t="s">
        <v>239</v>
      </c>
      <c r="G262" s="260"/>
      <c r="H262" s="263">
        <v>2030.7000000000001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9" t="s">
        <v>194</v>
      </c>
      <c r="AU262" s="269" t="s">
        <v>151</v>
      </c>
      <c r="AV262" s="14" t="s">
        <v>143</v>
      </c>
      <c r="AW262" s="14" t="s">
        <v>36</v>
      </c>
      <c r="AX262" s="14" t="s">
        <v>88</v>
      </c>
      <c r="AY262" s="269" t="s">
        <v>136</v>
      </c>
    </row>
    <row r="263" s="2" customFormat="1" ht="37.8" customHeight="1">
      <c r="A263" s="38"/>
      <c r="B263" s="39"/>
      <c r="C263" s="218" t="s">
        <v>390</v>
      </c>
      <c r="D263" s="218" t="s">
        <v>138</v>
      </c>
      <c r="E263" s="219" t="s">
        <v>391</v>
      </c>
      <c r="F263" s="220" t="s">
        <v>392</v>
      </c>
      <c r="G263" s="221" t="s">
        <v>141</v>
      </c>
      <c r="H263" s="222">
        <v>2818.1999999999998</v>
      </c>
      <c r="I263" s="223"/>
      <c r="J263" s="224">
        <f>ROUND(I263*H263,2)</f>
        <v>0</v>
      </c>
      <c r="K263" s="220" t="s">
        <v>142</v>
      </c>
      <c r="L263" s="44"/>
      <c r="M263" s="225" t="s">
        <v>1</v>
      </c>
      <c r="N263" s="226" t="s">
        <v>45</v>
      </c>
      <c r="O263" s="91"/>
      <c r="P263" s="227">
        <f>O263*H263</f>
        <v>0</v>
      </c>
      <c r="Q263" s="227">
        <v>0.00047849999999999998</v>
      </c>
      <c r="R263" s="227">
        <f>Q263*H263</f>
        <v>1.3485086999999998</v>
      </c>
      <c r="S263" s="227">
        <v>0</v>
      </c>
      <c r="T263" s="22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9" t="s">
        <v>143</v>
      </c>
      <c r="AT263" s="229" t="s">
        <v>138</v>
      </c>
      <c r="AU263" s="229" t="s">
        <v>151</v>
      </c>
      <c r="AY263" s="17" t="s">
        <v>136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7" t="s">
        <v>88</v>
      </c>
      <c r="BK263" s="230">
        <f>ROUND(I263*H263,2)</f>
        <v>0</v>
      </c>
      <c r="BL263" s="17" t="s">
        <v>143</v>
      </c>
      <c r="BM263" s="229" t="s">
        <v>393</v>
      </c>
    </row>
    <row r="264" s="2" customFormat="1">
      <c r="A264" s="38"/>
      <c r="B264" s="39"/>
      <c r="C264" s="40"/>
      <c r="D264" s="231" t="s">
        <v>145</v>
      </c>
      <c r="E264" s="40"/>
      <c r="F264" s="232" t="s">
        <v>394</v>
      </c>
      <c r="G264" s="40"/>
      <c r="H264" s="40"/>
      <c r="I264" s="233"/>
      <c r="J264" s="40"/>
      <c r="K264" s="40"/>
      <c r="L264" s="44"/>
      <c r="M264" s="234"/>
      <c r="N264" s="235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145</v>
      </c>
      <c r="AU264" s="17" t="s">
        <v>151</v>
      </c>
    </row>
    <row r="265" s="13" customFormat="1">
      <c r="A265" s="13"/>
      <c r="B265" s="238"/>
      <c r="C265" s="239"/>
      <c r="D265" s="236" t="s">
        <v>194</v>
      </c>
      <c r="E265" s="240" t="s">
        <v>1</v>
      </c>
      <c r="F265" s="241" t="s">
        <v>234</v>
      </c>
      <c r="G265" s="239"/>
      <c r="H265" s="242">
        <v>882</v>
      </c>
      <c r="I265" s="243"/>
      <c r="J265" s="239"/>
      <c r="K265" s="239"/>
      <c r="L265" s="244"/>
      <c r="M265" s="245"/>
      <c r="N265" s="246"/>
      <c r="O265" s="246"/>
      <c r="P265" s="246"/>
      <c r="Q265" s="246"/>
      <c r="R265" s="246"/>
      <c r="S265" s="246"/>
      <c r="T265" s="24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8" t="s">
        <v>194</v>
      </c>
      <c r="AU265" s="248" t="s">
        <v>151</v>
      </c>
      <c r="AV265" s="13" t="s">
        <v>90</v>
      </c>
      <c r="AW265" s="13" t="s">
        <v>36</v>
      </c>
      <c r="AX265" s="13" t="s">
        <v>80</v>
      </c>
      <c r="AY265" s="248" t="s">
        <v>136</v>
      </c>
    </row>
    <row r="266" s="13" customFormat="1">
      <c r="A266" s="13"/>
      <c r="B266" s="238"/>
      <c r="C266" s="239"/>
      <c r="D266" s="236" t="s">
        <v>194</v>
      </c>
      <c r="E266" s="240" t="s">
        <v>1</v>
      </c>
      <c r="F266" s="241" t="s">
        <v>235</v>
      </c>
      <c r="G266" s="239"/>
      <c r="H266" s="242">
        <v>1081.5</v>
      </c>
      <c r="I266" s="243"/>
      <c r="J266" s="239"/>
      <c r="K266" s="239"/>
      <c r="L266" s="244"/>
      <c r="M266" s="245"/>
      <c r="N266" s="246"/>
      <c r="O266" s="246"/>
      <c r="P266" s="246"/>
      <c r="Q266" s="246"/>
      <c r="R266" s="246"/>
      <c r="S266" s="246"/>
      <c r="T266" s="24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8" t="s">
        <v>194</v>
      </c>
      <c r="AU266" s="248" t="s">
        <v>151</v>
      </c>
      <c r="AV266" s="13" t="s">
        <v>90</v>
      </c>
      <c r="AW266" s="13" t="s">
        <v>36</v>
      </c>
      <c r="AX266" s="13" t="s">
        <v>80</v>
      </c>
      <c r="AY266" s="248" t="s">
        <v>136</v>
      </c>
    </row>
    <row r="267" s="13" customFormat="1">
      <c r="A267" s="13"/>
      <c r="B267" s="238"/>
      <c r="C267" s="239"/>
      <c r="D267" s="236" t="s">
        <v>194</v>
      </c>
      <c r="E267" s="240" t="s">
        <v>1</v>
      </c>
      <c r="F267" s="241" t="s">
        <v>236</v>
      </c>
      <c r="G267" s="239"/>
      <c r="H267" s="242">
        <v>67.200000000000003</v>
      </c>
      <c r="I267" s="243"/>
      <c r="J267" s="239"/>
      <c r="K267" s="239"/>
      <c r="L267" s="244"/>
      <c r="M267" s="245"/>
      <c r="N267" s="246"/>
      <c r="O267" s="246"/>
      <c r="P267" s="246"/>
      <c r="Q267" s="246"/>
      <c r="R267" s="246"/>
      <c r="S267" s="246"/>
      <c r="T267" s="24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8" t="s">
        <v>194</v>
      </c>
      <c r="AU267" s="248" t="s">
        <v>151</v>
      </c>
      <c r="AV267" s="13" t="s">
        <v>90</v>
      </c>
      <c r="AW267" s="13" t="s">
        <v>36</v>
      </c>
      <c r="AX267" s="13" t="s">
        <v>80</v>
      </c>
      <c r="AY267" s="248" t="s">
        <v>136</v>
      </c>
    </row>
    <row r="268" s="13" customFormat="1">
      <c r="A268" s="13"/>
      <c r="B268" s="238"/>
      <c r="C268" s="239"/>
      <c r="D268" s="236" t="s">
        <v>194</v>
      </c>
      <c r="E268" s="240" t="s">
        <v>1</v>
      </c>
      <c r="F268" s="241" t="s">
        <v>237</v>
      </c>
      <c r="G268" s="239"/>
      <c r="H268" s="242">
        <v>787.5</v>
      </c>
      <c r="I268" s="243"/>
      <c r="J268" s="239"/>
      <c r="K268" s="239"/>
      <c r="L268" s="244"/>
      <c r="M268" s="245"/>
      <c r="N268" s="246"/>
      <c r="O268" s="246"/>
      <c r="P268" s="246"/>
      <c r="Q268" s="246"/>
      <c r="R268" s="246"/>
      <c r="S268" s="246"/>
      <c r="T268" s="24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8" t="s">
        <v>194</v>
      </c>
      <c r="AU268" s="248" t="s">
        <v>151</v>
      </c>
      <c r="AV268" s="13" t="s">
        <v>90</v>
      </c>
      <c r="AW268" s="13" t="s">
        <v>36</v>
      </c>
      <c r="AX268" s="13" t="s">
        <v>80</v>
      </c>
      <c r="AY268" s="248" t="s">
        <v>136</v>
      </c>
    </row>
    <row r="269" s="14" customFormat="1">
      <c r="A269" s="14"/>
      <c r="B269" s="259"/>
      <c r="C269" s="260"/>
      <c r="D269" s="236" t="s">
        <v>194</v>
      </c>
      <c r="E269" s="261" t="s">
        <v>1</v>
      </c>
      <c r="F269" s="262" t="s">
        <v>239</v>
      </c>
      <c r="G269" s="260"/>
      <c r="H269" s="263">
        <v>2818.1999999999998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9" t="s">
        <v>194</v>
      </c>
      <c r="AU269" s="269" t="s">
        <v>151</v>
      </c>
      <c r="AV269" s="14" t="s">
        <v>143</v>
      </c>
      <c r="AW269" s="14" t="s">
        <v>36</v>
      </c>
      <c r="AX269" s="14" t="s">
        <v>88</v>
      </c>
      <c r="AY269" s="269" t="s">
        <v>136</v>
      </c>
    </row>
    <row r="270" s="12" customFormat="1" ht="20.88" customHeight="1">
      <c r="A270" s="12"/>
      <c r="B270" s="202"/>
      <c r="C270" s="203"/>
      <c r="D270" s="204" t="s">
        <v>79</v>
      </c>
      <c r="E270" s="216" t="s">
        <v>395</v>
      </c>
      <c r="F270" s="216" t="s">
        <v>396</v>
      </c>
      <c r="G270" s="203"/>
      <c r="H270" s="203"/>
      <c r="I270" s="206"/>
      <c r="J270" s="217">
        <f>BK270</f>
        <v>0</v>
      </c>
      <c r="K270" s="203"/>
      <c r="L270" s="208"/>
      <c r="M270" s="209"/>
      <c r="N270" s="210"/>
      <c r="O270" s="210"/>
      <c r="P270" s="211">
        <f>SUM(P271:P283)</f>
        <v>0</v>
      </c>
      <c r="Q270" s="210"/>
      <c r="R270" s="211">
        <f>SUM(R271:R283)</f>
        <v>0</v>
      </c>
      <c r="S270" s="210"/>
      <c r="T270" s="212">
        <f>SUM(T271:T283)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3" t="s">
        <v>88</v>
      </c>
      <c r="AT270" s="214" t="s">
        <v>79</v>
      </c>
      <c r="AU270" s="214" t="s">
        <v>90</v>
      </c>
      <c r="AY270" s="213" t="s">
        <v>136</v>
      </c>
      <c r="BK270" s="215">
        <f>SUM(BK271:BK283)</f>
        <v>0</v>
      </c>
    </row>
    <row r="271" s="2" customFormat="1" ht="33" customHeight="1">
      <c r="A271" s="38"/>
      <c r="B271" s="39"/>
      <c r="C271" s="218" t="s">
        <v>397</v>
      </c>
      <c r="D271" s="218" t="s">
        <v>138</v>
      </c>
      <c r="E271" s="219" t="s">
        <v>398</v>
      </c>
      <c r="F271" s="220" t="s">
        <v>399</v>
      </c>
      <c r="G271" s="221" t="s">
        <v>141</v>
      </c>
      <c r="H271" s="222">
        <v>882</v>
      </c>
      <c r="I271" s="223"/>
      <c r="J271" s="224">
        <f>ROUND(I271*H271,2)</f>
        <v>0</v>
      </c>
      <c r="K271" s="220" t="s">
        <v>142</v>
      </c>
      <c r="L271" s="44"/>
      <c r="M271" s="225" t="s">
        <v>1</v>
      </c>
      <c r="N271" s="226" t="s">
        <v>45</v>
      </c>
      <c r="O271" s="91"/>
      <c r="P271" s="227">
        <f>O271*H271</f>
        <v>0</v>
      </c>
      <c r="Q271" s="227">
        <v>0</v>
      </c>
      <c r="R271" s="227">
        <f>Q271*H271</f>
        <v>0</v>
      </c>
      <c r="S271" s="227">
        <v>0</v>
      </c>
      <c r="T271" s="22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9" t="s">
        <v>143</v>
      </c>
      <c r="AT271" s="229" t="s">
        <v>138</v>
      </c>
      <c r="AU271" s="229" t="s">
        <v>151</v>
      </c>
      <c r="AY271" s="17" t="s">
        <v>136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7" t="s">
        <v>88</v>
      </c>
      <c r="BK271" s="230">
        <f>ROUND(I271*H271,2)</f>
        <v>0</v>
      </c>
      <c r="BL271" s="17" t="s">
        <v>143</v>
      </c>
      <c r="BM271" s="229" t="s">
        <v>400</v>
      </c>
    </row>
    <row r="272" s="2" customFormat="1">
      <c r="A272" s="38"/>
      <c r="B272" s="39"/>
      <c r="C272" s="40"/>
      <c r="D272" s="231" t="s">
        <v>145</v>
      </c>
      <c r="E272" s="40"/>
      <c r="F272" s="232" t="s">
        <v>401</v>
      </c>
      <c r="G272" s="40"/>
      <c r="H272" s="40"/>
      <c r="I272" s="233"/>
      <c r="J272" s="40"/>
      <c r="K272" s="40"/>
      <c r="L272" s="44"/>
      <c r="M272" s="234"/>
      <c r="N272" s="235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145</v>
      </c>
      <c r="AU272" s="17" t="s">
        <v>151</v>
      </c>
    </row>
    <row r="273" s="13" customFormat="1">
      <c r="A273" s="13"/>
      <c r="B273" s="238"/>
      <c r="C273" s="239"/>
      <c r="D273" s="236" t="s">
        <v>194</v>
      </c>
      <c r="E273" s="239"/>
      <c r="F273" s="241" t="s">
        <v>402</v>
      </c>
      <c r="G273" s="239"/>
      <c r="H273" s="242">
        <v>882</v>
      </c>
      <c r="I273" s="243"/>
      <c r="J273" s="239"/>
      <c r="K273" s="239"/>
      <c r="L273" s="244"/>
      <c r="M273" s="245"/>
      <c r="N273" s="246"/>
      <c r="O273" s="246"/>
      <c r="P273" s="246"/>
      <c r="Q273" s="246"/>
      <c r="R273" s="246"/>
      <c r="S273" s="246"/>
      <c r="T273" s="24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8" t="s">
        <v>194</v>
      </c>
      <c r="AU273" s="248" t="s">
        <v>151</v>
      </c>
      <c r="AV273" s="13" t="s">
        <v>90</v>
      </c>
      <c r="AW273" s="13" t="s">
        <v>4</v>
      </c>
      <c r="AX273" s="13" t="s">
        <v>88</v>
      </c>
      <c r="AY273" s="248" t="s">
        <v>136</v>
      </c>
    </row>
    <row r="274" s="2" customFormat="1" ht="37.8" customHeight="1">
      <c r="A274" s="38"/>
      <c r="B274" s="39"/>
      <c r="C274" s="218" t="s">
        <v>403</v>
      </c>
      <c r="D274" s="218" t="s">
        <v>138</v>
      </c>
      <c r="E274" s="219" t="s">
        <v>404</v>
      </c>
      <c r="F274" s="220" t="s">
        <v>405</v>
      </c>
      <c r="G274" s="221" t="s">
        <v>141</v>
      </c>
      <c r="H274" s="222">
        <v>840</v>
      </c>
      <c r="I274" s="223"/>
      <c r="J274" s="224">
        <f>ROUND(I274*H274,2)</f>
        <v>0</v>
      </c>
      <c r="K274" s="220" t="s">
        <v>142</v>
      </c>
      <c r="L274" s="44"/>
      <c r="M274" s="225" t="s">
        <v>1</v>
      </c>
      <c r="N274" s="226" t="s">
        <v>45</v>
      </c>
      <c r="O274" s="91"/>
      <c r="P274" s="227">
        <f>O274*H274</f>
        <v>0</v>
      </c>
      <c r="Q274" s="227">
        <v>0</v>
      </c>
      <c r="R274" s="227">
        <f>Q274*H274</f>
        <v>0</v>
      </c>
      <c r="S274" s="227">
        <v>0</v>
      </c>
      <c r="T274" s="22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9" t="s">
        <v>143</v>
      </c>
      <c r="AT274" s="229" t="s">
        <v>138</v>
      </c>
      <c r="AU274" s="229" t="s">
        <v>151</v>
      </c>
      <c r="AY274" s="17" t="s">
        <v>136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7" t="s">
        <v>88</v>
      </c>
      <c r="BK274" s="230">
        <f>ROUND(I274*H274,2)</f>
        <v>0</v>
      </c>
      <c r="BL274" s="17" t="s">
        <v>143</v>
      </c>
      <c r="BM274" s="229" t="s">
        <v>406</v>
      </c>
    </row>
    <row r="275" s="2" customFormat="1">
      <c r="A275" s="38"/>
      <c r="B275" s="39"/>
      <c r="C275" s="40"/>
      <c r="D275" s="231" t="s">
        <v>145</v>
      </c>
      <c r="E275" s="40"/>
      <c r="F275" s="232" t="s">
        <v>407</v>
      </c>
      <c r="G275" s="40"/>
      <c r="H275" s="40"/>
      <c r="I275" s="233"/>
      <c r="J275" s="40"/>
      <c r="K275" s="40"/>
      <c r="L275" s="44"/>
      <c r="M275" s="234"/>
      <c r="N275" s="235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145</v>
      </c>
      <c r="AU275" s="17" t="s">
        <v>151</v>
      </c>
    </row>
    <row r="276" s="2" customFormat="1" ht="49.05" customHeight="1">
      <c r="A276" s="38"/>
      <c r="B276" s="39"/>
      <c r="C276" s="218" t="s">
        <v>408</v>
      </c>
      <c r="D276" s="218" t="s">
        <v>138</v>
      </c>
      <c r="E276" s="219" t="s">
        <v>409</v>
      </c>
      <c r="F276" s="220" t="s">
        <v>410</v>
      </c>
      <c r="G276" s="221" t="s">
        <v>141</v>
      </c>
      <c r="H276" s="222">
        <v>840</v>
      </c>
      <c r="I276" s="223"/>
      <c r="J276" s="224">
        <f>ROUND(I276*H276,2)</f>
        <v>0</v>
      </c>
      <c r="K276" s="220" t="s">
        <v>142</v>
      </c>
      <c r="L276" s="44"/>
      <c r="M276" s="225" t="s">
        <v>1</v>
      </c>
      <c r="N276" s="226" t="s">
        <v>45</v>
      </c>
      <c r="O276" s="91"/>
      <c r="P276" s="227">
        <f>O276*H276</f>
        <v>0</v>
      </c>
      <c r="Q276" s="227">
        <v>0</v>
      </c>
      <c r="R276" s="227">
        <f>Q276*H276</f>
        <v>0</v>
      </c>
      <c r="S276" s="227">
        <v>0</v>
      </c>
      <c r="T276" s="22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9" t="s">
        <v>143</v>
      </c>
      <c r="AT276" s="229" t="s">
        <v>138</v>
      </c>
      <c r="AU276" s="229" t="s">
        <v>151</v>
      </c>
      <c r="AY276" s="17" t="s">
        <v>136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7" t="s">
        <v>88</v>
      </c>
      <c r="BK276" s="230">
        <f>ROUND(I276*H276,2)</f>
        <v>0</v>
      </c>
      <c r="BL276" s="17" t="s">
        <v>143</v>
      </c>
      <c r="BM276" s="229" t="s">
        <v>411</v>
      </c>
    </row>
    <row r="277" s="2" customFormat="1">
      <c r="A277" s="38"/>
      <c r="B277" s="39"/>
      <c r="C277" s="40"/>
      <c r="D277" s="231" t="s">
        <v>145</v>
      </c>
      <c r="E277" s="40"/>
      <c r="F277" s="232" t="s">
        <v>412</v>
      </c>
      <c r="G277" s="40"/>
      <c r="H277" s="40"/>
      <c r="I277" s="233"/>
      <c r="J277" s="40"/>
      <c r="K277" s="40"/>
      <c r="L277" s="44"/>
      <c r="M277" s="234"/>
      <c r="N277" s="235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145</v>
      </c>
      <c r="AU277" s="17" t="s">
        <v>151</v>
      </c>
    </row>
    <row r="278" s="2" customFormat="1" ht="24.15" customHeight="1">
      <c r="A278" s="38"/>
      <c r="B278" s="39"/>
      <c r="C278" s="218" t="s">
        <v>413</v>
      </c>
      <c r="D278" s="218" t="s">
        <v>138</v>
      </c>
      <c r="E278" s="219" t="s">
        <v>414</v>
      </c>
      <c r="F278" s="220" t="s">
        <v>415</v>
      </c>
      <c r="G278" s="221" t="s">
        <v>141</v>
      </c>
      <c r="H278" s="222">
        <v>840</v>
      </c>
      <c r="I278" s="223"/>
      <c r="J278" s="224">
        <f>ROUND(I278*H278,2)</f>
        <v>0</v>
      </c>
      <c r="K278" s="220" t="s">
        <v>142</v>
      </c>
      <c r="L278" s="44"/>
      <c r="M278" s="225" t="s">
        <v>1</v>
      </c>
      <c r="N278" s="226" t="s">
        <v>45</v>
      </c>
      <c r="O278" s="91"/>
      <c r="P278" s="227">
        <f>O278*H278</f>
        <v>0</v>
      </c>
      <c r="Q278" s="227">
        <v>0</v>
      </c>
      <c r="R278" s="227">
        <f>Q278*H278</f>
        <v>0</v>
      </c>
      <c r="S278" s="227">
        <v>0</v>
      </c>
      <c r="T278" s="22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9" t="s">
        <v>143</v>
      </c>
      <c r="AT278" s="229" t="s">
        <v>138</v>
      </c>
      <c r="AU278" s="229" t="s">
        <v>151</v>
      </c>
      <c r="AY278" s="17" t="s">
        <v>136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7" t="s">
        <v>88</v>
      </c>
      <c r="BK278" s="230">
        <f>ROUND(I278*H278,2)</f>
        <v>0</v>
      </c>
      <c r="BL278" s="17" t="s">
        <v>143</v>
      </c>
      <c r="BM278" s="229" t="s">
        <v>416</v>
      </c>
    </row>
    <row r="279" s="2" customFormat="1">
      <c r="A279" s="38"/>
      <c r="B279" s="39"/>
      <c r="C279" s="40"/>
      <c r="D279" s="231" t="s">
        <v>145</v>
      </c>
      <c r="E279" s="40"/>
      <c r="F279" s="232" t="s">
        <v>417</v>
      </c>
      <c r="G279" s="40"/>
      <c r="H279" s="40"/>
      <c r="I279" s="233"/>
      <c r="J279" s="40"/>
      <c r="K279" s="40"/>
      <c r="L279" s="44"/>
      <c r="M279" s="234"/>
      <c r="N279" s="235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145</v>
      </c>
      <c r="AU279" s="17" t="s">
        <v>151</v>
      </c>
    </row>
    <row r="280" s="2" customFormat="1" ht="24.15" customHeight="1">
      <c r="A280" s="38"/>
      <c r="B280" s="39"/>
      <c r="C280" s="218" t="s">
        <v>418</v>
      </c>
      <c r="D280" s="218" t="s">
        <v>138</v>
      </c>
      <c r="E280" s="219" t="s">
        <v>419</v>
      </c>
      <c r="F280" s="220" t="s">
        <v>420</v>
      </c>
      <c r="G280" s="221" t="s">
        <v>141</v>
      </c>
      <c r="H280" s="222">
        <v>840</v>
      </c>
      <c r="I280" s="223"/>
      <c r="J280" s="224">
        <f>ROUND(I280*H280,2)</f>
        <v>0</v>
      </c>
      <c r="K280" s="220" t="s">
        <v>142</v>
      </c>
      <c r="L280" s="44"/>
      <c r="M280" s="225" t="s">
        <v>1</v>
      </c>
      <c r="N280" s="226" t="s">
        <v>45</v>
      </c>
      <c r="O280" s="91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9" t="s">
        <v>143</v>
      </c>
      <c r="AT280" s="229" t="s">
        <v>138</v>
      </c>
      <c r="AU280" s="229" t="s">
        <v>151</v>
      </c>
      <c r="AY280" s="17" t="s">
        <v>136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7" t="s">
        <v>88</v>
      </c>
      <c r="BK280" s="230">
        <f>ROUND(I280*H280,2)</f>
        <v>0</v>
      </c>
      <c r="BL280" s="17" t="s">
        <v>143</v>
      </c>
      <c r="BM280" s="229" t="s">
        <v>421</v>
      </c>
    </row>
    <row r="281" s="2" customFormat="1">
      <c r="A281" s="38"/>
      <c r="B281" s="39"/>
      <c r="C281" s="40"/>
      <c r="D281" s="231" t="s">
        <v>145</v>
      </c>
      <c r="E281" s="40"/>
      <c r="F281" s="232" t="s">
        <v>422</v>
      </c>
      <c r="G281" s="40"/>
      <c r="H281" s="40"/>
      <c r="I281" s="233"/>
      <c r="J281" s="40"/>
      <c r="K281" s="40"/>
      <c r="L281" s="44"/>
      <c r="M281" s="234"/>
      <c r="N281" s="235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145</v>
      </c>
      <c r="AU281" s="17" t="s">
        <v>151</v>
      </c>
    </row>
    <row r="282" s="2" customFormat="1" ht="49.05" customHeight="1">
      <c r="A282" s="38"/>
      <c r="B282" s="39"/>
      <c r="C282" s="218" t="s">
        <v>423</v>
      </c>
      <c r="D282" s="218" t="s">
        <v>138</v>
      </c>
      <c r="E282" s="219" t="s">
        <v>424</v>
      </c>
      <c r="F282" s="220" t="s">
        <v>425</v>
      </c>
      <c r="G282" s="221" t="s">
        <v>141</v>
      </c>
      <c r="H282" s="222">
        <v>840</v>
      </c>
      <c r="I282" s="223"/>
      <c r="J282" s="224">
        <f>ROUND(I282*H282,2)</f>
        <v>0</v>
      </c>
      <c r="K282" s="220" t="s">
        <v>142</v>
      </c>
      <c r="L282" s="44"/>
      <c r="M282" s="225" t="s">
        <v>1</v>
      </c>
      <c r="N282" s="226" t="s">
        <v>45</v>
      </c>
      <c r="O282" s="91"/>
      <c r="P282" s="227">
        <f>O282*H282</f>
        <v>0</v>
      </c>
      <c r="Q282" s="227">
        <v>0</v>
      </c>
      <c r="R282" s="227">
        <f>Q282*H282</f>
        <v>0</v>
      </c>
      <c r="S282" s="227">
        <v>0</v>
      </c>
      <c r="T282" s="22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9" t="s">
        <v>143</v>
      </c>
      <c r="AT282" s="229" t="s">
        <v>138</v>
      </c>
      <c r="AU282" s="229" t="s">
        <v>151</v>
      </c>
      <c r="AY282" s="17" t="s">
        <v>136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7" t="s">
        <v>88</v>
      </c>
      <c r="BK282" s="230">
        <f>ROUND(I282*H282,2)</f>
        <v>0</v>
      </c>
      <c r="BL282" s="17" t="s">
        <v>143</v>
      </c>
      <c r="BM282" s="229" t="s">
        <v>426</v>
      </c>
    </row>
    <row r="283" s="2" customFormat="1">
      <c r="A283" s="38"/>
      <c r="B283" s="39"/>
      <c r="C283" s="40"/>
      <c r="D283" s="231" t="s">
        <v>145</v>
      </c>
      <c r="E283" s="40"/>
      <c r="F283" s="232" t="s">
        <v>427</v>
      </c>
      <c r="G283" s="40"/>
      <c r="H283" s="40"/>
      <c r="I283" s="233"/>
      <c r="J283" s="40"/>
      <c r="K283" s="40"/>
      <c r="L283" s="44"/>
      <c r="M283" s="234"/>
      <c r="N283" s="235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145</v>
      </c>
      <c r="AU283" s="17" t="s">
        <v>151</v>
      </c>
    </row>
    <row r="284" s="12" customFormat="1" ht="20.88" customHeight="1">
      <c r="A284" s="12"/>
      <c r="B284" s="202"/>
      <c r="C284" s="203"/>
      <c r="D284" s="204" t="s">
        <v>79</v>
      </c>
      <c r="E284" s="216" t="s">
        <v>428</v>
      </c>
      <c r="F284" s="216" t="s">
        <v>429</v>
      </c>
      <c r="G284" s="203"/>
      <c r="H284" s="203"/>
      <c r="I284" s="206"/>
      <c r="J284" s="217">
        <f>BK284</f>
        <v>0</v>
      </c>
      <c r="K284" s="203"/>
      <c r="L284" s="208"/>
      <c r="M284" s="209"/>
      <c r="N284" s="210"/>
      <c r="O284" s="210"/>
      <c r="P284" s="211">
        <f>SUM(P285:P297)</f>
        <v>0</v>
      </c>
      <c r="Q284" s="210"/>
      <c r="R284" s="211">
        <f>SUM(R285:R297)</f>
        <v>253.98512500000001</v>
      </c>
      <c r="S284" s="210"/>
      <c r="T284" s="212">
        <f>SUM(T285:T297)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3" t="s">
        <v>88</v>
      </c>
      <c r="AT284" s="214" t="s">
        <v>79</v>
      </c>
      <c r="AU284" s="214" t="s">
        <v>90</v>
      </c>
      <c r="AY284" s="213" t="s">
        <v>136</v>
      </c>
      <c r="BK284" s="215">
        <f>SUM(BK285:BK297)</f>
        <v>0</v>
      </c>
    </row>
    <row r="285" s="2" customFormat="1" ht="33" customHeight="1">
      <c r="A285" s="38"/>
      <c r="B285" s="39"/>
      <c r="C285" s="218" t="s">
        <v>430</v>
      </c>
      <c r="D285" s="218" t="s">
        <v>138</v>
      </c>
      <c r="E285" s="219" t="s">
        <v>398</v>
      </c>
      <c r="F285" s="220" t="s">
        <v>399</v>
      </c>
      <c r="G285" s="221" t="s">
        <v>141</v>
      </c>
      <c r="H285" s="222">
        <v>1081.5</v>
      </c>
      <c r="I285" s="223"/>
      <c r="J285" s="224">
        <f>ROUND(I285*H285,2)</f>
        <v>0</v>
      </c>
      <c r="K285" s="220" t="s">
        <v>142</v>
      </c>
      <c r="L285" s="44"/>
      <c r="M285" s="225" t="s">
        <v>1</v>
      </c>
      <c r="N285" s="226" t="s">
        <v>45</v>
      </c>
      <c r="O285" s="91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9" t="s">
        <v>143</v>
      </c>
      <c r="AT285" s="229" t="s">
        <v>138</v>
      </c>
      <c r="AU285" s="229" t="s">
        <v>151</v>
      </c>
      <c r="AY285" s="17" t="s">
        <v>136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7" t="s">
        <v>88</v>
      </c>
      <c r="BK285" s="230">
        <f>ROUND(I285*H285,2)</f>
        <v>0</v>
      </c>
      <c r="BL285" s="17" t="s">
        <v>143</v>
      </c>
      <c r="BM285" s="229" t="s">
        <v>431</v>
      </c>
    </row>
    <row r="286" s="2" customFormat="1">
      <c r="A286" s="38"/>
      <c r="B286" s="39"/>
      <c r="C286" s="40"/>
      <c r="D286" s="231" t="s">
        <v>145</v>
      </c>
      <c r="E286" s="40"/>
      <c r="F286" s="232" t="s">
        <v>401</v>
      </c>
      <c r="G286" s="40"/>
      <c r="H286" s="40"/>
      <c r="I286" s="233"/>
      <c r="J286" s="40"/>
      <c r="K286" s="40"/>
      <c r="L286" s="44"/>
      <c r="M286" s="234"/>
      <c r="N286" s="235"/>
      <c r="O286" s="91"/>
      <c r="P286" s="91"/>
      <c r="Q286" s="91"/>
      <c r="R286" s="91"/>
      <c r="S286" s="91"/>
      <c r="T286" s="92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145</v>
      </c>
      <c r="AU286" s="17" t="s">
        <v>151</v>
      </c>
    </row>
    <row r="287" s="13" customFormat="1">
      <c r="A287" s="13"/>
      <c r="B287" s="238"/>
      <c r="C287" s="239"/>
      <c r="D287" s="236" t="s">
        <v>194</v>
      </c>
      <c r="E287" s="239"/>
      <c r="F287" s="241" t="s">
        <v>432</v>
      </c>
      <c r="G287" s="239"/>
      <c r="H287" s="242">
        <v>1081.5</v>
      </c>
      <c r="I287" s="243"/>
      <c r="J287" s="239"/>
      <c r="K287" s="239"/>
      <c r="L287" s="244"/>
      <c r="M287" s="245"/>
      <c r="N287" s="246"/>
      <c r="O287" s="246"/>
      <c r="P287" s="246"/>
      <c r="Q287" s="246"/>
      <c r="R287" s="246"/>
      <c r="S287" s="246"/>
      <c r="T287" s="24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8" t="s">
        <v>194</v>
      </c>
      <c r="AU287" s="248" t="s">
        <v>151</v>
      </c>
      <c r="AV287" s="13" t="s">
        <v>90</v>
      </c>
      <c r="AW287" s="13" t="s">
        <v>4</v>
      </c>
      <c r="AX287" s="13" t="s">
        <v>88</v>
      </c>
      <c r="AY287" s="248" t="s">
        <v>136</v>
      </c>
    </row>
    <row r="288" s="2" customFormat="1" ht="37.8" customHeight="1">
      <c r="A288" s="38"/>
      <c r="B288" s="39"/>
      <c r="C288" s="218" t="s">
        <v>433</v>
      </c>
      <c r="D288" s="218" t="s">
        <v>138</v>
      </c>
      <c r="E288" s="219" t="s">
        <v>434</v>
      </c>
      <c r="F288" s="220" t="s">
        <v>435</v>
      </c>
      <c r="G288" s="221" t="s">
        <v>141</v>
      </c>
      <c r="H288" s="222">
        <v>1030</v>
      </c>
      <c r="I288" s="223"/>
      <c r="J288" s="224">
        <f>ROUND(I288*H288,2)</f>
        <v>0</v>
      </c>
      <c r="K288" s="220" t="s">
        <v>142</v>
      </c>
      <c r="L288" s="44"/>
      <c r="M288" s="225" t="s">
        <v>1</v>
      </c>
      <c r="N288" s="226" t="s">
        <v>45</v>
      </c>
      <c r="O288" s="91"/>
      <c r="P288" s="227">
        <f>O288*H288</f>
        <v>0</v>
      </c>
      <c r="Q288" s="227">
        <v>0</v>
      </c>
      <c r="R288" s="227">
        <f>Q288*H288</f>
        <v>0</v>
      </c>
      <c r="S288" s="227">
        <v>0</v>
      </c>
      <c r="T288" s="22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9" t="s">
        <v>143</v>
      </c>
      <c r="AT288" s="229" t="s">
        <v>138</v>
      </c>
      <c r="AU288" s="229" t="s">
        <v>151</v>
      </c>
      <c r="AY288" s="17" t="s">
        <v>136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7" t="s">
        <v>88</v>
      </c>
      <c r="BK288" s="230">
        <f>ROUND(I288*H288,2)</f>
        <v>0</v>
      </c>
      <c r="BL288" s="17" t="s">
        <v>143</v>
      </c>
      <c r="BM288" s="229" t="s">
        <v>436</v>
      </c>
    </row>
    <row r="289" s="2" customFormat="1">
      <c r="A289" s="38"/>
      <c r="B289" s="39"/>
      <c r="C289" s="40"/>
      <c r="D289" s="231" t="s">
        <v>145</v>
      </c>
      <c r="E289" s="40"/>
      <c r="F289" s="232" t="s">
        <v>437</v>
      </c>
      <c r="G289" s="40"/>
      <c r="H289" s="40"/>
      <c r="I289" s="233"/>
      <c r="J289" s="40"/>
      <c r="K289" s="40"/>
      <c r="L289" s="44"/>
      <c r="M289" s="234"/>
      <c r="N289" s="235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145</v>
      </c>
      <c r="AU289" s="17" t="s">
        <v>151</v>
      </c>
    </row>
    <row r="290" s="2" customFormat="1" ht="66.75" customHeight="1">
      <c r="A290" s="38"/>
      <c r="B290" s="39"/>
      <c r="C290" s="218" t="s">
        <v>438</v>
      </c>
      <c r="D290" s="218" t="s">
        <v>138</v>
      </c>
      <c r="E290" s="219" t="s">
        <v>439</v>
      </c>
      <c r="F290" s="220" t="s">
        <v>440</v>
      </c>
      <c r="G290" s="221" t="s">
        <v>141</v>
      </c>
      <c r="H290" s="222">
        <v>1030</v>
      </c>
      <c r="I290" s="223"/>
      <c r="J290" s="224">
        <f>ROUND(I290*H290,2)</f>
        <v>0</v>
      </c>
      <c r="K290" s="220" t="s">
        <v>142</v>
      </c>
      <c r="L290" s="44"/>
      <c r="M290" s="225" t="s">
        <v>1</v>
      </c>
      <c r="N290" s="226" t="s">
        <v>45</v>
      </c>
      <c r="O290" s="91"/>
      <c r="P290" s="227">
        <f>O290*H290</f>
        <v>0</v>
      </c>
      <c r="Q290" s="227">
        <v>0.098000000000000004</v>
      </c>
      <c r="R290" s="227">
        <f>Q290*H290</f>
        <v>100.94</v>
      </c>
      <c r="S290" s="227">
        <v>0</v>
      </c>
      <c r="T290" s="22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9" t="s">
        <v>143</v>
      </c>
      <c r="AT290" s="229" t="s">
        <v>138</v>
      </c>
      <c r="AU290" s="229" t="s">
        <v>151</v>
      </c>
      <c r="AY290" s="17" t="s">
        <v>136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7" t="s">
        <v>88</v>
      </c>
      <c r="BK290" s="230">
        <f>ROUND(I290*H290,2)</f>
        <v>0</v>
      </c>
      <c r="BL290" s="17" t="s">
        <v>143</v>
      </c>
      <c r="BM290" s="229" t="s">
        <v>441</v>
      </c>
    </row>
    <row r="291" s="2" customFormat="1">
      <c r="A291" s="38"/>
      <c r="B291" s="39"/>
      <c r="C291" s="40"/>
      <c r="D291" s="231" t="s">
        <v>145</v>
      </c>
      <c r="E291" s="40"/>
      <c r="F291" s="232" t="s">
        <v>442</v>
      </c>
      <c r="G291" s="40"/>
      <c r="H291" s="40"/>
      <c r="I291" s="233"/>
      <c r="J291" s="40"/>
      <c r="K291" s="40"/>
      <c r="L291" s="44"/>
      <c r="M291" s="234"/>
      <c r="N291" s="235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145</v>
      </c>
      <c r="AU291" s="17" t="s">
        <v>151</v>
      </c>
    </row>
    <row r="292" s="2" customFormat="1" ht="24.15" customHeight="1">
      <c r="A292" s="38"/>
      <c r="B292" s="39"/>
      <c r="C292" s="249" t="s">
        <v>443</v>
      </c>
      <c r="D292" s="249" t="s">
        <v>207</v>
      </c>
      <c r="E292" s="250" t="s">
        <v>444</v>
      </c>
      <c r="F292" s="251" t="s">
        <v>445</v>
      </c>
      <c r="G292" s="252" t="s">
        <v>141</v>
      </c>
      <c r="H292" s="253">
        <v>966.96000000000004</v>
      </c>
      <c r="I292" s="254"/>
      <c r="J292" s="255">
        <f>ROUND(I292*H292,2)</f>
        <v>0</v>
      </c>
      <c r="K292" s="251" t="s">
        <v>142</v>
      </c>
      <c r="L292" s="256"/>
      <c r="M292" s="257" t="s">
        <v>1</v>
      </c>
      <c r="N292" s="258" t="s">
        <v>45</v>
      </c>
      <c r="O292" s="91"/>
      <c r="P292" s="227">
        <f>O292*H292</f>
        <v>0</v>
      </c>
      <c r="Q292" s="227">
        <v>0.14499999999999999</v>
      </c>
      <c r="R292" s="227">
        <f>Q292*H292</f>
        <v>140.20920000000001</v>
      </c>
      <c r="S292" s="227">
        <v>0</v>
      </c>
      <c r="T292" s="228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9" t="s">
        <v>178</v>
      </c>
      <c r="AT292" s="229" t="s">
        <v>207</v>
      </c>
      <c r="AU292" s="229" t="s">
        <v>151</v>
      </c>
      <c r="AY292" s="17" t="s">
        <v>136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17" t="s">
        <v>88</v>
      </c>
      <c r="BK292" s="230">
        <f>ROUND(I292*H292,2)</f>
        <v>0</v>
      </c>
      <c r="BL292" s="17" t="s">
        <v>143</v>
      </c>
      <c r="BM292" s="229" t="s">
        <v>446</v>
      </c>
    </row>
    <row r="293" s="13" customFormat="1">
      <c r="A293" s="13"/>
      <c r="B293" s="238"/>
      <c r="C293" s="239"/>
      <c r="D293" s="236" t="s">
        <v>194</v>
      </c>
      <c r="E293" s="239"/>
      <c r="F293" s="241" t="s">
        <v>447</v>
      </c>
      <c r="G293" s="239"/>
      <c r="H293" s="242">
        <v>966.96000000000004</v>
      </c>
      <c r="I293" s="243"/>
      <c r="J293" s="239"/>
      <c r="K293" s="239"/>
      <c r="L293" s="244"/>
      <c r="M293" s="245"/>
      <c r="N293" s="246"/>
      <c r="O293" s="246"/>
      <c r="P293" s="246"/>
      <c r="Q293" s="246"/>
      <c r="R293" s="246"/>
      <c r="S293" s="246"/>
      <c r="T293" s="24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8" t="s">
        <v>194</v>
      </c>
      <c r="AU293" s="248" t="s">
        <v>151</v>
      </c>
      <c r="AV293" s="13" t="s">
        <v>90</v>
      </c>
      <c r="AW293" s="13" t="s">
        <v>4</v>
      </c>
      <c r="AX293" s="13" t="s">
        <v>88</v>
      </c>
      <c r="AY293" s="248" t="s">
        <v>136</v>
      </c>
    </row>
    <row r="294" s="2" customFormat="1" ht="24.15" customHeight="1">
      <c r="A294" s="38"/>
      <c r="B294" s="39"/>
      <c r="C294" s="249" t="s">
        <v>448</v>
      </c>
      <c r="D294" s="249" t="s">
        <v>207</v>
      </c>
      <c r="E294" s="250" t="s">
        <v>449</v>
      </c>
      <c r="F294" s="251" t="s">
        <v>450</v>
      </c>
      <c r="G294" s="252" t="s">
        <v>141</v>
      </c>
      <c r="H294" s="253">
        <v>83.640000000000001</v>
      </c>
      <c r="I294" s="254"/>
      <c r="J294" s="255">
        <f>ROUND(I294*H294,2)</f>
        <v>0</v>
      </c>
      <c r="K294" s="251" t="s">
        <v>142</v>
      </c>
      <c r="L294" s="256"/>
      <c r="M294" s="257" t="s">
        <v>1</v>
      </c>
      <c r="N294" s="258" t="s">
        <v>45</v>
      </c>
      <c r="O294" s="91"/>
      <c r="P294" s="227">
        <f>O294*H294</f>
        <v>0</v>
      </c>
      <c r="Q294" s="227">
        <v>0.14499999999999999</v>
      </c>
      <c r="R294" s="227">
        <f>Q294*H294</f>
        <v>12.127799999999999</v>
      </c>
      <c r="S294" s="227">
        <v>0</v>
      </c>
      <c r="T294" s="228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9" t="s">
        <v>178</v>
      </c>
      <c r="AT294" s="229" t="s">
        <v>207</v>
      </c>
      <c r="AU294" s="229" t="s">
        <v>151</v>
      </c>
      <c r="AY294" s="17" t="s">
        <v>136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17" t="s">
        <v>88</v>
      </c>
      <c r="BK294" s="230">
        <f>ROUND(I294*H294,2)</f>
        <v>0</v>
      </c>
      <c r="BL294" s="17" t="s">
        <v>143</v>
      </c>
      <c r="BM294" s="229" t="s">
        <v>451</v>
      </c>
    </row>
    <row r="295" s="13" customFormat="1">
      <c r="A295" s="13"/>
      <c r="B295" s="238"/>
      <c r="C295" s="239"/>
      <c r="D295" s="236" t="s">
        <v>194</v>
      </c>
      <c r="E295" s="239"/>
      <c r="F295" s="241" t="s">
        <v>452</v>
      </c>
      <c r="G295" s="239"/>
      <c r="H295" s="242">
        <v>83.640000000000001</v>
      </c>
      <c r="I295" s="243"/>
      <c r="J295" s="239"/>
      <c r="K295" s="239"/>
      <c r="L295" s="244"/>
      <c r="M295" s="245"/>
      <c r="N295" s="246"/>
      <c r="O295" s="246"/>
      <c r="P295" s="246"/>
      <c r="Q295" s="246"/>
      <c r="R295" s="246"/>
      <c r="S295" s="246"/>
      <c r="T295" s="24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8" t="s">
        <v>194</v>
      </c>
      <c r="AU295" s="248" t="s">
        <v>151</v>
      </c>
      <c r="AV295" s="13" t="s">
        <v>90</v>
      </c>
      <c r="AW295" s="13" t="s">
        <v>4</v>
      </c>
      <c r="AX295" s="13" t="s">
        <v>88</v>
      </c>
      <c r="AY295" s="248" t="s">
        <v>136</v>
      </c>
    </row>
    <row r="296" s="2" customFormat="1" ht="24.15" customHeight="1">
      <c r="A296" s="38"/>
      <c r="B296" s="39"/>
      <c r="C296" s="218" t="s">
        <v>453</v>
      </c>
      <c r="D296" s="218" t="s">
        <v>138</v>
      </c>
      <c r="E296" s="219" t="s">
        <v>454</v>
      </c>
      <c r="F296" s="220" t="s">
        <v>455</v>
      </c>
      <c r="G296" s="221" t="s">
        <v>141</v>
      </c>
      <c r="H296" s="222">
        <v>1030</v>
      </c>
      <c r="I296" s="223"/>
      <c r="J296" s="224">
        <f>ROUND(I296*H296,2)</f>
        <v>0</v>
      </c>
      <c r="K296" s="220" t="s">
        <v>142</v>
      </c>
      <c r="L296" s="44"/>
      <c r="M296" s="225" t="s">
        <v>1</v>
      </c>
      <c r="N296" s="226" t="s">
        <v>45</v>
      </c>
      <c r="O296" s="91"/>
      <c r="P296" s="227">
        <f>O296*H296</f>
        <v>0</v>
      </c>
      <c r="Q296" s="227">
        <v>0.00068749999999999996</v>
      </c>
      <c r="R296" s="227">
        <f>Q296*H296</f>
        <v>0.708125</v>
      </c>
      <c r="S296" s="227">
        <v>0</v>
      </c>
      <c r="T296" s="228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9" t="s">
        <v>143</v>
      </c>
      <c r="AT296" s="229" t="s">
        <v>138</v>
      </c>
      <c r="AU296" s="229" t="s">
        <v>151</v>
      </c>
      <c r="AY296" s="17" t="s">
        <v>136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17" t="s">
        <v>88</v>
      </c>
      <c r="BK296" s="230">
        <f>ROUND(I296*H296,2)</f>
        <v>0</v>
      </c>
      <c r="BL296" s="17" t="s">
        <v>143</v>
      </c>
      <c r="BM296" s="229" t="s">
        <v>456</v>
      </c>
    </row>
    <row r="297" s="2" customFormat="1">
      <c r="A297" s="38"/>
      <c r="B297" s="39"/>
      <c r="C297" s="40"/>
      <c r="D297" s="231" t="s">
        <v>145</v>
      </c>
      <c r="E297" s="40"/>
      <c r="F297" s="232" t="s">
        <v>457</v>
      </c>
      <c r="G297" s="40"/>
      <c r="H297" s="40"/>
      <c r="I297" s="233"/>
      <c r="J297" s="40"/>
      <c r="K297" s="40"/>
      <c r="L297" s="44"/>
      <c r="M297" s="234"/>
      <c r="N297" s="235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145</v>
      </c>
      <c r="AU297" s="17" t="s">
        <v>151</v>
      </c>
    </row>
    <row r="298" s="12" customFormat="1" ht="20.88" customHeight="1">
      <c r="A298" s="12"/>
      <c r="B298" s="202"/>
      <c r="C298" s="203"/>
      <c r="D298" s="204" t="s">
        <v>79</v>
      </c>
      <c r="E298" s="216" t="s">
        <v>458</v>
      </c>
      <c r="F298" s="216" t="s">
        <v>459</v>
      </c>
      <c r="G298" s="203"/>
      <c r="H298" s="203"/>
      <c r="I298" s="206"/>
      <c r="J298" s="217">
        <f>BK298</f>
        <v>0</v>
      </c>
      <c r="K298" s="203"/>
      <c r="L298" s="208"/>
      <c r="M298" s="209"/>
      <c r="N298" s="210"/>
      <c r="O298" s="210"/>
      <c r="P298" s="211">
        <f>SUM(P299:P311)</f>
        <v>0</v>
      </c>
      <c r="Q298" s="210"/>
      <c r="R298" s="211">
        <f>SUM(R299:R311)</f>
        <v>18.677119999999999</v>
      </c>
      <c r="S298" s="210"/>
      <c r="T298" s="212">
        <f>SUM(T299:T311)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3" t="s">
        <v>88</v>
      </c>
      <c r="AT298" s="214" t="s">
        <v>79</v>
      </c>
      <c r="AU298" s="214" t="s">
        <v>90</v>
      </c>
      <c r="AY298" s="213" t="s">
        <v>136</v>
      </c>
      <c r="BK298" s="215">
        <f>SUM(BK299:BK311)</f>
        <v>0</v>
      </c>
    </row>
    <row r="299" s="2" customFormat="1" ht="33" customHeight="1">
      <c r="A299" s="38"/>
      <c r="B299" s="39"/>
      <c r="C299" s="218" t="s">
        <v>460</v>
      </c>
      <c r="D299" s="218" t="s">
        <v>138</v>
      </c>
      <c r="E299" s="219" t="s">
        <v>461</v>
      </c>
      <c r="F299" s="220" t="s">
        <v>462</v>
      </c>
      <c r="G299" s="221" t="s">
        <v>141</v>
      </c>
      <c r="H299" s="222">
        <v>67.200000000000003</v>
      </c>
      <c r="I299" s="223"/>
      <c r="J299" s="224">
        <f>ROUND(I299*H299,2)</f>
        <v>0</v>
      </c>
      <c r="K299" s="220" t="s">
        <v>142</v>
      </c>
      <c r="L299" s="44"/>
      <c r="M299" s="225" t="s">
        <v>1</v>
      </c>
      <c r="N299" s="226" t="s">
        <v>45</v>
      </c>
      <c r="O299" s="91"/>
      <c r="P299" s="227">
        <f>O299*H299</f>
        <v>0</v>
      </c>
      <c r="Q299" s="227">
        <v>0</v>
      </c>
      <c r="R299" s="227">
        <f>Q299*H299</f>
        <v>0</v>
      </c>
      <c r="S299" s="227">
        <v>0</v>
      </c>
      <c r="T299" s="228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9" t="s">
        <v>143</v>
      </c>
      <c r="AT299" s="229" t="s">
        <v>138</v>
      </c>
      <c r="AU299" s="229" t="s">
        <v>151</v>
      </c>
      <c r="AY299" s="17" t="s">
        <v>136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17" t="s">
        <v>88</v>
      </c>
      <c r="BK299" s="230">
        <f>ROUND(I299*H299,2)</f>
        <v>0</v>
      </c>
      <c r="BL299" s="17" t="s">
        <v>143</v>
      </c>
      <c r="BM299" s="229" t="s">
        <v>463</v>
      </c>
    </row>
    <row r="300" s="2" customFormat="1">
      <c r="A300" s="38"/>
      <c r="B300" s="39"/>
      <c r="C300" s="40"/>
      <c r="D300" s="231" t="s">
        <v>145</v>
      </c>
      <c r="E300" s="40"/>
      <c r="F300" s="232" t="s">
        <v>464</v>
      </c>
      <c r="G300" s="40"/>
      <c r="H300" s="40"/>
      <c r="I300" s="233"/>
      <c r="J300" s="40"/>
      <c r="K300" s="40"/>
      <c r="L300" s="44"/>
      <c r="M300" s="234"/>
      <c r="N300" s="235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145</v>
      </c>
      <c r="AU300" s="17" t="s">
        <v>151</v>
      </c>
    </row>
    <row r="301" s="13" customFormat="1">
      <c r="A301" s="13"/>
      <c r="B301" s="238"/>
      <c r="C301" s="239"/>
      <c r="D301" s="236" t="s">
        <v>194</v>
      </c>
      <c r="E301" s="239"/>
      <c r="F301" s="241" t="s">
        <v>465</v>
      </c>
      <c r="G301" s="239"/>
      <c r="H301" s="242">
        <v>67.200000000000003</v>
      </c>
      <c r="I301" s="243"/>
      <c r="J301" s="239"/>
      <c r="K301" s="239"/>
      <c r="L301" s="244"/>
      <c r="M301" s="245"/>
      <c r="N301" s="246"/>
      <c r="O301" s="246"/>
      <c r="P301" s="246"/>
      <c r="Q301" s="246"/>
      <c r="R301" s="246"/>
      <c r="S301" s="246"/>
      <c r="T301" s="24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8" t="s">
        <v>194</v>
      </c>
      <c r="AU301" s="248" t="s">
        <v>151</v>
      </c>
      <c r="AV301" s="13" t="s">
        <v>90</v>
      </c>
      <c r="AW301" s="13" t="s">
        <v>4</v>
      </c>
      <c r="AX301" s="13" t="s">
        <v>88</v>
      </c>
      <c r="AY301" s="248" t="s">
        <v>136</v>
      </c>
    </row>
    <row r="302" s="2" customFormat="1" ht="37.8" customHeight="1">
      <c r="A302" s="38"/>
      <c r="B302" s="39"/>
      <c r="C302" s="218" t="s">
        <v>466</v>
      </c>
      <c r="D302" s="218" t="s">
        <v>138</v>
      </c>
      <c r="E302" s="219" t="s">
        <v>434</v>
      </c>
      <c r="F302" s="220" t="s">
        <v>435</v>
      </c>
      <c r="G302" s="221" t="s">
        <v>141</v>
      </c>
      <c r="H302" s="222">
        <v>64</v>
      </c>
      <c r="I302" s="223"/>
      <c r="J302" s="224">
        <f>ROUND(I302*H302,2)</f>
        <v>0</v>
      </c>
      <c r="K302" s="220" t="s">
        <v>142</v>
      </c>
      <c r="L302" s="44"/>
      <c r="M302" s="225" t="s">
        <v>1</v>
      </c>
      <c r="N302" s="226" t="s">
        <v>45</v>
      </c>
      <c r="O302" s="91"/>
      <c r="P302" s="227">
        <f>O302*H302</f>
        <v>0</v>
      </c>
      <c r="Q302" s="227">
        <v>0</v>
      </c>
      <c r="R302" s="227">
        <f>Q302*H302</f>
        <v>0</v>
      </c>
      <c r="S302" s="227">
        <v>0</v>
      </c>
      <c r="T302" s="228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9" t="s">
        <v>143</v>
      </c>
      <c r="AT302" s="229" t="s">
        <v>138</v>
      </c>
      <c r="AU302" s="229" t="s">
        <v>151</v>
      </c>
      <c r="AY302" s="17" t="s">
        <v>136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17" t="s">
        <v>88</v>
      </c>
      <c r="BK302" s="230">
        <f>ROUND(I302*H302,2)</f>
        <v>0</v>
      </c>
      <c r="BL302" s="17" t="s">
        <v>143</v>
      </c>
      <c r="BM302" s="229" t="s">
        <v>467</v>
      </c>
    </row>
    <row r="303" s="2" customFormat="1">
      <c r="A303" s="38"/>
      <c r="B303" s="39"/>
      <c r="C303" s="40"/>
      <c r="D303" s="231" t="s">
        <v>145</v>
      </c>
      <c r="E303" s="40"/>
      <c r="F303" s="232" t="s">
        <v>437</v>
      </c>
      <c r="G303" s="40"/>
      <c r="H303" s="40"/>
      <c r="I303" s="233"/>
      <c r="J303" s="40"/>
      <c r="K303" s="40"/>
      <c r="L303" s="44"/>
      <c r="M303" s="234"/>
      <c r="N303" s="235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145</v>
      </c>
      <c r="AU303" s="17" t="s">
        <v>151</v>
      </c>
    </row>
    <row r="304" s="2" customFormat="1" ht="78" customHeight="1">
      <c r="A304" s="38"/>
      <c r="B304" s="39"/>
      <c r="C304" s="218" t="s">
        <v>468</v>
      </c>
      <c r="D304" s="218" t="s">
        <v>138</v>
      </c>
      <c r="E304" s="219" t="s">
        <v>469</v>
      </c>
      <c r="F304" s="220" t="s">
        <v>470</v>
      </c>
      <c r="G304" s="221" t="s">
        <v>141</v>
      </c>
      <c r="H304" s="222">
        <v>64</v>
      </c>
      <c r="I304" s="223"/>
      <c r="J304" s="224">
        <f>ROUND(I304*H304,2)</f>
        <v>0</v>
      </c>
      <c r="K304" s="220" t="s">
        <v>142</v>
      </c>
      <c r="L304" s="44"/>
      <c r="M304" s="225" t="s">
        <v>1</v>
      </c>
      <c r="N304" s="226" t="s">
        <v>45</v>
      </c>
      <c r="O304" s="91"/>
      <c r="P304" s="227">
        <f>O304*H304</f>
        <v>0</v>
      </c>
      <c r="Q304" s="227">
        <v>0.11162</v>
      </c>
      <c r="R304" s="227">
        <f>Q304*H304</f>
        <v>7.1436799999999998</v>
      </c>
      <c r="S304" s="227">
        <v>0</v>
      </c>
      <c r="T304" s="228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9" t="s">
        <v>143</v>
      </c>
      <c r="AT304" s="229" t="s">
        <v>138</v>
      </c>
      <c r="AU304" s="229" t="s">
        <v>151</v>
      </c>
      <c r="AY304" s="17" t="s">
        <v>136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17" t="s">
        <v>88</v>
      </c>
      <c r="BK304" s="230">
        <f>ROUND(I304*H304,2)</f>
        <v>0</v>
      </c>
      <c r="BL304" s="17" t="s">
        <v>143</v>
      </c>
      <c r="BM304" s="229" t="s">
        <v>471</v>
      </c>
    </row>
    <row r="305" s="2" customFormat="1">
      <c r="A305" s="38"/>
      <c r="B305" s="39"/>
      <c r="C305" s="40"/>
      <c r="D305" s="231" t="s">
        <v>145</v>
      </c>
      <c r="E305" s="40"/>
      <c r="F305" s="232" t="s">
        <v>472</v>
      </c>
      <c r="G305" s="40"/>
      <c r="H305" s="40"/>
      <c r="I305" s="233"/>
      <c r="J305" s="40"/>
      <c r="K305" s="40"/>
      <c r="L305" s="44"/>
      <c r="M305" s="234"/>
      <c r="N305" s="235"/>
      <c r="O305" s="91"/>
      <c r="P305" s="91"/>
      <c r="Q305" s="91"/>
      <c r="R305" s="91"/>
      <c r="S305" s="91"/>
      <c r="T305" s="92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145</v>
      </c>
      <c r="AU305" s="17" t="s">
        <v>151</v>
      </c>
    </row>
    <row r="306" s="2" customFormat="1" ht="24.15" customHeight="1">
      <c r="A306" s="38"/>
      <c r="B306" s="39"/>
      <c r="C306" s="249" t="s">
        <v>473</v>
      </c>
      <c r="D306" s="249" t="s">
        <v>207</v>
      </c>
      <c r="E306" s="250" t="s">
        <v>474</v>
      </c>
      <c r="F306" s="251" t="s">
        <v>475</v>
      </c>
      <c r="G306" s="252" t="s">
        <v>141</v>
      </c>
      <c r="H306" s="253">
        <v>51</v>
      </c>
      <c r="I306" s="254"/>
      <c r="J306" s="255">
        <f>ROUND(I306*H306,2)</f>
        <v>0</v>
      </c>
      <c r="K306" s="251" t="s">
        <v>142</v>
      </c>
      <c r="L306" s="256"/>
      <c r="M306" s="257" t="s">
        <v>1</v>
      </c>
      <c r="N306" s="258" t="s">
        <v>45</v>
      </c>
      <c r="O306" s="91"/>
      <c r="P306" s="227">
        <f>O306*H306</f>
        <v>0</v>
      </c>
      <c r="Q306" s="227">
        <v>0.17599999999999999</v>
      </c>
      <c r="R306" s="227">
        <f>Q306*H306</f>
        <v>8.9759999999999991</v>
      </c>
      <c r="S306" s="227">
        <v>0</v>
      </c>
      <c r="T306" s="228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9" t="s">
        <v>178</v>
      </c>
      <c r="AT306" s="229" t="s">
        <v>207</v>
      </c>
      <c r="AU306" s="229" t="s">
        <v>151</v>
      </c>
      <c r="AY306" s="17" t="s">
        <v>136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7" t="s">
        <v>88</v>
      </c>
      <c r="BK306" s="230">
        <f>ROUND(I306*H306,2)</f>
        <v>0</v>
      </c>
      <c r="BL306" s="17" t="s">
        <v>143</v>
      </c>
      <c r="BM306" s="229" t="s">
        <v>476</v>
      </c>
    </row>
    <row r="307" s="13" customFormat="1">
      <c r="A307" s="13"/>
      <c r="B307" s="238"/>
      <c r="C307" s="239"/>
      <c r="D307" s="236" t="s">
        <v>194</v>
      </c>
      <c r="E307" s="239"/>
      <c r="F307" s="241" t="s">
        <v>477</v>
      </c>
      <c r="G307" s="239"/>
      <c r="H307" s="242">
        <v>51</v>
      </c>
      <c r="I307" s="243"/>
      <c r="J307" s="239"/>
      <c r="K307" s="239"/>
      <c r="L307" s="244"/>
      <c r="M307" s="245"/>
      <c r="N307" s="246"/>
      <c r="O307" s="246"/>
      <c r="P307" s="246"/>
      <c r="Q307" s="246"/>
      <c r="R307" s="246"/>
      <c r="S307" s="246"/>
      <c r="T307" s="24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8" t="s">
        <v>194</v>
      </c>
      <c r="AU307" s="248" t="s">
        <v>151</v>
      </c>
      <c r="AV307" s="13" t="s">
        <v>90</v>
      </c>
      <c r="AW307" s="13" t="s">
        <v>4</v>
      </c>
      <c r="AX307" s="13" t="s">
        <v>88</v>
      </c>
      <c r="AY307" s="248" t="s">
        <v>136</v>
      </c>
    </row>
    <row r="308" s="2" customFormat="1" ht="24.15" customHeight="1">
      <c r="A308" s="38"/>
      <c r="B308" s="39"/>
      <c r="C308" s="249" t="s">
        <v>478</v>
      </c>
      <c r="D308" s="249" t="s">
        <v>207</v>
      </c>
      <c r="E308" s="250" t="s">
        <v>479</v>
      </c>
      <c r="F308" s="251" t="s">
        <v>480</v>
      </c>
      <c r="G308" s="252" t="s">
        <v>141</v>
      </c>
      <c r="H308" s="253">
        <v>14.279999999999999</v>
      </c>
      <c r="I308" s="254"/>
      <c r="J308" s="255">
        <f>ROUND(I308*H308,2)</f>
        <v>0</v>
      </c>
      <c r="K308" s="251" t="s">
        <v>142</v>
      </c>
      <c r="L308" s="256"/>
      <c r="M308" s="257" t="s">
        <v>1</v>
      </c>
      <c r="N308" s="258" t="s">
        <v>45</v>
      </c>
      <c r="O308" s="91"/>
      <c r="P308" s="227">
        <f>O308*H308</f>
        <v>0</v>
      </c>
      <c r="Q308" s="227">
        <v>0.17599999999999999</v>
      </c>
      <c r="R308" s="227">
        <f>Q308*H308</f>
        <v>2.51328</v>
      </c>
      <c r="S308" s="227">
        <v>0</v>
      </c>
      <c r="T308" s="228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9" t="s">
        <v>178</v>
      </c>
      <c r="AT308" s="229" t="s">
        <v>207</v>
      </c>
      <c r="AU308" s="229" t="s">
        <v>151</v>
      </c>
      <c r="AY308" s="17" t="s">
        <v>136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17" t="s">
        <v>88</v>
      </c>
      <c r="BK308" s="230">
        <f>ROUND(I308*H308,2)</f>
        <v>0</v>
      </c>
      <c r="BL308" s="17" t="s">
        <v>143</v>
      </c>
      <c r="BM308" s="229" t="s">
        <v>481</v>
      </c>
    </row>
    <row r="309" s="13" customFormat="1">
      <c r="A309" s="13"/>
      <c r="B309" s="238"/>
      <c r="C309" s="239"/>
      <c r="D309" s="236" t="s">
        <v>194</v>
      </c>
      <c r="E309" s="239"/>
      <c r="F309" s="241" t="s">
        <v>482</v>
      </c>
      <c r="G309" s="239"/>
      <c r="H309" s="242">
        <v>14.279999999999999</v>
      </c>
      <c r="I309" s="243"/>
      <c r="J309" s="239"/>
      <c r="K309" s="239"/>
      <c r="L309" s="244"/>
      <c r="M309" s="245"/>
      <c r="N309" s="246"/>
      <c r="O309" s="246"/>
      <c r="P309" s="246"/>
      <c r="Q309" s="246"/>
      <c r="R309" s="246"/>
      <c r="S309" s="246"/>
      <c r="T309" s="24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8" t="s">
        <v>194</v>
      </c>
      <c r="AU309" s="248" t="s">
        <v>151</v>
      </c>
      <c r="AV309" s="13" t="s">
        <v>90</v>
      </c>
      <c r="AW309" s="13" t="s">
        <v>4</v>
      </c>
      <c r="AX309" s="13" t="s">
        <v>88</v>
      </c>
      <c r="AY309" s="248" t="s">
        <v>136</v>
      </c>
    </row>
    <row r="310" s="2" customFormat="1" ht="24.15" customHeight="1">
      <c r="A310" s="38"/>
      <c r="B310" s="39"/>
      <c r="C310" s="218" t="s">
        <v>483</v>
      </c>
      <c r="D310" s="218" t="s">
        <v>138</v>
      </c>
      <c r="E310" s="219" t="s">
        <v>454</v>
      </c>
      <c r="F310" s="220" t="s">
        <v>455</v>
      </c>
      <c r="G310" s="221" t="s">
        <v>141</v>
      </c>
      <c r="H310" s="222">
        <v>64</v>
      </c>
      <c r="I310" s="223"/>
      <c r="J310" s="224">
        <f>ROUND(I310*H310,2)</f>
        <v>0</v>
      </c>
      <c r="K310" s="220" t="s">
        <v>142</v>
      </c>
      <c r="L310" s="44"/>
      <c r="M310" s="225" t="s">
        <v>1</v>
      </c>
      <c r="N310" s="226" t="s">
        <v>45</v>
      </c>
      <c r="O310" s="91"/>
      <c r="P310" s="227">
        <f>O310*H310</f>
        <v>0</v>
      </c>
      <c r="Q310" s="227">
        <v>0.00068999999999999997</v>
      </c>
      <c r="R310" s="227">
        <f>Q310*H310</f>
        <v>0.044159999999999998</v>
      </c>
      <c r="S310" s="227">
        <v>0</v>
      </c>
      <c r="T310" s="228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9" t="s">
        <v>143</v>
      </c>
      <c r="AT310" s="229" t="s">
        <v>138</v>
      </c>
      <c r="AU310" s="229" t="s">
        <v>151</v>
      </c>
      <c r="AY310" s="17" t="s">
        <v>136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17" t="s">
        <v>88</v>
      </c>
      <c r="BK310" s="230">
        <f>ROUND(I310*H310,2)</f>
        <v>0</v>
      </c>
      <c r="BL310" s="17" t="s">
        <v>143</v>
      </c>
      <c r="BM310" s="229" t="s">
        <v>484</v>
      </c>
    </row>
    <row r="311" s="2" customFormat="1">
      <c r="A311" s="38"/>
      <c r="B311" s="39"/>
      <c r="C311" s="40"/>
      <c r="D311" s="231" t="s">
        <v>145</v>
      </c>
      <c r="E311" s="40"/>
      <c r="F311" s="232" t="s">
        <v>457</v>
      </c>
      <c r="G311" s="40"/>
      <c r="H311" s="40"/>
      <c r="I311" s="233"/>
      <c r="J311" s="40"/>
      <c r="K311" s="40"/>
      <c r="L311" s="44"/>
      <c r="M311" s="234"/>
      <c r="N311" s="235"/>
      <c r="O311" s="91"/>
      <c r="P311" s="91"/>
      <c r="Q311" s="91"/>
      <c r="R311" s="91"/>
      <c r="S311" s="91"/>
      <c r="T311" s="92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145</v>
      </c>
      <c r="AU311" s="17" t="s">
        <v>151</v>
      </c>
    </row>
    <row r="312" s="12" customFormat="1" ht="20.88" customHeight="1">
      <c r="A312" s="12"/>
      <c r="B312" s="202"/>
      <c r="C312" s="203"/>
      <c r="D312" s="204" t="s">
        <v>79</v>
      </c>
      <c r="E312" s="216" t="s">
        <v>485</v>
      </c>
      <c r="F312" s="216" t="s">
        <v>486</v>
      </c>
      <c r="G312" s="203"/>
      <c r="H312" s="203"/>
      <c r="I312" s="206"/>
      <c r="J312" s="217">
        <f>BK312</f>
        <v>0</v>
      </c>
      <c r="K312" s="203"/>
      <c r="L312" s="208"/>
      <c r="M312" s="209"/>
      <c r="N312" s="210"/>
      <c r="O312" s="210"/>
      <c r="P312" s="211">
        <f>SUM(P313:P321)</f>
        <v>0</v>
      </c>
      <c r="Q312" s="210"/>
      <c r="R312" s="211">
        <f>SUM(R313:R321)</f>
        <v>164.85335999999998</v>
      </c>
      <c r="S312" s="210"/>
      <c r="T312" s="212">
        <f>SUM(T313:T321)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3" t="s">
        <v>88</v>
      </c>
      <c r="AT312" s="214" t="s">
        <v>79</v>
      </c>
      <c r="AU312" s="214" t="s">
        <v>90</v>
      </c>
      <c r="AY312" s="213" t="s">
        <v>136</v>
      </c>
      <c r="BK312" s="215">
        <f>SUM(BK313:BK321)</f>
        <v>0</v>
      </c>
    </row>
    <row r="313" s="2" customFormat="1" ht="33" customHeight="1">
      <c r="A313" s="38"/>
      <c r="B313" s="39"/>
      <c r="C313" s="218" t="s">
        <v>487</v>
      </c>
      <c r="D313" s="218" t="s">
        <v>138</v>
      </c>
      <c r="E313" s="219" t="s">
        <v>488</v>
      </c>
      <c r="F313" s="220" t="s">
        <v>489</v>
      </c>
      <c r="G313" s="221" t="s">
        <v>141</v>
      </c>
      <c r="H313" s="222">
        <v>787.5</v>
      </c>
      <c r="I313" s="223"/>
      <c r="J313" s="224">
        <f>ROUND(I313*H313,2)</f>
        <v>0</v>
      </c>
      <c r="K313" s="220" t="s">
        <v>142</v>
      </c>
      <c r="L313" s="44"/>
      <c r="M313" s="225" t="s">
        <v>1</v>
      </c>
      <c r="N313" s="226" t="s">
        <v>45</v>
      </c>
      <c r="O313" s="91"/>
      <c r="P313" s="227">
        <f>O313*H313</f>
        <v>0</v>
      </c>
      <c r="Q313" s="227">
        <v>0</v>
      </c>
      <c r="R313" s="227">
        <f>Q313*H313</f>
        <v>0</v>
      </c>
      <c r="S313" s="227">
        <v>0</v>
      </c>
      <c r="T313" s="228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9" t="s">
        <v>143</v>
      </c>
      <c r="AT313" s="229" t="s">
        <v>138</v>
      </c>
      <c r="AU313" s="229" t="s">
        <v>151</v>
      </c>
      <c r="AY313" s="17" t="s">
        <v>136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17" t="s">
        <v>88</v>
      </c>
      <c r="BK313" s="230">
        <f>ROUND(I313*H313,2)</f>
        <v>0</v>
      </c>
      <c r="BL313" s="17" t="s">
        <v>143</v>
      </c>
      <c r="BM313" s="229" t="s">
        <v>490</v>
      </c>
    </row>
    <row r="314" s="2" customFormat="1">
      <c r="A314" s="38"/>
      <c r="B314" s="39"/>
      <c r="C314" s="40"/>
      <c r="D314" s="231" t="s">
        <v>145</v>
      </c>
      <c r="E314" s="40"/>
      <c r="F314" s="232" t="s">
        <v>491</v>
      </c>
      <c r="G314" s="40"/>
      <c r="H314" s="40"/>
      <c r="I314" s="233"/>
      <c r="J314" s="40"/>
      <c r="K314" s="40"/>
      <c r="L314" s="44"/>
      <c r="M314" s="234"/>
      <c r="N314" s="235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145</v>
      </c>
      <c r="AU314" s="17" t="s">
        <v>151</v>
      </c>
    </row>
    <row r="315" s="13" customFormat="1">
      <c r="A315" s="13"/>
      <c r="B315" s="238"/>
      <c r="C315" s="239"/>
      <c r="D315" s="236" t="s">
        <v>194</v>
      </c>
      <c r="E315" s="239"/>
      <c r="F315" s="241" t="s">
        <v>492</v>
      </c>
      <c r="G315" s="239"/>
      <c r="H315" s="242">
        <v>787.5</v>
      </c>
      <c r="I315" s="243"/>
      <c r="J315" s="239"/>
      <c r="K315" s="239"/>
      <c r="L315" s="244"/>
      <c r="M315" s="245"/>
      <c r="N315" s="246"/>
      <c r="O315" s="246"/>
      <c r="P315" s="246"/>
      <c r="Q315" s="246"/>
      <c r="R315" s="246"/>
      <c r="S315" s="246"/>
      <c r="T315" s="24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8" t="s">
        <v>194</v>
      </c>
      <c r="AU315" s="248" t="s">
        <v>151</v>
      </c>
      <c r="AV315" s="13" t="s">
        <v>90</v>
      </c>
      <c r="AW315" s="13" t="s">
        <v>4</v>
      </c>
      <c r="AX315" s="13" t="s">
        <v>88</v>
      </c>
      <c r="AY315" s="248" t="s">
        <v>136</v>
      </c>
    </row>
    <row r="316" s="2" customFormat="1" ht="78" customHeight="1">
      <c r="A316" s="38"/>
      <c r="B316" s="39"/>
      <c r="C316" s="218" t="s">
        <v>493</v>
      </c>
      <c r="D316" s="218" t="s">
        <v>138</v>
      </c>
      <c r="E316" s="219" t="s">
        <v>494</v>
      </c>
      <c r="F316" s="220" t="s">
        <v>495</v>
      </c>
      <c r="G316" s="221" t="s">
        <v>141</v>
      </c>
      <c r="H316" s="222">
        <v>750</v>
      </c>
      <c r="I316" s="223"/>
      <c r="J316" s="224">
        <f>ROUND(I316*H316,2)</f>
        <v>0</v>
      </c>
      <c r="K316" s="220" t="s">
        <v>142</v>
      </c>
      <c r="L316" s="44"/>
      <c r="M316" s="225" t="s">
        <v>1</v>
      </c>
      <c r="N316" s="226" t="s">
        <v>45</v>
      </c>
      <c r="O316" s="91"/>
      <c r="P316" s="227">
        <f>O316*H316</f>
        <v>0</v>
      </c>
      <c r="Q316" s="227">
        <v>0.089219999999999994</v>
      </c>
      <c r="R316" s="227">
        <f>Q316*H316</f>
        <v>66.914999999999992</v>
      </c>
      <c r="S316" s="227">
        <v>0</v>
      </c>
      <c r="T316" s="228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9" t="s">
        <v>143</v>
      </c>
      <c r="AT316" s="229" t="s">
        <v>138</v>
      </c>
      <c r="AU316" s="229" t="s">
        <v>151</v>
      </c>
      <c r="AY316" s="17" t="s">
        <v>136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17" t="s">
        <v>88</v>
      </c>
      <c r="BK316" s="230">
        <f>ROUND(I316*H316,2)</f>
        <v>0</v>
      </c>
      <c r="BL316" s="17" t="s">
        <v>143</v>
      </c>
      <c r="BM316" s="229" t="s">
        <v>496</v>
      </c>
    </row>
    <row r="317" s="2" customFormat="1">
      <c r="A317" s="38"/>
      <c r="B317" s="39"/>
      <c r="C317" s="40"/>
      <c r="D317" s="231" t="s">
        <v>145</v>
      </c>
      <c r="E317" s="40"/>
      <c r="F317" s="232" t="s">
        <v>497</v>
      </c>
      <c r="G317" s="40"/>
      <c r="H317" s="40"/>
      <c r="I317" s="233"/>
      <c r="J317" s="40"/>
      <c r="K317" s="40"/>
      <c r="L317" s="44"/>
      <c r="M317" s="234"/>
      <c r="N317" s="235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145</v>
      </c>
      <c r="AU317" s="17" t="s">
        <v>151</v>
      </c>
    </row>
    <row r="318" s="2" customFormat="1" ht="24.15" customHeight="1">
      <c r="A318" s="38"/>
      <c r="B318" s="39"/>
      <c r="C318" s="249" t="s">
        <v>498</v>
      </c>
      <c r="D318" s="249" t="s">
        <v>207</v>
      </c>
      <c r="E318" s="250" t="s">
        <v>499</v>
      </c>
      <c r="F318" s="251" t="s">
        <v>500</v>
      </c>
      <c r="G318" s="252" t="s">
        <v>141</v>
      </c>
      <c r="H318" s="253">
        <v>758.88</v>
      </c>
      <c r="I318" s="254"/>
      <c r="J318" s="255">
        <f>ROUND(I318*H318,2)</f>
        <v>0</v>
      </c>
      <c r="K318" s="251" t="s">
        <v>142</v>
      </c>
      <c r="L318" s="256"/>
      <c r="M318" s="257" t="s">
        <v>1</v>
      </c>
      <c r="N318" s="258" t="s">
        <v>45</v>
      </c>
      <c r="O318" s="91"/>
      <c r="P318" s="227">
        <f>O318*H318</f>
        <v>0</v>
      </c>
      <c r="Q318" s="227">
        <v>0.128</v>
      </c>
      <c r="R318" s="227">
        <f>Q318*H318</f>
        <v>97.13664</v>
      </c>
      <c r="S318" s="227">
        <v>0</v>
      </c>
      <c r="T318" s="228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9" t="s">
        <v>178</v>
      </c>
      <c r="AT318" s="229" t="s">
        <v>207</v>
      </c>
      <c r="AU318" s="229" t="s">
        <v>151</v>
      </c>
      <c r="AY318" s="17" t="s">
        <v>136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17" t="s">
        <v>88</v>
      </c>
      <c r="BK318" s="230">
        <f>ROUND(I318*H318,2)</f>
        <v>0</v>
      </c>
      <c r="BL318" s="17" t="s">
        <v>143</v>
      </c>
      <c r="BM318" s="229" t="s">
        <v>501</v>
      </c>
    </row>
    <row r="319" s="13" customFormat="1">
      <c r="A319" s="13"/>
      <c r="B319" s="238"/>
      <c r="C319" s="239"/>
      <c r="D319" s="236" t="s">
        <v>194</v>
      </c>
      <c r="E319" s="239"/>
      <c r="F319" s="241" t="s">
        <v>502</v>
      </c>
      <c r="G319" s="239"/>
      <c r="H319" s="242">
        <v>758.88</v>
      </c>
      <c r="I319" s="243"/>
      <c r="J319" s="239"/>
      <c r="K319" s="239"/>
      <c r="L319" s="244"/>
      <c r="M319" s="245"/>
      <c r="N319" s="246"/>
      <c r="O319" s="246"/>
      <c r="P319" s="246"/>
      <c r="Q319" s="246"/>
      <c r="R319" s="246"/>
      <c r="S319" s="246"/>
      <c r="T319" s="24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8" t="s">
        <v>194</v>
      </c>
      <c r="AU319" s="248" t="s">
        <v>151</v>
      </c>
      <c r="AV319" s="13" t="s">
        <v>90</v>
      </c>
      <c r="AW319" s="13" t="s">
        <v>4</v>
      </c>
      <c r="AX319" s="13" t="s">
        <v>88</v>
      </c>
      <c r="AY319" s="248" t="s">
        <v>136</v>
      </c>
    </row>
    <row r="320" s="2" customFormat="1" ht="24.15" customHeight="1">
      <c r="A320" s="38"/>
      <c r="B320" s="39"/>
      <c r="C320" s="249" t="s">
        <v>503</v>
      </c>
      <c r="D320" s="249" t="s">
        <v>207</v>
      </c>
      <c r="E320" s="250" t="s">
        <v>504</v>
      </c>
      <c r="F320" s="251" t="s">
        <v>505</v>
      </c>
      <c r="G320" s="252" t="s">
        <v>141</v>
      </c>
      <c r="H320" s="253">
        <v>6.1200000000000001</v>
      </c>
      <c r="I320" s="254"/>
      <c r="J320" s="255">
        <f>ROUND(I320*H320,2)</f>
        <v>0</v>
      </c>
      <c r="K320" s="251" t="s">
        <v>142</v>
      </c>
      <c r="L320" s="256"/>
      <c r="M320" s="257" t="s">
        <v>1</v>
      </c>
      <c r="N320" s="258" t="s">
        <v>45</v>
      </c>
      <c r="O320" s="91"/>
      <c r="P320" s="227">
        <f>O320*H320</f>
        <v>0</v>
      </c>
      <c r="Q320" s="227">
        <v>0.13100000000000001</v>
      </c>
      <c r="R320" s="227">
        <f>Q320*H320</f>
        <v>0.8017200000000001</v>
      </c>
      <c r="S320" s="227">
        <v>0</v>
      </c>
      <c r="T320" s="228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9" t="s">
        <v>178</v>
      </c>
      <c r="AT320" s="229" t="s">
        <v>207</v>
      </c>
      <c r="AU320" s="229" t="s">
        <v>151</v>
      </c>
      <c r="AY320" s="17" t="s">
        <v>136</v>
      </c>
      <c r="BE320" s="230">
        <f>IF(N320="základní",J320,0)</f>
        <v>0</v>
      </c>
      <c r="BF320" s="230">
        <f>IF(N320="snížená",J320,0)</f>
        <v>0</v>
      </c>
      <c r="BG320" s="230">
        <f>IF(N320="zákl. přenesená",J320,0)</f>
        <v>0</v>
      </c>
      <c r="BH320" s="230">
        <f>IF(N320="sníž. přenesená",J320,0)</f>
        <v>0</v>
      </c>
      <c r="BI320" s="230">
        <f>IF(N320="nulová",J320,0)</f>
        <v>0</v>
      </c>
      <c r="BJ320" s="17" t="s">
        <v>88</v>
      </c>
      <c r="BK320" s="230">
        <f>ROUND(I320*H320,2)</f>
        <v>0</v>
      </c>
      <c r="BL320" s="17" t="s">
        <v>143</v>
      </c>
      <c r="BM320" s="229" t="s">
        <v>506</v>
      </c>
    </row>
    <row r="321" s="13" customFormat="1">
      <c r="A321" s="13"/>
      <c r="B321" s="238"/>
      <c r="C321" s="239"/>
      <c r="D321" s="236" t="s">
        <v>194</v>
      </c>
      <c r="E321" s="239"/>
      <c r="F321" s="241" t="s">
        <v>507</v>
      </c>
      <c r="G321" s="239"/>
      <c r="H321" s="242">
        <v>6.1200000000000001</v>
      </c>
      <c r="I321" s="243"/>
      <c r="J321" s="239"/>
      <c r="K321" s="239"/>
      <c r="L321" s="244"/>
      <c r="M321" s="245"/>
      <c r="N321" s="246"/>
      <c r="O321" s="246"/>
      <c r="P321" s="246"/>
      <c r="Q321" s="246"/>
      <c r="R321" s="246"/>
      <c r="S321" s="246"/>
      <c r="T321" s="24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8" t="s">
        <v>194</v>
      </c>
      <c r="AU321" s="248" t="s">
        <v>151</v>
      </c>
      <c r="AV321" s="13" t="s">
        <v>90</v>
      </c>
      <c r="AW321" s="13" t="s">
        <v>4</v>
      </c>
      <c r="AX321" s="13" t="s">
        <v>88</v>
      </c>
      <c r="AY321" s="248" t="s">
        <v>136</v>
      </c>
    </row>
    <row r="322" s="12" customFormat="1" ht="20.88" customHeight="1">
      <c r="A322" s="12"/>
      <c r="B322" s="202"/>
      <c r="C322" s="203"/>
      <c r="D322" s="204" t="s">
        <v>79</v>
      </c>
      <c r="E322" s="216" t="s">
        <v>508</v>
      </c>
      <c r="F322" s="216" t="s">
        <v>509</v>
      </c>
      <c r="G322" s="203"/>
      <c r="H322" s="203"/>
      <c r="I322" s="206"/>
      <c r="J322" s="217">
        <f>BK322</f>
        <v>0</v>
      </c>
      <c r="K322" s="203"/>
      <c r="L322" s="208"/>
      <c r="M322" s="209"/>
      <c r="N322" s="210"/>
      <c r="O322" s="210"/>
      <c r="P322" s="211">
        <f>SUM(P323:P332)</f>
        <v>0</v>
      </c>
      <c r="Q322" s="210"/>
      <c r="R322" s="211">
        <f>SUM(R323:R332)</f>
        <v>12.066520000000001</v>
      </c>
      <c r="S322" s="210"/>
      <c r="T322" s="212">
        <f>SUM(T323:T332)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3" t="s">
        <v>88</v>
      </c>
      <c r="AT322" s="214" t="s">
        <v>79</v>
      </c>
      <c r="AU322" s="214" t="s">
        <v>90</v>
      </c>
      <c r="AY322" s="213" t="s">
        <v>136</v>
      </c>
      <c r="BK322" s="215">
        <f>SUM(BK323:BK332)</f>
        <v>0</v>
      </c>
    </row>
    <row r="323" s="2" customFormat="1" ht="33" customHeight="1">
      <c r="A323" s="38"/>
      <c r="B323" s="39"/>
      <c r="C323" s="218" t="s">
        <v>510</v>
      </c>
      <c r="D323" s="218" t="s">
        <v>138</v>
      </c>
      <c r="E323" s="219" t="s">
        <v>488</v>
      </c>
      <c r="F323" s="220" t="s">
        <v>489</v>
      </c>
      <c r="G323" s="221" t="s">
        <v>141</v>
      </c>
      <c r="H323" s="222">
        <v>190</v>
      </c>
      <c r="I323" s="223"/>
      <c r="J323" s="224">
        <f>ROUND(I323*H323,2)</f>
        <v>0</v>
      </c>
      <c r="K323" s="220" t="s">
        <v>142</v>
      </c>
      <c r="L323" s="44"/>
      <c r="M323" s="225" t="s">
        <v>1</v>
      </c>
      <c r="N323" s="226" t="s">
        <v>45</v>
      </c>
      <c r="O323" s="91"/>
      <c r="P323" s="227">
        <f>O323*H323</f>
        <v>0</v>
      </c>
      <c r="Q323" s="227">
        <v>0</v>
      </c>
      <c r="R323" s="227">
        <f>Q323*H323</f>
        <v>0</v>
      </c>
      <c r="S323" s="227">
        <v>0</v>
      </c>
      <c r="T323" s="228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9" t="s">
        <v>143</v>
      </c>
      <c r="AT323" s="229" t="s">
        <v>138</v>
      </c>
      <c r="AU323" s="229" t="s">
        <v>151</v>
      </c>
      <c r="AY323" s="17" t="s">
        <v>136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17" t="s">
        <v>88</v>
      </c>
      <c r="BK323" s="230">
        <f>ROUND(I323*H323,2)</f>
        <v>0</v>
      </c>
      <c r="BL323" s="17" t="s">
        <v>143</v>
      </c>
      <c r="BM323" s="229" t="s">
        <v>511</v>
      </c>
    </row>
    <row r="324" s="2" customFormat="1">
      <c r="A324" s="38"/>
      <c r="B324" s="39"/>
      <c r="C324" s="40"/>
      <c r="D324" s="231" t="s">
        <v>145</v>
      </c>
      <c r="E324" s="40"/>
      <c r="F324" s="232" t="s">
        <v>491</v>
      </c>
      <c r="G324" s="40"/>
      <c r="H324" s="40"/>
      <c r="I324" s="233"/>
      <c r="J324" s="40"/>
      <c r="K324" s="40"/>
      <c r="L324" s="44"/>
      <c r="M324" s="234"/>
      <c r="N324" s="235"/>
      <c r="O324" s="91"/>
      <c r="P324" s="91"/>
      <c r="Q324" s="91"/>
      <c r="R324" s="91"/>
      <c r="S324" s="91"/>
      <c r="T324" s="92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145</v>
      </c>
      <c r="AU324" s="17" t="s">
        <v>151</v>
      </c>
    </row>
    <row r="325" s="2" customFormat="1" ht="33" customHeight="1">
      <c r="A325" s="38"/>
      <c r="B325" s="39"/>
      <c r="C325" s="218" t="s">
        <v>512</v>
      </c>
      <c r="D325" s="218" t="s">
        <v>138</v>
      </c>
      <c r="E325" s="219" t="s">
        <v>398</v>
      </c>
      <c r="F325" s="220" t="s">
        <v>399</v>
      </c>
      <c r="G325" s="221" t="s">
        <v>141</v>
      </c>
      <c r="H325" s="222">
        <v>190</v>
      </c>
      <c r="I325" s="223"/>
      <c r="J325" s="224">
        <f>ROUND(I325*H325,2)</f>
        <v>0</v>
      </c>
      <c r="K325" s="220" t="s">
        <v>142</v>
      </c>
      <c r="L325" s="44"/>
      <c r="M325" s="225" t="s">
        <v>1</v>
      </c>
      <c r="N325" s="226" t="s">
        <v>45</v>
      </c>
      <c r="O325" s="91"/>
      <c r="P325" s="227">
        <f>O325*H325</f>
        <v>0</v>
      </c>
      <c r="Q325" s="227">
        <v>0</v>
      </c>
      <c r="R325" s="227">
        <f>Q325*H325</f>
        <v>0</v>
      </c>
      <c r="S325" s="227">
        <v>0</v>
      </c>
      <c r="T325" s="228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9" t="s">
        <v>143</v>
      </c>
      <c r="AT325" s="229" t="s">
        <v>138</v>
      </c>
      <c r="AU325" s="229" t="s">
        <v>151</v>
      </c>
      <c r="AY325" s="17" t="s">
        <v>136</v>
      </c>
      <c r="BE325" s="230">
        <f>IF(N325="základní",J325,0)</f>
        <v>0</v>
      </c>
      <c r="BF325" s="230">
        <f>IF(N325="snížená",J325,0)</f>
        <v>0</v>
      </c>
      <c r="BG325" s="230">
        <f>IF(N325="zákl. přenesená",J325,0)</f>
        <v>0</v>
      </c>
      <c r="BH325" s="230">
        <f>IF(N325="sníž. přenesená",J325,0)</f>
        <v>0</v>
      </c>
      <c r="BI325" s="230">
        <f>IF(N325="nulová",J325,0)</f>
        <v>0</v>
      </c>
      <c r="BJ325" s="17" t="s">
        <v>88</v>
      </c>
      <c r="BK325" s="230">
        <f>ROUND(I325*H325,2)</f>
        <v>0</v>
      </c>
      <c r="BL325" s="17" t="s">
        <v>143</v>
      </c>
      <c r="BM325" s="229" t="s">
        <v>513</v>
      </c>
    </row>
    <row r="326" s="2" customFormat="1">
      <c r="A326" s="38"/>
      <c r="B326" s="39"/>
      <c r="C326" s="40"/>
      <c r="D326" s="231" t="s">
        <v>145</v>
      </c>
      <c r="E326" s="40"/>
      <c r="F326" s="232" t="s">
        <v>401</v>
      </c>
      <c r="G326" s="40"/>
      <c r="H326" s="40"/>
      <c r="I326" s="233"/>
      <c r="J326" s="40"/>
      <c r="K326" s="40"/>
      <c r="L326" s="44"/>
      <c r="M326" s="234"/>
      <c r="N326" s="235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145</v>
      </c>
      <c r="AU326" s="17" t="s">
        <v>151</v>
      </c>
    </row>
    <row r="327" s="2" customFormat="1" ht="62.7" customHeight="1">
      <c r="A327" s="38"/>
      <c r="B327" s="39"/>
      <c r="C327" s="218" t="s">
        <v>514</v>
      </c>
      <c r="D327" s="218" t="s">
        <v>138</v>
      </c>
      <c r="E327" s="219" t="s">
        <v>515</v>
      </c>
      <c r="F327" s="220" t="s">
        <v>516</v>
      </c>
      <c r="G327" s="221" t="s">
        <v>141</v>
      </c>
      <c r="H327" s="222">
        <v>190</v>
      </c>
      <c r="I327" s="223"/>
      <c r="J327" s="224">
        <f>ROUND(I327*H327,2)</f>
        <v>0</v>
      </c>
      <c r="K327" s="220" t="s">
        <v>142</v>
      </c>
      <c r="L327" s="44"/>
      <c r="M327" s="225" t="s">
        <v>1</v>
      </c>
      <c r="N327" s="226" t="s">
        <v>45</v>
      </c>
      <c r="O327" s="91"/>
      <c r="P327" s="227">
        <f>O327*H327</f>
        <v>0</v>
      </c>
      <c r="Q327" s="227">
        <v>0.040000000000000001</v>
      </c>
      <c r="R327" s="227">
        <f>Q327*H327</f>
        <v>7.6000000000000005</v>
      </c>
      <c r="S327" s="227">
        <v>0</v>
      </c>
      <c r="T327" s="228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9" t="s">
        <v>143</v>
      </c>
      <c r="AT327" s="229" t="s">
        <v>138</v>
      </c>
      <c r="AU327" s="229" t="s">
        <v>151</v>
      </c>
      <c r="AY327" s="17" t="s">
        <v>136</v>
      </c>
      <c r="BE327" s="230">
        <f>IF(N327="základní",J327,0)</f>
        <v>0</v>
      </c>
      <c r="BF327" s="230">
        <f>IF(N327="snížená",J327,0)</f>
        <v>0</v>
      </c>
      <c r="BG327" s="230">
        <f>IF(N327="zákl. přenesená",J327,0)</f>
        <v>0</v>
      </c>
      <c r="BH327" s="230">
        <f>IF(N327="sníž. přenesená",J327,0)</f>
        <v>0</v>
      </c>
      <c r="BI327" s="230">
        <f>IF(N327="nulová",J327,0)</f>
        <v>0</v>
      </c>
      <c r="BJ327" s="17" t="s">
        <v>88</v>
      </c>
      <c r="BK327" s="230">
        <f>ROUND(I327*H327,2)</f>
        <v>0</v>
      </c>
      <c r="BL327" s="17" t="s">
        <v>143</v>
      </c>
      <c r="BM327" s="229" t="s">
        <v>517</v>
      </c>
    </row>
    <row r="328" s="2" customFormat="1">
      <c r="A328" s="38"/>
      <c r="B328" s="39"/>
      <c r="C328" s="40"/>
      <c r="D328" s="231" t="s">
        <v>145</v>
      </c>
      <c r="E328" s="40"/>
      <c r="F328" s="232" t="s">
        <v>518</v>
      </c>
      <c r="G328" s="40"/>
      <c r="H328" s="40"/>
      <c r="I328" s="233"/>
      <c r="J328" s="40"/>
      <c r="K328" s="40"/>
      <c r="L328" s="44"/>
      <c r="M328" s="234"/>
      <c r="N328" s="235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145</v>
      </c>
      <c r="AU328" s="17" t="s">
        <v>151</v>
      </c>
    </row>
    <row r="329" s="2" customFormat="1" ht="16.5" customHeight="1">
      <c r="A329" s="38"/>
      <c r="B329" s="39"/>
      <c r="C329" s="249" t="s">
        <v>519</v>
      </c>
      <c r="D329" s="249" t="s">
        <v>207</v>
      </c>
      <c r="E329" s="250" t="s">
        <v>246</v>
      </c>
      <c r="F329" s="251" t="s">
        <v>247</v>
      </c>
      <c r="G329" s="252" t="s">
        <v>186</v>
      </c>
      <c r="H329" s="253">
        <v>11.4</v>
      </c>
      <c r="I329" s="254"/>
      <c r="J329" s="255">
        <f>ROUND(I329*H329,2)</f>
        <v>0</v>
      </c>
      <c r="K329" s="251" t="s">
        <v>142</v>
      </c>
      <c r="L329" s="256"/>
      <c r="M329" s="257" t="s">
        <v>1</v>
      </c>
      <c r="N329" s="258" t="s">
        <v>45</v>
      </c>
      <c r="O329" s="91"/>
      <c r="P329" s="227">
        <f>O329*H329</f>
        <v>0</v>
      </c>
      <c r="Q329" s="227">
        <v>0.20999999999999999</v>
      </c>
      <c r="R329" s="227">
        <f>Q329*H329</f>
        <v>2.3940000000000001</v>
      </c>
      <c r="S329" s="227">
        <v>0</v>
      </c>
      <c r="T329" s="228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9" t="s">
        <v>178</v>
      </c>
      <c r="AT329" s="229" t="s">
        <v>207</v>
      </c>
      <c r="AU329" s="229" t="s">
        <v>151</v>
      </c>
      <c r="AY329" s="17" t="s">
        <v>136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17" t="s">
        <v>88</v>
      </c>
      <c r="BK329" s="230">
        <f>ROUND(I329*H329,2)</f>
        <v>0</v>
      </c>
      <c r="BL329" s="17" t="s">
        <v>143</v>
      </c>
      <c r="BM329" s="229" t="s">
        <v>520</v>
      </c>
    </row>
    <row r="330" s="13" customFormat="1">
      <c r="A330" s="13"/>
      <c r="B330" s="238"/>
      <c r="C330" s="239"/>
      <c r="D330" s="236" t="s">
        <v>194</v>
      </c>
      <c r="E330" s="239"/>
      <c r="F330" s="241" t="s">
        <v>521</v>
      </c>
      <c r="G330" s="239"/>
      <c r="H330" s="242">
        <v>11.4</v>
      </c>
      <c r="I330" s="243"/>
      <c r="J330" s="239"/>
      <c r="K330" s="239"/>
      <c r="L330" s="244"/>
      <c r="M330" s="245"/>
      <c r="N330" s="246"/>
      <c r="O330" s="246"/>
      <c r="P330" s="246"/>
      <c r="Q330" s="246"/>
      <c r="R330" s="246"/>
      <c r="S330" s="246"/>
      <c r="T330" s="24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8" t="s">
        <v>194</v>
      </c>
      <c r="AU330" s="248" t="s">
        <v>151</v>
      </c>
      <c r="AV330" s="13" t="s">
        <v>90</v>
      </c>
      <c r="AW330" s="13" t="s">
        <v>4</v>
      </c>
      <c r="AX330" s="13" t="s">
        <v>88</v>
      </c>
      <c r="AY330" s="248" t="s">
        <v>136</v>
      </c>
    </row>
    <row r="331" s="2" customFormat="1" ht="24.15" customHeight="1">
      <c r="A331" s="38"/>
      <c r="B331" s="39"/>
      <c r="C331" s="249" t="s">
        <v>522</v>
      </c>
      <c r="D331" s="249" t="s">
        <v>207</v>
      </c>
      <c r="E331" s="250" t="s">
        <v>523</v>
      </c>
      <c r="F331" s="251" t="s">
        <v>524</v>
      </c>
      <c r="G331" s="252" t="s">
        <v>141</v>
      </c>
      <c r="H331" s="253">
        <v>191.90000000000001</v>
      </c>
      <c r="I331" s="254"/>
      <c r="J331" s="255">
        <f>ROUND(I331*H331,2)</f>
        <v>0</v>
      </c>
      <c r="K331" s="251" t="s">
        <v>142</v>
      </c>
      <c r="L331" s="256"/>
      <c r="M331" s="257" t="s">
        <v>1</v>
      </c>
      <c r="N331" s="258" t="s">
        <v>45</v>
      </c>
      <c r="O331" s="91"/>
      <c r="P331" s="227">
        <f>O331*H331</f>
        <v>0</v>
      </c>
      <c r="Q331" s="227">
        <v>0.010800000000000001</v>
      </c>
      <c r="R331" s="227">
        <f>Q331*H331</f>
        <v>2.0725200000000004</v>
      </c>
      <c r="S331" s="227">
        <v>0</v>
      </c>
      <c r="T331" s="228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9" t="s">
        <v>178</v>
      </c>
      <c r="AT331" s="229" t="s">
        <v>207</v>
      </c>
      <c r="AU331" s="229" t="s">
        <v>151</v>
      </c>
      <c r="AY331" s="17" t="s">
        <v>136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17" t="s">
        <v>88</v>
      </c>
      <c r="BK331" s="230">
        <f>ROUND(I331*H331,2)</f>
        <v>0</v>
      </c>
      <c r="BL331" s="17" t="s">
        <v>143</v>
      </c>
      <c r="BM331" s="229" t="s">
        <v>525</v>
      </c>
    </row>
    <row r="332" s="13" customFormat="1">
      <c r="A332" s="13"/>
      <c r="B332" s="238"/>
      <c r="C332" s="239"/>
      <c r="D332" s="236" t="s">
        <v>194</v>
      </c>
      <c r="E332" s="239"/>
      <c r="F332" s="241" t="s">
        <v>526</v>
      </c>
      <c r="G332" s="239"/>
      <c r="H332" s="242">
        <v>191.90000000000001</v>
      </c>
      <c r="I332" s="243"/>
      <c r="J332" s="239"/>
      <c r="K332" s="239"/>
      <c r="L332" s="244"/>
      <c r="M332" s="245"/>
      <c r="N332" s="246"/>
      <c r="O332" s="246"/>
      <c r="P332" s="246"/>
      <c r="Q332" s="246"/>
      <c r="R332" s="246"/>
      <c r="S332" s="246"/>
      <c r="T332" s="24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8" t="s">
        <v>194</v>
      </c>
      <c r="AU332" s="248" t="s">
        <v>151</v>
      </c>
      <c r="AV332" s="13" t="s">
        <v>90</v>
      </c>
      <c r="AW332" s="13" t="s">
        <v>4</v>
      </c>
      <c r="AX332" s="13" t="s">
        <v>88</v>
      </c>
      <c r="AY332" s="248" t="s">
        <v>136</v>
      </c>
    </row>
    <row r="333" s="12" customFormat="1" ht="22.8" customHeight="1">
      <c r="A333" s="12"/>
      <c r="B333" s="202"/>
      <c r="C333" s="203"/>
      <c r="D333" s="204" t="s">
        <v>79</v>
      </c>
      <c r="E333" s="216" t="s">
        <v>178</v>
      </c>
      <c r="F333" s="216" t="s">
        <v>527</v>
      </c>
      <c r="G333" s="203"/>
      <c r="H333" s="203"/>
      <c r="I333" s="206"/>
      <c r="J333" s="217">
        <f>BK333</f>
        <v>0</v>
      </c>
      <c r="K333" s="203"/>
      <c r="L333" s="208"/>
      <c r="M333" s="209"/>
      <c r="N333" s="210"/>
      <c r="O333" s="210"/>
      <c r="P333" s="211">
        <f>SUM(P334:P336)</f>
        <v>0</v>
      </c>
      <c r="Q333" s="210"/>
      <c r="R333" s="211">
        <f>SUM(R334:R336)</f>
        <v>4.4308800000000002</v>
      </c>
      <c r="S333" s="210"/>
      <c r="T333" s="212">
        <f>SUM(T334:T336)</f>
        <v>3.96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13" t="s">
        <v>88</v>
      </c>
      <c r="AT333" s="214" t="s">
        <v>79</v>
      </c>
      <c r="AU333" s="214" t="s">
        <v>88</v>
      </c>
      <c r="AY333" s="213" t="s">
        <v>136</v>
      </c>
      <c r="BK333" s="215">
        <f>SUM(BK334:BK336)</f>
        <v>0</v>
      </c>
    </row>
    <row r="334" s="2" customFormat="1" ht="37.8" customHeight="1">
      <c r="A334" s="38"/>
      <c r="B334" s="39"/>
      <c r="C334" s="218" t="s">
        <v>528</v>
      </c>
      <c r="D334" s="218" t="s">
        <v>138</v>
      </c>
      <c r="E334" s="219" t="s">
        <v>529</v>
      </c>
      <c r="F334" s="220" t="s">
        <v>530</v>
      </c>
      <c r="G334" s="221" t="s">
        <v>260</v>
      </c>
      <c r="H334" s="222">
        <v>6</v>
      </c>
      <c r="I334" s="223"/>
      <c r="J334" s="224">
        <f>ROUND(I334*H334,2)</f>
        <v>0</v>
      </c>
      <c r="K334" s="220" t="s">
        <v>142</v>
      </c>
      <c r="L334" s="44"/>
      <c r="M334" s="225" t="s">
        <v>1</v>
      </c>
      <c r="N334" s="226" t="s">
        <v>45</v>
      </c>
      <c r="O334" s="91"/>
      <c r="P334" s="227">
        <f>O334*H334</f>
        <v>0</v>
      </c>
      <c r="Q334" s="227">
        <v>0.65847999999999995</v>
      </c>
      <c r="R334" s="227">
        <f>Q334*H334</f>
        <v>3.9508799999999997</v>
      </c>
      <c r="S334" s="227">
        <v>0.66000000000000003</v>
      </c>
      <c r="T334" s="228">
        <f>S334*H334</f>
        <v>3.96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9" t="s">
        <v>143</v>
      </c>
      <c r="AT334" s="229" t="s">
        <v>138</v>
      </c>
      <c r="AU334" s="229" t="s">
        <v>90</v>
      </c>
      <c r="AY334" s="17" t="s">
        <v>136</v>
      </c>
      <c r="BE334" s="230">
        <f>IF(N334="základní",J334,0)</f>
        <v>0</v>
      </c>
      <c r="BF334" s="230">
        <f>IF(N334="snížená",J334,0)</f>
        <v>0</v>
      </c>
      <c r="BG334" s="230">
        <f>IF(N334="zákl. přenesená",J334,0)</f>
        <v>0</v>
      </c>
      <c r="BH334" s="230">
        <f>IF(N334="sníž. přenesená",J334,0)</f>
        <v>0</v>
      </c>
      <c r="BI334" s="230">
        <f>IF(N334="nulová",J334,0)</f>
        <v>0</v>
      </c>
      <c r="BJ334" s="17" t="s">
        <v>88</v>
      </c>
      <c r="BK334" s="230">
        <f>ROUND(I334*H334,2)</f>
        <v>0</v>
      </c>
      <c r="BL334" s="17" t="s">
        <v>143</v>
      </c>
      <c r="BM334" s="229" t="s">
        <v>531</v>
      </c>
    </row>
    <row r="335" s="2" customFormat="1">
      <c r="A335" s="38"/>
      <c r="B335" s="39"/>
      <c r="C335" s="40"/>
      <c r="D335" s="231" t="s">
        <v>145</v>
      </c>
      <c r="E335" s="40"/>
      <c r="F335" s="232" t="s">
        <v>532</v>
      </c>
      <c r="G335" s="40"/>
      <c r="H335" s="40"/>
      <c r="I335" s="233"/>
      <c r="J335" s="40"/>
      <c r="K335" s="40"/>
      <c r="L335" s="44"/>
      <c r="M335" s="234"/>
      <c r="N335" s="235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145</v>
      </c>
      <c r="AU335" s="17" t="s">
        <v>90</v>
      </c>
    </row>
    <row r="336" s="2" customFormat="1" ht="21.75" customHeight="1">
      <c r="A336" s="38"/>
      <c r="B336" s="39"/>
      <c r="C336" s="249" t="s">
        <v>533</v>
      </c>
      <c r="D336" s="249" t="s">
        <v>207</v>
      </c>
      <c r="E336" s="250" t="s">
        <v>534</v>
      </c>
      <c r="F336" s="251" t="s">
        <v>535</v>
      </c>
      <c r="G336" s="252" t="s">
        <v>260</v>
      </c>
      <c r="H336" s="253">
        <v>6</v>
      </c>
      <c r="I336" s="254"/>
      <c r="J336" s="255">
        <f>ROUND(I336*H336,2)</f>
        <v>0</v>
      </c>
      <c r="K336" s="251" t="s">
        <v>142</v>
      </c>
      <c r="L336" s="256"/>
      <c r="M336" s="257" t="s">
        <v>1</v>
      </c>
      <c r="N336" s="258" t="s">
        <v>45</v>
      </c>
      <c r="O336" s="91"/>
      <c r="P336" s="227">
        <f>O336*H336</f>
        <v>0</v>
      </c>
      <c r="Q336" s="227">
        <v>0.080000000000000002</v>
      </c>
      <c r="R336" s="227">
        <f>Q336*H336</f>
        <v>0.47999999999999998</v>
      </c>
      <c r="S336" s="227">
        <v>0</v>
      </c>
      <c r="T336" s="228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9" t="s">
        <v>178</v>
      </c>
      <c r="AT336" s="229" t="s">
        <v>207</v>
      </c>
      <c r="AU336" s="229" t="s">
        <v>90</v>
      </c>
      <c r="AY336" s="17" t="s">
        <v>136</v>
      </c>
      <c r="BE336" s="230">
        <f>IF(N336="základní",J336,0)</f>
        <v>0</v>
      </c>
      <c r="BF336" s="230">
        <f>IF(N336="snížená",J336,0)</f>
        <v>0</v>
      </c>
      <c r="BG336" s="230">
        <f>IF(N336="zákl. přenesená",J336,0)</f>
        <v>0</v>
      </c>
      <c r="BH336" s="230">
        <f>IF(N336="sníž. přenesená",J336,0)</f>
        <v>0</v>
      </c>
      <c r="BI336" s="230">
        <f>IF(N336="nulová",J336,0)</f>
        <v>0</v>
      </c>
      <c r="BJ336" s="17" t="s">
        <v>88</v>
      </c>
      <c r="BK336" s="230">
        <f>ROUND(I336*H336,2)</f>
        <v>0</v>
      </c>
      <c r="BL336" s="17" t="s">
        <v>143</v>
      </c>
      <c r="BM336" s="229" t="s">
        <v>536</v>
      </c>
    </row>
    <row r="337" s="12" customFormat="1" ht="22.8" customHeight="1">
      <c r="A337" s="12"/>
      <c r="B337" s="202"/>
      <c r="C337" s="203"/>
      <c r="D337" s="204" t="s">
        <v>79</v>
      </c>
      <c r="E337" s="216" t="s">
        <v>183</v>
      </c>
      <c r="F337" s="216" t="s">
        <v>537</v>
      </c>
      <c r="G337" s="203"/>
      <c r="H337" s="203"/>
      <c r="I337" s="206"/>
      <c r="J337" s="217">
        <f>BK337</f>
        <v>0</v>
      </c>
      <c r="K337" s="203"/>
      <c r="L337" s="208"/>
      <c r="M337" s="209"/>
      <c r="N337" s="210"/>
      <c r="O337" s="210"/>
      <c r="P337" s="211">
        <f>P338+SUM(P339:P414)</f>
        <v>0</v>
      </c>
      <c r="Q337" s="210"/>
      <c r="R337" s="211">
        <f>R338+SUM(R339:R414)</f>
        <v>199.12968118600003</v>
      </c>
      <c r="S337" s="210"/>
      <c r="T337" s="212">
        <f>T338+SUM(T339:T414)</f>
        <v>26.043000000000003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13" t="s">
        <v>88</v>
      </c>
      <c r="AT337" s="214" t="s">
        <v>79</v>
      </c>
      <c r="AU337" s="214" t="s">
        <v>88</v>
      </c>
      <c r="AY337" s="213" t="s">
        <v>136</v>
      </c>
      <c r="BK337" s="215">
        <f>BK338+SUM(BK339:BK414)</f>
        <v>0</v>
      </c>
    </row>
    <row r="338" s="2" customFormat="1" ht="24.15" customHeight="1">
      <c r="A338" s="38"/>
      <c r="B338" s="39"/>
      <c r="C338" s="218" t="s">
        <v>538</v>
      </c>
      <c r="D338" s="218" t="s">
        <v>138</v>
      </c>
      <c r="E338" s="219" t="s">
        <v>539</v>
      </c>
      <c r="F338" s="220" t="s">
        <v>540</v>
      </c>
      <c r="G338" s="221" t="s">
        <v>168</v>
      </c>
      <c r="H338" s="222">
        <v>37</v>
      </c>
      <c r="I338" s="223"/>
      <c r="J338" s="224">
        <f>ROUND(I338*H338,2)</f>
        <v>0</v>
      </c>
      <c r="K338" s="220" t="s">
        <v>142</v>
      </c>
      <c r="L338" s="44"/>
      <c r="M338" s="225" t="s">
        <v>1</v>
      </c>
      <c r="N338" s="226" t="s">
        <v>45</v>
      </c>
      <c r="O338" s="91"/>
      <c r="P338" s="227">
        <f>O338*H338</f>
        <v>0</v>
      </c>
      <c r="Q338" s="227">
        <v>0.00029999999999999997</v>
      </c>
      <c r="R338" s="227">
        <f>Q338*H338</f>
        <v>0.011099999999999999</v>
      </c>
      <c r="S338" s="227">
        <v>0</v>
      </c>
      <c r="T338" s="228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9" t="s">
        <v>143</v>
      </c>
      <c r="AT338" s="229" t="s">
        <v>138</v>
      </c>
      <c r="AU338" s="229" t="s">
        <v>90</v>
      </c>
      <c r="AY338" s="17" t="s">
        <v>136</v>
      </c>
      <c r="BE338" s="230">
        <f>IF(N338="základní",J338,0)</f>
        <v>0</v>
      </c>
      <c r="BF338" s="230">
        <f>IF(N338="snížená",J338,0)</f>
        <v>0</v>
      </c>
      <c r="BG338" s="230">
        <f>IF(N338="zákl. přenesená",J338,0)</f>
        <v>0</v>
      </c>
      <c r="BH338" s="230">
        <f>IF(N338="sníž. přenesená",J338,0)</f>
        <v>0</v>
      </c>
      <c r="BI338" s="230">
        <f>IF(N338="nulová",J338,0)</f>
        <v>0</v>
      </c>
      <c r="BJ338" s="17" t="s">
        <v>88</v>
      </c>
      <c r="BK338" s="230">
        <f>ROUND(I338*H338,2)</f>
        <v>0</v>
      </c>
      <c r="BL338" s="17" t="s">
        <v>143</v>
      </c>
      <c r="BM338" s="229" t="s">
        <v>541</v>
      </c>
    </row>
    <row r="339" s="2" customFormat="1">
      <c r="A339" s="38"/>
      <c r="B339" s="39"/>
      <c r="C339" s="40"/>
      <c r="D339" s="231" t="s">
        <v>145</v>
      </c>
      <c r="E339" s="40"/>
      <c r="F339" s="232" t="s">
        <v>542</v>
      </c>
      <c r="G339" s="40"/>
      <c r="H339" s="40"/>
      <c r="I339" s="233"/>
      <c r="J339" s="40"/>
      <c r="K339" s="40"/>
      <c r="L339" s="44"/>
      <c r="M339" s="234"/>
      <c r="N339" s="235"/>
      <c r="O339" s="91"/>
      <c r="P339" s="91"/>
      <c r="Q339" s="91"/>
      <c r="R339" s="91"/>
      <c r="S339" s="91"/>
      <c r="T339" s="92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145</v>
      </c>
      <c r="AU339" s="17" t="s">
        <v>90</v>
      </c>
    </row>
    <row r="340" s="15" customFormat="1">
      <c r="A340" s="15"/>
      <c r="B340" s="270"/>
      <c r="C340" s="271"/>
      <c r="D340" s="236" t="s">
        <v>194</v>
      </c>
      <c r="E340" s="272" t="s">
        <v>1</v>
      </c>
      <c r="F340" s="273" t="s">
        <v>543</v>
      </c>
      <c r="G340" s="271"/>
      <c r="H340" s="272" t="s">
        <v>1</v>
      </c>
      <c r="I340" s="274"/>
      <c r="J340" s="271"/>
      <c r="K340" s="271"/>
      <c r="L340" s="275"/>
      <c r="M340" s="276"/>
      <c r="N340" s="277"/>
      <c r="O340" s="277"/>
      <c r="P340" s="277"/>
      <c r="Q340" s="277"/>
      <c r="R340" s="277"/>
      <c r="S340" s="277"/>
      <c r="T340" s="278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79" t="s">
        <v>194</v>
      </c>
      <c r="AU340" s="279" t="s">
        <v>90</v>
      </c>
      <c r="AV340" s="15" t="s">
        <v>88</v>
      </c>
      <c r="AW340" s="15" t="s">
        <v>36</v>
      </c>
      <c r="AX340" s="15" t="s">
        <v>80</v>
      </c>
      <c r="AY340" s="279" t="s">
        <v>136</v>
      </c>
    </row>
    <row r="341" s="13" customFormat="1">
      <c r="A341" s="13"/>
      <c r="B341" s="238"/>
      <c r="C341" s="239"/>
      <c r="D341" s="236" t="s">
        <v>194</v>
      </c>
      <c r="E341" s="240" t="s">
        <v>1</v>
      </c>
      <c r="F341" s="241" t="s">
        <v>544</v>
      </c>
      <c r="G341" s="239"/>
      <c r="H341" s="242">
        <v>3</v>
      </c>
      <c r="I341" s="243"/>
      <c r="J341" s="239"/>
      <c r="K341" s="239"/>
      <c r="L341" s="244"/>
      <c r="M341" s="245"/>
      <c r="N341" s="246"/>
      <c r="O341" s="246"/>
      <c r="P341" s="246"/>
      <c r="Q341" s="246"/>
      <c r="R341" s="246"/>
      <c r="S341" s="246"/>
      <c r="T341" s="24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8" t="s">
        <v>194</v>
      </c>
      <c r="AU341" s="248" t="s">
        <v>90</v>
      </c>
      <c r="AV341" s="13" t="s">
        <v>90</v>
      </c>
      <c r="AW341" s="13" t="s">
        <v>36</v>
      </c>
      <c r="AX341" s="13" t="s">
        <v>80</v>
      </c>
      <c r="AY341" s="248" t="s">
        <v>136</v>
      </c>
    </row>
    <row r="342" s="13" customFormat="1">
      <c r="A342" s="13"/>
      <c r="B342" s="238"/>
      <c r="C342" s="239"/>
      <c r="D342" s="236" t="s">
        <v>194</v>
      </c>
      <c r="E342" s="240" t="s">
        <v>1</v>
      </c>
      <c r="F342" s="241" t="s">
        <v>545</v>
      </c>
      <c r="G342" s="239"/>
      <c r="H342" s="242">
        <v>4</v>
      </c>
      <c r="I342" s="243"/>
      <c r="J342" s="239"/>
      <c r="K342" s="239"/>
      <c r="L342" s="244"/>
      <c r="M342" s="245"/>
      <c r="N342" s="246"/>
      <c r="O342" s="246"/>
      <c r="P342" s="246"/>
      <c r="Q342" s="246"/>
      <c r="R342" s="246"/>
      <c r="S342" s="246"/>
      <c r="T342" s="24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8" t="s">
        <v>194</v>
      </c>
      <c r="AU342" s="248" t="s">
        <v>90</v>
      </c>
      <c r="AV342" s="13" t="s">
        <v>90</v>
      </c>
      <c r="AW342" s="13" t="s">
        <v>36</v>
      </c>
      <c r="AX342" s="13" t="s">
        <v>80</v>
      </c>
      <c r="AY342" s="248" t="s">
        <v>136</v>
      </c>
    </row>
    <row r="343" s="13" customFormat="1">
      <c r="A343" s="13"/>
      <c r="B343" s="238"/>
      <c r="C343" s="239"/>
      <c r="D343" s="236" t="s">
        <v>194</v>
      </c>
      <c r="E343" s="240" t="s">
        <v>1</v>
      </c>
      <c r="F343" s="241" t="s">
        <v>546</v>
      </c>
      <c r="G343" s="239"/>
      <c r="H343" s="242">
        <v>10</v>
      </c>
      <c r="I343" s="243"/>
      <c r="J343" s="239"/>
      <c r="K343" s="239"/>
      <c r="L343" s="244"/>
      <c r="M343" s="245"/>
      <c r="N343" s="246"/>
      <c r="O343" s="246"/>
      <c r="P343" s="246"/>
      <c r="Q343" s="246"/>
      <c r="R343" s="246"/>
      <c r="S343" s="246"/>
      <c r="T343" s="24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8" t="s">
        <v>194</v>
      </c>
      <c r="AU343" s="248" t="s">
        <v>90</v>
      </c>
      <c r="AV343" s="13" t="s">
        <v>90</v>
      </c>
      <c r="AW343" s="13" t="s">
        <v>36</v>
      </c>
      <c r="AX343" s="13" t="s">
        <v>80</v>
      </c>
      <c r="AY343" s="248" t="s">
        <v>136</v>
      </c>
    </row>
    <row r="344" s="13" customFormat="1">
      <c r="A344" s="13"/>
      <c r="B344" s="238"/>
      <c r="C344" s="239"/>
      <c r="D344" s="236" t="s">
        <v>194</v>
      </c>
      <c r="E344" s="240" t="s">
        <v>1</v>
      </c>
      <c r="F344" s="241" t="s">
        <v>546</v>
      </c>
      <c r="G344" s="239"/>
      <c r="H344" s="242">
        <v>10</v>
      </c>
      <c r="I344" s="243"/>
      <c r="J344" s="239"/>
      <c r="K344" s="239"/>
      <c r="L344" s="244"/>
      <c r="M344" s="245"/>
      <c r="N344" s="246"/>
      <c r="O344" s="246"/>
      <c r="P344" s="246"/>
      <c r="Q344" s="246"/>
      <c r="R344" s="246"/>
      <c r="S344" s="246"/>
      <c r="T344" s="24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8" t="s">
        <v>194</v>
      </c>
      <c r="AU344" s="248" t="s">
        <v>90</v>
      </c>
      <c r="AV344" s="13" t="s">
        <v>90</v>
      </c>
      <c r="AW344" s="13" t="s">
        <v>36</v>
      </c>
      <c r="AX344" s="13" t="s">
        <v>80</v>
      </c>
      <c r="AY344" s="248" t="s">
        <v>136</v>
      </c>
    </row>
    <row r="345" s="13" customFormat="1">
      <c r="A345" s="13"/>
      <c r="B345" s="238"/>
      <c r="C345" s="239"/>
      <c r="D345" s="236" t="s">
        <v>194</v>
      </c>
      <c r="E345" s="240" t="s">
        <v>1</v>
      </c>
      <c r="F345" s="241" t="s">
        <v>546</v>
      </c>
      <c r="G345" s="239"/>
      <c r="H345" s="242">
        <v>10</v>
      </c>
      <c r="I345" s="243"/>
      <c r="J345" s="239"/>
      <c r="K345" s="239"/>
      <c r="L345" s="244"/>
      <c r="M345" s="245"/>
      <c r="N345" s="246"/>
      <c r="O345" s="246"/>
      <c r="P345" s="246"/>
      <c r="Q345" s="246"/>
      <c r="R345" s="246"/>
      <c r="S345" s="246"/>
      <c r="T345" s="24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8" t="s">
        <v>194</v>
      </c>
      <c r="AU345" s="248" t="s">
        <v>90</v>
      </c>
      <c r="AV345" s="13" t="s">
        <v>90</v>
      </c>
      <c r="AW345" s="13" t="s">
        <v>36</v>
      </c>
      <c r="AX345" s="13" t="s">
        <v>80</v>
      </c>
      <c r="AY345" s="248" t="s">
        <v>136</v>
      </c>
    </row>
    <row r="346" s="14" customFormat="1">
      <c r="A346" s="14"/>
      <c r="B346" s="259"/>
      <c r="C346" s="260"/>
      <c r="D346" s="236" t="s">
        <v>194</v>
      </c>
      <c r="E346" s="261" t="s">
        <v>1</v>
      </c>
      <c r="F346" s="262" t="s">
        <v>239</v>
      </c>
      <c r="G346" s="260"/>
      <c r="H346" s="263">
        <v>37</v>
      </c>
      <c r="I346" s="264"/>
      <c r="J346" s="260"/>
      <c r="K346" s="260"/>
      <c r="L346" s="265"/>
      <c r="M346" s="266"/>
      <c r="N346" s="267"/>
      <c r="O346" s="267"/>
      <c r="P346" s="267"/>
      <c r="Q346" s="267"/>
      <c r="R346" s="267"/>
      <c r="S346" s="267"/>
      <c r="T346" s="268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9" t="s">
        <v>194</v>
      </c>
      <c r="AU346" s="269" t="s">
        <v>90</v>
      </c>
      <c r="AV346" s="14" t="s">
        <v>143</v>
      </c>
      <c r="AW346" s="14" t="s">
        <v>36</v>
      </c>
      <c r="AX346" s="14" t="s">
        <v>88</v>
      </c>
      <c r="AY346" s="269" t="s">
        <v>136</v>
      </c>
    </row>
    <row r="347" s="2" customFormat="1" ht="24.15" customHeight="1">
      <c r="A347" s="38"/>
      <c r="B347" s="39"/>
      <c r="C347" s="249" t="s">
        <v>547</v>
      </c>
      <c r="D347" s="249" t="s">
        <v>207</v>
      </c>
      <c r="E347" s="250" t="s">
        <v>548</v>
      </c>
      <c r="F347" s="251" t="s">
        <v>549</v>
      </c>
      <c r="G347" s="252" t="s">
        <v>168</v>
      </c>
      <c r="H347" s="253">
        <v>37</v>
      </c>
      <c r="I347" s="254"/>
      <c r="J347" s="255">
        <f>ROUND(I347*H347,2)</f>
        <v>0</v>
      </c>
      <c r="K347" s="251" t="s">
        <v>142</v>
      </c>
      <c r="L347" s="256"/>
      <c r="M347" s="257" t="s">
        <v>1</v>
      </c>
      <c r="N347" s="258" t="s">
        <v>45</v>
      </c>
      <c r="O347" s="91"/>
      <c r="P347" s="227">
        <f>O347*H347</f>
        <v>0</v>
      </c>
      <c r="Q347" s="227">
        <v>0.0061999999999999998</v>
      </c>
      <c r="R347" s="227">
        <f>Q347*H347</f>
        <v>0.22939999999999999</v>
      </c>
      <c r="S347" s="227">
        <v>0</v>
      </c>
      <c r="T347" s="228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9" t="s">
        <v>178</v>
      </c>
      <c r="AT347" s="229" t="s">
        <v>207</v>
      </c>
      <c r="AU347" s="229" t="s">
        <v>90</v>
      </c>
      <c r="AY347" s="17" t="s">
        <v>136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17" t="s">
        <v>88</v>
      </c>
      <c r="BK347" s="230">
        <f>ROUND(I347*H347,2)</f>
        <v>0</v>
      </c>
      <c r="BL347" s="17" t="s">
        <v>143</v>
      </c>
      <c r="BM347" s="229" t="s">
        <v>550</v>
      </c>
    </row>
    <row r="348" s="2" customFormat="1" ht="24.15" customHeight="1">
      <c r="A348" s="38"/>
      <c r="B348" s="39"/>
      <c r="C348" s="218" t="s">
        <v>551</v>
      </c>
      <c r="D348" s="218" t="s">
        <v>138</v>
      </c>
      <c r="E348" s="219" t="s">
        <v>552</v>
      </c>
      <c r="F348" s="220" t="s">
        <v>553</v>
      </c>
      <c r="G348" s="221" t="s">
        <v>260</v>
      </c>
      <c r="H348" s="222">
        <v>9</v>
      </c>
      <c r="I348" s="223"/>
      <c r="J348" s="224">
        <f>ROUND(I348*H348,2)</f>
        <v>0</v>
      </c>
      <c r="K348" s="220" t="s">
        <v>142</v>
      </c>
      <c r="L348" s="44"/>
      <c r="M348" s="225" t="s">
        <v>1</v>
      </c>
      <c r="N348" s="226" t="s">
        <v>45</v>
      </c>
      <c r="O348" s="91"/>
      <c r="P348" s="227">
        <f>O348*H348</f>
        <v>0</v>
      </c>
      <c r="Q348" s="227">
        <v>0.00069999999999999999</v>
      </c>
      <c r="R348" s="227">
        <f>Q348*H348</f>
        <v>0.0063</v>
      </c>
      <c r="S348" s="227">
        <v>0</v>
      </c>
      <c r="T348" s="228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9" t="s">
        <v>143</v>
      </c>
      <c r="AT348" s="229" t="s">
        <v>138</v>
      </c>
      <c r="AU348" s="229" t="s">
        <v>90</v>
      </c>
      <c r="AY348" s="17" t="s">
        <v>136</v>
      </c>
      <c r="BE348" s="230">
        <f>IF(N348="základní",J348,0)</f>
        <v>0</v>
      </c>
      <c r="BF348" s="230">
        <f>IF(N348="snížená",J348,0)</f>
        <v>0</v>
      </c>
      <c r="BG348" s="230">
        <f>IF(N348="zákl. přenesená",J348,0)</f>
        <v>0</v>
      </c>
      <c r="BH348" s="230">
        <f>IF(N348="sníž. přenesená",J348,0)</f>
        <v>0</v>
      </c>
      <c r="BI348" s="230">
        <f>IF(N348="nulová",J348,0)</f>
        <v>0</v>
      </c>
      <c r="BJ348" s="17" t="s">
        <v>88</v>
      </c>
      <c r="BK348" s="230">
        <f>ROUND(I348*H348,2)</f>
        <v>0</v>
      </c>
      <c r="BL348" s="17" t="s">
        <v>143</v>
      </c>
      <c r="BM348" s="229" t="s">
        <v>554</v>
      </c>
    </row>
    <row r="349" s="2" customFormat="1">
      <c r="A349" s="38"/>
      <c r="B349" s="39"/>
      <c r="C349" s="40"/>
      <c r="D349" s="231" t="s">
        <v>145</v>
      </c>
      <c r="E349" s="40"/>
      <c r="F349" s="232" t="s">
        <v>555</v>
      </c>
      <c r="G349" s="40"/>
      <c r="H349" s="40"/>
      <c r="I349" s="233"/>
      <c r="J349" s="40"/>
      <c r="K349" s="40"/>
      <c r="L349" s="44"/>
      <c r="M349" s="234"/>
      <c r="N349" s="235"/>
      <c r="O349" s="91"/>
      <c r="P349" s="91"/>
      <c r="Q349" s="91"/>
      <c r="R349" s="91"/>
      <c r="S349" s="91"/>
      <c r="T349" s="92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145</v>
      </c>
      <c r="AU349" s="17" t="s">
        <v>90</v>
      </c>
    </row>
    <row r="350" s="2" customFormat="1">
      <c r="A350" s="38"/>
      <c r="B350" s="39"/>
      <c r="C350" s="40"/>
      <c r="D350" s="236" t="s">
        <v>171</v>
      </c>
      <c r="E350" s="40"/>
      <c r="F350" s="237" t="s">
        <v>556</v>
      </c>
      <c r="G350" s="40"/>
      <c r="H350" s="40"/>
      <c r="I350" s="233"/>
      <c r="J350" s="40"/>
      <c r="K350" s="40"/>
      <c r="L350" s="44"/>
      <c r="M350" s="234"/>
      <c r="N350" s="235"/>
      <c r="O350" s="91"/>
      <c r="P350" s="91"/>
      <c r="Q350" s="91"/>
      <c r="R350" s="91"/>
      <c r="S350" s="91"/>
      <c r="T350" s="92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171</v>
      </c>
      <c r="AU350" s="17" t="s">
        <v>90</v>
      </c>
    </row>
    <row r="351" s="2" customFormat="1" ht="21.75" customHeight="1">
      <c r="A351" s="38"/>
      <c r="B351" s="39"/>
      <c r="C351" s="249" t="s">
        <v>557</v>
      </c>
      <c r="D351" s="249" t="s">
        <v>207</v>
      </c>
      <c r="E351" s="250" t="s">
        <v>558</v>
      </c>
      <c r="F351" s="251" t="s">
        <v>559</v>
      </c>
      <c r="G351" s="252" t="s">
        <v>260</v>
      </c>
      <c r="H351" s="253">
        <v>1</v>
      </c>
      <c r="I351" s="254"/>
      <c r="J351" s="255">
        <f>ROUND(I351*H351,2)</f>
        <v>0</v>
      </c>
      <c r="K351" s="251" t="s">
        <v>142</v>
      </c>
      <c r="L351" s="256"/>
      <c r="M351" s="257" t="s">
        <v>1</v>
      </c>
      <c r="N351" s="258" t="s">
        <v>45</v>
      </c>
      <c r="O351" s="91"/>
      <c r="P351" s="227">
        <f>O351*H351</f>
        <v>0</v>
      </c>
      <c r="Q351" s="227">
        <v>0.0040000000000000001</v>
      </c>
      <c r="R351" s="227">
        <f>Q351*H351</f>
        <v>0.0040000000000000001</v>
      </c>
      <c r="S351" s="227">
        <v>0</v>
      </c>
      <c r="T351" s="228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9" t="s">
        <v>178</v>
      </c>
      <c r="AT351" s="229" t="s">
        <v>207</v>
      </c>
      <c r="AU351" s="229" t="s">
        <v>90</v>
      </c>
      <c r="AY351" s="17" t="s">
        <v>136</v>
      </c>
      <c r="BE351" s="230">
        <f>IF(N351="základní",J351,0)</f>
        <v>0</v>
      </c>
      <c r="BF351" s="230">
        <f>IF(N351="snížená",J351,0)</f>
        <v>0</v>
      </c>
      <c r="BG351" s="230">
        <f>IF(N351="zákl. přenesená",J351,0)</f>
        <v>0</v>
      </c>
      <c r="BH351" s="230">
        <f>IF(N351="sníž. přenesená",J351,0)</f>
        <v>0</v>
      </c>
      <c r="BI351" s="230">
        <f>IF(N351="nulová",J351,0)</f>
        <v>0</v>
      </c>
      <c r="BJ351" s="17" t="s">
        <v>88</v>
      </c>
      <c r="BK351" s="230">
        <f>ROUND(I351*H351,2)</f>
        <v>0</v>
      </c>
      <c r="BL351" s="17" t="s">
        <v>143</v>
      </c>
      <c r="BM351" s="229" t="s">
        <v>560</v>
      </c>
    </row>
    <row r="352" s="2" customFormat="1" ht="24.15" customHeight="1">
      <c r="A352" s="38"/>
      <c r="B352" s="39"/>
      <c r="C352" s="249" t="s">
        <v>561</v>
      </c>
      <c r="D352" s="249" t="s">
        <v>207</v>
      </c>
      <c r="E352" s="250" t="s">
        <v>562</v>
      </c>
      <c r="F352" s="251" t="s">
        <v>563</v>
      </c>
      <c r="G352" s="252" t="s">
        <v>260</v>
      </c>
      <c r="H352" s="253">
        <v>1</v>
      </c>
      <c r="I352" s="254"/>
      <c r="J352" s="255">
        <f>ROUND(I352*H352,2)</f>
        <v>0</v>
      </c>
      <c r="K352" s="251" t="s">
        <v>142</v>
      </c>
      <c r="L352" s="256"/>
      <c r="M352" s="257" t="s">
        <v>1</v>
      </c>
      <c r="N352" s="258" t="s">
        <v>45</v>
      </c>
      <c r="O352" s="91"/>
      <c r="P352" s="227">
        <f>O352*H352</f>
        <v>0</v>
      </c>
      <c r="Q352" s="227">
        <v>0.0012999999999999999</v>
      </c>
      <c r="R352" s="227">
        <f>Q352*H352</f>
        <v>0.0012999999999999999</v>
      </c>
      <c r="S352" s="227">
        <v>0</v>
      </c>
      <c r="T352" s="228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9" t="s">
        <v>178</v>
      </c>
      <c r="AT352" s="229" t="s">
        <v>207</v>
      </c>
      <c r="AU352" s="229" t="s">
        <v>90</v>
      </c>
      <c r="AY352" s="17" t="s">
        <v>136</v>
      </c>
      <c r="BE352" s="230">
        <f>IF(N352="základní",J352,0)</f>
        <v>0</v>
      </c>
      <c r="BF352" s="230">
        <f>IF(N352="snížená",J352,0)</f>
        <v>0</v>
      </c>
      <c r="BG352" s="230">
        <f>IF(N352="zákl. přenesená",J352,0)</f>
        <v>0</v>
      </c>
      <c r="BH352" s="230">
        <f>IF(N352="sníž. přenesená",J352,0)</f>
        <v>0</v>
      </c>
      <c r="BI352" s="230">
        <f>IF(N352="nulová",J352,0)</f>
        <v>0</v>
      </c>
      <c r="BJ352" s="17" t="s">
        <v>88</v>
      </c>
      <c r="BK352" s="230">
        <f>ROUND(I352*H352,2)</f>
        <v>0</v>
      </c>
      <c r="BL352" s="17" t="s">
        <v>143</v>
      </c>
      <c r="BM352" s="229" t="s">
        <v>564</v>
      </c>
    </row>
    <row r="353" s="2" customFormat="1" ht="24.15" customHeight="1">
      <c r="A353" s="38"/>
      <c r="B353" s="39"/>
      <c r="C353" s="249" t="s">
        <v>565</v>
      </c>
      <c r="D353" s="249" t="s">
        <v>207</v>
      </c>
      <c r="E353" s="250" t="s">
        <v>566</v>
      </c>
      <c r="F353" s="251" t="s">
        <v>567</v>
      </c>
      <c r="G353" s="252" t="s">
        <v>260</v>
      </c>
      <c r="H353" s="253">
        <v>1</v>
      </c>
      <c r="I353" s="254"/>
      <c r="J353" s="255">
        <f>ROUND(I353*H353,2)</f>
        <v>0</v>
      </c>
      <c r="K353" s="251" t="s">
        <v>142</v>
      </c>
      <c r="L353" s="256"/>
      <c r="M353" s="257" t="s">
        <v>1</v>
      </c>
      <c r="N353" s="258" t="s">
        <v>45</v>
      </c>
      <c r="O353" s="91"/>
      <c r="P353" s="227">
        <f>O353*H353</f>
        <v>0</v>
      </c>
      <c r="Q353" s="227">
        <v>0.0025999999999999999</v>
      </c>
      <c r="R353" s="227">
        <f>Q353*H353</f>
        <v>0.0025999999999999999</v>
      </c>
      <c r="S353" s="227">
        <v>0</v>
      </c>
      <c r="T353" s="228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9" t="s">
        <v>178</v>
      </c>
      <c r="AT353" s="229" t="s">
        <v>207</v>
      </c>
      <c r="AU353" s="229" t="s">
        <v>90</v>
      </c>
      <c r="AY353" s="17" t="s">
        <v>136</v>
      </c>
      <c r="BE353" s="230">
        <f>IF(N353="základní",J353,0)</f>
        <v>0</v>
      </c>
      <c r="BF353" s="230">
        <f>IF(N353="snížená",J353,0)</f>
        <v>0</v>
      </c>
      <c r="BG353" s="230">
        <f>IF(N353="zákl. přenesená",J353,0)</f>
        <v>0</v>
      </c>
      <c r="BH353" s="230">
        <f>IF(N353="sníž. přenesená",J353,0)</f>
        <v>0</v>
      </c>
      <c r="BI353" s="230">
        <f>IF(N353="nulová",J353,0)</f>
        <v>0</v>
      </c>
      <c r="BJ353" s="17" t="s">
        <v>88</v>
      </c>
      <c r="BK353" s="230">
        <f>ROUND(I353*H353,2)</f>
        <v>0</v>
      </c>
      <c r="BL353" s="17" t="s">
        <v>143</v>
      </c>
      <c r="BM353" s="229" t="s">
        <v>568</v>
      </c>
    </row>
    <row r="354" s="2" customFormat="1" ht="16.5" customHeight="1">
      <c r="A354" s="38"/>
      <c r="B354" s="39"/>
      <c r="C354" s="249" t="s">
        <v>569</v>
      </c>
      <c r="D354" s="249" t="s">
        <v>207</v>
      </c>
      <c r="E354" s="250" t="s">
        <v>570</v>
      </c>
      <c r="F354" s="251" t="s">
        <v>571</v>
      </c>
      <c r="G354" s="252" t="s">
        <v>260</v>
      </c>
      <c r="H354" s="253">
        <v>1</v>
      </c>
      <c r="I354" s="254"/>
      <c r="J354" s="255">
        <f>ROUND(I354*H354,2)</f>
        <v>0</v>
      </c>
      <c r="K354" s="251" t="s">
        <v>142</v>
      </c>
      <c r="L354" s="256"/>
      <c r="M354" s="257" t="s">
        <v>1</v>
      </c>
      <c r="N354" s="258" t="s">
        <v>45</v>
      </c>
      <c r="O354" s="91"/>
      <c r="P354" s="227">
        <f>O354*H354</f>
        <v>0</v>
      </c>
      <c r="Q354" s="227">
        <v>0.0040000000000000001</v>
      </c>
      <c r="R354" s="227">
        <f>Q354*H354</f>
        <v>0.0040000000000000001</v>
      </c>
      <c r="S354" s="227">
        <v>0</v>
      </c>
      <c r="T354" s="228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9" t="s">
        <v>178</v>
      </c>
      <c r="AT354" s="229" t="s">
        <v>207</v>
      </c>
      <c r="AU354" s="229" t="s">
        <v>90</v>
      </c>
      <c r="AY354" s="17" t="s">
        <v>136</v>
      </c>
      <c r="BE354" s="230">
        <f>IF(N354="základní",J354,0)</f>
        <v>0</v>
      </c>
      <c r="BF354" s="230">
        <f>IF(N354="snížená",J354,0)</f>
        <v>0</v>
      </c>
      <c r="BG354" s="230">
        <f>IF(N354="zákl. přenesená",J354,0)</f>
        <v>0</v>
      </c>
      <c r="BH354" s="230">
        <f>IF(N354="sníž. přenesená",J354,0)</f>
        <v>0</v>
      </c>
      <c r="BI354" s="230">
        <f>IF(N354="nulová",J354,0)</f>
        <v>0</v>
      </c>
      <c r="BJ354" s="17" t="s">
        <v>88</v>
      </c>
      <c r="BK354" s="230">
        <f>ROUND(I354*H354,2)</f>
        <v>0</v>
      </c>
      <c r="BL354" s="17" t="s">
        <v>143</v>
      </c>
      <c r="BM354" s="229" t="s">
        <v>572</v>
      </c>
    </row>
    <row r="355" s="2" customFormat="1" ht="24.15" customHeight="1">
      <c r="A355" s="38"/>
      <c r="B355" s="39"/>
      <c r="C355" s="249" t="s">
        <v>573</v>
      </c>
      <c r="D355" s="249" t="s">
        <v>207</v>
      </c>
      <c r="E355" s="250" t="s">
        <v>574</v>
      </c>
      <c r="F355" s="251" t="s">
        <v>575</v>
      </c>
      <c r="G355" s="252" t="s">
        <v>260</v>
      </c>
      <c r="H355" s="253">
        <v>3</v>
      </c>
      <c r="I355" s="254"/>
      <c r="J355" s="255">
        <f>ROUND(I355*H355,2)</f>
        <v>0</v>
      </c>
      <c r="K355" s="251" t="s">
        <v>142</v>
      </c>
      <c r="L355" s="256"/>
      <c r="M355" s="257" t="s">
        <v>1</v>
      </c>
      <c r="N355" s="258" t="s">
        <v>45</v>
      </c>
      <c r="O355" s="91"/>
      <c r="P355" s="227">
        <f>O355*H355</f>
        <v>0</v>
      </c>
      <c r="Q355" s="227">
        <v>0.0035000000000000001</v>
      </c>
      <c r="R355" s="227">
        <f>Q355*H355</f>
        <v>0.010500000000000001</v>
      </c>
      <c r="S355" s="227">
        <v>0</v>
      </c>
      <c r="T355" s="228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9" t="s">
        <v>178</v>
      </c>
      <c r="AT355" s="229" t="s">
        <v>207</v>
      </c>
      <c r="AU355" s="229" t="s">
        <v>90</v>
      </c>
      <c r="AY355" s="17" t="s">
        <v>136</v>
      </c>
      <c r="BE355" s="230">
        <f>IF(N355="základní",J355,0)</f>
        <v>0</v>
      </c>
      <c r="BF355" s="230">
        <f>IF(N355="snížená",J355,0)</f>
        <v>0</v>
      </c>
      <c r="BG355" s="230">
        <f>IF(N355="zákl. přenesená",J355,0)</f>
        <v>0</v>
      </c>
      <c r="BH355" s="230">
        <f>IF(N355="sníž. přenesená",J355,0)</f>
        <v>0</v>
      </c>
      <c r="BI355" s="230">
        <f>IF(N355="nulová",J355,0)</f>
        <v>0</v>
      </c>
      <c r="BJ355" s="17" t="s">
        <v>88</v>
      </c>
      <c r="BK355" s="230">
        <f>ROUND(I355*H355,2)</f>
        <v>0</v>
      </c>
      <c r="BL355" s="17" t="s">
        <v>143</v>
      </c>
      <c r="BM355" s="229" t="s">
        <v>576</v>
      </c>
    </row>
    <row r="356" s="2" customFormat="1" ht="21.75" customHeight="1">
      <c r="A356" s="38"/>
      <c r="B356" s="39"/>
      <c r="C356" s="249" t="s">
        <v>577</v>
      </c>
      <c r="D356" s="249" t="s">
        <v>207</v>
      </c>
      <c r="E356" s="250" t="s">
        <v>578</v>
      </c>
      <c r="F356" s="251" t="s">
        <v>579</v>
      </c>
      <c r="G356" s="252" t="s">
        <v>260</v>
      </c>
      <c r="H356" s="253">
        <v>2</v>
      </c>
      <c r="I356" s="254"/>
      <c r="J356" s="255">
        <f>ROUND(I356*H356,2)</f>
        <v>0</v>
      </c>
      <c r="K356" s="251" t="s">
        <v>142</v>
      </c>
      <c r="L356" s="256"/>
      <c r="M356" s="257" t="s">
        <v>1</v>
      </c>
      <c r="N356" s="258" t="s">
        <v>45</v>
      </c>
      <c r="O356" s="91"/>
      <c r="P356" s="227">
        <f>O356*H356</f>
        <v>0</v>
      </c>
      <c r="Q356" s="227">
        <v>0.00089999999999999998</v>
      </c>
      <c r="R356" s="227">
        <f>Q356*H356</f>
        <v>0.0018</v>
      </c>
      <c r="S356" s="227">
        <v>0</v>
      </c>
      <c r="T356" s="228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9" t="s">
        <v>178</v>
      </c>
      <c r="AT356" s="229" t="s">
        <v>207</v>
      </c>
      <c r="AU356" s="229" t="s">
        <v>90</v>
      </c>
      <c r="AY356" s="17" t="s">
        <v>136</v>
      </c>
      <c r="BE356" s="230">
        <f>IF(N356="základní",J356,0)</f>
        <v>0</v>
      </c>
      <c r="BF356" s="230">
        <f>IF(N356="snížená",J356,0)</f>
        <v>0</v>
      </c>
      <c r="BG356" s="230">
        <f>IF(N356="zákl. přenesená",J356,0)</f>
        <v>0</v>
      </c>
      <c r="BH356" s="230">
        <f>IF(N356="sníž. přenesená",J356,0)</f>
        <v>0</v>
      </c>
      <c r="BI356" s="230">
        <f>IF(N356="nulová",J356,0)</f>
        <v>0</v>
      </c>
      <c r="BJ356" s="17" t="s">
        <v>88</v>
      </c>
      <c r="BK356" s="230">
        <f>ROUND(I356*H356,2)</f>
        <v>0</v>
      </c>
      <c r="BL356" s="17" t="s">
        <v>143</v>
      </c>
      <c r="BM356" s="229" t="s">
        <v>580</v>
      </c>
    </row>
    <row r="357" s="2" customFormat="1" ht="24.15" customHeight="1">
      <c r="A357" s="38"/>
      <c r="B357" s="39"/>
      <c r="C357" s="218" t="s">
        <v>581</v>
      </c>
      <c r="D357" s="218" t="s">
        <v>138</v>
      </c>
      <c r="E357" s="219" t="s">
        <v>582</v>
      </c>
      <c r="F357" s="220" t="s">
        <v>583</v>
      </c>
      <c r="G357" s="221" t="s">
        <v>260</v>
      </c>
      <c r="H357" s="222">
        <v>7</v>
      </c>
      <c r="I357" s="223"/>
      <c r="J357" s="224">
        <f>ROUND(I357*H357,2)</f>
        <v>0</v>
      </c>
      <c r="K357" s="220" t="s">
        <v>142</v>
      </c>
      <c r="L357" s="44"/>
      <c r="M357" s="225" t="s">
        <v>1</v>
      </c>
      <c r="N357" s="226" t="s">
        <v>45</v>
      </c>
      <c r="O357" s="91"/>
      <c r="P357" s="227">
        <f>O357*H357</f>
        <v>0</v>
      </c>
      <c r="Q357" s="227">
        <v>0.109405</v>
      </c>
      <c r="R357" s="227">
        <f>Q357*H357</f>
        <v>0.76583500000000004</v>
      </c>
      <c r="S357" s="227">
        <v>0</v>
      </c>
      <c r="T357" s="228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9" t="s">
        <v>143</v>
      </c>
      <c r="AT357" s="229" t="s">
        <v>138</v>
      </c>
      <c r="AU357" s="229" t="s">
        <v>90</v>
      </c>
      <c r="AY357" s="17" t="s">
        <v>136</v>
      </c>
      <c r="BE357" s="230">
        <f>IF(N357="základní",J357,0)</f>
        <v>0</v>
      </c>
      <c r="BF357" s="230">
        <f>IF(N357="snížená",J357,0)</f>
        <v>0</v>
      </c>
      <c r="BG357" s="230">
        <f>IF(N357="zákl. přenesená",J357,0)</f>
        <v>0</v>
      </c>
      <c r="BH357" s="230">
        <f>IF(N357="sníž. přenesená",J357,0)</f>
        <v>0</v>
      </c>
      <c r="BI357" s="230">
        <f>IF(N357="nulová",J357,0)</f>
        <v>0</v>
      </c>
      <c r="BJ357" s="17" t="s">
        <v>88</v>
      </c>
      <c r="BK357" s="230">
        <f>ROUND(I357*H357,2)</f>
        <v>0</v>
      </c>
      <c r="BL357" s="17" t="s">
        <v>143</v>
      </c>
      <c r="BM357" s="229" t="s">
        <v>584</v>
      </c>
    </row>
    <row r="358" s="2" customFormat="1">
      <c r="A358" s="38"/>
      <c r="B358" s="39"/>
      <c r="C358" s="40"/>
      <c r="D358" s="231" t="s">
        <v>145</v>
      </c>
      <c r="E358" s="40"/>
      <c r="F358" s="232" t="s">
        <v>585</v>
      </c>
      <c r="G358" s="40"/>
      <c r="H358" s="40"/>
      <c r="I358" s="233"/>
      <c r="J358" s="40"/>
      <c r="K358" s="40"/>
      <c r="L358" s="44"/>
      <c r="M358" s="234"/>
      <c r="N358" s="235"/>
      <c r="O358" s="91"/>
      <c r="P358" s="91"/>
      <c r="Q358" s="91"/>
      <c r="R358" s="91"/>
      <c r="S358" s="91"/>
      <c r="T358" s="92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145</v>
      </c>
      <c r="AU358" s="17" t="s">
        <v>90</v>
      </c>
    </row>
    <row r="359" s="2" customFormat="1">
      <c r="A359" s="38"/>
      <c r="B359" s="39"/>
      <c r="C359" s="40"/>
      <c r="D359" s="236" t="s">
        <v>171</v>
      </c>
      <c r="E359" s="40"/>
      <c r="F359" s="237" t="s">
        <v>586</v>
      </c>
      <c r="G359" s="40"/>
      <c r="H359" s="40"/>
      <c r="I359" s="233"/>
      <c r="J359" s="40"/>
      <c r="K359" s="40"/>
      <c r="L359" s="44"/>
      <c r="M359" s="234"/>
      <c r="N359" s="235"/>
      <c r="O359" s="91"/>
      <c r="P359" s="91"/>
      <c r="Q359" s="91"/>
      <c r="R359" s="91"/>
      <c r="S359" s="91"/>
      <c r="T359" s="92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171</v>
      </c>
      <c r="AU359" s="17" t="s">
        <v>90</v>
      </c>
    </row>
    <row r="360" s="2" customFormat="1" ht="21.75" customHeight="1">
      <c r="A360" s="38"/>
      <c r="B360" s="39"/>
      <c r="C360" s="249" t="s">
        <v>587</v>
      </c>
      <c r="D360" s="249" t="s">
        <v>207</v>
      </c>
      <c r="E360" s="250" t="s">
        <v>588</v>
      </c>
      <c r="F360" s="251" t="s">
        <v>589</v>
      </c>
      <c r="G360" s="252" t="s">
        <v>260</v>
      </c>
      <c r="H360" s="253">
        <v>7</v>
      </c>
      <c r="I360" s="254"/>
      <c r="J360" s="255">
        <f>ROUND(I360*H360,2)</f>
        <v>0</v>
      </c>
      <c r="K360" s="251" t="s">
        <v>142</v>
      </c>
      <c r="L360" s="256"/>
      <c r="M360" s="257" t="s">
        <v>1</v>
      </c>
      <c r="N360" s="258" t="s">
        <v>45</v>
      </c>
      <c r="O360" s="91"/>
      <c r="P360" s="227">
        <f>O360*H360</f>
        <v>0</v>
      </c>
      <c r="Q360" s="227">
        <v>0.0064999999999999997</v>
      </c>
      <c r="R360" s="227">
        <f>Q360*H360</f>
        <v>0.045499999999999999</v>
      </c>
      <c r="S360" s="227">
        <v>0</v>
      </c>
      <c r="T360" s="228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9" t="s">
        <v>178</v>
      </c>
      <c r="AT360" s="229" t="s">
        <v>207</v>
      </c>
      <c r="AU360" s="229" t="s">
        <v>90</v>
      </c>
      <c r="AY360" s="17" t="s">
        <v>136</v>
      </c>
      <c r="BE360" s="230">
        <f>IF(N360="základní",J360,0)</f>
        <v>0</v>
      </c>
      <c r="BF360" s="230">
        <f>IF(N360="snížená",J360,0)</f>
        <v>0</v>
      </c>
      <c r="BG360" s="230">
        <f>IF(N360="zákl. přenesená",J360,0)</f>
        <v>0</v>
      </c>
      <c r="BH360" s="230">
        <f>IF(N360="sníž. přenesená",J360,0)</f>
        <v>0</v>
      </c>
      <c r="BI360" s="230">
        <f>IF(N360="nulová",J360,0)</f>
        <v>0</v>
      </c>
      <c r="BJ360" s="17" t="s">
        <v>88</v>
      </c>
      <c r="BK360" s="230">
        <f>ROUND(I360*H360,2)</f>
        <v>0</v>
      </c>
      <c r="BL360" s="17" t="s">
        <v>143</v>
      </c>
      <c r="BM360" s="229" t="s">
        <v>590</v>
      </c>
    </row>
    <row r="361" s="2" customFormat="1" ht="16.5" customHeight="1">
      <c r="A361" s="38"/>
      <c r="B361" s="39"/>
      <c r="C361" s="249" t="s">
        <v>591</v>
      </c>
      <c r="D361" s="249" t="s">
        <v>207</v>
      </c>
      <c r="E361" s="250" t="s">
        <v>592</v>
      </c>
      <c r="F361" s="251" t="s">
        <v>593</v>
      </c>
      <c r="G361" s="252" t="s">
        <v>260</v>
      </c>
      <c r="H361" s="253">
        <v>7</v>
      </c>
      <c r="I361" s="254"/>
      <c r="J361" s="255">
        <f>ROUND(I361*H361,2)</f>
        <v>0</v>
      </c>
      <c r="K361" s="251" t="s">
        <v>142</v>
      </c>
      <c r="L361" s="256"/>
      <c r="M361" s="257" t="s">
        <v>1</v>
      </c>
      <c r="N361" s="258" t="s">
        <v>45</v>
      </c>
      <c r="O361" s="91"/>
      <c r="P361" s="227">
        <f>O361*H361</f>
        <v>0</v>
      </c>
      <c r="Q361" s="227">
        <v>0.00014999999999999999</v>
      </c>
      <c r="R361" s="227">
        <f>Q361*H361</f>
        <v>0.0010499999999999999</v>
      </c>
      <c r="S361" s="227">
        <v>0</v>
      </c>
      <c r="T361" s="228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9" t="s">
        <v>178</v>
      </c>
      <c r="AT361" s="229" t="s">
        <v>207</v>
      </c>
      <c r="AU361" s="229" t="s">
        <v>90</v>
      </c>
      <c r="AY361" s="17" t="s">
        <v>136</v>
      </c>
      <c r="BE361" s="230">
        <f>IF(N361="základní",J361,0)</f>
        <v>0</v>
      </c>
      <c r="BF361" s="230">
        <f>IF(N361="snížená",J361,0)</f>
        <v>0</v>
      </c>
      <c r="BG361" s="230">
        <f>IF(N361="zákl. přenesená",J361,0)</f>
        <v>0</v>
      </c>
      <c r="BH361" s="230">
        <f>IF(N361="sníž. přenesená",J361,0)</f>
        <v>0</v>
      </c>
      <c r="BI361" s="230">
        <f>IF(N361="nulová",J361,0)</f>
        <v>0</v>
      </c>
      <c r="BJ361" s="17" t="s">
        <v>88</v>
      </c>
      <c r="BK361" s="230">
        <f>ROUND(I361*H361,2)</f>
        <v>0</v>
      </c>
      <c r="BL361" s="17" t="s">
        <v>143</v>
      </c>
      <c r="BM361" s="229" t="s">
        <v>594</v>
      </c>
    </row>
    <row r="362" s="2" customFormat="1" ht="33" customHeight="1">
      <c r="A362" s="38"/>
      <c r="B362" s="39"/>
      <c r="C362" s="218" t="s">
        <v>595</v>
      </c>
      <c r="D362" s="218" t="s">
        <v>138</v>
      </c>
      <c r="E362" s="219" t="s">
        <v>596</v>
      </c>
      <c r="F362" s="220" t="s">
        <v>597</v>
      </c>
      <c r="G362" s="221" t="s">
        <v>168</v>
      </c>
      <c r="H362" s="222">
        <v>18</v>
      </c>
      <c r="I362" s="223"/>
      <c r="J362" s="224">
        <f>ROUND(I362*H362,2)</f>
        <v>0</v>
      </c>
      <c r="K362" s="220" t="s">
        <v>142</v>
      </c>
      <c r="L362" s="44"/>
      <c r="M362" s="225" t="s">
        <v>1</v>
      </c>
      <c r="N362" s="226" t="s">
        <v>45</v>
      </c>
      <c r="O362" s="91"/>
      <c r="P362" s="227">
        <f>O362*H362</f>
        <v>0</v>
      </c>
      <c r="Q362" s="227">
        <v>0.00010000000000000001</v>
      </c>
      <c r="R362" s="227">
        <f>Q362*H362</f>
        <v>0.0018000000000000002</v>
      </c>
      <c r="S362" s="227">
        <v>0</v>
      </c>
      <c r="T362" s="228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9" t="s">
        <v>143</v>
      </c>
      <c r="AT362" s="229" t="s">
        <v>138</v>
      </c>
      <c r="AU362" s="229" t="s">
        <v>90</v>
      </c>
      <c r="AY362" s="17" t="s">
        <v>136</v>
      </c>
      <c r="BE362" s="230">
        <f>IF(N362="základní",J362,0)</f>
        <v>0</v>
      </c>
      <c r="BF362" s="230">
        <f>IF(N362="snížená",J362,0)</f>
        <v>0</v>
      </c>
      <c r="BG362" s="230">
        <f>IF(N362="zákl. přenesená",J362,0)</f>
        <v>0</v>
      </c>
      <c r="BH362" s="230">
        <f>IF(N362="sníž. přenesená",J362,0)</f>
        <v>0</v>
      </c>
      <c r="BI362" s="230">
        <f>IF(N362="nulová",J362,0)</f>
        <v>0</v>
      </c>
      <c r="BJ362" s="17" t="s">
        <v>88</v>
      </c>
      <c r="BK362" s="230">
        <f>ROUND(I362*H362,2)</f>
        <v>0</v>
      </c>
      <c r="BL362" s="17" t="s">
        <v>143</v>
      </c>
      <c r="BM362" s="229" t="s">
        <v>598</v>
      </c>
    </row>
    <row r="363" s="2" customFormat="1">
      <c r="A363" s="38"/>
      <c r="B363" s="39"/>
      <c r="C363" s="40"/>
      <c r="D363" s="231" t="s">
        <v>145</v>
      </c>
      <c r="E363" s="40"/>
      <c r="F363" s="232" t="s">
        <v>599</v>
      </c>
      <c r="G363" s="40"/>
      <c r="H363" s="40"/>
      <c r="I363" s="233"/>
      <c r="J363" s="40"/>
      <c r="K363" s="40"/>
      <c r="L363" s="44"/>
      <c r="M363" s="234"/>
      <c r="N363" s="235"/>
      <c r="O363" s="91"/>
      <c r="P363" s="91"/>
      <c r="Q363" s="91"/>
      <c r="R363" s="91"/>
      <c r="S363" s="91"/>
      <c r="T363" s="92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145</v>
      </c>
      <c r="AU363" s="17" t="s">
        <v>90</v>
      </c>
    </row>
    <row r="364" s="2" customFormat="1" ht="33" customHeight="1">
      <c r="A364" s="38"/>
      <c r="B364" s="39"/>
      <c r="C364" s="218" t="s">
        <v>600</v>
      </c>
      <c r="D364" s="218" t="s">
        <v>138</v>
      </c>
      <c r="E364" s="219" t="s">
        <v>601</v>
      </c>
      <c r="F364" s="220" t="s">
        <v>602</v>
      </c>
      <c r="G364" s="221" t="s">
        <v>141</v>
      </c>
      <c r="H364" s="222">
        <v>4</v>
      </c>
      <c r="I364" s="223"/>
      <c r="J364" s="224">
        <f>ROUND(I364*H364,2)</f>
        <v>0</v>
      </c>
      <c r="K364" s="220" t="s">
        <v>142</v>
      </c>
      <c r="L364" s="44"/>
      <c r="M364" s="225" t="s">
        <v>1</v>
      </c>
      <c r="N364" s="226" t="s">
        <v>45</v>
      </c>
      <c r="O364" s="91"/>
      <c r="P364" s="227">
        <f>O364*H364</f>
        <v>0</v>
      </c>
      <c r="Q364" s="227">
        <v>0.0011999999999999999</v>
      </c>
      <c r="R364" s="227">
        <f>Q364*H364</f>
        <v>0.0047999999999999996</v>
      </c>
      <c r="S364" s="227">
        <v>0</v>
      </c>
      <c r="T364" s="228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9" t="s">
        <v>143</v>
      </c>
      <c r="AT364" s="229" t="s">
        <v>138</v>
      </c>
      <c r="AU364" s="229" t="s">
        <v>90</v>
      </c>
      <c r="AY364" s="17" t="s">
        <v>136</v>
      </c>
      <c r="BE364" s="230">
        <f>IF(N364="základní",J364,0)</f>
        <v>0</v>
      </c>
      <c r="BF364" s="230">
        <f>IF(N364="snížená",J364,0)</f>
        <v>0</v>
      </c>
      <c r="BG364" s="230">
        <f>IF(N364="zákl. přenesená",J364,0)</f>
        <v>0</v>
      </c>
      <c r="BH364" s="230">
        <f>IF(N364="sníž. přenesená",J364,0)</f>
        <v>0</v>
      </c>
      <c r="BI364" s="230">
        <f>IF(N364="nulová",J364,0)</f>
        <v>0</v>
      </c>
      <c r="BJ364" s="17" t="s">
        <v>88</v>
      </c>
      <c r="BK364" s="230">
        <f>ROUND(I364*H364,2)</f>
        <v>0</v>
      </c>
      <c r="BL364" s="17" t="s">
        <v>143</v>
      </c>
      <c r="BM364" s="229" t="s">
        <v>603</v>
      </c>
    </row>
    <row r="365" s="2" customFormat="1">
      <c r="A365" s="38"/>
      <c r="B365" s="39"/>
      <c r="C365" s="40"/>
      <c r="D365" s="231" t="s">
        <v>145</v>
      </c>
      <c r="E365" s="40"/>
      <c r="F365" s="232" t="s">
        <v>604</v>
      </c>
      <c r="G365" s="40"/>
      <c r="H365" s="40"/>
      <c r="I365" s="233"/>
      <c r="J365" s="40"/>
      <c r="K365" s="40"/>
      <c r="L365" s="44"/>
      <c r="M365" s="234"/>
      <c r="N365" s="235"/>
      <c r="O365" s="91"/>
      <c r="P365" s="91"/>
      <c r="Q365" s="91"/>
      <c r="R365" s="91"/>
      <c r="S365" s="91"/>
      <c r="T365" s="92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145</v>
      </c>
      <c r="AU365" s="17" t="s">
        <v>90</v>
      </c>
    </row>
    <row r="366" s="2" customFormat="1" ht="37.8" customHeight="1">
      <c r="A366" s="38"/>
      <c r="B366" s="39"/>
      <c r="C366" s="218" t="s">
        <v>605</v>
      </c>
      <c r="D366" s="218" t="s">
        <v>138</v>
      </c>
      <c r="E366" s="219" t="s">
        <v>606</v>
      </c>
      <c r="F366" s="220" t="s">
        <v>607</v>
      </c>
      <c r="G366" s="221" t="s">
        <v>168</v>
      </c>
      <c r="H366" s="222">
        <v>18</v>
      </c>
      <c r="I366" s="223"/>
      <c r="J366" s="224">
        <f>ROUND(I366*H366,2)</f>
        <v>0</v>
      </c>
      <c r="K366" s="220" t="s">
        <v>142</v>
      </c>
      <c r="L366" s="44"/>
      <c r="M366" s="225" t="s">
        <v>1</v>
      </c>
      <c r="N366" s="226" t="s">
        <v>45</v>
      </c>
      <c r="O366" s="91"/>
      <c r="P366" s="227">
        <f>O366*H366</f>
        <v>0</v>
      </c>
      <c r="Q366" s="227">
        <v>4.8799999999999999E-06</v>
      </c>
      <c r="R366" s="227">
        <f>Q366*H366</f>
        <v>8.7839999999999999E-05</v>
      </c>
      <c r="S366" s="227">
        <v>0</v>
      </c>
      <c r="T366" s="228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9" t="s">
        <v>143</v>
      </c>
      <c r="AT366" s="229" t="s">
        <v>138</v>
      </c>
      <c r="AU366" s="229" t="s">
        <v>90</v>
      </c>
      <c r="AY366" s="17" t="s">
        <v>136</v>
      </c>
      <c r="BE366" s="230">
        <f>IF(N366="základní",J366,0)</f>
        <v>0</v>
      </c>
      <c r="BF366" s="230">
        <f>IF(N366="snížená",J366,0)</f>
        <v>0</v>
      </c>
      <c r="BG366" s="230">
        <f>IF(N366="zákl. přenesená",J366,0)</f>
        <v>0</v>
      </c>
      <c r="BH366" s="230">
        <f>IF(N366="sníž. přenesená",J366,0)</f>
        <v>0</v>
      </c>
      <c r="BI366" s="230">
        <f>IF(N366="nulová",J366,0)</f>
        <v>0</v>
      </c>
      <c r="BJ366" s="17" t="s">
        <v>88</v>
      </c>
      <c r="BK366" s="230">
        <f>ROUND(I366*H366,2)</f>
        <v>0</v>
      </c>
      <c r="BL366" s="17" t="s">
        <v>143</v>
      </c>
      <c r="BM366" s="229" t="s">
        <v>608</v>
      </c>
    </row>
    <row r="367" s="2" customFormat="1">
      <c r="A367" s="38"/>
      <c r="B367" s="39"/>
      <c r="C367" s="40"/>
      <c r="D367" s="231" t="s">
        <v>145</v>
      </c>
      <c r="E367" s="40"/>
      <c r="F367" s="232" t="s">
        <v>609</v>
      </c>
      <c r="G367" s="40"/>
      <c r="H367" s="40"/>
      <c r="I367" s="233"/>
      <c r="J367" s="40"/>
      <c r="K367" s="40"/>
      <c r="L367" s="44"/>
      <c r="M367" s="234"/>
      <c r="N367" s="235"/>
      <c r="O367" s="91"/>
      <c r="P367" s="91"/>
      <c r="Q367" s="91"/>
      <c r="R367" s="91"/>
      <c r="S367" s="91"/>
      <c r="T367" s="92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145</v>
      </c>
      <c r="AU367" s="17" t="s">
        <v>90</v>
      </c>
    </row>
    <row r="368" s="2" customFormat="1">
      <c r="A368" s="38"/>
      <c r="B368" s="39"/>
      <c r="C368" s="40"/>
      <c r="D368" s="236" t="s">
        <v>171</v>
      </c>
      <c r="E368" s="40"/>
      <c r="F368" s="237" t="s">
        <v>610</v>
      </c>
      <c r="G368" s="40"/>
      <c r="H368" s="40"/>
      <c r="I368" s="233"/>
      <c r="J368" s="40"/>
      <c r="K368" s="40"/>
      <c r="L368" s="44"/>
      <c r="M368" s="234"/>
      <c r="N368" s="235"/>
      <c r="O368" s="91"/>
      <c r="P368" s="91"/>
      <c r="Q368" s="91"/>
      <c r="R368" s="91"/>
      <c r="S368" s="91"/>
      <c r="T368" s="92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171</v>
      </c>
      <c r="AU368" s="17" t="s">
        <v>90</v>
      </c>
    </row>
    <row r="369" s="2" customFormat="1" ht="37.8" customHeight="1">
      <c r="A369" s="38"/>
      <c r="B369" s="39"/>
      <c r="C369" s="218" t="s">
        <v>611</v>
      </c>
      <c r="D369" s="218" t="s">
        <v>138</v>
      </c>
      <c r="E369" s="219" t="s">
        <v>612</v>
      </c>
      <c r="F369" s="220" t="s">
        <v>613</v>
      </c>
      <c r="G369" s="221" t="s">
        <v>141</v>
      </c>
      <c r="H369" s="222">
        <v>4</v>
      </c>
      <c r="I369" s="223"/>
      <c r="J369" s="224">
        <f>ROUND(I369*H369,2)</f>
        <v>0</v>
      </c>
      <c r="K369" s="220" t="s">
        <v>142</v>
      </c>
      <c r="L369" s="44"/>
      <c r="M369" s="225" t="s">
        <v>1</v>
      </c>
      <c r="N369" s="226" t="s">
        <v>45</v>
      </c>
      <c r="O369" s="91"/>
      <c r="P369" s="227">
        <f>O369*H369</f>
        <v>0</v>
      </c>
      <c r="Q369" s="227">
        <v>1.22E-05</v>
      </c>
      <c r="R369" s="227">
        <f>Q369*H369</f>
        <v>4.88E-05</v>
      </c>
      <c r="S369" s="227">
        <v>0</v>
      </c>
      <c r="T369" s="228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9" t="s">
        <v>143</v>
      </c>
      <c r="AT369" s="229" t="s">
        <v>138</v>
      </c>
      <c r="AU369" s="229" t="s">
        <v>90</v>
      </c>
      <c r="AY369" s="17" t="s">
        <v>136</v>
      </c>
      <c r="BE369" s="230">
        <f>IF(N369="základní",J369,0)</f>
        <v>0</v>
      </c>
      <c r="BF369" s="230">
        <f>IF(N369="snížená",J369,0)</f>
        <v>0</v>
      </c>
      <c r="BG369" s="230">
        <f>IF(N369="zákl. přenesená",J369,0)</f>
        <v>0</v>
      </c>
      <c r="BH369" s="230">
        <f>IF(N369="sníž. přenesená",J369,0)</f>
        <v>0</v>
      </c>
      <c r="BI369" s="230">
        <f>IF(N369="nulová",J369,0)</f>
        <v>0</v>
      </c>
      <c r="BJ369" s="17" t="s">
        <v>88</v>
      </c>
      <c r="BK369" s="230">
        <f>ROUND(I369*H369,2)</f>
        <v>0</v>
      </c>
      <c r="BL369" s="17" t="s">
        <v>143</v>
      </c>
      <c r="BM369" s="229" t="s">
        <v>614</v>
      </c>
    </row>
    <row r="370" s="2" customFormat="1">
      <c r="A370" s="38"/>
      <c r="B370" s="39"/>
      <c r="C370" s="40"/>
      <c r="D370" s="231" t="s">
        <v>145</v>
      </c>
      <c r="E370" s="40"/>
      <c r="F370" s="232" t="s">
        <v>615</v>
      </c>
      <c r="G370" s="40"/>
      <c r="H370" s="40"/>
      <c r="I370" s="233"/>
      <c r="J370" s="40"/>
      <c r="K370" s="40"/>
      <c r="L370" s="44"/>
      <c r="M370" s="234"/>
      <c r="N370" s="235"/>
      <c r="O370" s="91"/>
      <c r="P370" s="91"/>
      <c r="Q370" s="91"/>
      <c r="R370" s="91"/>
      <c r="S370" s="91"/>
      <c r="T370" s="92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145</v>
      </c>
      <c r="AU370" s="17" t="s">
        <v>90</v>
      </c>
    </row>
    <row r="371" s="2" customFormat="1">
      <c r="A371" s="38"/>
      <c r="B371" s="39"/>
      <c r="C371" s="40"/>
      <c r="D371" s="236" t="s">
        <v>171</v>
      </c>
      <c r="E371" s="40"/>
      <c r="F371" s="237" t="s">
        <v>610</v>
      </c>
      <c r="G371" s="40"/>
      <c r="H371" s="40"/>
      <c r="I371" s="233"/>
      <c r="J371" s="40"/>
      <c r="K371" s="40"/>
      <c r="L371" s="44"/>
      <c r="M371" s="234"/>
      <c r="N371" s="235"/>
      <c r="O371" s="91"/>
      <c r="P371" s="91"/>
      <c r="Q371" s="91"/>
      <c r="R371" s="91"/>
      <c r="S371" s="91"/>
      <c r="T371" s="92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171</v>
      </c>
      <c r="AU371" s="17" t="s">
        <v>90</v>
      </c>
    </row>
    <row r="372" s="2" customFormat="1" ht="49.05" customHeight="1">
      <c r="A372" s="38"/>
      <c r="B372" s="39"/>
      <c r="C372" s="218" t="s">
        <v>616</v>
      </c>
      <c r="D372" s="218" t="s">
        <v>138</v>
      </c>
      <c r="E372" s="219" t="s">
        <v>617</v>
      </c>
      <c r="F372" s="220" t="s">
        <v>618</v>
      </c>
      <c r="G372" s="221" t="s">
        <v>168</v>
      </c>
      <c r="H372" s="222">
        <v>504</v>
      </c>
      <c r="I372" s="223"/>
      <c r="J372" s="224">
        <f>ROUND(I372*H372,2)</f>
        <v>0</v>
      </c>
      <c r="K372" s="220" t="s">
        <v>142</v>
      </c>
      <c r="L372" s="44"/>
      <c r="M372" s="225" t="s">
        <v>1</v>
      </c>
      <c r="N372" s="226" t="s">
        <v>45</v>
      </c>
      <c r="O372" s="91"/>
      <c r="P372" s="227">
        <f>O372*H372</f>
        <v>0</v>
      </c>
      <c r="Q372" s="227">
        <v>0.15539952000000001</v>
      </c>
      <c r="R372" s="227">
        <f>Q372*H372</f>
        <v>78.32135808000001</v>
      </c>
      <c r="S372" s="227">
        <v>0</v>
      </c>
      <c r="T372" s="228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9" t="s">
        <v>143</v>
      </c>
      <c r="AT372" s="229" t="s">
        <v>138</v>
      </c>
      <c r="AU372" s="229" t="s">
        <v>90</v>
      </c>
      <c r="AY372" s="17" t="s">
        <v>136</v>
      </c>
      <c r="BE372" s="230">
        <f>IF(N372="základní",J372,0)</f>
        <v>0</v>
      </c>
      <c r="BF372" s="230">
        <f>IF(N372="snížená",J372,0)</f>
        <v>0</v>
      </c>
      <c r="BG372" s="230">
        <f>IF(N372="zákl. přenesená",J372,0)</f>
        <v>0</v>
      </c>
      <c r="BH372" s="230">
        <f>IF(N372="sníž. přenesená",J372,0)</f>
        <v>0</v>
      </c>
      <c r="BI372" s="230">
        <f>IF(N372="nulová",J372,0)</f>
        <v>0</v>
      </c>
      <c r="BJ372" s="17" t="s">
        <v>88</v>
      </c>
      <c r="BK372" s="230">
        <f>ROUND(I372*H372,2)</f>
        <v>0</v>
      </c>
      <c r="BL372" s="17" t="s">
        <v>143</v>
      </c>
      <c r="BM372" s="229" t="s">
        <v>619</v>
      </c>
    </row>
    <row r="373" s="2" customFormat="1">
      <c r="A373" s="38"/>
      <c r="B373" s="39"/>
      <c r="C373" s="40"/>
      <c r="D373" s="231" t="s">
        <v>145</v>
      </c>
      <c r="E373" s="40"/>
      <c r="F373" s="232" t="s">
        <v>620</v>
      </c>
      <c r="G373" s="40"/>
      <c r="H373" s="40"/>
      <c r="I373" s="233"/>
      <c r="J373" s="40"/>
      <c r="K373" s="40"/>
      <c r="L373" s="44"/>
      <c r="M373" s="234"/>
      <c r="N373" s="235"/>
      <c r="O373" s="91"/>
      <c r="P373" s="91"/>
      <c r="Q373" s="91"/>
      <c r="R373" s="91"/>
      <c r="S373" s="91"/>
      <c r="T373" s="92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145</v>
      </c>
      <c r="AU373" s="17" t="s">
        <v>90</v>
      </c>
    </row>
    <row r="374" s="2" customFormat="1">
      <c r="A374" s="38"/>
      <c r="B374" s="39"/>
      <c r="C374" s="40"/>
      <c r="D374" s="236" t="s">
        <v>171</v>
      </c>
      <c r="E374" s="40"/>
      <c r="F374" s="237" t="s">
        <v>621</v>
      </c>
      <c r="G374" s="40"/>
      <c r="H374" s="40"/>
      <c r="I374" s="233"/>
      <c r="J374" s="40"/>
      <c r="K374" s="40"/>
      <c r="L374" s="44"/>
      <c r="M374" s="234"/>
      <c r="N374" s="235"/>
      <c r="O374" s="91"/>
      <c r="P374" s="91"/>
      <c r="Q374" s="91"/>
      <c r="R374" s="91"/>
      <c r="S374" s="91"/>
      <c r="T374" s="92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171</v>
      </c>
      <c r="AU374" s="17" t="s">
        <v>90</v>
      </c>
    </row>
    <row r="375" s="2" customFormat="1" ht="16.5" customHeight="1">
      <c r="A375" s="38"/>
      <c r="B375" s="39"/>
      <c r="C375" s="249" t="s">
        <v>622</v>
      </c>
      <c r="D375" s="249" t="s">
        <v>207</v>
      </c>
      <c r="E375" s="250" t="s">
        <v>623</v>
      </c>
      <c r="F375" s="251" t="s">
        <v>624</v>
      </c>
      <c r="G375" s="252" t="s">
        <v>168</v>
      </c>
      <c r="H375" s="253">
        <v>453.89999999999998</v>
      </c>
      <c r="I375" s="254"/>
      <c r="J375" s="255">
        <f>ROUND(I375*H375,2)</f>
        <v>0</v>
      </c>
      <c r="K375" s="251" t="s">
        <v>142</v>
      </c>
      <c r="L375" s="256"/>
      <c r="M375" s="257" t="s">
        <v>1</v>
      </c>
      <c r="N375" s="258" t="s">
        <v>45</v>
      </c>
      <c r="O375" s="91"/>
      <c r="P375" s="227">
        <f>O375*H375</f>
        <v>0</v>
      </c>
      <c r="Q375" s="227">
        <v>0.080000000000000002</v>
      </c>
      <c r="R375" s="227">
        <f>Q375*H375</f>
        <v>36.311999999999998</v>
      </c>
      <c r="S375" s="227">
        <v>0</v>
      </c>
      <c r="T375" s="228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9" t="s">
        <v>178</v>
      </c>
      <c r="AT375" s="229" t="s">
        <v>207</v>
      </c>
      <c r="AU375" s="229" t="s">
        <v>90</v>
      </c>
      <c r="AY375" s="17" t="s">
        <v>136</v>
      </c>
      <c r="BE375" s="230">
        <f>IF(N375="základní",J375,0)</f>
        <v>0</v>
      </c>
      <c r="BF375" s="230">
        <f>IF(N375="snížená",J375,0)</f>
        <v>0</v>
      </c>
      <c r="BG375" s="230">
        <f>IF(N375="zákl. přenesená",J375,0)</f>
        <v>0</v>
      </c>
      <c r="BH375" s="230">
        <f>IF(N375="sníž. přenesená",J375,0)</f>
        <v>0</v>
      </c>
      <c r="BI375" s="230">
        <f>IF(N375="nulová",J375,0)</f>
        <v>0</v>
      </c>
      <c r="BJ375" s="17" t="s">
        <v>88</v>
      </c>
      <c r="BK375" s="230">
        <f>ROUND(I375*H375,2)</f>
        <v>0</v>
      </c>
      <c r="BL375" s="17" t="s">
        <v>143</v>
      </c>
      <c r="BM375" s="229" t="s">
        <v>625</v>
      </c>
    </row>
    <row r="376" s="13" customFormat="1">
      <c r="A376" s="13"/>
      <c r="B376" s="238"/>
      <c r="C376" s="239"/>
      <c r="D376" s="236" t="s">
        <v>194</v>
      </c>
      <c r="E376" s="239"/>
      <c r="F376" s="241" t="s">
        <v>626</v>
      </c>
      <c r="G376" s="239"/>
      <c r="H376" s="242">
        <v>453.89999999999998</v>
      </c>
      <c r="I376" s="243"/>
      <c r="J376" s="239"/>
      <c r="K376" s="239"/>
      <c r="L376" s="244"/>
      <c r="M376" s="245"/>
      <c r="N376" s="246"/>
      <c r="O376" s="246"/>
      <c r="P376" s="246"/>
      <c r="Q376" s="246"/>
      <c r="R376" s="246"/>
      <c r="S376" s="246"/>
      <c r="T376" s="24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8" t="s">
        <v>194</v>
      </c>
      <c r="AU376" s="248" t="s">
        <v>90</v>
      </c>
      <c r="AV376" s="13" t="s">
        <v>90</v>
      </c>
      <c r="AW376" s="13" t="s">
        <v>4</v>
      </c>
      <c r="AX376" s="13" t="s">
        <v>88</v>
      </c>
      <c r="AY376" s="248" t="s">
        <v>136</v>
      </c>
    </row>
    <row r="377" s="2" customFormat="1" ht="16.5" customHeight="1">
      <c r="A377" s="38"/>
      <c r="B377" s="39"/>
      <c r="C377" s="249" t="s">
        <v>627</v>
      </c>
      <c r="D377" s="249" t="s">
        <v>207</v>
      </c>
      <c r="E377" s="250" t="s">
        <v>628</v>
      </c>
      <c r="F377" s="251" t="s">
        <v>629</v>
      </c>
      <c r="G377" s="252" t="s">
        <v>168</v>
      </c>
      <c r="H377" s="253">
        <v>60.18</v>
      </c>
      <c r="I377" s="254"/>
      <c r="J377" s="255">
        <f>ROUND(I377*H377,2)</f>
        <v>0</v>
      </c>
      <c r="K377" s="251" t="s">
        <v>142</v>
      </c>
      <c r="L377" s="256"/>
      <c r="M377" s="257" t="s">
        <v>1</v>
      </c>
      <c r="N377" s="258" t="s">
        <v>45</v>
      </c>
      <c r="O377" s="91"/>
      <c r="P377" s="227">
        <f>O377*H377</f>
        <v>0</v>
      </c>
      <c r="Q377" s="227">
        <v>0.040000000000000001</v>
      </c>
      <c r="R377" s="227">
        <f>Q377*H377</f>
        <v>2.4072</v>
      </c>
      <c r="S377" s="227">
        <v>0</v>
      </c>
      <c r="T377" s="228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9" t="s">
        <v>178</v>
      </c>
      <c r="AT377" s="229" t="s">
        <v>207</v>
      </c>
      <c r="AU377" s="229" t="s">
        <v>90</v>
      </c>
      <c r="AY377" s="17" t="s">
        <v>136</v>
      </c>
      <c r="BE377" s="230">
        <f>IF(N377="základní",J377,0)</f>
        <v>0</v>
      </c>
      <c r="BF377" s="230">
        <f>IF(N377="snížená",J377,0)</f>
        <v>0</v>
      </c>
      <c r="BG377" s="230">
        <f>IF(N377="zákl. přenesená",J377,0)</f>
        <v>0</v>
      </c>
      <c r="BH377" s="230">
        <f>IF(N377="sníž. přenesená",J377,0)</f>
        <v>0</v>
      </c>
      <c r="BI377" s="230">
        <f>IF(N377="nulová",J377,0)</f>
        <v>0</v>
      </c>
      <c r="BJ377" s="17" t="s">
        <v>88</v>
      </c>
      <c r="BK377" s="230">
        <f>ROUND(I377*H377,2)</f>
        <v>0</v>
      </c>
      <c r="BL377" s="17" t="s">
        <v>143</v>
      </c>
      <c r="BM377" s="229" t="s">
        <v>630</v>
      </c>
    </row>
    <row r="378" s="13" customFormat="1">
      <c r="A378" s="13"/>
      <c r="B378" s="238"/>
      <c r="C378" s="239"/>
      <c r="D378" s="236" t="s">
        <v>194</v>
      </c>
      <c r="E378" s="239"/>
      <c r="F378" s="241" t="s">
        <v>631</v>
      </c>
      <c r="G378" s="239"/>
      <c r="H378" s="242">
        <v>60.18</v>
      </c>
      <c r="I378" s="243"/>
      <c r="J378" s="239"/>
      <c r="K378" s="239"/>
      <c r="L378" s="244"/>
      <c r="M378" s="245"/>
      <c r="N378" s="246"/>
      <c r="O378" s="246"/>
      <c r="P378" s="246"/>
      <c r="Q378" s="246"/>
      <c r="R378" s="246"/>
      <c r="S378" s="246"/>
      <c r="T378" s="24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8" t="s">
        <v>194</v>
      </c>
      <c r="AU378" s="248" t="s">
        <v>90</v>
      </c>
      <c r="AV378" s="13" t="s">
        <v>90</v>
      </c>
      <c r="AW378" s="13" t="s">
        <v>4</v>
      </c>
      <c r="AX378" s="13" t="s">
        <v>88</v>
      </c>
      <c r="AY378" s="248" t="s">
        <v>136</v>
      </c>
    </row>
    <row r="379" s="2" customFormat="1" ht="49.05" customHeight="1">
      <c r="A379" s="38"/>
      <c r="B379" s="39"/>
      <c r="C379" s="218" t="s">
        <v>632</v>
      </c>
      <c r="D379" s="218" t="s">
        <v>138</v>
      </c>
      <c r="E379" s="219" t="s">
        <v>633</v>
      </c>
      <c r="F379" s="220" t="s">
        <v>634</v>
      </c>
      <c r="G379" s="221" t="s">
        <v>168</v>
      </c>
      <c r="H379" s="222">
        <v>460.25</v>
      </c>
      <c r="I379" s="223"/>
      <c r="J379" s="224">
        <f>ROUND(I379*H379,2)</f>
        <v>0</v>
      </c>
      <c r="K379" s="220" t="s">
        <v>142</v>
      </c>
      <c r="L379" s="44"/>
      <c r="M379" s="225" t="s">
        <v>1</v>
      </c>
      <c r="N379" s="226" t="s">
        <v>45</v>
      </c>
      <c r="O379" s="91"/>
      <c r="P379" s="227">
        <f>O379*H379</f>
        <v>0</v>
      </c>
      <c r="Q379" s="227">
        <v>0.12949959999999999</v>
      </c>
      <c r="R379" s="227">
        <f>Q379*H379</f>
        <v>59.602190899999997</v>
      </c>
      <c r="S379" s="227">
        <v>0</v>
      </c>
      <c r="T379" s="228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9" t="s">
        <v>143</v>
      </c>
      <c r="AT379" s="229" t="s">
        <v>138</v>
      </c>
      <c r="AU379" s="229" t="s">
        <v>90</v>
      </c>
      <c r="AY379" s="17" t="s">
        <v>136</v>
      </c>
      <c r="BE379" s="230">
        <f>IF(N379="základní",J379,0)</f>
        <v>0</v>
      </c>
      <c r="BF379" s="230">
        <f>IF(N379="snížená",J379,0)</f>
        <v>0</v>
      </c>
      <c r="BG379" s="230">
        <f>IF(N379="zákl. přenesená",J379,0)</f>
        <v>0</v>
      </c>
      <c r="BH379" s="230">
        <f>IF(N379="sníž. přenesená",J379,0)</f>
        <v>0</v>
      </c>
      <c r="BI379" s="230">
        <f>IF(N379="nulová",J379,0)</f>
        <v>0</v>
      </c>
      <c r="BJ379" s="17" t="s">
        <v>88</v>
      </c>
      <c r="BK379" s="230">
        <f>ROUND(I379*H379,2)</f>
        <v>0</v>
      </c>
      <c r="BL379" s="17" t="s">
        <v>143</v>
      </c>
      <c r="BM379" s="229" t="s">
        <v>635</v>
      </c>
    </row>
    <row r="380" s="2" customFormat="1">
      <c r="A380" s="38"/>
      <c r="B380" s="39"/>
      <c r="C380" s="40"/>
      <c r="D380" s="231" t="s">
        <v>145</v>
      </c>
      <c r="E380" s="40"/>
      <c r="F380" s="232" t="s">
        <v>636</v>
      </c>
      <c r="G380" s="40"/>
      <c r="H380" s="40"/>
      <c r="I380" s="233"/>
      <c r="J380" s="40"/>
      <c r="K380" s="40"/>
      <c r="L380" s="44"/>
      <c r="M380" s="234"/>
      <c r="N380" s="235"/>
      <c r="O380" s="91"/>
      <c r="P380" s="91"/>
      <c r="Q380" s="91"/>
      <c r="R380" s="91"/>
      <c r="S380" s="91"/>
      <c r="T380" s="92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145</v>
      </c>
      <c r="AU380" s="17" t="s">
        <v>90</v>
      </c>
    </row>
    <row r="381" s="2" customFormat="1">
      <c r="A381" s="38"/>
      <c r="B381" s="39"/>
      <c r="C381" s="40"/>
      <c r="D381" s="236" t="s">
        <v>171</v>
      </c>
      <c r="E381" s="40"/>
      <c r="F381" s="237" t="s">
        <v>637</v>
      </c>
      <c r="G381" s="40"/>
      <c r="H381" s="40"/>
      <c r="I381" s="233"/>
      <c r="J381" s="40"/>
      <c r="K381" s="40"/>
      <c r="L381" s="44"/>
      <c r="M381" s="234"/>
      <c r="N381" s="235"/>
      <c r="O381" s="91"/>
      <c r="P381" s="91"/>
      <c r="Q381" s="91"/>
      <c r="R381" s="91"/>
      <c r="S381" s="91"/>
      <c r="T381" s="92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171</v>
      </c>
      <c r="AU381" s="17" t="s">
        <v>90</v>
      </c>
    </row>
    <row r="382" s="2" customFormat="1" ht="24.15" customHeight="1">
      <c r="A382" s="38"/>
      <c r="B382" s="39"/>
      <c r="C382" s="249" t="s">
        <v>638</v>
      </c>
      <c r="D382" s="249" t="s">
        <v>207</v>
      </c>
      <c r="E382" s="250" t="s">
        <v>639</v>
      </c>
      <c r="F382" s="251" t="s">
        <v>640</v>
      </c>
      <c r="G382" s="252" t="s">
        <v>168</v>
      </c>
      <c r="H382" s="253">
        <v>8</v>
      </c>
      <c r="I382" s="254"/>
      <c r="J382" s="255">
        <f>ROUND(I382*H382,2)</f>
        <v>0</v>
      </c>
      <c r="K382" s="251" t="s">
        <v>142</v>
      </c>
      <c r="L382" s="256"/>
      <c r="M382" s="257" t="s">
        <v>1</v>
      </c>
      <c r="N382" s="258" t="s">
        <v>45</v>
      </c>
      <c r="O382" s="91"/>
      <c r="P382" s="227">
        <f>O382*H382</f>
        <v>0</v>
      </c>
      <c r="Q382" s="227">
        <v>0.050599999999999999</v>
      </c>
      <c r="R382" s="227">
        <f>Q382*H382</f>
        <v>0.40479999999999999</v>
      </c>
      <c r="S382" s="227">
        <v>0</v>
      </c>
      <c r="T382" s="228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9" t="s">
        <v>178</v>
      </c>
      <c r="AT382" s="229" t="s">
        <v>207</v>
      </c>
      <c r="AU382" s="229" t="s">
        <v>90</v>
      </c>
      <c r="AY382" s="17" t="s">
        <v>136</v>
      </c>
      <c r="BE382" s="230">
        <f>IF(N382="základní",J382,0)</f>
        <v>0</v>
      </c>
      <c r="BF382" s="230">
        <f>IF(N382="snížená",J382,0)</f>
        <v>0</v>
      </c>
      <c r="BG382" s="230">
        <f>IF(N382="zákl. přenesená",J382,0)</f>
        <v>0</v>
      </c>
      <c r="BH382" s="230">
        <f>IF(N382="sníž. přenesená",J382,0)</f>
        <v>0</v>
      </c>
      <c r="BI382" s="230">
        <f>IF(N382="nulová",J382,0)</f>
        <v>0</v>
      </c>
      <c r="BJ382" s="17" t="s">
        <v>88</v>
      </c>
      <c r="BK382" s="230">
        <f>ROUND(I382*H382,2)</f>
        <v>0</v>
      </c>
      <c r="BL382" s="17" t="s">
        <v>143</v>
      </c>
      <c r="BM382" s="229" t="s">
        <v>641</v>
      </c>
    </row>
    <row r="383" s="13" customFormat="1">
      <c r="A383" s="13"/>
      <c r="B383" s="238"/>
      <c r="C383" s="239"/>
      <c r="D383" s="236" t="s">
        <v>194</v>
      </c>
      <c r="E383" s="240" t="s">
        <v>1</v>
      </c>
      <c r="F383" s="241" t="s">
        <v>642</v>
      </c>
      <c r="G383" s="239"/>
      <c r="H383" s="242">
        <v>4</v>
      </c>
      <c r="I383" s="243"/>
      <c r="J383" s="239"/>
      <c r="K383" s="239"/>
      <c r="L383" s="244"/>
      <c r="M383" s="245"/>
      <c r="N383" s="246"/>
      <c r="O383" s="246"/>
      <c r="P383" s="246"/>
      <c r="Q383" s="246"/>
      <c r="R383" s="246"/>
      <c r="S383" s="246"/>
      <c r="T383" s="24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8" t="s">
        <v>194</v>
      </c>
      <c r="AU383" s="248" t="s">
        <v>90</v>
      </c>
      <c r="AV383" s="13" t="s">
        <v>90</v>
      </c>
      <c r="AW383" s="13" t="s">
        <v>36</v>
      </c>
      <c r="AX383" s="13" t="s">
        <v>80</v>
      </c>
      <c r="AY383" s="248" t="s">
        <v>136</v>
      </c>
    </row>
    <row r="384" s="13" customFormat="1">
      <c r="A384" s="13"/>
      <c r="B384" s="238"/>
      <c r="C384" s="239"/>
      <c r="D384" s="236" t="s">
        <v>194</v>
      </c>
      <c r="E384" s="240" t="s">
        <v>1</v>
      </c>
      <c r="F384" s="241" t="s">
        <v>643</v>
      </c>
      <c r="G384" s="239"/>
      <c r="H384" s="242">
        <v>4</v>
      </c>
      <c r="I384" s="243"/>
      <c r="J384" s="239"/>
      <c r="K384" s="239"/>
      <c r="L384" s="244"/>
      <c r="M384" s="245"/>
      <c r="N384" s="246"/>
      <c r="O384" s="246"/>
      <c r="P384" s="246"/>
      <c r="Q384" s="246"/>
      <c r="R384" s="246"/>
      <c r="S384" s="246"/>
      <c r="T384" s="24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8" t="s">
        <v>194</v>
      </c>
      <c r="AU384" s="248" t="s">
        <v>90</v>
      </c>
      <c r="AV384" s="13" t="s">
        <v>90</v>
      </c>
      <c r="AW384" s="13" t="s">
        <v>36</v>
      </c>
      <c r="AX384" s="13" t="s">
        <v>80</v>
      </c>
      <c r="AY384" s="248" t="s">
        <v>136</v>
      </c>
    </row>
    <row r="385" s="14" customFormat="1">
      <c r="A385" s="14"/>
      <c r="B385" s="259"/>
      <c r="C385" s="260"/>
      <c r="D385" s="236" t="s">
        <v>194</v>
      </c>
      <c r="E385" s="261" t="s">
        <v>1</v>
      </c>
      <c r="F385" s="262" t="s">
        <v>239</v>
      </c>
      <c r="G385" s="260"/>
      <c r="H385" s="263">
        <v>8</v>
      </c>
      <c r="I385" s="264"/>
      <c r="J385" s="260"/>
      <c r="K385" s="260"/>
      <c r="L385" s="265"/>
      <c r="M385" s="266"/>
      <c r="N385" s="267"/>
      <c r="O385" s="267"/>
      <c r="P385" s="267"/>
      <c r="Q385" s="267"/>
      <c r="R385" s="267"/>
      <c r="S385" s="267"/>
      <c r="T385" s="26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9" t="s">
        <v>194</v>
      </c>
      <c r="AU385" s="269" t="s">
        <v>90</v>
      </c>
      <c r="AV385" s="14" t="s">
        <v>143</v>
      </c>
      <c r="AW385" s="14" t="s">
        <v>36</v>
      </c>
      <c r="AX385" s="14" t="s">
        <v>88</v>
      </c>
      <c r="AY385" s="269" t="s">
        <v>136</v>
      </c>
    </row>
    <row r="386" s="2" customFormat="1" ht="16.5" customHeight="1">
      <c r="A386" s="38"/>
      <c r="B386" s="39"/>
      <c r="C386" s="249" t="s">
        <v>644</v>
      </c>
      <c r="D386" s="249" t="s">
        <v>207</v>
      </c>
      <c r="E386" s="250" t="s">
        <v>645</v>
      </c>
      <c r="F386" s="251" t="s">
        <v>646</v>
      </c>
      <c r="G386" s="252" t="s">
        <v>168</v>
      </c>
      <c r="H386" s="253">
        <v>396.77999999999997</v>
      </c>
      <c r="I386" s="254"/>
      <c r="J386" s="255">
        <f>ROUND(I386*H386,2)</f>
        <v>0</v>
      </c>
      <c r="K386" s="251" t="s">
        <v>142</v>
      </c>
      <c r="L386" s="256"/>
      <c r="M386" s="257" t="s">
        <v>1</v>
      </c>
      <c r="N386" s="258" t="s">
        <v>45</v>
      </c>
      <c r="O386" s="91"/>
      <c r="P386" s="227">
        <f>O386*H386</f>
        <v>0</v>
      </c>
      <c r="Q386" s="227">
        <v>0.044999999999999998</v>
      </c>
      <c r="R386" s="227">
        <f>Q386*H386</f>
        <v>17.855099999999997</v>
      </c>
      <c r="S386" s="227">
        <v>0</v>
      </c>
      <c r="T386" s="228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9" t="s">
        <v>178</v>
      </c>
      <c r="AT386" s="229" t="s">
        <v>207</v>
      </c>
      <c r="AU386" s="229" t="s">
        <v>90</v>
      </c>
      <c r="AY386" s="17" t="s">
        <v>136</v>
      </c>
      <c r="BE386" s="230">
        <f>IF(N386="základní",J386,0)</f>
        <v>0</v>
      </c>
      <c r="BF386" s="230">
        <f>IF(N386="snížená",J386,0)</f>
        <v>0</v>
      </c>
      <c r="BG386" s="230">
        <f>IF(N386="zákl. přenesená",J386,0)</f>
        <v>0</v>
      </c>
      <c r="BH386" s="230">
        <f>IF(N386="sníž. přenesená",J386,0)</f>
        <v>0</v>
      </c>
      <c r="BI386" s="230">
        <f>IF(N386="nulová",J386,0)</f>
        <v>0</v>
      </c>
      <c r="BJ386" s="17" t="s">
        <v>88</v>
      </c>
      <c r="BK386" s="230">
        <f>ROUND(I386*H386,2)</f>
        <v>0</v>
      </c>
      <c r="BL386" s="17" t="s">
        <v>143</v>
      </c>
      <c r="BM386" s="229" t="s">
        <v>647</v>
      </c>
    </row>
    <row r="387" s="13" customFormat="1">
      <c r="A387" s="13"/>
      <c r="B387" s="238"/>
      <c r="C387" s="239"/>
      <c r="D387" s="236" t="s">
        <v>194</v>
      </c>
      <c r="E387" s="239"/>
      <c r="F387" s="241" t="s">
        <v>648</v>
      </c>
      <c r="G387" s="239"/>
      <c r="H387" s="242">
        <v>396.77999999999997</v>
      </c>
      <c r="I387" s="243"/>
      <c r="J387" s="239"/>
      <c r="K387" s="239"/>
      <c r="L387" s="244"/>
      <c r="M387" s="245"/>
      <c r="N387" s="246"/>
      <c r="O387" s="246"/>
      <c r="P387" s="246"/>
      <c r="Q387" s="246"/>
      <c r="R387" s="246"/>
      <c r="S387" s="246"/>
      <c r="T387" s="24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8" t="s">
        <v>194</v>
      </c>
      <c r="AU387" s="248" t="s">
        <v>90</v>
      </c>
      <c r="AV387" s="13" t="s">
        <v>90</v>
      </c>
      <c r="AW387" s="13" t="s">
        <v>4</v>
      </c>
      <c r="AX387" s="13" t="s">
        <v>88</v>
      </c>
      <c r="AY387" s="248" t="s">
        <v>136</v>
      </c>
    </row>
    <row r="388" s="2" customFormat="1" ht="21.75" customHeight="1">
      <c r="A388" s="38"/>
      <c r="B388" s="39"/>
      <c r="C388" s="249" t="s">
        <v>649</v>
      </c>
      <c r="D388" s="249" t="s">
        <v>207</v>
      </c>
      <c r="E388" s="250" t="s">
        <v>650</v>
      </c>
      <c r="F388" s="251" t="s">
        <v>651</v>
      </c>
      <c r="G388" s="252" t="s">
        <v>168</v>
      </c>
      <c r="H388" s="253">
        <v>63.240000000000002</v>
      </c>
      <c r="I388" s="254"/>
      <c r="J388" s="255">
        <f>ROUND(I388*H388,2)</f>
        <v>0</v>
      </c>
      <c r="K388" s="251" t="s">
        <v>142</v>
      </c>
      <c r="L388" s="256"/>
      <c r="M388" s="257" t="s">
        <v>1</v>
      </c>
      <c r="N388" s="258" t="s">
        <v>45</v>
      </c>
      <c r="O388" s="91"/>
      <c r="P388" s="227">
        <f>O388*H388</f>
        <v>0</v>
      </c>
      <c r="Q388" s="227">
        <v>0.048000000000000001</v>
      </c>
      <c r="R388" s="227">
        <f>Q388*H388</f>
        <v>3.03552</v>
      </c>
      <c r="S388" s="227">
        <v>0</v>
      </c>
      <c r="T388" s="228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9" t="s">
        <v>178</v>
      </c>
      <c r="AT388" s="229" t="s">
        <v>207</v>
      </c>
      <c r="AU388" s="229" t="s">
        <v>90</v>
      </c>
      <c r="AY388" s="17" t="s">
        <v>136</v>
      </c>
      <c r="BE388" s="230">
        <f>IF(N388="základní",J388,0)</f>
        <v>0</v>
      </c>
      <c r="BF388" s="230">
        <f>IF(N388="snížená",J388,0)</f>
        <v>0</v>
      </c>
      <c r="BG388" s="230">
        <f>IF(N388="zákl. přenesená",J388,0)</f>
        <v>0</v>
      </c>
      <c r="BH388" s="230">
        <f>IF(N388="sníž. přenesená",J388,0)</f>
        <v>0</v>
      </c>
      <c r="BI388" s="230">
        <f>IF(N388="nulová",J388,0)</f>
        <v>0</v>
      </c>
      <c r="BJ388" s="17" t="s">
        <v>88</v>
      </c>
      <c r="BK388" s="230">
        <f>ROUND(I388*H388,2)</f>
        <v>0</v>
      </c>
      <c r="BL388" s="17" t="s">
        <v>143</v>
      </c>
      <c r="BM388" s="229" t="s">
        <v>652</v>
      </c>
    </row>
    <row r="389" s="13" customFormat="1">
      <c r="A389" s="13"/>
      <c r="B389" s="238"/>
      <c r="C389" s="239"/>
      <c r="D389" s="236" t="s">
        <v>194</v>
      </c>
      <c r="E389" s="239"/>
      <c r="F389" s="241" t="s">
        <v>653</v>
      </c>
      <c r="G389" s="239"/>
      <c r="H389" s="242">
        <v>63.240000000000002</v>
      </c>
      <c r="I389" s="243"/>
      <c r="J389" s="239"/>
      <c r="K389" s="239"/>
      <c r="L389" s="244"/>
      <c r="M389" s="245"/>
      <c r="N389" s="246"/>
      <c r="O389" s="246"/>
      <c r="P389" s="246"/>
      <c r="Q389" s="246"/>
      <c r="R389" s="246"/>
      <c r="S389" s="246"/>
      <c r="T389" s="247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8" t="s">
        <v>194</v>
      </c>
      <c r="AU389" s="248" t="s">
        <v>90</v>
      </c>
      <c r="AV389" s="13" t="s">
        <v>90</v>
      </c>
      <c r="AW389" s="13" t="s">
        <v>4</v>
      </c>
      <c r="AX389" s="13" t="s">
        <v>88</v>
      </c>
      <c r="AY389" s="248" t="s">
        <v>136</v>
      </c>
    </row>
    <row r="390" s="2" customFormat="1" ht="24.15" customHeight="1">
      <c r="A390" s="38"/>
      <c r="B390" s="39"/>
      <c r="C390" s="249" t="s">
        <v>654</v>
      </c>
      <c r="D390" s="249" t="s">
        <v>207</v>
      </c>
      <c r="E390" s="250" t="s">
        <v>655</v>
      </c>
      <c r="F390" s="251" t="s">
        <v>656</v>
      </c>
      <c r="G390" s="252" t="s">
        <v>168</v>
      </c>
      <c r="H390" s="253">
        <v>1.25</v>
      </c>
      <c r="I390" s="254"/>
      <c r="J390" s="255">
        <f>ROUND(I390*H390,2)</f>
        <v>0</v>
      </c>
      <c r="K390" s="251" t="s">
        <v>142</v>
      </c>
      <c r="L390" s="256"/>
      <c r="M390" s="257" t="s">
        <v>1</v>
      </c>
      <c r="N390" s="258" t="s">
        <v>45</v>
      </c>
      <c r="O390" s="91"/>
      <c r="P390" s="227">
        <f>O390*H390</f>
        <v>0</v>
      </c>
      <c r="Q390" s="227">
        <v>0.068000000000000005</v>
      </c>
      <c r="R390" s="227">
        <f>Q390*H390</f>
        <v>0.085000000000000006</v>
      </c>
      <c r="S390" s="227">
        <v>0</v>
      </c>
      <c r="T390" s="228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9" t="s">
        <v>178</v>
      </c>
      <c r="AT390" s="229" t="s">
        <v>207</v>
      </c>
      <c r="AU390" s="229" t="s">
        <v>90</v>
      </c>
      <c r="AY390" s="17" t="s">
        <v>136</v>
      </c>
      <c r="BE390" s="230">
        <f>IF(N390="základní",J390,0)</f>
        <v>0</v>
      </c>
      <c r="BF390" s="230">
        <f>IF(N390="snížená",J390,0)</f>
        <v>0</v>
      </c>
      <c r="BG390" s="230">
        <f>IF(N390="zákl. přenesená",J390,0)</f>
        <v>0</v>
      </c>
      <c r="BH390" s="230">
        <f>IF(N390="sníž. přenesená",J390,0)</f>
        <v>0</v>
      </c>
      <c r="BI390" s="230">
        <f>IF(N390="nulová",J390,0)</f>
        <v>0</v>
      </c>
      <c r="BJ390" s="17" t="s">
        <v>88</v>
      </c>
      <c r="BK390" s="230">
        <f>ROUND(I390*H390,2)</f>
        <v>0</v>
      </c>
      <c r="BL390" s="17" t="s">
        <v>143</v>
      </c>
      <c r="BM390" s="229" t="s">
        <v>657</v>
      </c>
    </row>
    <row r="391" s="2" customFormat="1" ht="62.7" customHeight="1">
      <c r="A391" s="38"/>
      <c r="B391" s="39"/>
      <c r="C391" s="218" t="s">
        <v>658</v>
      </c>
      <c r="D391" s="218" t="s">
        <v>138</v>
      </c>
      <c r="E391" s="219" t="s">
        <v>659</v>
      </c>
      <c r="F391" s="220" t="s">
        <v>660</v>
      </c>
      <c r="G391" s="221" t="s">
        <v>168</v>
      </c>
      <c r="H391" s="222">
        <v>27</v>
      </c>
      <c r="I391" s="223"/>
      <c r="J391" s="224">
        <f>ROUND(I391*H391,2)</f>
        <v>0</v>
      </c>
      <c r="K391" s="220" t="s">
        <v>142</v>
      </c>
      <c r="L391" s="44"/>
      <c r="M391" s="225" t="s">
        <v>1</v>
      </c>
      <c r="N391" s="226" t="s">
        <v>45</v>
      </c>
      <c r="O391" s="91"/>
      <c r="P391" s="227">
        <f>O391*H391</f>
        <v>0</v>
      </c>
      <c r="Q391" s="227">
        <v>0.00060506299999999998</v>
      </c>
      <c r="R391" s="227">
        <f>Q391*H391</f>
        <v>0.016336700999999999</v>
      </c>
      <c r="S391" s="227">
        <v>0</v>
      </c>
      <c r="T391" s="228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9" t="s">
        <v>143</v>
      </c>
      <c r="AT391" s="229" t="s">
        <v>138</v>
      </c>
      <c r="AU391" s="229" t="s">
        <v>90</v>
      </c>
      <c r="AY391" s="17" t="s">
        <v>136</v>
      </c>
      <c r="BE391" s="230">
        <f>IF(N391="základní",J391,0)</f>
        <v>0</v>
      </c>
      <c r="BF391" s="230">
        <f>IF(N391="snížená",J391,0)</f>
        <v>0</v>
      </c>
      <c r="BG391" s="230">
        <f>IF(N391="zákl. přenesená",J391,0)</f>
        <v>0</v>
      </c>
      <c r="BH391" s="230">
        <f>IF(N391="sníž. přenesená",J391,0)</f>
        <v>0</v>
      </c>
      <c r="BI391" s="230">
        <f>IF(N391="nulová",J391,0)</f>
        <v>0</v>
      </c>
      <c r="BJ391" s="17" t="s">
        <v>88</v>
      </c>
      <c r="BK391" s="230">
        <f>ROUND(I391*H391,2)</f>
        <v>0</v>
      </c>
      <c r="BL391" s="17" t="s">
        <v>143</v>
      </c>
      <c r="BM391" s="229" t="s">
        <v>661</v>
      </c>
    </row>
    <row r="392" s="2" customFormat="1">
      <c r="A392" s="38"/>
      <c r="B392" s="39"/>
      <c r="C392" s="40"/>
      <c r="D392" s="231" t="s">
        <v>145</v>
      </c>
      <c r="E392" s="40"/>
      <c r="F392" s="232" t="s">
        <v>662</v>
      </c>
      <c r="G392" s="40"/>
      <c r="H392" s="40"/>
      <c r="I392" s="233"/>
      <c r="J392" s="40"/>
      <c r="K392" s="40"/>
      <c r="L392" s="44"/>
      <c r="M392" s="234"/>
      <c r="N392" s="235"/>
      <c r="O392" s="91"/>
      <c r="P392" s="91"/>
      <c r="Q392" s="91"/>
      <c r="R392" s="91"/>
      <c r="S392" s="91"/>
      <c r="T392" s="92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145</v>
      </c>
      <c r="AU392" s="17" t="s">
        <v>90</v>
      </c>
    </row>
    <row r="393" s="2" customFormat="1" ht="24.15" customHeight="1">
      <c r="A393" s="38"/>
      <c r="B393" s="39"/>
      <c r="C393" s="218" t="s">
        <v>663</v>
      </c>
      <c r="D393" s="218" t="s">
        <v>138</v>
      </c>
      <c r="E393" s="219" t="s">
        <v>664</v>
      </c>
      <c r="F393" s="220" t="s">
        <v>665</v>
      </c>
      <c r="G393" s="221" t="s">
        <v>168</v>
      </c>
      <c r="H393" s="222">
        <v>27</v>
      </c>
      <c r="I393" s="223"/>
      <c r="J393" s="224">
        <f>ROUND(I393*H393,2)</f>
        <v>0</v>
      </c>
      <c r="K393" s="220" t="s">
        <v>142</v>
      </c>
      <c r="L393" s="44"/>
      <c r="M393" s="225" t="s">
        <v>1</v>
      </c>
      <c r="N393" s="226" t="s">
        <v>45</v>
      </c>
      <c r="O393" s="91"/>
      <c r="P393" s="227">
        <f>O393*H393</f>
        <v>0</v>
      </c>
      <c r="Q393" s="227">
        <v>1.995E-06</v>
      </c>
      <c r="R393" s="227">
        <f>Q393*H393</f>
        <v>5.3865E-05</v>
      </c>
      <c r="S393" s="227">
        <v>0</v>
      </c>
      <c r="T393" s="228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9" t="s">
        <v>143</v>
      </c>
      <c r="AT393" s="229" t="s">
        <v>138</v>
      </c>
      <c r="AU393" s="229" t="s">
        <v>90</v>
      </c>
      <c r="AY393" s="17" t="s">
        <v>136</v>
      </c>
      <c r="BE393" s="230">
        <f>IF(N393="základní",J393,0)</f>
        <v>0</v>
      </c>
      <c r="BF393" s="230">
        <f>IF(N393="snížená",J393,0)</f>
        <v>0</v>
      </c>
      <c r="BG393" s="230">
        <f>IF(N393="zákl. přenesená",J393,0)</f>
        <v>0</v>
      </c>
      <c r="BH393" s="230">
        <f>IF(N393="sníž. přenesená",J393,0)</f>
        <v>0</v>
      </c>
      <c r="BI393" s="230">
        <f>IF(N393="nulová",J393,0)</f>
        <v>0</v>
      </c>
      <c r="BJ393" s="17" t="s">
        <v>88</v>
      </c>
      <c r="BK393" s="230">
        <f>ROUND(I393*H393,2)</f>
        <v>0</v>
      </c>
      <c r="BL393" s="17" t="s">
        <v>143</v>
      </c>
      <c r="BM393" s="229" t="s">
        <v>666</v>
      </c>
    </row>
    <row r="394" s="2" customFormat="1">
      <c r="A394" s="38"/>
      <c r="B394" s="39"/>
      <c r="C394" s="40"/>
      <c r="D394" s="231" t="s">
        <v>145</v>
      </c>
      <c r="E394" s="40"/>
      <c r="F394" s="232" t="s">
        <v>667</v>
      </c>
      <c r="G394" s="40"/>
      <c r="H394" s="40"/>
      <c r="I394" s="233"/>
      <c r="J394" s="40"/>
      <c r="K394" s="40"/>
      <c r="L394" s="44"/>
      <c r="M394" s="234"/>
      <c r="N394" s="235"/>
      <c r="O394" s="91"/>
      <c r="P394" s="91"/>
      <c r="Q394" s="91"/>
      <c r="R394" s="91"/>
      <c r="S394" s="91"/>
      <c r="T394" s="92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145</v>
      </c>
      <c r="AU394" s="17" t="s">
        <v>90</v>
      </c>
    </row>
    <row r="395" s="2" customFormat="1">
      <c r="A395" s="38"/>
      <c r="B395" s="39"/>
      <c r="C395" s="40"/>
      <c r="D395" s="236" t="s">
        <v>171</v>
      </c>
      <c r="E395" s="40"/>
      <c r="F395" s="237" t="s">
        <v>668</v>
      </c>
      <c r="G395" s="40"/>
      <c r="H395" s="40"/>
      <c r="I395" s="233"/>
      <c r="J395" s="40"/>
      <c r="K395" s="40"/>
      <c r="L395" s="44"/>
      <c r="M395" s="234"/>
      <c r="N395" s="235"/>
      <c r="O395" s="91"/>
      <c r="P395" s="91"/>
      <c r="Q395" s="91"/>
      <c r="R395" s="91"/>
      <c r="S395" s="91"/>
      <c r="T395" s="92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171</v>
      </c>
      <c r="AU395" s="17" t="s">
        <v>90</v>
      </c>
    </row>
    <row r="396" s="2" customFormat="1" ht="16.5" customHeight="1">
      <c r="A396" s="38"/>
      <c r="B396" s="39"/>
      <c r="C396" s="218" t="s">
        <v>669</v>
      </c>
      <c r="D396" s="218" t="s">
        <v>138</v>
      </c>
      <c r="E396" s="219" t="s">
        <v>670</v>
      </c>
      <c r="F396" s="220" t="s">
        <v>671</v>
      </c>
      <c r="G396" s="221" t="s">
        <v>186</v>
      </c>
      <c r="H396" s="222">
        <v>8</v>
      </c>
      <c r="I396" s="223"/>
      <c r="J396" s="224">
        <f>ROUND(I396*H396,2)</f>
        <v>0</v>
      </c>
      <c r="K396" s="220" t="s">
        <v>142</v>
      </c>
      <c r="L396" s="44"/>
      <c r="M396" s="225" t="s">
        <v>1</v>
      </c>
      <c r="N396" s="226" t="s">
        <v>45</v>
      </c>
      <c r="O396" s="91"/>
      <c r="P396" s="227">
        <f>O396*H396</f>
        <v>0</v>
      </c>
      <c r="Q396" s="227">
        <v>0</v>
      </c>
      <c r="R396" s="227">
        <f>Q396*H396</f>
        <v>0</v>
      </c>
      <c r="S396" s="227">
        <v>2.3999999999999999</v>
      </c>
      <c r="T396" s="228">
        <f>S396*H396</f>
        <v>19.199999999999999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9" t="s">
        <v>143</v>
      </c>
      <c r="AT396" s="229" t="s">
        <v>138</v>
      </c>
      <c r="AU396" s="229" t="s">
        <v>90</v>
      </c>
      <c r="AY396" s="17" t="s">
        <v>136</v>
      </c>
      <c r="BE396" s="230">
        <f>IF(N396="základní",J396,0)</f>
        <v>0</v>
      </c>
      <c r="BF396" s="230">
        <f>IF(N396="snížená",J396,0)</f>
        <v>0</v>
      </c>
      <c r="BG396" s="230">
        <f>IF(N396="zákl. přenesená",J396,0)</f>
        <v>0</v>
      </c>
      <c r="BH396" s="230">
        <f>IF(N396="sníž. přenesená",J396,0)</f>
        <v>0</v>
      </c>
      <c r="BI396" s="230">
        <f>IF(N396="nulová",J396,0)</f>
        <v>0</v>
      </c>
      <c r="BJ396" s="17" t="s">
        <v>88</v>
      </c>
      <c r="BK396" s="230">
        <f>ROUND(I396*H396,2)</f>
        <v>0</v>
      </c>
      <c r="BL396" s="17" t="s">
        <v>143</v>
      </c>
      <c r="BM396" s="229" t="s">
        <v>672</v>
      </c>
    </row>
    <row r="397" s="2" customFormat="1">
      <c r="A397" s="38"/>
      <c r="B397" s="39"/>
      <c r="C397" s="40"/>
      <c r="D397" s="231" t="s">
        <v>145</v>
      </c>
      <c r="E397" s="40"/>
      <c r="F397" s="232" t="s">
        <v>673</v>
      </c>
      <c r="G397" s="40"/>
      <c r="H397" s="40"/>
      <c r="I397" s="233"/>
      <c r="J397" s="40"/>
      <c r="K397" s="40"/>
      <c r="L397" s="44"/>
      <c r="M397" s="234"/>
      <c r="N397" s="235"/>
      <c r="O397" s="91"/>
      <c r="P397" s="91"/>
      <c r="Q397" s="91"/>
      <c r="R397" s="91"/>
      <c r="S397" s="91"/>
      <c r="T397" s="92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145</v>
      </c>
      <c r="AU397" s="17" t="s">
        <v>90</v>
      </c>
    </row>
    <row r="398" s="13" customFormat="1">
      <c r="A398" s="13"/>
      <c r="B398" s="238"/>
      <c r="C398" s="239"/>
      <c r="D398" s="236" t="s">
        <v>194</v>
      </c>
      <c r="E398" s="240" t="s">
        <v>1</v>
      </c>
      <c r="F398" s="241" t="s">
        <v>674</v>
      </c>
      <c r="G398" s="239"/>
      <c r="H398" s="242">
        <v>8</v>
      </c>
      <c r="I398" s="243"/>
      <c r="J398" s="239"/>
      <c r="K398" s="239"/>
      <c r="L398" s="244"/>
      <c r="M398" s="245"/>
      <c r="N398" s="246"/>
      <c r="O398" s="246"/>
      <c r="P398" s="246"/>
      <c r="Q398" s="246"/>
      <c r="R398" s="246"/>
      <c r="S398" s="246"/>
      <c r="T398" s="24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8" t="s">
        <v>194</v>
      </c>
      <c r="AU398" s="248" t="s">
        <v>90</v>
      </c>
      <c r="AV398" s="13" t="s">
        <v>90</v>
      </c>
      <c r="AW398" s="13" t="s">
        <v>36</v>
      </c>
      <c r="AX398" s="13" t="s">
        <v>88</v>
      </c>
      <c r="AY398" s="248" t="s">
        <v>136</v>
      </c>
    </row>
    <row r="399" s="2" customFormat="1" ht="24.15" customHeight="1">
      <c r="A399" s="38"/>
      <c r="B399" s="39"/>
      <c r="C399" s="218" t="s">
        <v>675</v>
      </c>
      <c r="D399" s="218" t="s">
        <v>138</v>
      </c>
      <c r="E399" s="219" t="s">
        <v>676</v>
      </c>
      <c r="F399" s="220" t="s">
        <v>677</v>
      </c>
      <c r="G399" s="221" t="s">
        <v>168</v>
      </c>
      <c r="H399" s="222">
        <v>72.900000000000006</v>
      </c>
      <c r="I399" s="223"/>
      <c r="J399" s="224">
        <f>ROUND(I399*H399,2)</f>
        <v>0</v>
      </c>
      <c r="K399" s="220" t="s">
        <v>142</v>
      </c>
      <c r="L399" s="44"/>
      <c r="M399" s="225" t="s">
        <v>1</v>
      </c>
      <c r="N399" s="226" t="s">
        <v>45</v>
      </c>
      <c r="O399" s="91"/>
      <c r="P399" s="227">
        <f>O399*H399</f>
        <v>0</v>
      </c>
      <c r="Q399" s="227">
        <v>0</v>
      </c>
      <c r="R399" s="227">
        <f>Q399*H399</f>
        <v>0</v>
      </c>
      <c r="S399" s="227">
        <v>0.070000000000000007</v>
      </c>
      <c r="T399" s="228">
        <f>S399*H399</f>
        <v>5.1030000000000006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9" t="s">
        <v>143</v>
      </c>
      <c r="AT399" s="229" t="s">
        <v>138</v>
      </c>
      <c r="AU399" s="229" t="s">
        <v>90</v>
      </c>
      <c r="AY399" s="17" t="s">
        <v>136</v>
      </c>
      <c r="BE399" s="230">
        <f>IF(N399="základní",J399,0)</f>
        <v>0</v>
      </c>
      <c r="BF399" s="230">
        <f>IF(N399="snížená",J399,0)</f>
        <v>0</v>
      </c>
      <c r="BG399" s="230">
        <f>IF(N399="zákl. přenesená",J399,0)</f>
        <v>0</v>
      </c>
      <c r="BH399" s="230">
        <f>IF(N399="sníž. přenesená",J399,0)</f>
        <v>0</v>
      </c>
      <c r="BI399" s="230">
        <f>IF(N399="nulová",J399,0)</f>
        <v>0</v>
      </c>
      <c r="BJ399" s="17" t="s">
        <v>88</v>
      </c>
      <c r="BK399" s="230">
        <f>ROUND(I399*H399,2)</f>
        <v>0</v>
      </c>
      <c r="BL399" s="17" t="s">
        <v>143</v>
      </c>
      <c r="BM399" s="229" t="s">
        <v>678</v>
      </c>
    </row>
    <row r="400" s="2" customFormat="1">
      <c r="A400" s="38"/>
      <c r="B400" s="39"/>
      <c r="C400" s="40"/>
      <c r="D400" s="231" t="s">
        <v>145</v>
      </c>
      <c r="E400" s="40"/>
      <c r="F400" s="232" t="s">
        <v>679</v>
      </c>
      <c r="G400" s="40"/>
      <c r="H400" s="40"/>
      <c r="I400" s="233"/>
      <c r="J400" s="40"/>
      <c r="K400" s="40"/>
      <c r="L400" s="44"/>
      <c r="M400" s="234"/>
      <c r="N400" s="235"/>
      <c r="O400" s="91"/>
      <c r="P400" s="91"/>
      <c r="Q400" s="91"/>
      <c r="R400" s="91"/>
      <c r="S400" s="91"/>
      <c r="T400" s="92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145</v>
      </c>
      <c r="AU400" s="17" t="s">
        <v>90</v>
      </c>
    </row>
    <row r="401" s="13" customFormat="1">
      <c r="A401" s="13"/>
      <c r="B401" s="238"/>
      <c r="C401" s="239"/>
      <c r="D401" s="236" t="s">
        <v>194</v>
      </c>
      <c r="E401" s="240" t="s">
        <v>1</v>
      </c>
      <c r="F401" s="241" t="s">
        <v>680</v>
      </c>
      <c r="G401" s="239"/>
      <c r="H401" s="242">
        <v>9</v>
      </c>
      <c r="I401" s="243"/>
      <c r="J401" s="239"/>
      <c r="K401" s="239"/>
      <c r="L401" s="244"/>
      <c r="M401" s="245"/>
      <c r="N401" s="246"/>
      <c r="O401" s="246"/>
      <c r="P401" s="246"/>
      <c r="Q401" s="246"/>
      <c r="R401" s="246"/>
      <c r="S401" s="246"/>
      <c r="T401" s="24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8" t="s">
        <v>194</v>
      </c>
      <c r="AU401" s="248" t="s">
        <v>90</v>
      </c>
      <c r="AV401" s="13" t="s">
        <v>90</v>
      </c>
      <c r="AW401" s="13" t="s">
        <v>36</v>
      </c>
      <c r="AX401" s="13" t="s">
        <v>80</v>
      </c>
      <c r="AY401" s="248" t="s">
        <v>136</v>
      </c>
    </row>
    <row r="402" s="13" customFormat="1">
      <c r="A402" s="13"/>
      <c r="B402" s="238"/>
      <c r="C402" s="239"/>
      <c r="D402" s="236" t="s">
        <v>194</v>
      </c>
      <c r="E402" s="240" t="s">
        <v>1</v>
      </c>
      <c r="F402" s="241" t="s">
        <v>681</v>
      </c>
      <c r="G402" s="239"/>
      <c r="H402" s="242">
        <v>12.6</v>
      </c>
      <c r="I402" s="243"/>
      <c r="J402" s="239"/>
      <c r="K402" s="239"/>
      <c r="L402" s="244"/>
      <c r="M402" s="245"/>
      <c r="N402" s="246"/>
      <c r="O402" s="246"/>
      <c r="P402" s="246"/>
      <c r="Q402" s="246"/>
      <c r="R402" s="246"/>
      <c r="S402" s="246"/>
      <c r="T402" s="24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8" t="s">
        <v>194</v>
      </c>
      <c r="AU402" s="248" t="s">
        <v>90</v>
      </c>
      <c r="AV402" s="13" t="s">
        <v>90</v>
      </c>
      <c r="AW402" s="13" t="s">
        <v>36</v>
      </c>
      <c r="AX402" s="13" t="s">
        <v>80</v>
      </c>
      <c r="AY402" s="248" t="s">
        <v>136</v>
      </c>
    </row>
    <row r="403" s="13" customFormat="1">
      <c r="A403" s="13"/>
      <c r="B403" s="238"/>
      <c r="C403" s="239"/>
      <c r="D403" s="236" t="s">
        <v>194</v>
      </c>
      <c r="E403" s="240" t="s">
        <v>1</v>
      </c>
      <c r="F403" s="241" t="s">
        <v>682</v>
      </c>
      <c r="G403" s="239"/>
      <c r="H403" s="242">
        <v>19</v>
      </c>
      <c r="I403" s="243"/>
      <c r="J403" s="239"/>
      <c r="K403" s="239"/>
      <c r="L403" s="244"/>
      <c r="M403" s="245"/>
      <c r="N403" s="246"/>
      <c r="O403" s="246"/>
      <c r="P403" s="246"/>
      <c r="Q403" s="246"/>
      <c r="R403" s="246"/>
      <c r="S403" s="246"/>
      <c r="T403" s="247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8" t="s">
        <v>194</v>
      </c>
      <c r="AU403" s="248" t="s">
        <v>90</v>
      </c>
      <c r="AV403" s="13" t="s">
        <v>90</v>
      </c>
      <c r="AW403" s="13" t="s">
        <v>36</v>
      </c>
      <c r="AX403" s="13" t="s">
        <v>80</v>
      </c>
      <c r="AY403" s="248" t="s">
        <v>136</v>
      </c>
    </row>
    <row r="404" s="13" customFormat="1">
      <c r="A404" s="13"/>
      <c r="B404" s="238"/>
      <c r="C404" s="239"/>
      <c r="D404" s="236" t="s">
        <v>194</v>
      </c>
      <c r="E404" s="240" t="s">
        <v>1</v>
      </c>
      <c r="F404" s="241" t="s">
        <v>683</v>
      </c>
      <c r="G404" s="239"/>
      <c r="H404" s="242">
        <v>17.100000000000001</v>
      </c>
      <c r="I404" s="243"/>
      <c r="J404" s="239"/>
      <c r="K404" s="239"/>
      <c r="L404" s="244"/>
      <c r="M404" s="245"/>
      <c r="N404" s="246"/>
      <c r="O404" s="246"/>
      <c r="P404" s="246"/>
      <c r="Q404" s="246"/>
      <c r="R404" s="246"/>
      <c r="S404" s="246"/>
      <c r="T404" s="24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8" t="s">
        <v>194</v>
      </c>
      <c r="AU404" s="248" t="s">
        <v>90</v>
      </c>
      <c r="AV404" s="13" t="s">
        <v>90</v>
      </c>
      <c r="AW404" s="13" t="s">
        <v>36</v>
      </c>
      <c r="AX404" s="13" t="s">
        <v>80</v>
      </c>
      <c r="AY404" s="248" t="s">
        <v>136</v>
      </c>
    </row>
    <row r="405" s="13" customFormat="1">
      <c r="A405" s="13"/>
      <c r="B405" s="238"/>
      <c r="C405" s="239"/>
      <c r="D405" s="236" t="s">
        <v>194</v>
      </c>
      <c r="E405" s="240" t="s">
        <v>1</v>
      </c>
      <c r="F405" s="241" t="s">
        <v>684</v>
      </c>
      <c r="G405" s="239"/>
      <c r="H405" s="242">
        <v>15.199999999999999</v>
      </c>
      <c r="I405" s="243"/>
      <c r="J405" s="239"/>
      <c r="K405" s="239"/>
      <c r="L405" s="244"/>
      <c r="M405" s="245"/>
      <c r="N405" s="246"/>
      <c r="O405" s="246"/>
      <c r="P405" s="246"/>
      <c r="Q405" s="246"/>
      <c r="R405" s="246"/>
      <c r="S405" s="246"/>
      <c r="T405" s="24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8" t="s">
        <v>194</v>
      </c>
      <c r="AU405" s="248" t="s">
        <v>90</v>
      </c>
      <c r="AV405" s="13" t="s">
        <v>90</v>
      </c>
      <c r="AW405" s="13" t="s">
        <v>36</v>
      </c>
      <c r="AX405" s="13" t="s">
        <v>80</v>
      </c>
      <c r="AY405" s="248" t="s">
        <v>136</v>
      </c>
    </row>
    <row r="406" s="14" customFormat="1">
      <c r="A406" s="14"/>
      <c r="B406" s="259"/>
      <c r="C406" s="260"/>
      <c r="D406" s="236" t="s">
        <v>194</v>
      </c>
      <c r="E406" s="261" t="s">
        <v>1</v>
      </c>
      <c r="F406" s="262" t="s">
        <v>239</v>
      </c>
      <c r="G406" s="260"/>
      <c r="H406" s="263">
        <v>72.900000000000006</v>
      </c>
      <c r="I406" s="264"/>
      <c r="J406" s="260"/>
      <c r="K406" s="260"/>
      <c r="L406" s="265"/>
      <c r="M406" s="266"/>
      <c r="N406" s="267"/>
      <c r="O406" s="267"/>
      <c r="P406" s="267"/>
      <c r="Q406" s="267"/>
      <c r="R406" s="267"/>
      <c r="S406" s="267"/>
      <c r="T406" s="268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9" t="s">
        <v>194</v>
      </c>
      <c r="AU406" s="269" t="s">
        <v>90</v>
      </c>
      <c r="AV406" s="14" t="s">
        <v>143</v>
      </c>
      <c r="AW406" s="14" t="s">
        <v>36</v>
      </c>
      <c r="AX406" s="14" t="s">
        <v>88</v>
      </c>
      <c r="AY406" s="269" t="s">
        <v>136</v>
      </c>
    </row>
    <row r="407" s="2" customFormat="1" ht="44.25" customHeight="1">
      <c r="A407" s="38"/>
      <c r="B407" s="39"/>
      <c r="C407" s="218" t="s">
        <v>685</v>
      </c>
      <c r="D407" s="218" t="s">
        <v>138</v>
      </c>
      <c r="E407" s="219" t="s">
        <v>686</v>
      </c>
      <c r="F407" s="220" t="s">
        <v>687</v>
      </c>
      <c r="G407" s="221" t="s">
        <v>260</v>
      </c>
      <c r="H407" s="222">
        <v>15</v>
      </c>
      <c r="I407" s="223"/>
      <c r="J407" s="224">
        <f>ROUND(I407*H407,2)</f>
        <v>0</v>
      </c>
      <c r="K407" s="220" t="s">
        <v>142</v>
      </c>
      <c r="L407" s="44"/>
      <c r="M407" s="225" t="s">
        <v>1</v>
      </c>
      <c r="N407" s="226" t="s">
        <v>45</v>
      </c>
      <c r="O407" s="91"/>
      <c r="P407" s="227">
        <f>O407*H407</f>
        <v>0</v>
      </c>
      <c r="Q407" s="227">
        <v>0</v>
      </c>
      <c r="R407" s="227">
        <f>Q407*H407</f>
        <v>0</v>
      </c>
      <c r="S407" s="227">
        <v>0.108</v>
      </c>
      <c r="T407" s="228">
        <f>S407*H407</f>
        <v>1.6199999999999999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9" t="s">
        <v>143</v>
      </c>
      <c r="AT407" s="229" t="s">
        <v>138</v>
      </c>
      <c r="AU407" s="229" t="s">
        <v>90</v>
      </c>
      <c r="AY407" s="17" t="s">
        <v>136</v>
      </c>
      <c r="BE407" s="230">
        <f>IF(N407="základní",J407,0)</f>
        <v>0</v>
      </c>
      <c r="BF407" s="230">
        <f>IF(N407="snížená",J407,0)</f>
        <v>0</v>
      </c>
      <c r="BG407" s="230">
        <f>IF(N407="zákl. přenesená",J407,0)</f>
        <v>0</v>
      </c>
      <c r="BH407" s="230">
        <f>IF(N407="sníž. přenesená",J407,0)</f>
        <v>0</v>
      </c>
      <c r="BI407" s="230">
        <f>IF(N407="nulová",J407,0)</f>
        <v>0</v>
      </c>
      <c r="BJ407" s="17" t="s">
        <v>88</v>
      </c>
      <c r="BK407" s="230">
        <f>ROUND(I407*H407,2)</f>
        <v>0</v>
      </c>
      <c r="BL407" s="17" t="s">
        <v>143</v>
      </c>
      <c r="BM407" s="229" t="s">
        <v>688</v>
      </c>
    </row>
    <row r="408" s="2" customFormat="1">
      <c r="A408" s="38"/>
      <c r="B408" s="39"/>
      <c r="C408" s="40"/>
      <c r="D408" s="231" t="s">
        <v>145</v>
      </c>
      <c r="E408" s="40"/>
      <c r="F408" s="232" t="s">
        <v>689</v>
      </c>
      <c r="G408" s="40"/>
      <c r="H408" s="40"/>
      <c r="I408" s="233"/>
      <c r="J408" s="40"/>
      <c r="K408" s="40"/>
      <c r="L408" s="44"/>
      <c r="M408" s="234"/>
      <c r="N408" s="235"/>
      <c r="O408" s="91"/>
      <c r="P408" s="91"/>
      <c r="Q408" s="91"/>
      <c r="R408" s="91"/>
      <c r="S408" s="91"/>
      <c r="T408" s="92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145</v>
      </c>
      <c r="AU408" s="17" t="s">
        <v>90</v>
      </c>
    </row>
    <row r="409" s="13" customFormat="1">
      <c r="A409" s="13"/>
      <c r="B409" s="238"/>
      <c r="C409" s="239"/>
      <c r="D409" s="236" t="s">
        <v>194</v>
      </c>
      <c r="E409" s="240" t="s">
        <v>1</v>
      </c>
      <c r="F409" s="241" t="s">
        <v>690</v>
      </c>
      <c r="G409" s="239"/>
      <c r="H409" s="242">
        <v>2</v>
      </c>
      <c r="I409" s="243"/>
      <c r="J409" s="239"/>
      <c r="K409" s="239"/>
      <c r="L409" s="244"/>
      <c r="M409" s="245"/>
      <c r="N409" s="246"/>
      <c r="O409" s="246"/>
      <c r="P409" s="246"/>
      <c r="Q409" s="246"/>
      <c r="R409" s="246"/>
      <c r="S409" s="246"/>
      <c r="T409" s="24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8" t="s">
        <v>194</v>
      </c>
      <c r="AU409" s="248" t="s">
        <v>90</v>
      </c>
      <c r="AV409" s="13" t="s">
        <v>90</v>
      </c>
      <c r="AW409" s="13" t="s">
        <v>36</v>
      </c>
      <c r="AX409" s="13" t="s">
        <v>80</v>
      </c>
      <c r="AY409" s="248" t="s">
        <v>136</v>
      </c>
    </row>
    <row r="410" s="13" customFormat="1">
      <c r="A410" s="13"/>
      <c r="B410" s="238"/>
      <c r="C410" s="239"/>
      <c r="D410" s="236" t="s">
        <v>194</v>
      </c>
      <c r="E410" s="240" t="s">
        <v>1</v>
      </c>
      <c r="F410" s="241" t="s">
        <v>691</v>
      </c>
      <c r="G410" s="239"/>
      <c r="H410" s="242">
        <v>13</v>
      </c>
      <c r="I410" s="243"/>
      <c r="J410" s="239"/>
      <c r="K410" s="239"/>
      <c r="L410" s="244"/>
      <c r="M410" s="245"/>
      <c r="N410" s="246"/>
      <c r="O410" s="246"/>
      <c r="P410" s="246"/>
      <c r="Q410" s="246"/>
      <c r="R410" s="246"/>
      <c r="S410" s="246"/>
      <c r="T410" s="24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8" t="s">
        <v>194</v>
      </c>
      <c r="AU410" s="248" t="s">
        <v>90</v>
      </c>
      <c r="AV410" s="13" t="s">
        <v>90</v>
      </c>
      <c r="AW410" s="13" t="s">
        <v>36</v>
      </c>
      <c r="AX410" s="13" t="s">
        <v>80</v>
      </c>
      <c r="AY410" s="248" t="s">
        <v>136</v>
      </c>
    </row>
    <row r="411" s="14" customFormat="1">
      <c r="A411" s="14"/>
      <c r="B411" s="259"/>
      <c r="C411" s="260"/>
      <c r="D411" s="236" t="s">
        <v>194</v>
      </c>
      <c r="E411" s="261" t="s">
        <v>1</v>
      </c>
      <c r="F411" s="262" t="s">
        <v>239</v>
      </c>
      <c r="G411" s="260"/>
      <c r="H411" s="263">
        <v>15</v>
      </c>
      <c r="I411" s="264"/>
      <c r="J411" s="260"/>
      <c r="K411" s="260"/>
      <c r="L411" s="265"/>
      <c r="M411" s="266"/>
      <c r="N411" s="267"/>
      <c r="O411" s="267"/>
      <c r="P411" s="267"/>
      <c r="Q411" s="267"/>
      <c r="R411" s="267"/>
      <c r="S411" s="267"/>
      <c r="T411" s="268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9" t="s">
        <v>194</v>
      </c>
      <c r="AU411" s="269" t="s">
        <v>90</v>
      </c>
      <c r="AV411" s="14" t="s">
        <v>143</v>
      </c>
      <c r="AW411" s="14" t="s">
        <v>36</v>
      </c>
      <c r="AX411" s="14" t="s">
        <v>88</v>
      </c>
      <c r="AY411" s="269" t="s">
        <v>136</v>
      </c>
    </row>
    <row r="412" s="2" customFormat="1" ht="76.35" customHeight="1">
      <c r="A412" s="38"/>
      <c r="B412" s="39"/>
      <c r="C412" s="218" t="s">
        <v>692</v>
      </c>
      <c r="D412" s="218" t="s">
        <v>138</v>
      </c>
      <c r="E412" s="219" t="s">
        <v>693</v>
      </c>
      <c r="F412" s="220" t="s">
        <v>694</v>
      </c>
      <c r="G412" s="221" t="s">
        <v>141</v>
      </c>
      <c r="H412" s="222">
        <v>45</v>
      </c>
      <c r="I412" s="223"/>
      <c r="J412" s="224">
        <f>ROUND(I412*H412,2)</f>
        <v>0</v>
      </c>
      <c r="K412" s="220" t="s">
        <v>142</v>
      </c>
      <c r="L412" s="44"/>
      <c r="M412" s="225" t="s">
        <v>1</v>
      </c>
      <c r="N412" s="226" t="s">
        <v>45</v>
      </c>
      <c r="O412" s="91"/>
      <c r="P412" s="227">
        <f>O412*H412</f>
        <v>0</v>
      </c>
      <c r="Q412" s="227">
        <v>0</v>
      </c>
      <c r="R412" s="227">
        <f>Q412*H412</f>
        <v>0</v>
      </c>
      <c r="S412" s="227">
        <v>0</v>
      </c>
      <c r="T412" s="228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9" t="s">
        <v>143</v>
      </c>
      <c r="AT412" s="229" t="s">
        <v>138</v>
      </c>
      <c r="AU412" s="229" t="s">
        <v>90</v>
      </c>
      <c r="AY412" s="17" t="s">
        <v>136</v>
      </c>
      <c r="BE412" s="230">
        <f>IF(N412="základní",J412,0)</f>
        <v>0</v>
      </c>
      <c r="BF412" s="230">
        <f>IF(N412="snížená",J412,0)</f>
        <v>0</v>
      </c>
      <c r="BG412" s="230">
        <f>IF(N412="zákl. přenesená",J412,0)</f>
        <v>0</v>
      </c>
      <c r="BH412" s="230">
        <f>IF(N412="sníž. přenesená",J412,0)</f>
        <v>0</v>
      </c>
      <c r="BI412" s="230">
        <f>IF(N412="nulová",J412,0)</f>
        <v>0</v>
      </c>
      <c r="BJ412" s="17" t="s">
        <v>88</v>
      </c>
      <c r="BK412" s="230">
        <f>ROUND(I412*H412,2)</f>
        <v>0</v>
      </c>
      <c r="BL412" s="17" t="s">
        <v>143</v>
      </c>
      <c r="BM412" s="229" t="s">
        <v>695</v>
      </c>
    </row>
    <row r="413" s="2" customFormat="1">
      <c r="A413" s="38"/>
      <c r="B413" s="39"/>
      <c r="C413" s="40"/>
      <c r="D413" s="231" t="s">
        <v>145</v>
      </c>
      <c r="E413" s="40"/>
      <c r="F413" s="232" t="s">
        <v>696</v>
      </c>
      <c r="G413" s="40"/>
      <c r="H413" s="40"/>
      <c r="I413" s="233"/>
      <c r="J413" s="40"/>
      <c r="K413" s="40"/>
      <c r="L413" s="44"/>
      <c r="M413" s="234"/>
      <c r="N413" s="235"/>
      <c r="O413" s="91"/>
      <c r="P413" s="91"/>
      <c r="Q413" s="91"/>
      <c r="R413" s="91"/>
      <c r="S413" s="91"/>
      <c r="T413" s="92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145</v>
      </c>
      <c r="AU413" s="17" t="s">
        <v>90</v>
      </c>
    </row>
    <row r="414" s="12" customFormat="1" ht="20.88" customHeight="1">
      <c r="A414" s="12"/>
      <c r="B414" s="202"/>
      <c r="C414" s="203"/>
      <c r="D414" s="204" t="s">
        <v>79</v>
      </c>
      <c r="E414" s="216" t="s">
        <v>697</v>
      </c>
      <c r="F414" s="216" t="s">
        <v>698</v>
      </c>
      <c r="G414" s="203"/>
      <c r="H414" s="203"/>
      <c r="I414" s="206"/>
      <c r="J414" s="217">
        <f>BK414</f>
        <v>0</v>
      </c>
      <c r="K414" s="203"/>
      <c r="L414" s="208"/>
      <c r="M414" s="209"/>
      <c r="N414" s="210"/>
      <c r="O414" s="210"/>
      <c r="P414" s="211">
        <f>SUM(P415:P422)</f>
        <v>0</v>
      </c>
      <c r="Q414" s="210"/>
      <c r="R414" s="211">
        <f>SUM(R415:R422)</f>
        <v>0</v>
      </c>
      <c r="S414" s="210"/>
      <c r="T414" s="212">
        <f>SUM(T415:T422)</f>
        <v>0.12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13" t="s">
        <v>90</v>
      </c>
      <c r="AT414" s="214" t="s">
        <v>79</v>
      </c>
      <c r="AU414" s="214" t="s">
        <v>90</v>
      </c>
      <c r="AY414" s="213" t="s">
        <v>136</v>
      </c>
      <c r="BK414" s="215">
        <f>SUM(BK415:BK422)</f>
        <v>0</v>
      </c>
    </row>
    <row r="415" s="2" customFormat="1" ht="16.5" customHeight="1">
      <c r="A415" s="38"/>
      <c r="B415" s="39"/>
      <c r="C415" s="218" t="s">
        <v>699</v>
      </c>
      <c r="D415" s="218" t="s">
        <v>138</v>
      </c>
      <c r="E415" s="219" t="s">
        <v>700</v>
      </c>
      <c r="F415" s="220" t="s">
        <v>701</v>
      </c>
      <c r="G415" s="221" t="s">
        <v>168</v>
      </c>
      <c r="H415" s="222">
        <v>40</v>
      </c>
      <c r="I415" s="223"/>
      <c r="J415" s="224">
        <f>ROUND(I415*H415,2)</f>
        <v>0</v>
      </c>
      <c r="K415" s="220" t="s">
        <v>142</v>
      </c>
      <c r="L415" s="44"/>
      <c r="M415" s="225" t="s">
        <v>1</v>
      </c>
      <c r="N415" s="226" t="s">
        <v>45</v>
      </c>
      <c r="O415" s="91"/>
      <c r="P415" s="227">
        <f>O415*H415</f>
        <v>0</v>
      </c>
      <c r="Q415" s="227">
        <v>0</v>
      </c>
      <c r="R415" s="227">
        <f>Q415*H415</f>
        <v>0</v>
      </c>
      <c r="S415" s="227">
        <v>0.0030000000000000001</v>
      </c>
      <c r="T415" s="228">
        <f>S415*H415</f>
        <v>0.12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9" t="s">
        <v>223</v>
      </c>
      <c r="AT415" s="229" t="s">
        <v>138</v>
      </c>
      <c r="AU415" s="229" t="s">
        <v>151</v>
      </c>
      <c r="AY415" s="17" t="s">
        <v>136</v>
      </c>
      <c r="BE415" s="230">
        <f>IF(N415="základní",J415,0)</f>
        <v>0</v>
      </c>
      <c r="BF415" s="230">
        <f>IF(N415="snížená",J415,0)</f>
        <v>0</v>
      </c>
      <c r="BG415" s="230">
        <f>IF(N415="zákl. přenesená",J415,0)</f>
        <v>0</v>
      </c>
      <c r="BH415" s="230">
        <f>IF(N415="sníž. přenesená",J415,0)</f>
        <v>0</v>
      </c>
      <c r="BI415" s="230">
        <f>IF(N415="nulová",J415,0)</f>
        <v>0</v>
      </c>
      <c r="BJ415" s="17" t="s">
        <v>88</v>
      </c>
      <c r="BK415" s="230">
        <f>ROUND(I415*H415,2)</f>
        <v>0</v>
      </c>
      <c r="BL415" s="17" t="s">
        <v>223</v>
      </c>
      <c r="BM415" s="229" t="s">
        <v>702</v>
      </c>
    </row>
    <row r="416" s="2" customFormat="1">
      <c r="A416" s="38"/>
      <c r="B416" s="39"/>
      <c r="C416" s="40"/>
      <c r="D416" s="231" t="s">
        <v>145</v>
      </c>
      <c r="E416" s="40"/>
      <c r="F416" s="232" t="s">
        <v>703</v>
      </c>
      <c r="G416" s="40"/>
      <c r="H416" s="40"/>
      <c r="I416" s="233"/>
      <c r="J416" s="40"/>
      <c r="K416" s="40"/>
      <c r="L416" s="44"/>
      <c r="M416" s="234"/>
      <c r="N416" s="235"/>
      <c r="O416" s="91"/>
      <c r="P416" s="91"/>
      <c r="Q416" s="91"/>
      <c r="R416" s="91"/>
      <c r="S416" s="91"/>
      <c r="T416" s="92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145</v>
      </c>
      <c r="AU416" s="17" t="s">
        <v>151</v>
      </c>
    </row>
    <row r="417" s="13" customFormat="1">
      <c r="A417" s="13"/>
      <c r="B417" s="238"/>
      <c r="C417" s="239"/>
      <c r="D417" s="236" t="s">
        <v>194</v>
      </c>
      <c r="E417" s="240" t="s">
        <v>1</v>
      </c>
      <c r="F417" s="241" t="s">
        <v>544</v>
      </c>
      <c r="G417" s="239"/>
      <c r="H417" s="242">
        <v>3</v>
      </c>
      <c r="I417" s="243"/>
      <c r="J417" s="239"/>
      <c r="K417" s="239"/>
      <c r="L417" s="244"/>
      <c r="M417" s="245"/>
      <c r="N417" s="246"/>
      <c r="O417" s="246"/>
      <c r="P417" s="246"/>
      <c r="Q417" s="246"/>
      <c r="R417" s="246"/>
      <c r="S417" s="246"/>
      <c r="T417" s="247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8" t="s">
        <v>194</v>
      </c>
      <c r="AU417" s="248" t="s">
        <v>151</v>
      </c>
      <c r="AV417" s="13" t="s">
        <v>90</v>
      </c>
      <c r="AW417" s="13" t="s">
        <v>36</v>
      </c>
      <c r="AX417" s="13" t="s">
        <v>80</v>
      </c>
      <c r="AY417" s="248" t="s">
        <v>136</v>
      </c>
    </row>
    <row r="418" s="13" customFormat="1">
      <c r="A418" s="13"/>
      <c r="B418" s="238"/>
      <c r="C418" s="239"/>
      <c r="D418" s="236" t="s">
        <v>194</v>
      </c>
      <c r="E418" s="240" t="s">
        <v>1</v>
      </c>
      <c r="F418" s="241" t="s">
        <v>704</v>
      </c>
      <c r="G418" s="239"/>
      <c r="H418" s="242">
        <v>5</v>
      </c>
      <c r="I418" s="243"/>
      <c r="J418" s="239"/>
      <c r="K418" s="239"/>
      <c r="L418" s="244"/>
      <c r="M418" s="245"/>
      <c r="N418" s="246"/>
      <c r="O418" s="246"/>
      <c r="P418" s="246"/>
      <c r="Q418" s="246"/>
      <c r="R418" s="246"/>
      <c r="S418" s="246"/>
      <c r="T418" s="24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8" t="s">
        <v>194</v>
      </c>
      <c r="AU418" s="248" t="s">
        <v>151</v>
      </c>
      <c r="AV418" s="13" t="s">
        <v>90</v>
      </c>
      <c r="AW418" s="13" t="s">
        <v>36</v>
      </c>
      <c r="AX418" s="13" t="s">
        <v>80</v>
      </c>
      <c r="AY418" s="248" t="s">
        <v>136</v>
      </c>
    </row>
    <row r="419" s="13" customFormat="1">
      <c r="A419" s="13"/>
      <c r="B419" s="238"/>
      <c r="C419" s="239"/>
      <c r="D419" s="236" t="s">
        <v>194</v>
      </c>
      <c r="E419" s="240" t="s">
        <v>1</v>
      </c>
      <c r="F419" s="241" t="s">
        <v>546</v>
      </c>
      <c r="G419" s="239"/>
      <c r="H419" s="242">
        <v>10</v>
      </c>
      <c r="I419" s="243"/>
      <c r="J419" s="239"/>
      <c r="K419" s="239"/>
      <c r="L419" s="244"/>
      <c r="M419" s="245"/>
      <c r="N419" s="246"/>
      <c r="O419" s="246"/>
      <c r="P419" s="246"/>
      <c r="Q419" s="246"/>
      <c r="R419" s="246"/>
      <c r="S419" s="246"/>
      <c r="T419" s="247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8" t="s">
        <v>194</v>
      </c>
      <c r="AU419" s="248" t="s">
        <v>151</v>
      </c>
      <c r="AV419" s="13" t="s">
        <v>90</v>
      </c>
      <c r="AW419" s="13" t="s">
        <v>36</v>
      </c>
      <c r="AX419" s="13" t="s">
        <v>80</v>
      </c>
      <c r="AY419" s="248" t="s">
        <v>136</v>
      </c>
    </row>
    <row r="420" s="13" customFormat="1">
      <c r="A420" s="13"/>
      <c r="B420" s="238"/>
      <c r="C420" s="239"/>
      <c r="D420" s="236" t="s">
        <v>194</v>
      </c>
      <c r="E420" s="240" t="s">
        <v>1</v>
      </c>
      <c r="F420" s="241" t="s">
        <v>705</v>
      </c>
      <c r="G420" s="239"/>
      <c r="H420" s="242">
        <v>11</v>
      </c>
      <c r="I420" s="243"/>
      <c r="J420" s="239"/>
      <c r="K420" s="239"/>
      <c r="L420" s="244"/>
      <c r="M420" s="245"/>
      <c r="N420" s="246"/>
      <c r="O420" s="246"/>
      <c r="P420" s="246"/>
      <c r="Q420" s="246"/>
      <c r="R420" s="246"/>
      <c r="S420" s="246"/>
      <c r="T420" s="247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8" t="s">
        <v>194</v>
      </c>
      <c r="AU420" s="248" t="s">
        <v>151</v>
      </c>
      <c r="AV420" s="13" t="s">
        <v>90</v>
      </c>
      <c r="AW420" s="13" t="s">
        <v>36</v>
      </c>
      <c r="AX420" s="13" t="s">
        <v>80</v>
      </c>
      <c r="AY420" s="248" t="s">
        <v>136</v>
      </c>
    </row>
    <row r="421" s="13" customFormat="1">
      <c r="A421" s="13"/>
      <c r="B421" s="238"/>
      <c r="C421" s="239"/>
      <c r="D421" s="236" t="s">
        <v>194</v>
      </c>
      <c r="E421" s="240" t="s">
        <v>1</v>
      </c>
      <c r="F421" s="241" t="s">
        <v>705</v>
      </c>
      <c r="G421" s="239"/>
      <c r="H421" s="242">
        <v>11</v>
      </c>
      <c r="I421" s="243"/>
      <c r="J421" s="239"/>
      <c r="K421" s="239"/>
      <c r="L421" s="244"/>
      <c r="M421" s="245"/>
      <c r="N421" s="246"/>
      <c r="O421" s="246"/>
      <c r="P421" s="246"/>
      <c r="Q421" s="246"/>
      <c r="R421" s="246"/>
      <c r="S421" s="246"/>
      <c r="T421" s="24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8" t="s">
        <v>194</v>
      </c>
      <c r="AU421" s="248" t="s">
        <v>151</v>
      </c>
      <c r="AV421" s="13" t="s">
        <v>90</v>
      </c>
      <c r="AW421" s="13" t="s">
        <v>36</v>
      </c>
      <c r="AX421" s="13" t="s">
        <v>80</v>
      </c>
      <c r="AY421" s="248" t="s">
        <v>136</v>
      </c>
    </row>
    <row r="422" s="14" customFormat="1">
      <c r="A422" s="14"/>
      <c r="B422" s="259"/>
      <c r="C422" s="260"/>
      <c r="D422" s="236" t="s">
        <v>194</v>
      </c>
      <c r="E422" s="261" t="s">
        <v>1</v>
      </c>
      <c r="F422" s="262" t="s">
        <v>239</v>
      </c>
      <c r="G422" s="260"/>
      <c r="H422" s="263">
        <v>40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9" t="s">
        <v>194</v>
      </c>
      <c r="AU422" s="269" t="s">
        <v>151</v>
      </c>
      <c r="AV422" s="14" t="s">
        <v>143</v>
      </c>
      <c r="AW422" s="14" t="s">
        <v>36</v>
      </c>
      <c r="AX422" s="14" t="s">
        <v>88</v>
      </c>
      <c r="AY422" s="269" t="s">
        <v>136</v>
      </c>
    </row>
    <row r="423" s="12" customFormat="1" ht="22.8" customHeight="1">
      <c r="A423" s="12"/>
      <c r="B423" s="202"/>
      <c r="C423" s="203"/>
      <c r="D423" s="204" t="s">
        <v>79</v>
      </c>
      <c r="E423" s="216" t="s">
        <v>706</v>
      </c>
      <c r="F423" s="216" t="s">
        <v>707</v>
      </c>
      <c r="G423" s="203"/>
      <c r="H423" s="203"/>
      <c r="I423" s="206"/>
      <c r="J423" s="217">
        <f>BK423</f>
        <v>0</v>
      </c>
      <c r="K423" s="203"/>
      <c r="L423" s="208"/>
      <c r="M423" s="209"/>
      <c r="N423" s="210"/>
      <c r="O423" s="210"/>
      <c r="P423" s="211">
        <f>SUM(P424:P438)</f>
        <v>0</v>
      </c>
      <c r="Q423" s="210"/>
      <c r="R423" s="211">
        <f>SUM(R424:R438)</f>
        <v>0</v>
      </c>
      <c r="S423" s="210"/>
      <c r="T423" s="212">
        <f>SUM(T424:T438)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13" t="s">
        <v>88</v>
      </c>
      <c r="AT423" s="214" t="s">
        <v>79</v>
      </c>
      <c r="AU423" s="214" t="s">
        <v>88</v>
      </c>
      <c r="AY423" s="213" t="s">
        <v>136</v>
      </c>
      <c r="BK423" s="215">
        <f>SUM(BK424:BK438)</f>
        <v>0</v>
      </c>
    </row>
    <row r="424" s="2" customFormat="1" ht="37.8" customHeight="1">
      <c r="A424" s="38"/>
      <c r="B424" s="39"/>
      <c r="C424" s="218" t="s">
        <v>708</v>
      </c>
      <c r="D424" s="218" t="s">
        <v>138</v>
      </c>
      <c r="E424" s="219" t="s">
        <v>709</v>
      </c>
      <c r="F424" s="220" t="s">
        <v>710</v>
      </c>
      <c r="G424" s="221" t="s">
        <v>210</v>
      </c>
      <c r="H424" s="222">
        <v>179.493</v>
      </c>
      <c r="I424" s="223"/>
      <c r="J424" s="224">
        <f>ROUND(I424*H424,2)</f>
        <v>0</v>
      </c>
      <c r="K424" s="220" t="s">
        <v>142</v>
      </c>
      <c r="L424" s="44"/>
      <c r="M424" s="225" t="s">
        <v>1</v>
      </c>
      <c r="N424" s="226" t="s">
        <v>45</v>
      </c>
      <c r="O424" s="91"/>
      <c r="P424" s="227">
        <f>O424*H424</f>
        <v>0</v>
      </c>
      <c r="Q424" s="227">
        <v>0</v>
      </c>
      <c r="R424" s="227">
        <f>Q424*H424</f>
        <v>0</v>
      </c>
      <c r="S424" s="227">
        <v>0</v>
      </c>
      <c r="T424" s="228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9" t="s">
        <v>143</v>
      </c>
      <c r="AT424" s="229" t="s">
        <v>138</v>
      </c>
      <c r="AU424" s="229" t="s">
        <v>90</v>
      </c>
      <c r="AY424" s="17" t="s">
        <v>136</v>
      </c>
      <c r="BE424" s="230">
        <f>IF(N424="základní",J424,0)</f>
        <v>0</v>
      </c>
      <c r="BF424" s="230">
        <f>IF(N424="snížená",J424,0)</f>
        <v>0</v>
      </c>
      <c r="BG424" s="230">
        <f>IF(N424="zákl. přenesená",J424,0)</f>
        <v>0</v>
      </c>
      <c r="BH424" s="230">
        <f>IF(N424="sníž. přenesená",J424,0)</f>
        <v>0</v>
      </c>
      <c r="BI424" s="230">
        <f>IF(N424="nulová",J424,0)</f>
        <v>0</v>
      </c>
      <c r="BJ424" s="17" t="s">
        <v>88</v>
      </c>
      <c r="BK424" s="230">
        <f>ROUND(I424*H424,2)</f>
        <v>0</v>
      </c>
      <c r="BL424" s="17" t="s">
        <v>143</v>
      </c>
      <c r="BM424" s="229" t="s">
        <v>711</v>
      </c>
    </row>
    <row r="425" s="2" customFormat="1">
      <c r="A425" s="38"/>
      <c r="B425" s="39"/>
      <c r="C425" s="40"/>
      <c r="D425" s="231" t="s">
        <v>145</v>
      </c>
      <c r="E425" s="40"/>
      <c r="F425" s="232" t="s">
        <v>712</v>
      </c>
      <c r="G425" s="40"/>
      <c r="H425" s="40"/>
      <c r="I425" s="233"/>
      <c r="J425" s="40"/>
      <c r="K425" s="40"/>
      <c r="L425" s="44"/>
      <c r="M425" s="234"/>
      <c r="N425" s="235"/>
      <c r="O425" s="91"/>
      <c r="P425" s="91"/>
      <c r="Q425" s="91"/>
      <c r="R425" s="91"/>
      <c r="S425" s="91"/>
      <c r="T425" s="92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145</v>
      </c>
      <c r="AU425" s="17" t="s">
        <v>90</v>
      </c>
    </row>
    <row r="426" s="2" customFormat="1" ht="37.8" customHeight="1">
      <c r="A426" s="38"/>
      <c r="B426" s="39"/>
      <c r="C426" s="218" t="s">
        <v>713</v>
      </c>
      <c r="D426" s="218" t="s">
        <v>138</v>
      </c>
      <c r="E426" s="219" t="s">
        <v>714</v>
      </c>
      <c r="F426" s="220" t="s">
        <v>715</v>
      </c>
      <c r="G426" s="221" t="s">
        <v>210</v>
      </c>
      <c r="H426" s="222">
        <v>179.493</v>
      </c>
      <c r="I426" s="223"/>
      <c r="J426" s="224">
        <f>ROUND(I426*H426,2)</f>
        <v>0</v>
      </c>
      <c r="K426" s="220" t="s">
        <v>142</v>
      </c>
      <c r="L426" s="44"/>
      <c r="M426" s="225" t="s">
        <v>1</v>
      </c>
      <c r="N426" s="226" t="s">
        <v>45</v>
      </c>
      <c r="O426" s="91"/>
      <c r="P426" s="227">
        <f>O426*H426</f>
        <v>0</v>
      </c>
      <c r="Q426" s="227">
        <v>0</v>
      </c>
      <c r="R426" s="227">
        <f>Q426*H426</f>
        <v>0</v>
      </c>
      <c r="S426" s="227">
        <v>0</v>
      </c>
      <c r="T426" s="228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9" t="s">
        <v>143</v>
      </c>
      <c r="AT426" s="229" t="s">
        <v>138</v>
      </c>
      <c r="AU426" s="229" t="s">
        <v>90</v>
      </c>
      <c r="AY426" s="17" t="s">
        <v>136</v>
      </c>
      <c r="BE426" s="230">
        <f>IF(N426="základní",J426,0)</f>
        <v>0</v>
      </c>
      <c r="BF426" s="230">
        <f>IF(N426="snížená",J426,0)</f>
        <v>0</v>
      </c>
      <c r="BG426" s="230">
        <f>IF(N426="zákl. přenesená",J426,0)</f>
        <v>0</v>
      </c>
      <c r="BH426" s="230">
        <f>IF(N426="sníž. přenesená",J426,0)</f>
        <v>0</v>
      </c>
      <c r="BI426" s="230">
        <f>IF(N426="nulová",J426,0)</f>
        <v>0</v>
      </c>
      <c r="BJ426" s="17" t="s">
        <v>88</v>
      </c>
      <c r="BK426" s="230">
        <f>ROUND(I426*H426,2)</f>
        <v>0</v>
      </c>
      <c r="BL426" s="17" t="s">
        <v>143</v>
      </c>
      <c r="BM426" s="229" t="s">
        <v>716</v>
      </c>
    </row>
    <row r="427" s="2" customFormat="1">
      <c r="A427" s="38"/>
      <c r="B427" s="39"/>
      <c r="C427" s="40"/>
      <c r="D427" s="231" t="s">
        <v>145</v>
      </c>
      <c r="E427" s="40"/>
      <c r="F427" s="232" t="s">
        <v>717</v>
      </c>
      <c r="G427" s="40"/>
      <c r="H427" s="40"/>
      <c r="I427" s="233"/>
      <c r="J427" s="40"/>
      <c r="K427" s="40"/>
      <c r="L427" s="44"/>
      <c r="M427" s="234"/>
      <c r="N427" s="235"/>
      <c r="O427" s="91"/>
      <c r="P427" s="91"/>
      <c r="Q427" s="91"/>
      <c r="R427" s="91"/>
      <c r="S427" s="91"/>
      <c r="T427" s="92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145</v>
      </c>
      <c r="AU427" s="17" t="s">
        <v>90</v>
      </c>
    </row>
    <row r="428" s="2" customFormat="1" ht="44.25" customHeight="1">
      <c r="A428" s="38"/>
      <c r="B428" s="39"/>
      <c r="C428" s="218" t="s">
        <v>718</v>
      </c>
      <c r="D428" s="218" t="s">
        <v>138</v>
      </c>
      <c r="E428" s="219" t="s">
        <v>719</v>
      </c>
      <c r="F428" s="220" t="s">
        <v>720</v>
      </c>
      <c r="G428" s="221" t="s">
        <v>210</v>
      </c>
      <c r="H428" s="222">
        <v>14.583</v>
      </c>
      <c r="I428" s="223"/>
      <c r="J428" s="224">
        <f>ROUND(I428*H428,2)</f>
        <v>0</v>
      </c>
      <c r="K428" s="220" t="s">
        <v>142</v>
      </c>
      <c r="L428" s="44"/>
      <c r="M428" s="225" t="s">
        <v>1</v>
      </c>
      <c r="N428" s="226" t="s">
        <v>45</v>
      </c>
      <c r="O428" s="91"/>
      <c r="P428" s="227">
        <f>O428*H428</f>
        <v>0</v>
      </c>
      <c r="Q428" s="227">
        <v>0</v>
      </c>
      <c r="R428" s="227">
        <f>Q428*H428</f>
        <v>0</v>
      </c>
      <c r="S428" s="227">
        <v>0</v>
      </c>
      <c r="T428" s="228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9" t="s">
        <v>143</v>
      </c>
      <c r="AT428" s="229" t="s">
        <v>138</v>
      </c>
      <c r="AU428" s="229" t="s">
        <v>90</v>
      </c>
      <c r="AY428" s="17" t="s">
        <v>136</v>
      </c>
      <c r="BE428" s="230">
        <f>IF(N428="základní",J428,0)</f>
        <v>0</v>
      </c>
      <c r="BF428" s="230">
        <f>IF(N428="snížená",J428,0)</f>
        <v>0</v>
      </c>
      <c r="BG428" s="230">
        <f>IF(N428="zákl. přenesená",J428,0)</f>
        <v>0</v>
      </c>
      <c r="BH428" s="230">
        <f>IF(N428="sníž. přenesená",J428,0)</f>
        <v>0</v>
      </c>
      <c r="BI428" s="230">
        <f>IF(N428="nulová",J428,0)</f>
        <v>0</v>
      </c>
      <c r="BJ428" s="17" t="s">
        <v>88</v>
      </c>
      <c r="BK428" s="230">
        <f>ROUND(I428*H428,2)</f>
        <v>0</v>
      </c>
      <c r="BL428" s="17" t="s">
        <v>143</v>
      </c>
      <c r="BM428" s="229" t="s">
        <v>721</v>
      </c>
    </row>
    <row r="429" s="2" customFormat="1">
      <c r="A429" s="38"/>
      <c r="B429" s="39"/>
      <c r="C429" s="40"/>
      <c r="D429" s="231" t="s">
        <v>145</v>
      </c>
      <c r="E429" s="40"/>
      <c r="F429" s="232" t="s">
        <v>722</v>
      </c>
      <c r="G429" s="40"/>
      <c r="H429" s="40"/>
      <c r="I429" s="233"/>
      <c r="J429" s="40"/>
      <c r="K429" s="40"/>
      <c r="L429" s="44"/>
      <c r="M429" s="234"/>
      <c r="N429" s="235"/>
      <c r="O429" s="91"/>
      <c r="P429" s="91"/>
      <c r="Q429" s="91"/>
      <c r="R429" s="91"/>
      <c r="S429" s="91"/>
      <c r="T429" s="92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145</v>
      </c>
      <c r="AU429" s="17" t="s">
        <v>90</v>
      </c>
    </row>
    <row r="430" s="13" customFormat="1">
      <c r="A430" s="13"/>
      <c r="B430" s="238"/>
      <c r="C430" s="239"/>
      <c r="D430" s="236" t="s">
        <v>194</v>
      </c>
      <c r="E430" s="240" t="s">
        <v>1</v>
      </c>
      <c r="F430" s="241" t="s">
        <v>723</v>
      </c>
      <c r="G430" s="239"/>
      <c r="H430" s="242">
        <v>14.583</v>
      </c>
      <c r="I430" s="243"/>
      <c r="J430" s="239"/>
      <c r="K430" s="239"/>
      <c r="L430" s="244"/>
      <c r="M430" s="245"/>
      <c r="N430" s="246"/>
      <c r="O430" s="246"/>
      <c r="P430" s="246"/>
      <c r="Q430" s="246"/>
      <c r="R430" s="246"/>
      <c r="S430" s="246"/>
      <c r="T430" s="24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8" t="s">
        <v>194</v>
      </c>
      <c r="AU430" s="248" t="s">
        <v>90</v>
      </c>
      <c r="AV430" s="13" t="s">
        <v>90</v>
      </c>
      <c r="AW430" s="13" t="s">
        <v>36</v>
      </c>
      <c r="AX430" s="13" t="s">
        <v>88</v>
      </c>
      <c r="AY430" s="248" t="s">
        <v>136</v>
      </c>
    </row>
    <row r="431" s="2" customFormat="1" ht="44.25" customHeight="1">
      <c r="A431" s="38"/>
      <c r="B431" s="39"/>
      <c r="C431" s="218" t="s">
        <v>724</v>
      </c>
      <c r="D431" s="218" t="s">
        <v>138</v>
      </c>
      <c r="E431" s="219" t="s">
        <v>725</v>
      </c>
      <c r="F431" s="220" t="s">
        <v>726</v>
      </c>
      <c r="G431" s="221" t="s">
        <v>210</v>
      </c>
      <c r="H431" s="222">
        <v>53.200000000000003</v>
      </c>
      <c r="I431" s="223"/>
      <c r="J431" s="224">
        <f>ROUND(I431*H431,2)</f>
        <v>0</v>
      </c>
      <c r="K431" s="220" t="s">
        <v>142</v>
      </c>
      <c r="L431" s="44"/>
      <c r="M431" s="225" t="s">
        <v>1</v>
      </c>
      <c r="N431" s="226" t="s">
        <v>45</v>
      </c>
      <c r="O431" s="91"/>
      <c r="P431" s="227">
        <f>O431*H431</f>
        <v>0</v>
      </c>
      <c r="Q431" s="227">
        <v>0</v>
      </c>
      <c r="R431" s="227">
        <f>Q431*H431</f>
        <v>0</v>
      </c>
      <c r="S431" s="227">
        <v>0</v>
      </c>
      <c r="T431" s="228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9" t="s">
        <v>143</v>
      </c>
      <c r="AT431" s="229" t="s">
        <v>138</v>
      </c>
      <c r="AU431" s="229" t="s">
        <v>90</v>
      </c>
      <c r="AY431" s="17" t="s">
        <v>136</v>
      </c>
      <c r="BE431" s="230">
        <f>IF(N431="základní",J431,0)</f>
        <v>0</v>
      </c>
      <c r="BF431" s="230">
        <f>IF(N431="snížená",J431,0)</f>
        <v>0</v>
      </c>
      <c r="BG431" s="230">
        <f>IF(N431="zákl. přenesená",J431,0)</f>
        <v>0</v>
      </c>
      <c r="BH431" s="230">
        <f>IF(N431="sníž. přenesená",J431,0)</f>
        <v>0</v>
      </c>
      <c r="BI431" s="230">
        <f>IF(N431="nulová",J431,0)</f>
        <v>0</v>
      </c>
      <c r="BJ431" s="17" t="s">
        <v>88</v>
      </c>
      <c r="BK431" s="230">
        <f>ROUND(I431*H431,2)</f>
        <v>0</v>
      </c>
      <c r="BL431" s="17" t="s">
        <v>143</v>
      </c>
      <c r="BM431" s="229" t="s">
        <v>727</v>
      </c>
    </row>
    <row r="432" s="2" customFormat="1">
      <c r="A432" s="38"/>
      <c r="B432" s="39"/>
      <c r="C432" s="40"/>
      <c r="D432" s="231" t="s">
        <v>145</v>
      </c>
      <c r="E432" s="40"/>
      <c r="F432" s="232" t="s">
        <v>728</v>
      </c>
      <c r="G432" s="40"/>
      <c r="H432" s="40"/>
      <c r="I432" s="233"/>
      <c r="J432" s="40"/>
      <c r="K432" s="40"/>
      <c r="L432" s="44"/>
      <c r="M432" s="234"/>
      <c r="N432" s="235"/>
      <c r="O432" s="91"/>
      <c r="P432" s="91"/>
      <c r="Q432" s="91"/>
      <c r="R432" s="91"/>
      <c r="S432" s="91"/>
      <c r="T432" s="92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145</v>
      </c>
      <c r="AU432" s="17" t="s">
        <v>90</v>
      </c>
    </row>
    <row r="433" s="13" customFormat="1">
      <c r="A433" s="13"/>
      <c r="B433" s="238"/>
      <c r="C433" s="239"/>
      <c r="D433" s="236" t="s">
        <v>194</v>
      </c>
      <c r="E433" s="240" t="s">
        <v>1</v>
      </c>
      <c r="F433" s="241" t="s">
        <v>729</v>
      </c>
      <c r="G433" s="239"/>
      <c r="H433" s="242">
        <v>53.200000000000003</v>
      </c>
      <c r="I433" s="243"/>
      <c r="J433" s="239"/>
      <c r="K433" s="239"/>
      <c r="L433" s="244"/>
      <c r="M433" s="245"/>
      <c r="N433" s="246"/>
      <c r="O433" s="246"/>
      <c r="P433" s="246"/>
      <c r="Q433" s="246"/>
      <c r="R433" s="246"/>
      <c r="S433" s="246"/>
      <c r="T433" s="24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8" t="s">
        <v>194</v>
      </c>
      <c r="AU433" s="248" t="s">
        <v>90</v>
      </c>
      <c r="AV433" s="13" t="s">
        <v>90</v>
      </c>
      <c r="AW433" s="13" t="s">
        <v>36</v>
      </c>
      <c r="AX433" s="13" t="s">
        <v>88</v>
      </c>
      <c r="AY433" s="248" t="s">
        <v>136</v>
      </c>
    </row>
    <row r="434" s="2" customFormat="1" ht="44.25" customHeight="1">
      <c r="A434" s="38"/>
      <c r="B434" s="39"/>
      <c r="C434" s="218" t="s">
        <v>730</v>
      </c>
      <c r="D434" s="218" t="s">
        <v>138</v>
      </c>
      <c r="E434" s="219" t="s">
        <v>731</v>
      </c>
      <c r="F434" s="220" t="s">
        <v>215</v>
      </c>
      <c r="G434" s="221" t="s">
        <v>210</v>
      </c>
      <c r="H434" s="222">
        <v>55.100000000000001</v>
      </c>
      <c r="I434" s="223"/>
      <c r="J434" s="224">
        <f>ROUND(I434*H434,2)</f>
        <v>0</v>
      </c>
      <c r="K434" s="220" t="s">
        <v>142</v>
      </c>
      <c r="L434" s="44"/>
      <c r="M434" s="225" t="s">
        <v>1</v>
      </c>
      <c r="N434" s="226" t="s">
        <v>45</v>
      </c>
      <c r="O434" s="91"/>
      <c r="P434" s="227">
        <f>O434*H434</f>
        <v>0</v>
      </c>
      <c r="Q434" s="227">
        <v>0</v>
      </c>
      <c r="R434" s="227">
        <f>Q434*H434</f>
        <v>0</v>
      </c>
      <c r="S434" s="227">
        <v>0</v>
      </c>
      <c r="T434" s="228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9" t="s">
        <v>143</v>
      </c>
      <c r="AT434" s="229" t="s">
        <v>138</v>
      </c>
      <c r="AU434" s="229" t="s">
        <v>90</v>
      </c>
      <c r="AY434" s="17" t="s">
        <v>136</v>
      </c>
      <c r="BE434" s="230">
        <f>IF(N434="základní",J434,0)</f>
        <v>0</v>
      </c>
      <c r="BF434" s="230">
        <f>IF(N434="snížená",J434,0)</f>
        <v>0</v>
      </c>
      <c r="BG434" s="230">
        <f>IF(N434="zákl. přenesená",J434,0)</f>
        <v>0</v>
      </c>
      <c r="BH434" s="230">
        <f>IF(N434="sníž. přenesená",J434,0)</f>
        <v>0</v>
      </c>
      <c r="BI434" s="230">
        <f>IF(N434="nulová",J434,0)</f>
        <v>0</v>
      </c>
      <c r="BJ434" s="17" t="s">
        <v>88</v>
      </c>
      <c r="BK434" s="230">
        <f>ROUND(I434*H434,2)</f>
        <v>0</v>
      </c>
      <c r="BL434" s="17" t="s">
        <v>143</v>
      </c>
      <c r="BM434" s="229" t="s">
        <v>732</v>
      </c>
    </row>
    <row r="435" s="2" customFormat="1">
      <c r="A435" s="38"/>
      <c r="B435" s="39"/>
      <c r="C435" s="40"/>
      <c r="D435" s="231" t="s">
        <v>145</v>
      </c>
      <c r="E435" s="40"/>
      <c r="F435" s="232" t="s">
        <v>733</v>
      </c>
      <c r="G435" s="40"/>
      <c r="H435" s="40"/>
      <c r="I435" s="233"/>
      <c r="J435" s="40"/>
      <c r="K435" s="40"/>
      <c r="L435" s="44"/>
      <c r="M435" s="234"/>
      <c r="N435" s="235"/>
      <c r="O435" s="91"/>
      <c r="P435" s="91"/>
      <c r="Q435" s="91"/>
      <c r="R435" s="91"/>
      <c r="S435" s="91"/>
      <c r="T435" s="92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145</v>
      </c>
      <c r="AU435" s="17" t="s">
        <v>90</v>
      </c>
    </row>
    <row r="436" s="2" customFormat="1" ht="44.25" customHeight="1">
      <c r="A436" s="38"/>
      <c r="B436" s="39"/>
      <c r="C436" s="218" t="s">
        <v>734</v>
      </c>
      <c r="D436" s="218" t="s">
        <v>138</v>
      </c>
      <c r="E436" s="219" t="s">
        <v>735</v>
      </c>
      <c r="F436" s="220" t="s">
        <v>736</v>
      </c>
      <c r="G436" s="221" t="s">
        <v>210</v>
      </c>
      <c r="H436" s="222">
        <v>39.210000000000001</v>
      </c>
      <c r="I436" s="223"/>
      <c r="J436" s="224">
        <f>ROUND(I436*H436,2)</f>
        <v>0</v>
      </c>
      <c r="K436" s="220" t="s">
        <v>142</v>
      </c>
      <c r="L436" s="44"/>
      <c r="M436" s="225" t="s">
        <v>1</v>
      </c>
      <c r="N436" s="226" t="s">
        <v>45</v>
      </c>
      <c r="O436" s="91"/>
      <c r="P436" s="227">
        <f>O436*H436</f>
        <v>0</v>
      </c>
      <c r="Q436" s="227">
        <v>0</v>
      </c>
      <c r="R436" s="227">
        <f>Q436*H436</f>
        <v>0</v>
      </c>
      <c r="S436" s="227">
        <v>0</v>
      </c>
      <c r="T436" s="228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9" t="s">
        <v>143</v>
      </c>
      <c r="AT436" s="229" t="s">
        <v>138</v>
      </c>
      <c r="AU436" s="229" t="s">
        <v>90</v>
      </c>
      <c r="AY436" s="17" t="s">
        <v>136</v>
      </c>
      <c r="BE436" s="230">
        <f>IF(N436="základní",J436,0)</f>
        <v>0</v>
      </c>
      <c r="BF436" s="230">
        <f>IF(N436="snížená",J436,0)</f>
        <v>0</v>
      </c>
      <c r="BG436" s="230">
        <f>IF(N436="zákl. přenesená",J436,0)</f>
        <v>0</v>
      </c>
      <c r="BH436" s="230">
        <f>IF(N436="sníž. přenesená",J436,0)</f>
        <v>0</v>
      </c>
      <c r="BI436" s="230">
        <f>IF(N436="nulová",J436,0)</f>
        <v>0</v>
      </c>
      <c r="BJ436" s="17" t="s">
        <v>88</v>
      </c>
      <c r="BK436" s="230">
        <f>ROUND(I436*H436,2)</f>
        <v>0</v>
      </c>
      <c r="BL436" s="17" t="s">
        <v>143</v>
      </c>
      <c r="BM436" s="229" t="s">
        <v>737</v>
      </c>
    </row>
    <row r="437" s="2" customFormat="1">
      <c r="A437" s="38"/>
      <c r="B437" s="39"/>
      <c r="C437" s="40"/>
      <c r="D437" s="231" t="s">
        <v>145</v>
      </c>
      <c r="E437" s="40"/>
      <c r="F437" s="232" t="s">
        <v>738</v>
      </c>
      <c r="G437" s="40"/>
      <c r="H437" s="40"/>
      <c r="I437" s="233"/>
      <c r="J437" s="40"/>
      <c r="K437" s="40"/>
      <c r="L437" s="44"/>
      <c r="M437" s="234"/>
      <c r="N437" s="235"/>
      <c r="O437" s="91"/>
      <c r="P437" s="91"/>
      <c r="Q437" s="91"/>
      <c r="R437" s="91"/>
      <c r="S437" s="91"/>
      <c r="T437" s="92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145</v>
      </c>
      <c r="AU437" s="17" t="s">
        <v>90</v>
      </c>
    </row>
    <row r="438" s="13" customFormat="1">
      <c r="A438" s="13"/>
      <c r="B438" s="238"/>
      <c r="C438" s="239"/>
      <c r="D438" s="236" t="s">
        <v>194</v>
      </c>
      <c r="E438" s="240" t="s">
        <v>1</v>
      </c>
      <c r="F438" s="241" t="s">
        <v>739</v>
      </c>
      <c r="G438" s="239"/>
      <c r="H438" s="242">
        <v>39.210000000000001</v>
      </c>
      <c r="I438" s="243"/>
      <c r="J438" s="239"/>
      <c r="K438" s="239"/>
      <c r="L438" s="244"/>
      <c r="M438" s="245"/>
      <c r="N438" s="246"/>
      <c r="O438" s="246"/>
      <c r="P438" s="246"/>
      <c r="Q438" s="246"/>
      <c r="R438" s="246"/>
      <c r="S438" s="246"/>
      <c r="T438" s="24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8" t="s">
        <v>194</v>
      </c>
      <c r="AU438" s="248" t="s">
        <v>90</v>
      </c>
      <c r="AV438" s="13" t="s">
        <v>90</v>
      </c>
      <c r="AW438" s="13" t="s">
        <v>36</v>
      </c>
      <c r="AX438" s="13" t="s">
        <v>88</v>
      </c>
      <c r="AY438" s="248" t="s">
        <v>136</v>
      </c>
    </row>
    <row r="439" s="12" customFormat="1" ht="22.8" customHeight="1">
      <c r="A439" s="12"/>
      <c r="B439" s="202"/>
      <c r="C439" s="203"/>
      <c r="D439" s="204" t="s">
        <v>79</v>
      </c>
      <c r="E439" s="216" t="s">
        <v>740</v>
      </c>
      <c r="F439" s="216" t="s">
        <v>741</v>
      </c>
      <c r="G439" s="203"/>
      <c r="H439" s="203"/>
      <c r="I439" s="206"/>
      <c r="J439" s="217">
        <f>BK439</f>
        <v>0</v>
      </c>
      <c r="K439" s="203"/>
      <c r="L439" s="208"/>
      <c r="M439" s="209"/>
      <c r="N439" s="210"/>
      <c r="O439" s="210"/>
      <c r="P439" s="211">
        <f>SUM(P440:P442)</f>
        <v>0</v>
      </c>
      <c r="Q439" s="210"/>
      <c r="R439" s="211">
        <f>SUM(R440:R442)</f>
        <v>0</v>
      </c>
      <c r="S439" s="210"/>
      <c r="T439" s="212">
        <f>SUM(T440:T442)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13" t="s">
        <v>88</v>
      </c>
      <c r="AT439" s="214" t="s">
        <v>79</v>
      </c>
      <c r="AU439" s="214" t="s">
        <v>88</v>
      </c>
      <c r="AY439" s="213" t="s">
        <v>136</v>
      </c>
      <c r="BK439" s="215">
        <f>SUM(BK440:BK442)</f>
        <v>0</v>
      </c>
    </row>
    <row r="440" s="2" customFormat="1" ht="44.25" customHeight="1">
      <c r="A440" s="38"/>
      <c r="B440" s="39"/>
      <c r="C440" s="218" t="s">
        <v>742</v>
      </c>
      <c r="D440" s="218" t="s">
        <v>138</v>
      </c>
      <c r="E440" s="219" t="s">
        <v>743</v>
      </c>
      <c r="F440" s="220" t="s">
        <v>744</v>
      </c>
      <c r="G440" s="221" t="s">
        <v>210</v>
      </c>
      <c r="H440" s="222">
        <v>990.70500000000004</v>
      </c>
      <c r="I440" s="223"/>
      <c r="J440" s="224">
        <f>ROUND(I440*H440,2)</f>
        <v>0</v>
      </c>
      <c r="K440" s="220" t="s">
        <v>142</v>
      </c>
      <c r="L440" s="44"/>
      <c r="M440" s="225" t="s">
        <v>1</v>
      </c>
      <c r="N440" s="226" t="s">
        <v>45</v>
      </c>
      <c r="O440" s="91"/>
      <c r="P440" s="227">
        <f>O440*H440</f>
        <v>0</v>
      </c>
      <c r="Q440" s="227">
        <v>0</v>
      </c>
      <c r="R440" s="227">
        <f>Q440*H440</f>
        <v>0</v>
      </c>
      <c r="S440" s="227">
        <v>0</v>
      </c>
      <c r="T440" s="228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9" t="s">
        <v>143</v>
      </c>
      <c r="AT440" s="229" t="s">
        <v>138</v>
      </c>
      <c r="AU440" s="229" t="s">
        <v>90</v>
      </c>
      <c r="AY440" s="17" t="s">
        <v>136</v>
      </c>
      <c r="BE440" s="230">
        <f>IF(N440="základní",J440,0)</f>
        <v>0</v>
      </c>
      <c r="BF440" s="230">
        <f>IF(N440="snížená",J440,0)</f>
        <v>0</v>
      </c>
      <c r="BG440" s="230">
        <f>IF(N440="zákl. přenesená",J440,0)</f>
        <v>0</v>
      </c>
      <c r="BH440" s="230">
        <f>IF(N440="sníž. přenesená",J440,0)</f>
        <v>0</v>
      </c>
      <c r="BI440" s="230">
        <f>IF(N440="nulová",J440,0)</f>
        <v>0</v>
      </c>
      <c r="BJ440" s="17" t="s">
        <v>88</v>
      </c>
      <c r="BK440" s="230">
        <f>ROUND(I440*H440,2)</f>
        <v>0</v>
      </c>
      <c r="BL440" s="17" t="s">
        <v>143</v>
      </c>
      <c r="BM440" s="229" t="s">
        <v>745</v>
      </c>
    </row>
    <row r="441" s="2" customFormat="1">
      <c r="A441" s="38"/>
      <c r="B441" s="39"/>
      <c r="C441" s="40"/>
      <c r="D441" s="231" t="s">
        <v>145</v>
      </c>
      <c r="E441" s="40"/>
      <c r="F441" s="232" t="s">
        <v>746</v>
      </c>
      <c r="G441" s="40"/>
      <c r="H441" s="40"/>
      <c r="I441" s="233"/>
      <c r="J441" s="40"/>
      <c r="K441" s="40"/>
      <c r="L441" s="44"/>
      <c r="M441" s="234"/>
      <c r="N441" s="235"/>
      <c r="O441" s="91"/>
      <c r="P441" s="91"/>
      <c r="Q441" s="91"/>
      <c r="R441" s="91"/>
      <c r="S441" s="91"/>
      <c r="T441" s="92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145</v>
      </c>
      <c r="AU441" s="17" t="s">
        <v>90</v>
      </c>
    </row>
    <row r="442" s="2" customFormat="1">
      <c r="A442" s="38"/>
      <c r="B442" s="39"/>
      <c r="C442" s="40"/>
      <c r="D442" s="236" t="s">
        <v>171</v>
      </c>
      <c r="E442" s="40"/>
      <c r="F442" s="237" t="s">
        <v>747</v>
      </c>
      <c r="G442" s="40"/>
      <c r="H442" s="40"/>
      <c r="I442" s="233"/>
      <c r="J442" s="40"/>
      <c r="K442" s="40"/>
      <c r="L442" s="44"/>
      <c r="M442" s="280"/>
      <c r="N442" s="281"/>
      <c r="O442" s="282"/>
      <c r="P442" s="282"/>
      <c r="Q442" s="282"/>
      <c r="R442" s="282"/>
      <c r="S442" s="282"/>
      <c r="T442" s="283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7" t="s">
        <v>171</v>
      </c>
      <c r="AU442" s="17" t="s">
        <v>90</v>
      </c>
    </row>
    <row r="443" s="2" customFormat="1" ht="6.96" customHeight="1">
      <c r="A443" s="38"/>
      <c r="B443" s="66"/>
      <c r="C443" s="67"/>
      <c r="D443" s="67"/>
      <c r="E443" s="67"/>
      <c r="F443" s="67"/>
      <c r="G443" s="67"/>
      <c r="H443" s="67"/>
      <c r="I443" s="67"/>
      <c r="J443" s="67"/>
      <c r="K443" s="67"/>
      <c r="L443" s="44"/>
      <c r="M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</row>
  </sheetData>
  <sheetProtection sheet="1" autoFilter="0" formatColumns="0" formatRows="0" objects="1" scenarios="1" spinCount="100000" saltValue="iVN51BMe8k4Tidoar08MUOugvHghzbTROTKvIeXQ9TpFs0tFfjdGe4eav4IFyvM73f9ZAvXiPYEf3qCCBDU6Yw==" hashValue="gG98NwThK0OaJJId42KK73AlBBO2Df5hirXgvX5HqiW3odJAUhkVZ8Ni4pvDRn+nClROrOnK0Ix92TiL0bN7Ow==" algorithmName="SHA-512" password="CDAA"/>
  <autoFilter ref="C131:K442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hyperlinks>
    <hyperlink ref="F136" r:id="rId1" display="https://podminky.urs.cz/item/CS_URS_2024_02/113106123"/>
    <hyperlink ref="F138" r:id="rId2" display="https://podminky.urs.cz/item/CS_URS_2024_02/113106290"/>
    <hyperlink ref="F140" r:id="rId3" display="https://podminky.urs.cz/item/CS_URS_2024_02/113107162"/>
    <hyperlink ref="F142" r:id="rId4" display="https://podminky.urs.cz/item/CS_URS_2024_02/113107241"/>
    <hyperlink ref="F144" r:id="rId5" display="https://podminky.urs.cz/item/CS_URS_2024_02/113107343"/>
    <hyperlink ref="F146" r:id="rId6" display="https://podminky.urs.cz/item/CS_URS_2024_02/113202111"/>
    <hyperlink ref="F149" r:id="rId7" display="https://podminky.urs.cz/item/CS_URS_2024_02/113204111"/>
    <hyperlink ref="F152" r:id="rId8" display="https://podminky.urs.cz/item/CS_URS_2024_02/121151123"/>
    <hyperlink ref="F154" r:id="rId9" display="https://podminky.urs.cz/item/CS_URS_2024_02/122252206"/>
    <hyperlink ref="F156" r:id="rId10" display="https://podminky.urs.cz/item/CS_URS_2024_02/162751117"/>
    <hyperlink ref="F159" r:id="rId11" display="https://podminky.urs.cz/item/CS_URS_2024_02/162751119"/>
    <hyperlink ref="F162" r:id="rId12" display="https://podminky.urs.cz/item/CS_URS_2024_02/171152101"/>
    <hyperlink ref="F168" r:id="rId13" display="https://podminky.urs.cz/item/CS_URS_2024_02/180405111"/>
    <hyperlink ref="F172" r:id="rId14" display="https://podminky.urs.cz/item/CS_URS_2024_02/181152302"/>
    <hyperlink ref="F180" r:id="rId15" display="https://podminky.urs.cz/item/CS_URS_2024_02/181351113"/>
    <hyperlink ref="F184" r:id="rId16" display="https://podminky.urs.cz/item/CS_URS_2024_02/181451131"/>
    <hyperlink ref="F188" r:id="rId17" display="https://podminky.urs.cz/item/CS_URS_2024_02/183151115"/>
    <hyperlink ref="F190" r:id="rId18" display="https://podminky.urs.cz/item/CS_URS_2024_02/184102117"/>
    <hyperlink ref="F193" r:id="rId19" display="https://podminky.urs.cz/item/CS_URS_2024_02/184215132"/>
    <hyperlink ref="F198" r:id="rId20" display="https://podminky.urs.cz/item/CS_URS_2024_02/338121125"/>
    <hyperlink ref="F204" r:id="rId21" display="https://podminky.urs.cz/item/CS_URS_2024_02/339921131"/>
    <hyperlink ref="F209" r:id="rId22" display="https://podminky.urs.cz/item/CS_URS_2024_02/339921132"/>
    <hyperlink ref="F214" r:id="rId23" display="https://podminky.urs.cz/item/CS_URS_2024_02/348121121"/>
    <hyperlink ref="F218" r:id="rId24" display="https://podminky.urs.cz/item/CS_URS_2024_02/348121122"/>
    <hyperlink ref="F223" r:id="rId25" display="https://podminky.urs.cz/item/CS_URS_2024_02/434313115"/>
    <hyperlink ref="F233" r:id="rId26" display="https://podminky.urs.cz/item/CS_URS_2024_02/122252204"/>
    <hyperlink ref="F240" r:id="rId27" display="https://podminky.urs.cz/item/CS_URS_2024_02/162751117.1"/>
    <hyperlink ref="F242" r:id="rId28" display="https://podminky.urs.cz/item/CS_URS_2024_02/162751119.1"/>
    <hyperlink ref="F247" r:id="rId29" display="https://podminky.urs.cz/item/CS_URS_2024_02/564871111"/>
    <hyperlink ref="F256" r:id="rId30" display="https://podminky.urs.cz/item/CS_URS_2024_02/564871111"/>
    <hyperlink ref="F264" r:id="rId31" display="https://podminky.urs.cz/item/CS_URS_2024_02/919726203"/>
    <hyperlink ref="F272" r:id="rId32" display="https://podminky.urs.cz/item/CS_URS_2024_02/564861111"/>
    <hyperlink ref="F275" r:id="rId33" display="https://podminky.urs.cz/item/CS_URS_2024_02/564952113"/>
    <hyperlink ref="F277" r:id="rId34" display="https://podminky.urs.cz/item/CS_URS_2024_02/565155111"/>
    <hyperlink ref="F279" r:id="rId35" display="https://podminky.urs.cz/item/CS_URS_2024_02/573111111"/>
    <hyperlink ref="F281" r:id="rId36" display="https://podminky.urs.cz/item/CS_URS_2024_02/573211111"/>
    <hyperlink ref="F283" r:id="rId37" display="https://podminky.urs.cz/item/CS_URS_2024_02/577134111"/>
    <hyperlink ref="F286" r:id="rId38" display="https://podminky.urs.cz/item/CS_URS_2024_02/564861111"/>
    <hyperlink ref="F289" r:id="rId39" display="https://podminky.urs.cz/item/CS_URS_2024_02/564952112"/>
    <hyperlink ref="F291" r:id="rId40" display="https://podminky.urs.cz/item/CS_URS_2024_02/596412213"/>
    <hyperlink ref="F297" r:id="rId41" display="https://podminky.urs.cz/item/CS_URS_2024_02/919726123"/>
    <hyperlink ref="F300" r:id="rId42" display="https://podminky.urs.cz/item/CS_URS_2024_02/564861011"/>
    <hyperlink ref="F303" r:id="rId43" display="https://podminky.urs.cz/item/CS_URS_2024_02/564952112"/>
    <hyperlink ref="F305" r:id="rId44" display="https://podminky.urs.cz/item/CS_URS_2024_02/596212210"/>
    <hyperlink ref="F311" r:id="rId45" display="https://podminky.urs.cz/item/CS_URS_2024_02/919726123"/>
    <hyperlink ref="F314" r:id="rId46" display="https://podminky.urs.cz/item/CS_URS_2024_02/564851111"/>
    <hyperlink ref="F317" r:id="rId47" display="https://podminky.urs.cz/item/CS_URS_2024_02/596211122"/>
    <hyperlink ref="F324" r:id="rId48" display="https://podminky.urs.cz/item/CS_URS_2024_02/564851111"/>
    <hyperlink ref="F326" r:id="rId49" display="https://podminky.urs.cz/item/CS_URS_2024_02/564861111"/>
    <hyperlink ref="F328" r:id="rId50" display="https://podminky.urs.cz/item/CS_URS_2024_02/593532113"/>
    <hyperlink ref="F335" r:id="rId51" display="https://podminky.urs.cz/item/CS_URS_2024_02/899132121"/>
    <hyperlink ref="F339" r:id="rId52" display="https://podminky.urs.cz/item/CS_URS_2024_02/911121111"/>
    <hyperlink ref="F349" r:id="rId53" display="https://podminky.urs.cz/item/CS_URS_2024_02/914111111"/>
    <hyperlink ref="F358" r:id="rId54" display="https://podminky.urs.cz/item/CS_URS_2024_02/914511111"/>
    <hyperlink ref="F363" r:id="rId55" display="https://podminky.urs.cz/item/CS_URS_2024_02/915121121"/>
    <hyperlink ref="F365" r:id="rId56" display="https://podminky.urs.cz/item/CS_URS_2024_02/915131111"/>
    <hyperlink ref="F367" r:id="rId57" display="https://podminky.urs.cz/item/CS_URS_2024_02/915611111"/>
    <hyperlink ref="F370" r:id="rId58" display="https://podminky.urs.cz/item/CS_URS_2024_02/915621111"/>
    <hyperlink ref="F373" r:id="rId59" display="https://podminky.urs.cz/item/CS_URS_2024_02/916131213"/>
    <hyperlink ref="F380" r:id="rId60" display="https://podminky.urs.cz/item/CS_URS_2024_02/916231213"/>
    <hyperlink ref="F392" r:id="rId61" display="https://podminky.urs.cz/item/CS_URS_2024_02/919732211"/>
    <hyperlink ref="F394" r:id="rId62" display="https://podminky.urs.cz/item/CS_URS_2024_02/919735113"/>
    <hyperlink ref="F397" r:id="rId63" display="https://podminky.urs.cz/item/CS_URS_2024_02/961055111"/>
    <hyperlink ref="F400" r:id="rId64" display="https://podminky.urs.cz/item/CS_URS_2024_02/963042819"/>
    <hyperlink ref="F408" r:id="rId65" display="https://podminky.urs.cz/item/CS_URS_2024_02/966006251"/>
    <hyperlink ref="F413" r:id="rId66" display="https://podminky.urs.cz/item/CS_URS_2024_02/979051121"/>
    <hyperlink ref="F416" r:id="rId67" display="https://podminky.urs.cz/item/CS_URS_2024_02/767161851"/>
    <hyperlink ref="F425" r:id="rId68" display="https://podminky.urs.cz/item/CS_URS_2024_02/997221561"/>
    <hyperlink ref="F427" r:id="rId69" display="https://podminky.urs.cz/item/CS_URS_2024_02/997221569"/>
    <hyperlink ref="F429" r:id="rId70" display="https://podminky.urs.cz/item/CS_URS_2024_02/997221861"/>
    <hyperlink ref="F432" r:id="rId71" display="https://podminky.urs.cz/item/CS_URS_2024_02/997221862"/>
    <hyperlink ref="F435" r:id="rId72" display="https://podminky.urs.cz/item/CS_URS_2024_02/997221873"/>
    <hyperlink ref="F437" r:id="rId73" display="https://podminky.urs.cz/item/CS_URS_2024_02/997221875"/>
    <hyperlink ref="F441" r:id="rId74" display="https://podminky.urs.cz/item/CS_URS_2024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90</v>
      </c>
    </row>
    <row r="4" s="1" customFormat="1" ht="24.96" customHeight="1">
      <c r="B4" s="20"/>
      <c r="D4" s="138" t="s">
        <v>97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Výstavba parkoviště za blokem č. 6, ul. Sídliště č.p. 609-614, k.ú.Rotava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748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20. 12. 2024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38</v>
      </c>
      <c r="F24" s="38"/>
      <c r="G24" s="38"/>
      <c r="H24" s="38"/>
      <c r="I24" s="140" t="s">
        <v>28</v>
      </c>
      <c r="J24" s="143" t="s">
        <v>35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39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40</v>
      </c>
      <c r="E30" s="38"/>
      <c r="F30" s="38"/>
      <c r="G30" s="38"/>
      <c r="H30" s="38"/>
      <c r="I30" s="38"/>
      <c r="J30" s="151">
        <f>ROUND(J119,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42</v>
      </c>
      <c r="G32" s="38"/>
      <c r="H32" s="38"/>
      <c r="I32" s="152" t="s">
        <v>41</v>
      </c>
      <c r="J32" s="152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44</v>
      </c>
      <c r="E33" s="140" t="s">
        <v>45</v>
      </c>
      <c r="F33" s="154">
        <f>ROUND((SUM(BE119:BE214)),  2)</f>
        <v>0</v>
      </c>
      <c r="G33" s="38"/>
      <c r="H33" s="38"/>
      <c r="I33" s="155">
        <v>0.20999999999999999</v>
      </c>
      <c r="J33" s="154">
        <f>ROUND(((SUM(BE119:BE214))*I33),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46</v>
      </c>
      <c r="F34" s="154">
        <f>ROUND((SUM(BF119:BF214)),  2)</f>
        <v>0</v>
      </c>
      <c r="G34" s="38"/>
      <c r="H34" s="38"/>
      <c r="I34" s="155">
        <v>0.12</v>
      </c>
      <c r="J34" s="154">
        <f>ROUND(((SUM(BF119:BF214))*I34),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47</v>
      </c>
      <c r="F35" s="154">
        <f>ROUND((SUM(BG119:BG214)),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48</v>
      </c>
      <c r="F36" s="154">
        <f>ROUND((SUM(BH119:BH214)),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49</v>
      </c>
      <c r="F37" s="154">
        <f>ROUND((SUM(BI119:BI214)),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53</v>
      </c>
      <c r="E50" s="164"/>
      <c r="F50" s="164"/>
      <c r="G50" s="163" t="s">
        <v>54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55</v>
      </c>
      <c r="E61" s="166"/>
      <c r="F61" s="167" t="s">
        <v>56</v>
      </c>
      <c r="G61" s="165" t="s">
        <v>55</v>
      </c>
      <c r="H61" s="166"/>
      <c r="I61" s="166"/>
      <c r="J61" s="168" t="s">
        <v>56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57</v>
      </c>
      <c r="E65" s="169"/>
      <c r="F65" s="169"/>
      <c r="G65" s="163" t="s">
        <v>58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55</v>
      </c>
      <c r="E76" s="166"/>
      <c r="F76" s="167" t="s">
        <v>56</v>
      </c>
      <c r="G76" s="165" t="s">
        <v>55</v>
      </c>
      <c r="H76" s="166"/>
      <c r="I76" s="166"/>
      <c r="J76" s="168" t="s">
        <v>56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Výstavba parkoviště za blokem č. 6, ul. Sídliště č.p. 609-614, k.ú.Rotava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401 - Veřejné osvětlení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20. 12. 2024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Rotava</v>
      </c>
      <c r="G91" s="40"/>
      <c r="H91" s="40"/>
      <c r="I91" s="32" t="s">
        <v>32</v>
      </c>
      <c r="J91" s="36" t="str">
        <f>E21</f>
        <v>GEOprojectKV,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GEOprojectKV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101</v>
      </c>
      <c r="D94" s="176"/>
      <c r="E94" s="176"/>
      <c r="F94" s="176"/>
      <c r="G94" s="176"/>
      <c r="H94" s="176"/>
      <c r="I94" s="176"/>
      <c r="J94" s="177" t="s">
        <v>102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103</v>
      </c>
      <c r="D96" s="40"/>
      <c r="E96" s="40"/>
      <c r="F96" s="40"/>
      <c r="G96" s="40"/>
      <c r="H96" s="40"/>
      <c r="I96" s="40"/>
      <c r="J96" s="110">
        <f>J119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104</v>
      </c>
    </row>
    <row r="97" s="9" customFormat="1" ht="24.96" customHeight="1">
      <c r="A97" s="9"/>
      <c r="B97" s="179"/>
      <c r="C97" s="180"/>
      <c r="D97" s="181" t="s">
        <v>749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750</v>
      </c>
      <c r="E98" s="188"/>
      <c r="F98" s="188"/>
      <c r="G98" s="188"/>
      <c r="H98" s="188"/>
      <c r="I98" s="188"/>
      <c r="J98" s="189">
        <f>J121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751</v>
      </c>
      <c r="E99" s="188"/>
      <c r="F99" s="188"/>
      <c r="G99" s="188"/>
      <c r="H99" s="188"/>
      <c r="I99" s="188"/>
      <c r="J99" s="189">
        <f>J181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121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6.25" customHeight="1">
      <c r="A109" s="38"/>
      <c r="B109" s="39"/>
      <c r="C109" s="40"/>
      <c r="D109" s="40"/>
      <c r="E109" s="174" t="str">
        <f>E7</f>
        <v>Výstavba parkoviště za blokem č. 6, ul. Sídliště č.p. 609-614, k.ú.Rotava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98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76" t="str">
        <f>E9</f>
        <v>SO 401 - Veřejné osvětlení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40"/>
      <c r="E113" s="40"/>
      <c r="F113" s="27" t="str">
        <f>F12</f>
        <v xml:space="preserve"> </v>
      </c>
      <c r="G113" s="40"/>
      <c r="H113" s="40"/>
      <c r="I113" s="32" t="s">
        <v>22</v>
      </c>
      <c r="J113" s="79" t="str">
        <f>IF(J12="","",J12)</f>
        <v>20. 12. 2024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24</v>
      </c>
      <c r="D115" s="40"/>
      <c r="E115" s="40"/>
      <c r="F115" s="27" t="str">
        <f>E15</f>
        <v>Město Rotava</v>
      </c>
      <c r="G115" s="40"/>
      <c r="H115" s="40"/>
      <c r="I115" s="32" t="s">
        <v>32</v>
      </c>
      <c r="J115" s="36" t="str">
        <f>E21</f>
        <v>GEOprojectKV, s.r.o.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30</v>
      </c>
      <c r="D116" s="40"/>
      <c r="E116" s="40"/>
      <c r="F116" s="27" t="str">
        <f>IF(E18="","",E18)</f>
        <v>Vyplň údaj</v>
      </c>
      <c r="G116" s="40"/>
      <c r="H116" s="40"/>
      <c r="I116" s="32" t="s">
        <v>37</v>
      </c>
      <c r="J116" s="36" t="str">
        <f>E24</f>
        <v>GEOprojectKV s.r.o.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91"/>
      <c r="B118" s="192"/>
      <c r="C118" s="193" t="s">
        <v>122</v>
      </c>
      <c r="D118" s="194" t="s">
        <v>65</v>
      </c>
      <c r="E118" s="194" t="s">
        <v>61</v>
      </c>
      <c r="F118" s="194" t="s">
        <v>62</v>
      </c>
      <c r="G118" s="194" t="s">
        <v>123</v>
      </c>
      <c r="H118" s="194" t="s">
        <v>124</v>
      </c>
      <c r="I118" s="194" t="s">
        <v>125</v>
      </c>
      <c r="J118" s="194" t="s">
        <v>102</v>
      </c>
      <c r="K118" s="195" t="s">
        <v>126</v>
      </c>
      <c r="L118" s="196"/>
      <c r="M118" s="100" t="s">
        <v>1</v>
      </c>
      <c r="N118" s="101" t="s">
        <v>44</v>
      </c>
      <c r="O118" s="101" t="s">
        <v>127</v>
      </c>
      <c r="P118" s="101" t="s">
        <v>128</v>
      </c>
      <c r="Q118" s="101" t="s">
        <v>129</v>
      </c>
      <c r="R118" s="101" t="s">
        <v>130</v>
      </c>
      <c r="S118" s="101" t="s">
        <v>131</v>
      </c>
      <c r="T118" s="102" t="s">
        <v>132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8"/>
      <c r="B119" s="39"/>
      <c r="C119" s="107" t="s">
        <v>133</v>
      </c>
      <c r="D119" s="40"/>
      <c r="E119" s="40"/>
      <c r="F119" s="40"/>
      <c r="G119" s="40"/>
      <c r="H119" s="40"/>
      <c r="I119" s="40"/>
      <c r="J119" s="197">
        <f>BK119</f>
        <v>0</v>
      </c>
      <c r="K119" s="40"/>
      <c r="L119" s="44"/>
      <c r="M119" s="103"/>
      <c r="N119" s="198"/>
      <c r="O119" s="104"/>
      <c r="P119" s="199">
        <f>P120</f>
        <v>0</v>
      </c>
      <c r="Q119" s="104"/>
      <c r="R119" s="199">
        <f>R120</f>
        <v>53.942491609280005</v>
      </c>
      <c r="S119" s="104"/>
      <c r="T119" s="200">
        <f>T120</f>
        <v>3.6029999999999998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79</v>
      </c>
      <c r="AU119" s="17" t="s">
        <v>104</v>
      </c>
      <c r="BK119" s="201">
        <f>BK120</f>
        <v>0</v>
      </c>
    </row>
    <row r="120" s="12" customFormat="1" ht="25.92" customHeight="1">
      <c r="A120" s="12"/>
      <c r="B120" s="202"/>
      <c r="C120" s="203"/>
      <c r="D120" s="204" t="s">
        <v>79</v>
      </c>
      <c r="E120" s="205" t="s">
        <v>207</v>
      </c>
      <c r="F120" s="205" t="s">
        <v>752</v>
      </c>
      <c r="G120" s="203"/>
      <c r="H120" s="203"/>
      <c r="I120" s="206"/>
      <c r="J120" s="207">
        <f>BK120</f>
        <v>0</v>
      </c>
      <c r="K120" s="203"/>
      <c r="L120" s="208"/>
      <c r="M120" s="209"/>
      <c r="N120" s="210"/>
      <c r="O120" s="210"/>
      <c r="P120" s="211">
        <f>P121+P181</f>
        <v>0</v>
      </c>
      <c r="Q120" s="210"/>
      <c r="R120" s="211">
        <f>R121+R181</f>
        <v>53.942491609280005</v>
      </c>
      <c r="S120" s="210"/>
      <c r="T120" s="212">
        <f>T121+T181</f>
        <v>3.6029999999999998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151</v>
      </c>
      <c r="AT120" s="214" t="s">
        <v>79</v>
      </c>
      <c r="AU120" s="214" t="s">
        <v>80</v>
      </c>
      <c r="AY120" s="213" t="s">
        <v>136</v>
      </c>
      <c r="BK120" s="215">
        <f>BK121+BK181</f>
        <v>0</v>
      </c>
    </row>
    <row r="121" s="12" customFormat="1" ht="22.8" customHeight="1">
      <c r="A121" s="12"/>
      <c r="B121" s="202"/>
      <c r="C121" s="203"/>
      <c r="D121" s="204" t="s">
        <v>79</v>
      </c>
      <c r="E121" s="216" t="s">
        <v>753</v>
      </c>
      <c r="F121" s="216" t="s">
        <v>754</v>
      </c>
      <c r="G121" s="203"/>
      <c r="H121" s="203"/>
      <c r="I121" s="206"/>
      <c r="J121" s="217">
        <f>BK121</f>
        <v>0</v>
      </c>
      <c r="K121" s="203"/>
      <c r="L121" s="208"/>
      <c r="M121" s="209"/>
      <c r="N121" s="210"/>
      <c r="O121" s="210"/>
      <c r="P121" s="211">
        <f>SUM(P122:P180)</f>
        <v>0</v>
      </c>
      <c r="Q121" s="210"/>
      <c r="R121" s="211">
        <f>SUM(R122:R180)</f>
        <v>2.6079710000000005</v>
      </c>
      <c r="S121" s="210"/>
      <c r="T121" s="212">
        <f>SUM(T122:T180)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151</v>
      </c>
      <c r="AT121" s="214" t="s">
        <v>79</v>
      </c>
      <c r="AU121" s="214" t="s">
        <v>88</v>
      </c>
      <c r="AY121" s="213" t="s">
        <v>136</v>
      </c>
      <c r="BK121" s="215">
        <f>SUM(BK122:BK180)</f>
        <v>0</v>
      </c>
    </row>
    <row r="122" s="2" customFormat="1" ht="37.8" customHeight="1">
      <c r="A122" s="38"/>
      <c r="B122" s="39"/>
      <c r="C122" s="218" t="s">
        <v>88</v>
      </c>
      <c r="D122" s="218" t="s">
        <v>138</v>
      </c>
      <c r="E122" s="219" t="s">
        <v>755</v>
      </c>
      <c r="F122" s="220" t="s">
        <v>756</v>
      </c>
      <c r="G122" s="221" t="s">
        <v>260</v>
      </c>
      <c r="H122" s="222">
        <v>55</v>
      </c>
      <c r="I122" s="223"/>
      <c r="J122" s="224">
        <f>ROUND(I122*H122,2)</f>
        <v>0</v>
      </c>
      <c r="K122" s="220" t="s">
        <v>142</v>
      </c>
      <c r="L122" s="44"/>
      <c r="M122" s="225" t="s">
        <v>1</v>
      </c>
      <c r="N122" s="226" t="s">
        <v>45</v>
      </c>
      <c r="O122" s="91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9" t="s">
        <v>483</v>
      </c>
      <c r="AT122" s="229" t="s">
        <v>138</v>
      </c>
      <c r="AU122" s="229" t="s">
        <v>90</v>
      </c>
      <c r="AY122" s="17" t="s">
        <v>136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7" t="s">
        <v>88</v>
      </c>
      <c r="BK122" s="230">
        <f>ROUND(I122*H122,2)</f>
        <v>0</v>
      </c>
      <c r="BL122" s="17" t="s">
        <v>483</v>
      </c>
      <c r="BM122" s="229" t="s">
        <v>757</v>
      </c>
    </row>
    <row r="123" s="2" customFormat="1">
      <c r="A123" s="38"/>
      <c r="B123" s="39"/>
      <c r="C123" s="40"/>
      <c r="D123" s="231" t="s">
        <v>145</v>
      </c>
      <c r="E123" s="40"/>
      <c r="F123" s="232" t="s">
        <v>758</v>
      </c>
      <c r="G123" s="40"/>
      <c r="H123" s="40"/>
      <c r="I123" s="233"/>
      <c r="J123" s="40"/>
      <c r="K123" s="40"/>
      <c r="L123" s="44"/>
      <c r="M123" s="234"/>
      <c r="N123" s="235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145</v>
      </c>
      <c r="AU123" s="17" t="s">
        <v>90</v>
      </c>
    </row>
    <row r="124" s="13" customFormat="1">
      <c r="A124" s="13"/>
      <c r="B124" s="238"/>
      <c r="C124" s="239"/>
      <c r="D124" s="236" t="s">
        <v>194</v>
      </c>
      <c r="E124" s="240" t="s">
        <v>1</v>
      </c>
      <c r="F124" s="241" t="s">
        <v>759</v>
      </c>
      <c r="G124" s="239"/>
      <c r="H124" s="242">
        <v>55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8" t="s">
        <v>194</v>
      </c>
      <c r="AU124" s="248" t="s">
        <v>90</v>
      </c>
      <c r="AV124" s="13" t="s">
        <v>90</v>
      </c>
      <c r="AW124" s="13" t="s">
        <v>36</v>
      </c>
      <c r="AX124" s="13" t="s">
        <v>88</v>
      </c>
      <c r="AY124" s="248" t="s">
        <v>136</v>
      </c>
    </row>
    <row r="125" s="2" customFormat="1" ht="37.8" customHeight="1">
      <c r="A125" s="38"/>
      <c r="B125" s="39"/>
      <c r="C125" s="218" t="s">
        <v>90</v>
      </c>
      <c r="D125" s="218" t="s">
        <v>138</v>
      </c>
      <c r="E125" s="219" t="s">
        <v>760</v>
      </c>
      <c r="F125" s="220" t="s">
        <v>761</v>
      </c>
      <c r="G125" s="221" t="s">
        <v>260</v>
      </c>
      <c r="H125" s="222">
        <v>91</v>
      </c>
      <c r="I125" s="223"/>
      <c r="J125" s="224">
        <f>ROUND(I125*H125,2)</f>
        <v>0</v>
      </c>
      <c r="K125" s="220" t="s">
        <v>142</v>
      </c>
      <c r="L125" s="44"/>
      <c r="M125" s="225" t="s">
        <v>1</v>
      </c>
      <c r="N125" s="226" t="s">
        <v>45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483</v>
      </c>
      <c r="AT125" s="229" t="s">
        <v>138</v>
      </c>
      <c r="AU125" s="229" t="s">
        <v>90</v>
      </c>
      <c r="AY125" s="17" t="s">
        <v>136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88</v>
      </c>
      <c r="BK125" s="230">
        <f>ROUND(I125*H125,2)</f>
        <v>0</v>
      </c>
      <c r="BL125" s="17" t="s">
        <v>483</v>
      </c>
      <c r="BM125" s="229" t="s">
        <v>762</v>
      </c>
    </row>
    <row r="126" s="2" customFormat="1">
      <c r="A126" s="38"/>
      <c r="B126" s="39"/>
      <c r="C126" s="40"/>
      <c r="D126" s="231" t="s">
        <v>145</v>
      </c>
      <c r="E126" s="40"/>
      <c r="F126" s="232" t="s">
        <v>763</v>
      </c>
      <c r="G126" s="40"/>
      <c r="H126" s="40"/>
      <c r="I126" s="233"/>
      <c r="J126" s="40"/>
      <c r="K126" s="40"/>
      <c r="L126" s="44"/>
      <c r="M126" s="234"/>
      <c r="N126" s="235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145</v>
      </c>
      <c r="AU126" s="17" t="s">
        <v>90</v>
      </c>
    </row>
    <row r="127" s="13" customFormat="1">
      <c r="A127" s="13"/>
      <c r="B127" s="238"/>
      <c r="C127" s="239"/>
      <c r="D127" s="236" t="s">
        <v>194</v>
      </c>
      <c r="E127" s="240" t="s">
        <v>1</v>
      </c>
      <c r="F127" s="241" t="s">
        <v>764</v>
      </c>
      <c r="G127" s="239"/>
      <c r="H127" s="242">
        <v>91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8" t="s">
        <v>194</v>
      </c>
      <c r="AU127" s="248" t="s">
        <v>90</v>
      </c>
      <c r="AV127" s="13" t="s">
        <v>90</v>
      </c>
      <c r="AW127" s="13" t="s">
        <v>36</v>
      </c>
      <c r="AX127" s="13" t="s">
        <v>88</v>
      </c>
      <c r="AY127" s="248" t="s">
        <v>136</v>
      </c>
    </row>
    <row r="128" s="2" customFormat="1" ht="33" customHeight="1">
      <c r="A128" s="38"/>
      <c r="B128" s="39"/>
      <c r="C128" s="218" t="s">
        <v>151</v>
      </c>
      <c r="D128" s="218" t="s">
        <v>138</v>
      </c>
      <c r="E128" s="219" t="s">
        <v>765</v>
      </c>
      <c r="F128" s="220" t="s">
        <v>766</v>
      </c>
      <c r="G128" s="221" t="s">
        <v>260</v>
      </c>
      <c r="H128" s="222">
        <v>11</v>
      </c>
      <c r="I128" s="223"/>
      <c r="J128" s="224">
        <f>ROUND(I128*H128,2)</f>
        <v>0</v>
      </c>
      <c r="K128" s="220" t="s">
        <v>142</v>
      </c>
      <c r="L128" s="44"/>
      <c r="M128" s="225" t="s">
        <v>1</v>
      </c>
      <c r="N128" s="226" t="s">
        <v>45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483</v>
      </c>
      <c r="AT128" s="229" t="s">
        <v>138</v>
      </c>
      <c r="AU128" s="229" t="s">
        <v>90</v>
      </c>
      <c r="AY128" s="17" t="s">
        <v>136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88</v>
      </c>
      <c r="BK128" s="230">
        <f>ROUND(I128*H128,2)</f>
        <v>0</v>
      </c>
      <c r="BL128" s="17" t="s">
        <v>483</v>
      </c>
      <c r="BM128" s="229" t="s">
        <v>767</v>
      </c>
    </row>
    <row r="129" s="2" customFormat="1">
      <c r="A129" s="38"/>
      <c r="B129" s="39"/>
      <c r="C129" s="40"/>
      <c r="D129" s="231" t="s">
        <v>145</v>
      </c>
      <c r="E129" s="40"/>
      <c r="F129" s="232" t="s">
        <v>768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145</v>
      </c>
      <c r="AU129" s="17" t="s">
        <v>90</v>
      </c>
    </row>
    <row r="130" s="2" customFormat="1" ht="24.15" customHeight="1">
      <c r="A130" s="38"/>
      <c r="B130" s="39"/>
      <c r="C130" s="249" t="s">
        <v>143</v>
      </c>
      <c r="D130" s="249" t="s">
        <v>207</v>
      </c>
      <c r="E130" s="250" t="s">
        <v>769</v>
      </c>
      <c r="F130" s="251" t="s">
        <v>770</v>
      </c>
      <c r="G130" s="252" t="s">
        <v>260</v>
      </c>
      <c r="H130" s="253">
        <v>11</v>
      </c>
      <c r="I130" s="254"/>
      <c r="J130" s="255">
        <f>ROUND(I130*H130,2)</f>
        <v>0</v>
      </c>
      <c r="K130" s="251" t="s">
        <v>142</v>
      </c>
      <c r="L130" s="256"/>
      <c r="M130" s="257" t="s">
        <v>1</v>
      </c>
      <c r="N130" s="258" t="s">
        <v>45</v>
      </c>
      <c r="O130" s="91"/>
      <c r="P130" s="227">
        <f>O130*H130</f>
        <v>0</v>
      </c>
      <c r="Q130" s="227">
        <v>0.010999999999999999</v>
      </c>
      <c r="R130" s="227">
        <f>Q130*H130</f>
        <v>0.121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771</v>
      </c>
      <c r="AT130" s="229" t="s">
        <v>207</v>
      </c>
      <c r="AU130" s="229" t="s">
        <v>90</v>
      </c>
      <c r="AY130" s="17" t="s">
        <v>136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88</v>
      </c>
      <c r="BK130" s="230">
        <f>ROUND(I130*H130,2)</f>
        <v>0</v>
      </c>
      <c r="BL130" s="17" t="s">
        <v>771</v>
      </c>
      <c r="BM130" s="229" t="s">
        <v>772</v>
      </c>
    </row>
    <row r="131" s="13" customFormat="1">
      <c r="A131" s="13"/>
      <c r="B131" s="238"/>
      <c r="C131" s="239"/>
      <c r="D131" s="236" t="s">
        <v>194</v>
      </c>
      <c r="E131" s="240" t="s">
        <v>1</v>
      </c>
      <c r="F131" s="241" t="s">
        <v>773</v>
      </c>
      <c r="G131" s="239"/>
      <c r="H131" s="242">
        <v>5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194</v>
      </c>
      <c r="AU131" s="248" t="s">
        <v>90</v>
      </c>
      <c r="AV131" s="13" t="s">
        <v>90</v>
      </c>
      <c r="AW131" s="13" t="s">
        <v>36</v>
      </c>
      <c r="AX131" s="13" t="s">
        <v>80</v>
      </c>
      <c r="AY131" s="248" t="s">
        <v>136</v>
      </c>
    </row>
    <row r="132" s="13" customFormat="1">
      <c r="A132" s="13"/>
      <c r="B132" s="238"/>
      <c r="C132" s="239"/>
      <c r="D132" s="236" t="s">
        <v>194</v>
      </c>
      <c r="E132" s="240" t="s">
        <v>1</v>
      </c>
      <c r="F132" s="241" t="s">
        <v>774</v>
      </c>
      <c r="G132" s="239"/>
      <c r="H132" s="242">
        <v>2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194</v>
      </c>
      <c r="AU132" s="248" t="s">
        <v>90</v>
      </c>
      <c r="AV132" s="13" t="s">
        <v>90</v>
      </c>
      <c r="AW132" s="13" t="s">
        <v>36</v>
      </c>
      <c r="AX132" s="13" t="s">
        <v>80</v>
      </c>
      <c r="AY132" s="248" t="s">
        <v>136</v>
      </c>
    </row>
    <row r="133" s="13" customFormat="1">
      <c r="A133" s="13"/>
      <c r="B133" s="238"/>
      <c r="C133" s="239"/>
      <c r="D133" s="236" t="s">
        <v>194</v>
      </c>
      <c r="E133" s="240" t="s">
        <v>1</v>
      </c>
      <c r="F133" s="241" t="s">
        <v>775</v>
      </c>
      <c r="G133" s="239"/>
      <c r="H133" s="242">
        <v>4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194</v>
      </c>
      <c r="AU133" s="248" t="s">
        <v>90</v>
      </c>
      <c r="AV133" s="13" t="s">
        <v>90</v>
      </c>
      <c r="AW133" s="13" t="s">
        <v>36</v>
      </c>
      <c r="AX133" s="13" t="s">
        <v>80</v>
      </c>
      <c r="AY133" s="248" t="s">
        <v>136</v>
      </c>
    </row>
    <row r="134" s="14" customFormat="1">
      <c r="A134" s="14"/>
      <c r="B134" s="259"/>
      <c r="C134" s="260"/>
      <c r="D134" s="236" t="s">
        <v>194</v>
      </c>
      <c r="E134" s="261" t="s">
        <v>1</v>
      </c>
      <c r="F134" s="262" t="s">
        <v>239</v>
      </c>
      <c r="G134" s="260"/>
      <c r="H134" s="263">
        <v>11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9" t="s">
        <v>194</v>
      </c>
      <c r="AU134" s="269" t="s">
        <v>90</v>
      </c>
      <c r="AV134" s="14" t="s">
        <v>143</v>
      </c>
      <c r="AW134" s="14" t="s">
        <v>36</v>
      </c>
      <c r="AX134" s="14" t="s">
        <v>88</v>
      </c>
      <c r="AY134" s="269" t="s">
        <v>136</v>
      </c>
    </row>
    <row r="135" s="2" customFormat="1" ht="16.5" customHeight="1">
      <c r="A135" s="38"/>
      <c r="B135" s="39"/>
      <c r="C135" s="218" t="s">
        <v>160</v>
      </c>
      <c r="D135" s="218" t="s">
        <v>138</v>
      </c>
      <c r="E135" s="219" t="s">
        <v>776</v>
      </c>
      <c r="F135" s="220" t="s">
        <v>777</v>
      </c>
      <c r="G135" s="221" t="s">
        <v>260</v>
      </c>
      <c r="H135" s="222">
        <v>11</v>
      </c>
      <c r="I135" s="223"/>
      <c r="J135" s="224">
        <f>ROUND(I135*H135,2)</f>
        <v>0</v>
      </c>
      <c r="K135" s="220" t="s">
        <v>142</v>
      </c>
      <c r="L135" s="44"/>
      <c r="M135" s="225" t="s">
        <v>1</v>
      </c>
      <c r="N135" s="226" t="s">
        <v>45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483</v>
      </c>
      <c r="AT135" s="229" t="s">
        <v>138</v>
      </c>
      <c r="AU135" s="229" t="s">
        <v>90</v>
      </c>
      <c r="AY135" s="17" t="s">
        <v>136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88</v>
      </c>
      <c r="BK135" s="230">
        <f>ROUND(I135*H135,2)</f>
        <v>0</v>
      </c>
      <c r="BL135" s="17" t="s">
        <v>483</v>
      </c>
      <c r="BM135" s="229" t="s">
        <v>778</v>
      </c>
    </row>
    <row r="136" s="2" customFormat="1">
      <c r="A136" s="38"/>
      <c r="B136" s="39"/>
      <c r="C136" s="40"/>
      <c r="D136" s="231" t="s">
        <v>145</v>
      </c>
      <c r="E136" s="40"/>
      <c r="F136" s="232" t="s">
        <v>779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145</v>
      </c>
      <c r="AU136" s="17" t="s">
        <v>90</v>
      </c>
    </row>
    <row r="137" s="13" customFormat="1">
      <c r="A137" s="13"/>
      <c r="B137" s="238"/>
      <c r="C137" s="239"/>
      <c r="D137" s="236" t="s">
        <v>194</v>
      </c>
      <c r="E137" s="240" t="s">
        <v>1</v>
      </c>
      <c r="F137" s="241" t="s">
        <v>780</v>
      </c>
      <c r="G137" s="239"/>
      <c r="H137" s="242">
        <v>11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8" t="s">
        <v>194</v>
      </c>
      <c r="AU137" s="248" t="s">
        <v>90</v>
      </c>
      <c r="AV137" s="13" t="s">
        <v>90</v>
      </c>
      <c r="AW137" s="13" t="s">
        <v>36</v>
      </c>
      <c r="AX137" s="13" t="s">
        <v>88</v>
      </c>
      <c r="AY137" s="248" t="s">
        <v>136</v>
      </c>
    </row>
    <row r="138" s="2" customFormat="1" ht="16.5" customHeight="1">
      <c r="A138" s="38"/>
      <c r="B138" s="39"/>
      <c r="C138" s="249" t="s">
        <v>165</v>
      </c>
      <c r="D138" s="249" t="s">
        <v>207</v>
      </c>
      <c r="E138" s="250" t="s">
        <v>781</v>
      </c>
      <c r="F138" s="251" t="s">
        <v>782</v>
      </c>
      <c r="G138" s="252" t="s">
        <v>260</v>
      </c>
      <c r="H138" s="253">
        <v>8</v>
      </c>
      <c r="I138" s="254"/>
      <c r="J138" s="255">
        <f>ROUND(I138*H138,2)</f>
        <v>0</v>
      </c>
      <c r="K138" s="251" t="s">
        <v>142</v>
      </c>
      <c r="L138" s="256"/>
      <c r="M138" s="257" t="s">
        <v>1</v>
      </c>
      <c r="N138" s="258" t="s">
        <v>45</v>
      </c>
      <c r="O138" s="91"/>
      <c r="P138" s="227">
        <f>O138*H138</f>
        <v>0</v>
      </c>
      <c r="Q138" s="227">
        <v>0.062</v>
      </c>
      <c r="R138" s="227">
        <f>Q138*H138</f>
        <v>0.496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771</v>
      </c>
      <c r="AT138" s="229" t="s">
        <v>207</v>
      </c>
      <c r="AU138" s="229" t="s">
        <v>90</v>
      </c>
      <c r="AY138" s="17" t="s">
        <v>136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88</v>
      </c>
      <c r="BK138" s="230">
        <f>ROUND(I138*H138,2)</f>
        <v>0</v>
      </c>
      <c r="BL138" s="17" t="s">
        <v>771</v>
      </c>
      <c r="BM138" s="229" t="s">
        <v>783</v>
      </c>
    </row>
    <row r="139" s="13" customFormat="1">
      <c r="A139" s="13"/>
      <c r="B139" s="238"/>
      <c r="C139" s="239"/>
      <c r="D139" s="236" t="s">
        <v>194</v>
      </c>
      <c r="E139" s="240" t="s">
        <v>1</v>
      </c>
      <c r="F139" s="241" t="s">
        <v>784</v>
      </c>
      <c r="G139" s="239"/>
      <c r="H139" s="242">
        <v>8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8" t="s">
        <v>194</v>
      </c>
      <c r="AU139" s="248" t="s">
        <v>90</v>
      </c>
      <c r="AV139" s="13" t="s">
        <v>90</v>
      </c>
      <c r="AW139" s="13" t="s">
        <v>36</v>
      </c>
      <c r="AX139" s="13" t="s">
        <v>88</v>
      </c>
      <c r="AY139" s="248" t="s">
        <v>136</v>
      </c>
    </row>
    <row r="140" s="2" customFormat="1" ht="16.5" customHeight="1">
      <c r="A140" s="38"/>
      <c r="B140" s="39"/>
      <c r="C140" s="249" t="s">
        <v>173</v>
      </c>
      <c r="D140" s="249" t="s">
        <v>207</v>
      </c>
      <c r="E140" s="250" t="s">
        <v>785</v>
      </c>
      <c r="F140" s="251" t="s">
        <v>786</v>
      </c>
      <c r="G140" s="252" t="s">
        <v>260</v>
      </c>
      <c r="H140" s="253">
        <v>1</v>
      </c>
      <c r="I140" s="254"/>
      <c r="J140" s="255">
        <f>ROUND(I140*H140,2)</f>
        <v>0</v>
      </c>
      <c r="K140" s="251" t="s">
        <v>142</v>
      </c>
      <c r="L140" s="256"/>
      <c r="M140" s="257" t="s">
        <v>1</v>
      </c>
      <c r="N140" s="258" t="s">
        <v>45</v>
      </c>
      <c r="O140" s="91"/>
      <c r="P140" s="227">
        <f>O140*H140</f>
        <v>0</v>
      </c>
      <c r="Q140" s="227">
        <v>0.051999999999999998</v>
      </c>
      <c r="R140" s="227">
        <f>Q140*H140</f>
        <v>0.051999999999999998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771</v>
      </c>
      <c r="AT140" s="229" t="s">
        <v>207</v>
      </c>
      <c r="AU140" s="229" t="s">
        <v>90</v>
      </c>
      <c r="AY140" s="17" t="s">
        <v>136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88</v>
      </c>
      <c r="BK140" s="230">
        <f>ROUND(I140*H140,2)</f>
        <v>0</v>
      </c>
      <c r="BL140" s="17" t="s">
        <v>771</v>
      </c>
      <c r="BM140" s="229" t="s">
        <v>787</v>
      </c>
    </row>
    <row r="141" s="2" customFormat="1" ht="16.5" customHeight="1">
      <c r="A141" s="38"/>
      <c r="B141" s="39"/>
      <c r="C141" s="249" t="s">
        <v>178</v>
      </c>
      <c r="D141" s="249" t="s">
        <v>207</v>
      </c>
      <c r="E141" s="250" t="s">
        <v>788</v>
      </c>
      <c r="F141" s="251" t="s">
        <v>789</v>
      </c>
      <c r="G141" s="252" t="s">
        <v>260</v>
      </c>
      <c r="H141" s="253">
        <v>2</v>
      </c>
      <c r="I141" s="254"/>
      <c r="J141" s="255">
        <f>ROUND(I141*H141,2)</f>
        <v>0</v>
      </c>
      <c r="K141" s="251" t="s">
        <v>142</v>
      </c>
      <c r="L141" s="256"/>
      <c r="M141" s="257" t="s">
        <v>1</v>
      </c>
      <c r="N141" s="258" t="s">
        <v>45</v>
      </c>
      <c r="O141" s="91"/>
      <c r="P141" s="227">
        <f>O141*H141</f>
        <v>0</v>
      </c>
      <c r="Q141" s="227">
        <v>0.045999999999999999</v>
      </c>
      <c r="R141" s="227">
        <f>Q141*H141</f>
        <v>0.091999999999999998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771</v>
      </c>
      <c r="AT141" s="229" t="s">
        <v>207</v>
      </c>
      <c r="AU141" s="229" t="s">
        <v>90</v>
      </c>
      <c r="AY141" s="17" t="s">
        <v>136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88</v>
      </c>
      <c r="BK141" s="230">
        <f>ROUND(I141*H141,2)</f>
        <v>0</v>
      </c>
      <c r="BL141" s="17" t="s">
        <v>771</v>
      </c>
      <c r="BM141" s="229" t="s">
        <v>790</v>
      </c>
    </row>
    <row r="142" s="2" customFormat="1" ht="16.5" customHeight="1">
      <c r="A142" s="38"/>
      <c r="B142" s="39"/>
      <c r="C142" s="249" t="s">
        <v>183</v>
      </c>
      <c r="D142" s="249" t="s">
        <v>207</v>
      </c>
      <c r="E142" s="250" t="s">
        <v>791</v>
      </c>
      <c r="F142" s="251" t="s">
        <v>792</v>
      </c>
      <c r="G142" s="252" t="s">
        <v>260</v>
      </c>
      <c r="H142" s="253">
        <v>11</v>
      </c>
      <c r="I142" s="254"/>
      <c r="J142" s="255">
        <f>ROUND(I142*H142,2)</f>
        <v>0</v>
      </c>
      <c r="K142" s="251" t="s">
        <v>1</v>
      </c>
      <c r="L142" s="256"/>
      <c r="M142" s="257" t="s">
        <v>1</v>
      </c>
      <c r="N142" s="258" t="s">
        <v>45</v>
      </c>
      <c r="O142" s="91"/>
      <c r="P142" s="227">
        <f>O142*H142</f>
        <v>0</v>
      </c>
      <c r="Q142" s="227">
        <v>0.002</v>
      </c>
      <c r="R142" s="227">
        <f>Q142*H142</f>
        <v>0.021999999999999999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771</v>
      </c>
      <c r="AT142" s="229" t="s">
        <v>207</v>
      </c>
      <c r="AU142" s="229" t="s">
        <v>90</v>
      </c>
      <c r="AY142" s="17" t="s">
        <v>136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88</v>
      </c>
      <c r="BK142" s="230">
        <f>ROUND(I142*H142,2)</f>
        <v>0</v>
      </c>
      <c r="BL142" s="17" t="s">
        <v>771</v>
      </c>
      <c r="BM142" s="229" t="s">
        <v>793</v>
      </c>
    </row>
    <row r="143" s="2" customFormat="1" ht="16.5" customHeight="1">
      <c r="A143" s="38"/>
      <c r="B143" s="39"/>
      <c r="C143" s="249" t="s">
        <v>189</v>
      </c>
      <c r="D143" s="249" t="s">
        <v>207</v>
      </c>
      <c r="E143" s="250" t="s">
        <v>794</v>
      </c>
      <c r="F143" s="251" t="s">
        <v>795</v>
      </c>
      <c r="G143" s="252" t="s">
        <v>226</v>
      </c>
      <c r="H143" s="253">
        <v>1100</v>
      </c>
      <c r="I143" s="254"/>
      <c r="J143" s="255">
        <f>ROUND(I143*H143,2)</f>
        <v>0</v>
      </c>
      <c r="K143" s="251" t="s">
        <v>142</v>
      </c>
      <c r="L143" s="256"/>
      <c r="M143" s="257" t="s">
        <v>1</v>
      </c>
      <c r="N143" s="258" t="s">
        <v>45</v>
      </c>
      <c r="O143" s="91"/>
      <c r="P143" s="227">
        <f>O143*H143</f>
        <v>0</v>
      </c>
      <c r="Q143" s="227">
        <v>0.001</v>
      </c>
      <c r="R143" s="227">
        <f>Q143*H143</f>
        <v>1.1000000000000001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771</v>
      </c>
      <c r="AT143" s="229" t="s">
        <v>207</v>
      </c>
      <c r="AU143" s="229" t="s">
        <v>90</v>
      </c>
      <c r="AY143" s="17" t="s">
        <v>136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88</v>
      </c>
      <c r="BK143" s="230">
        <f>ROUND(I143*H143,2)</f>
        <v>0</v>
      </c>
      <c r="BL143" s="17" t="s">
        <v>771</v>
      </c>
      <c r="BM143" s="229" t="s">
        <v>796</v>
      </c>
    </row>
    <row r="144" s="13" customFormat="1">
      <c r="A144" s="13"/>
      <c r="B144" s="238"/>
      <c r="C144" s="239"/>
      <c r="D144" s="236" t="s">
        <v>194</v>
      </c>
      <c r="E144" s="240" t="s">
        <v>1</v>
      </c>
      <c r="F144" s="241" t="s">
        <v>797</v>
      </c>
      <c r="G144" s="239"/>
      <c r="H144" s="242">
        <v>0.55000000000000004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8" t="s">
        <v>194</v>
      </c>
      <c r="AU144" s="248" t="s">
        <v>90</v>
      </c>
      <c r="AV144" s="13" t="s">
        <v>90</v>
      </c>
      <c r="AW144" s="13" t="s">
        <v>36</v>
      </c>
      <c r="AX144" s="13" t="s">
        <v>88</v>
      </c>
      <c r="AY144" s="248" t="s">
        <v>136</v>
      </c>
    </row>
    <row r="145" s="13" customFormat="1">
      <c r="A145" s="13"/>
      <c r="B145" s="238"/>
      <c r="C145" s="239"/>
      <c r="D145" s="236" t="s">
        <v>194</v>
      </c>
      <c r="E145" s="239"/>
      <c r="F145" s="241" t="s">
        <v>798</v>
      </c>
      <c r="G145" s="239"/>
      <c r="H145" s="242">
        <v>1100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194</v>
      </c>
      <c r="AU145" s="248" t="s">
        <v>90</v>
      </c>
      <c r="AV145" s="13" t="s">
        <v>90</v>
      </c>
      <c r="AW145" s="13" t="s">
        <v>4</v>
      </c>
      <c r="AX145" s="13" t="s">
        <v>88</v>
      </c>
      <c r="AY145" s="248" t="s">
        <v>136</v>
      </c>
    </row>
    <row r="146" s="2" customFormat="1" ht="24.15" customHeight="1">
      <c r="A146" s="38"/>
      <c r="B146" s="39"/>
      <c r="C146" s="218" t="s">
        <v>196</v>
      </c>
      <c r="D146" s="218" t="s">
        <v>138</v>
      </c>
      <c r="E146" s="219" t="s">
        <v>799</v>
      </c>
      <c r="F146" s="220" t="s">
        <v>800</v>
      </c>
      <c r="G146" s="221" t="s">
        <v>260</v>
      </c>
      <c r="H146" s="222">
        <v>6</v>
      </c>
      <c r="I146" s="223"/>
      <c r="J146" s="224">
        <f>ROUND(I146*H146,2)</f>
        <v>0</v>
      </c>
      <c r="K146" s="220" t="s">
        <v>142</v>
      </c>
      <c r="L146" s="44"/>
      <c r="M146" s="225" t="s">
        <v>1</v>
      </c>
      <c r="N146" s="226" t="s">
        <v>45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483</v>
      </c>
      <c r="AT146" s="229" t="s">
        <v>138</v>
      </c>
      <c r="AU146" s="229" t="s">
        <v>90</v>
      </c>
      <c r="AY146" s="17" t="s">
        <v>136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88</v>
      </c>
      <c r="BK146" s="230">
        <f>ROUND(I146*H146,2)</f>
        <v>0</v>
      </c>
      <c r="BL146" s="17" t="s">
        <v>483</v>
      </c>
      <c r="BM146" s="229" t="s">
        <v>801</v>
      </c>
    </row>
    <row r="147" s="2" customFormat="1">
      <c r="A147" s="38"/>
      <c r="B147" s="39"/>
      <c r="C147" s="40"/>
      <c r="D147" s="231" t="s">
        <v>145</v>
      </c>
      <c r="E147" s="40"/>
      <c r="F147" s="232" t="s">
        <v>802</v>
      </c>
      <c r="G147" s="40"/>
      <c r="H147" s="40"/>
      <c r="I147" s="233"/>
      <c r="J147" s="40"/>
      <c r="K147" s="40"/>
      <c r="L147" s="44"/>
      <c r="M147" s="234"/>
      <c r="N147" s="23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145</v>
      </c>
      <c r="AU147" s="17" t="s">
        <v>90</v>
      </c>
    </row>
    <row r="148" s="2" customFormat="1" ht="24.15" customHeight="1">
      <c r="A148" s="38"/>
      <c r="B148" s="39"/>
      <c r="C148" s="249" t="s">
        <v>8</v>
      </c>
      <c r="D148" s="249" t="s">
        <v>207</v>
      </c>
      <c r="E148" s="250" t="s">
        <v>803</v>
      </c>
      <c r="F148" s="251" t="s">
        <v>804</v>
      </c>
      <c r="G148" s="252" t="s">
        <v>260</v>
      </c>
      <c r="H148" s="253">
        <v>6</v>
      </c>
      <c r="I148" s="254"/>
      <c r="J148" s="255">
        <f>ROUND(I148*H148,2)</f>
        <v>0</v>
      </c>
      <c r="K148" s="251" t="s">
        <v>142</v>
      </c>
      <c r="L148" s="256"/>
      <c r="M148" s="257" t="s">
        <v>1</v>
      </c>
      <c r="N148" s="258" t="s">
        <v>45</v>
      </c>
      <c r="O148" s="91"/>
      <c r="P148" s="227">
        <f>O148*H148</f>
        <v>0</v>
      </c>
      <c r="Q148" s="227">
        <v>0.010500000000000001</v>
      </c>
      <c r="R148" s="227">
        <f>Q148*H148</f>
        <v>0.063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771</v>
      </c>
      <c r="AT148" s="229" t="s">
        <v>207</v>
      </c>
      <c r="AU148" s="229" t="s">
        <v>90</v>
      </c>
      <c r="AY148" s="17" t="s">
        <v>136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88</v>
      </c>
      <c r="BK148" s="230">
        <f>ROUND(I148*H148,2)</f>
        <v>0</v>
      </c>
      <c r="BL148" s="17" t="s">
        <v>771</v>
      </c>
      <c r="BM148" s="229" t="s">
        <v>805</v>
      </c>
    </row>
    <row r="149" s="2" customFormat="1" ht="16.5" customHeight="1">
      <c r="A149" s="38"/>
      <c r="B149" s="39"/>
      <c r="C149" s="218" t="s">
        <v>206</v>
      </c>
      <c r="D149" s="218" t="s">
        <v>138</v>
      </c>
      <c r="E149" s="219" t="s">
        <v>806</v>
      </c>
      <c r="F149" s="220" t="s">
        <v>807</v>
      </c>
      <c r="G149" s="221" t="s">
        <v>260</v>
      </c>
      <c r="H149" s="222">
        <v>11</v>
      </c>
      <c r="I149" s="223"/>
      <c r="J149" s="224">
        <f>ROUND(I149*H149,2)</f>
        <v>0</v>
      </c>
      <c r="K149" s="220" t="s">
        <v>142</v>
      </c>
      <c r="L149" s="44"/>
      <c r="M149" s="225" t="s">
        <v>1</v>
      </c>
      <c r="N149" s="226" t="s">
        <v>45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483</v>
      </c>
      <c r="AT149" s="229" t="s">
        <v>138</v>
      </c>
      <c r="AU149" s="229" t="s">
        <v>90</v>
      </c>
      <c r="AY149" s="17" t="s">
        <v>136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88</v>
      </c>
      <c r="BK149" s="230">
        <f>ROUND(I149*H149,2)</f>
        <v>0</v>
      </c>
      <c r="BL149" s="17" t="s">
        <v>483</v>
      </c>
      <c r="BM149" s="229" t="s">
        <v>808</v>
      </c>
    </row>
    <row r="150" s="2" customFormat="1">
      <c r="A150" s="38"/>
      <c r="B150" s="39"/>
      <c r="C150" s="40"/>
      <c r="D150" s="231" t="s">
        <v>145</v>
      </c>
      <c r="E150" s="40"/>
      <c r="F150" s="232" t="s">
        <v>809</v>
      </c>
      <c r="G150" s="40"/>
      <c r="H150" s="40"/>
      <c r="I150" s="233"/>
      <c r="J150" s="40"/>
      <c r="K150" s="40"/>
      <c r="L150" s="44"/>
      <c r="M150" s="234"/>
      <c r="N150" s="23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145</v>
      </c>
      <c r="AU150" s="17" t="s">
        <v>90</v>
      </c>
    </row>
    <row r="151" s="2" customFormat="1" ht="16.5" customHeight="1">
      <c r="A151" s="38"/>
      <c r="B151" s="39"/>
      <c r="C151" s="249" t="s">
        <v>213</v>
      </c>
      <c r="D151" s="249" t="s">
        <v>207</v>
      </c>
      <c r="E151" s="250" t="s">
        <v>810</v>
      </c>
      <c r="F151" s="251" t="s">
        <v>811</v>
      </c>
      <c r="G151" s="252" t="s">
        <v>260</v>
      </c>
      <c r="H151" s="253">
        <v>11</v>
      </c>
      <c r="I151" s="254"/>
      <c r="J151" s="255">
        <f>ROUND(I151*H151,2)</f>
        <v>0</v>
      </c>
      <c r="K151" s="251" t="s">
        <v>142</v>
      </c>
      <c r="L151" s="256"/>
      <c r="M151" s="257" t="s">
        <v>1</v>
      </c>
      <c r="N151" s="258" t="s">
        <v>45</v>
      </c>
      <c r="O151" s="91"/>
      <c r="P151" s="227">
        <f>O151*H151</f>
        <v>0</v>
      </c>
      <c r="Q151" s="227">
        <v>0.00029999999999999997</v>
      </c>
      <c r="R151" s="227">
        <f>Q151*H151</f>
        <v>0.0032999999999999995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771</v>
      </c>
      <c r="AT151" s="229" t="s">
        <v>207</v>
      </c>
      <c r="AU151" s="229" t="s">
        <v>90</v>
      </c>
      <c r="AY151" s="17" t="s">
        <v>136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88</v>
      </c>
      <c r="BK151" s="230">
        <f>ROUND(I151*H151,2)</f>
        <v>0</v>
      </c>
      <c r="BL151" s="17" t="s">
        <v>771</v>
      </c>
      <c r="BM151" s="229" t="s">
        <v>812</v>
      </c>
    </row>
    <row r="152" s="2" customFormat="1" ht="24.15" customHeight="1">
      <c r="A152" s="38"/>
      <c r="B152" s="39"/>
      <c r="C152" s="218" t="s">
        <v>218</v>
      </c>
      <c r="D152" s="218" t="s">
        <v>138</v>
      </c>
      <c r="E152" s="219" t="s">
        <v>813</v>
      </c>
      <c r="F152" s="220" t="s">
        <v>814</v>
      </c>
      <c r="G152" s="221" t="s">
        <v>260</v>
      </c>
      <c r="H152" s="222">
        <v>11</v>
      </c>
      <c r="I152" s="223"/>
      <c r="J152" s="224">
        <f>ROUND(I152*H152,2)</f>
        <v>0</v>
      </c>
      <c r="K152" s="220" t="s">
        <v>142</v>
      </c>
      <c r="L152" s="44"/>
      <c r="M152" s="225" t="s">
        <v>1</v>
      </c>
      <c r="N152" s="226" t="s">
        <v>45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483</v>
      </c>
      <c r="AT152" s="229" t="s">
        <v>138</v>
      </c>
      <c r="AU152" s="229" t="s">
        <v>90</v>
      </c>
      <c r="AY152" s="17" t="s">
        <v>136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88</v>
      </c>
      <c r="BK152" s="230">
        <f>ROUND(I152*H152,2)</f>
        <v>0</v>
      </c>
      <c r="BL152" s="17" t="s">
        <v>483</v>
      </c>
      <c r="BM152" s="229" t="s">
        <v>815</v>
      </c>
    </row>
    <row r="153" s="2" customFormat="1">
      <c r="A153" s="38"/>
      <c r="B153" s="39"/>
      <c r="C153" s="40"/>
      <c r="D153" s="231" t="s">
        <v>145</v>
      </c>
      <c r="E153" s="40"/>
      <c r="F153" s="232" t="s">
        <v>816</v>
      </c>
      <c r="G153" s="40"/>
      <c r="H153" s="40"/>
      <c r="I153" s="233"/>
      <c r="J153" s="40"/>
      <c r="K153" s="40"/>
      <c r="L153" s="44"/>
      <c r="M153" s="234"/>
      <c r="N153" s="23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145</v>
      </c>
      <c r="AU153" s="17" t="s">
        <v>90</v>
      </c>
    </row>
    <row r="154" s="2" customFormat="1" ht="16.5" customHeight="1">
      <c r="A154" s="38"/>
      <c r="B154" s="39"/>
      <c r="C154" s="249" t="s">
        <v>223</v>
      </c>
      <c r="D154" s="249" t="s">
        <v>207</v>
      </c>
      <c r="E154" s="250" t="s">
        <v>817</v>
      </c>
      <c r="F154" s="251" t="s">
        <v>818</v>
      </c>
      <c r="G154" s="252" t="s">
        <v>260</v>
      </c>
      <c r="H154" s="253">
        <v>11</v>
      </c>
      <c r="I154" s="254"/>
      <c r="J154" s="255">
        <f>ROUND(I154*H154,2)</f>
        <v>0</v>
      </c>
      <c r="K154" s="251" t="s">
        <v>142</v>
      </c>
      <c r="L154" s="256"/>
      <c r="M154" s="257" t="s">
        <v>1</v>
      </c>
      <c r="N154" s="258" t="s">
        <v>45</v>
      </c>
      <c r="O154" s="91"/>
      <c r="P154" s="227">
        <f>O154*H154</f>
        <v>0</v>
      </c>
      <c r="Q154" s="227">
        <v>0.0012999999999999999</v>
      </c>
      <c r="R154" s="227">
        <f>Q154*H154</f>
        <v>0.0143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771</v>
      </c>
      <c r="AT154" s="229" t="s">
        <v>207</v>
      </c>
      <c r="AU154" s="229" t="s">
        <v>90</v>
      </c>
      <c r="AY154" s="17" t="s">
        <v>136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88</v>
      </c>
      <c r="BK154" s="230">
        <f>ROUND(I154*H154,2)</f>
        <v>0</v>
      </c>
      <c r="BL154" s="17" t="s">
        <v>771</v>
      </c>
      <c r="BM154" s="229" t="s">
        <v>819</v>
      </c>
    </row>
    <row r="155" s="2" customFormat="1" ht="49.05" customHeight="1">
      <c r="A155" s="38"/>
      <c r="B155" s="39"/>
      <c r="C155" s="218" t="s">
        <v>229</v>
      </c>
      <c r="D155" s="218" t="s">
        <v>138</v>
      </c>
      <c r="E155" s="219" t="s">
        <v>820</v>
      </c>
      <c r="F155" s="220" t="s">
        <v>821</v>
      </c>
      <c r="G155" s="221" t="s">
        <v>168</v>
      </c>
      <c r="H155" s="222">
        <v>352.5</v>
      </c>
      <c r="I155" s="223"/>
      <c r="J155" s="224">
        <f>ROUND(I155*H155,2)</f>
        <v>0</v>
      </c>
      <c r="K155" s="220" t="s">
        <v>142</v>
      </c>
      <c r="L155" s="44"/>
      <c r="M155" s="225" t="s">
        <v>1</v>
      </c>
      <c r="N155" s="226" t="s">
        <v>45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483</v>
      </c>
      <c r="AT155" s="229" t="s">
        <v>138</v>
      </c>
      <c r="AU155" s="229" t="s">
        <v>90</v>
      </c>
      <c r="AY155" s="17" t="s">
        <v>136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88</v>
      </c>
      <c r="BK155" s="230">
        <f>ROUND(I155*H155,2)</f>
        <v>0</v>
      </c>
      <c r="BL155" s="17" t="s">
        <v>483</v>
      </c>
      <c r="BM155" s="229" t="s">
        <v>822</v>
      </c>
    </row>
    <row r="156" s="2" customFormat="1">
      <c r="A156" s="38"/>
      <c r="B156" s="39"/>
      <c r="C156" s="40"/>
      <c r="D156" s="231" t="s">
        <v>145</v>
      </c>
      <c r="E156" s="40"/>
      <c r="F156" s="232" t="s">
        <v>823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145</v>
      </c>
      <c r="AU156" s="17" t="s">
        <v>90</v>
      </c>
    </row>
    <row r="157" s="2" customFormat="1" ht="16.5" customHeight="1">
      <c r="A157" s="38"/>
      <c r="B157" s="39"/>
      <c r="C157" s="249" t="s">
        <v>240</v>
      </c>
      <c r="D157" s="249" t="s">
        <v>207</v>
      </c>
      <c r="E157" s="250" t="s">
        <v>824</v>
      </c>
      <c r="F157" s="251" t="s">
        <v>825</v>
      </c>
      <c r="G157" s="252" t="s">
        <v>226</v>
      </c>
      <c r="H157" s="253">
        <v>222.07499999999999</v>
      </c>
      <c r="I157" s="254"/>
      <c r="J157" s="255">
        <f>ROUND(I157*H157,2)</f>
        <v>0</v>
      </c>
      <c r="K157" s="251" t="s">
        <v>142</v>
      </c>
      <c r="L157" s="256"/>
      <c r="M157" s="257" t="s">
        <v>1</v>
      </c>
      <c r="N157" s="258" t="s">
        <v>45</v>
      </c>
      <c r="O157" s="91"/>
      <c r="P157" s="227">
        <f>O157*H157</f>
        <v>0</v>
      </c>
      <c r="Q157" s="227">
        <v>0.001</v>
      </c>
      <c r="R157" s="227">
        <f>Q157*H157</f>
        <v>0.222075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771</v>
      </c>
      <c r="AT157" s="229" t="s">
        <v>207</v>
      </c>
      <c r="AU157" s="229" t="s">
        <v>90</v>
      </c>
      <c r="AY157" s="17" t="s">
        <v>136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88</v>
      </c>
      <c r="BK157" s="230">
        <f>ROUND(I157*H157,2)</f>
        <v>0</v>
      </c>
      <c r="BL157" s="17" t="s">
        <v>771</v>
      </c>
      <c r="BM157" s="229" t="s">
        <v>826</v>
      </c>
    </row>
    <row r="158" s="13" customFormat="1">
      <c r="A158" s="13"/>
      <c r="B158" s="238"/>
      <c r="C158" s="239"/>
      <c r="D158" s="236" t="s">
        <v>194</v>
      </c>
      <c r="E158" s="240" t="s">
        <v>1</v>
      </c>
      <c r="F158" s="241" t="s">
        <v>827</v>
      </c>
      <c r="G158" s="239"/>
      <c r="H158" s="242">
        <v>352.5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8" t="s">
        <v>194</v>
      </c>
      <c r="AU158" s="248" t="s">
        <v>90</v>
      </c>
      <c r="AV158" s="13" t="s">
        <v>90</v>
      </c>
      <c r="AW158" s="13" t="s">
        <v>36</v>
      </c>
      <c r="AX158" s="13" t="s">
        <v>88</v>
      </c>
      <c r="AY158" s="248" t="s">
        <v>136</v>
      </c>
    </row>
    <row r="159" s="13" customFormat="1">
      <c r="A159" s="13"/>
      <c r="B159" s="238"/>
      <c r="C159" s="239"/>
      <c r="D159" s="236" t="s">
        <v>194</v>
      </c>
      <c r="E159" s="239"/>
      <c r="F159" s="241" t="s">
        <v>828</v>
      </c>
      <c r="G159" s="239"/>
      <c r="H159" s="242">
        <v>222.07499999999999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194</v>
      </c>
      <c r="AU159" s="248" t="s">
        <v>90</v>
      </c>
      <c r="AV159" s="13" t="s">
        <v>90</v>
      </c>
      <c r="AW159" s="13" t="s">
        <v>4</v>
      </c>
      <c r="AX159" s="13" t="s">
        <v>88</v>
      </c>
      <c r="AY159" s="248" t="s">
        <v>136</v>
      </c>
    </row>
    <row r="160" s="2" customFormat="1" ht="16.5" customHeight="1">
      <c r="A160" s="38"/>
      <c r="B160" s="39"/>
      <c r="C160" s="249" t="s">
        <v>245</v>
      </c>
      <c r="D160" s="249" t="s">
        <v>207</v>
      </c>
      <c r="E160" s="250" t="s">
        <v>829</v>
      </c>
      <c r="F160" s="251" t="s">
        <v>830</v>
      </c>
      <c r="G160" s="252" t="s">
        <v>260</v>
      </c>
      <c r="H160" s="253">
        <v>11</v>
      </c>
      <c r="I160" s="254"/>
      <c r="J160" s="255">
        <f>ROUND(I160*H160,2)</f>
        <v>0</v>
      </c>
      <c r="K160" s="251" t="s">
        <v>142</v>
      </c>
      <c r="L160" s="256"/>
      <c r="M160" s="257" t="s">
        <v>1</v>
      </c>
      <c r="N160" s="258" t="s">
        <v>45</v>
      </c>
      <c r="O160" s="91"/>
      <c r="P160" s="227">
        <f>O160*H160</f>
        <v>0</v>
      </c>
      <c r="Q160" s="227">
        <v>0.00013999999999999999</v>
      </c>
      <c r="R160" s="227">
        <f>Q160*H160</f>
        <v>0.0015399999999999999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831</v>
      </c>
      <c r="AT160" s="229" t="s">
        <v>207</v>
      </c>
      <c r="AU160" s="229" t="s">
        <v>90</v>
      </c>
      <c r="AY160" s="17" t="s">
        <v>136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88</v>
      </c>
      <c r="BK160" s="230">
        <f>ROUND(I160*H160,2)</f>
        <v>0</v>
      </c>
      <c r="BL160" s="17" t="s">
        <v>483</v>
      </c>
      <c r="BM160" s="229" t="s">
        <v>832</v>
      </c>
    </row>
    <row r="161" s="2" customFormat="1" ht="16.5" customHeight="1">
      <c r="A161" s="38"/>
      <c r="B161" s="39"/>
      <c r="C161" s="249" t="s">
        <v>250</v>
      </c>
      <c r="D161" s="249" t="s">
        <v>207</v>
      </c>
      <c r="E161" s="250" t="s">
        <v>833</v>
      </c>
      <c r="F161" s="251" t="s">
        <v>834</v>
      </c>
      <c r="G161" s="252" t="s">
        <v>260</v>
      </c>
      <c r="H161" s="253">
        <v>11</v>
      </c>
      <c r="I161" s="254"/>
      <c r="J161" s="255">
        <f>ROUND(I161*H161,2)</f>
        <v>0</v>
      </c>
      <c r="K161" s="251" t="s">
        <v>142</v>
      </c>
      <c r="L161" s="256"/>
      <c r="M161" s="257" t="s">
        <v>1</v>
      </c>
      <c r="N161" s="258" t="s">
        <v>45</v>
      </c>
      <c r="O161" s="91"/>
      <c r="P161" s="227">
        <f>O161*H161</f>
        <v>0</v>
      </c>
      <c r="Q161" s="227">
        <v>0.00022000000000000001</v>
      </c>
      <c r="R161" s="227">
        <f>Q161*H161</f>
        <v>0.0024200000000000003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831</v>
      </c>
      <c r="AT161" s="229" t="s">
        <v>207</v>
      </c>
      <c r="AU161" s="229" t="s">
        <v>90</v>
      </c>
      <c r="AY161" s="17" t="s">
        <v>136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88</v>
      </c>
      <c r="BK161" s="230">
        <f>ROUND(I161*H161,2)</f>
        <v>0</v>
      </c>
      <c r="BL161" s="17" t="s">
        <v>483</v>
      </c>
      <c r="BM161" s="229" t="s">
        <v>835</v>
      </c>
    </row>
    <row r="162" s="2" customFormat="1" ht="49.05" customHeight="1">
      <c r="A162" s="38"/>
      <c r="B162" s="39"/>
      <c r="C162" s="218" t="s">
        <v>7</v>
      </c>
      <c r="D162" s="218" t="s">
        <v>138</v>
      </c>
      <c r="E162" s="219" t="s">
        <v>836</v>
      </c>
      <c r="F162" s="220" t="s">
        <v>837</v>
      </c>
      <c r="G162" s="221" t="s">
        <v>260</v>
      </c>
      <c r="H162" s="222">
        <v>1</v>
      </c>
      <c r="I162" s="223"/>
      <c r="J162" s="224">
        <f>ROUND(I162*H162,2)</f>
        <v>0</v>
      </c>
      <c r="K162" s="220" t="s">
        <v>142</v>
      </c>
      <c r="L162" s="44"/>
      <c r="M162" s="225" t="s">
        <v>1</v>
      </c>
      <c r="N162" s="226" t="s">
        <v>45</v>
      </c>
      <c r="O162" s="9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483</v>
      </c>
      <c r="AT162" s="229" t="s">
        <v>138</v>
      </c>
      <c r="AU162" s="229" t="s">
        <v>90</v>
      </c>
      <c r="AY162" s="17" t="s">
        <v>136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88</v>
      </c>
      <c r="BK162" s="230">
        <f>ROUND(I162*H162,2)</f>
        <v>0</v>
      </c>
      <c r="BL162" s="17" t="s">
        <v>483</v>
      </c>
      <c r="BM162" s="229" t="s">
        <v>838</v>
      </c>
    </row>
    <row r="163" s="2" customFormat="1">
      <c r="A163" s="38"/>
      <c r="B163" s="39"/>
      <c r="C163" s="40"/>
      <c r="D163" s="231" t="s">
        <v>145</v>
      </c>
      <c r="E163" s="40"/>
      <c r="F163" s="232" t="s">
        <v>839</v>
      </c>
      <c r="G163" s="40"/>
      <c r="H163" s="40"/>
      <c r="I163" s="233"/>
      <c r="J163" s="40"/>
      <c r="K163" s="40"/>
      <c r="L163" s="44"/>
      <c r="M163" s="234"/>
      <c r="N163" s="235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145</v>
      </c>
      <c r="AU163" s="17" t="s">
        <v>90</v>
      </c>
    </row>
    <row r="164" s="2" customFormat="1" ht="49.05" customHeight="1">
      <c r="A164" s="38"/>
      <c r="B164" s="39"/>
      <c r="C164" s="218" t="s">
        <v>257</v>
      </c>
      <c r="D164" s="218" t="s">
        <v>138</v>
      </c>
      <c r="E164" s="219" t="s">
        <v>840</v>
      </c>
      <c r="F164" s="220" t="s">
        <v>841</v>
      </c>
      <c r="G164" s="221" t="s">
        <v>168</v>
      </c>
      <c r="H164" s="222">
        <v>66</v>
      </c>
      <c r="I164" s="223"/>
      <c r="J164" s="224">
        <f>ROUND(I164*H164,2)</f>
        <v>0</v>
      </c>
      <c r="K164" s="220" t="s">
        <v>142</v>
      </c>
      <c r="L164" s="44"/>
      <c r="M164" s="225" t="s">
        <v>1</v>
      </c>
      <c r="N164" s="226" t="s">
        <v>45</v>
      </c>
      <c r="O164" s="9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483</v>
      </c>
      <c r="AT164" s="229" t="s">
        <v>138</v>
      </c>
      <c r="AU164" s="229" t="s">
        <v>90</v>
      </c>
      <c r="AY164" s="17" t="s">
        <v>136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88</v>
      </c>
      <c r="BK164" s="230">
        <f>ROUND(I164*H164,2)</f>
        <v>0</v>
      </c>
      <c r="BL164" s="17" t="s">
        <v>483</v>
      </c>
      <c r="BM164" s="229" t="s">
        <v>842</v>
      </c>
    </row>
    <row r="165" s="2" customFormat="1">
      <c r="A165" s="38"/>
      <c r="B165" s="39"/>
      <c r="C165" s="40"/>
      <c r="D165" s="231" t="s">
        <v>145</v>
      </c>
      <c r="E165" s="40"/>
      <c r="F165" s="232" t="s">
        <v>843</v>
      </c>
      <c r="G165" s="40"/>
      <c r="H165" s="40"/>
      <c r="I165" s="233"/>
      <c r="J165" s="40"/>
      <c r="K165" s="40"/>
      <c r="L165" s="44"/>
      <c r="M165" s="234"/>
      <c r="N165" s="23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145</v>
      </c>
      <c r="AU165" s="17" t="s">
        <v>90</v>
      </c>
    </row>
    <row r="166" s="13" customFormat="1">
      <c r="A166" s="13"/>
      <c r="B166" s="238"/>
      <c r="C166" s="239"/>
      <c r="D166" s="236" t="s">
        <v>194</v>
      </c>
      <c r="E166" s="240" t="s">
        <v>1</v>
      </c>
      <c r="F166" s="241" t="s">
        <v>844</v>
      </c>
      <c r="G166" s="239"/>
      <c r="H166" s="242">
        <v>66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8" t="s">
        <v>194</v>
      </c>
      <c r="AU166" s="248" t="s">
        <v>90</v>
      </c>
      <c r="AV166" s="13" t="s">
        <v>90</v>
      </c>
      <c r="AW166" s="13" t="s">
        <v>36</v>
      </c>
      <c r="AX166" s="13" t="s">
        <v>88</v>
      </c>
      <c r="AY166" s="248" t="s">
        <v>136</v>
      </c>
    </row>
    <row r="167" s="2" customFormat="1" ht="24.15" customHeight="1">
      <c r="A167" s="38"/>
      <c r="B167" s="39"/>
      <c r="C167" s="249" t="s">
        <v>263</v>
      </c>
      <c r="D167" s="249" t="s">
        <v>207</v>
      </c>
      <c r="E167" s="250" t="s">
        <v>845</v>
      </c>
      <c r="F167" s="251" t="s">
        <v>846</v>
      </c>
      <c r="G167" s="252" t="s">
        <v>168</v>
      </c>
      <c r="H167" s="253">
        <v>75.900000000000006</v>
      </c>
      <c r="I167" s="254"/>
      <c r="J167" s="255">
        <f>ROUND(I167*H167,2)</f>
        <v>0</v>
      </c>
      <c r="K167" s="251" t="s">
        <v>142</v>
      </c>
      <c r="L167" s="256"/>
      <c r="M167" s="257" t="s">
        <v>1</v>
      </c>
      <c r="N167" s="258" t="s">
        <v>45</v>
      </c>
      <c r="O167" s="91"/>
      <c r="P167" s="227">
        <f>O167*H167</f>
        <v>0</v>
      </c>
      <c r="Q167" s="227">
        <v>0.00012</v>
      </c>
      <c r="R167" s="227">
        <f>Q167*H167</f>
        <v>0.0091080000000000015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771</v>
      </c>
      <c r="AT167" s="229" t="s">
        <v>207</v>
      </c>
      <c r="AU167" s="229" t="s">
        <v>90</v>
      </c>
      <c r="AY167" s="17" t="s">
        <v>136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88</v>
      </c>
      <c r="BK167" s="230">
        <f>ROUND(I167*H167,2)</f>
        <v>0</v>
      </c>
      <c r="BL167" s="17" t="s">
        <v>771</v>
      </c>
      <c r="BM167" s="229" t="s">
        <v>847</v>
      </c>
    </row>
    <row r="168" s="2" customFormat="1">
      <c r="A168" s="38"/>
      <c r="B168" s="39"/>
      <c r="C168" s="40"/>
      <c r="D168" s="236" t="s">
        <v>383</v>
      </c>
      <c r="E168" s="40"/>
      <c r="F168" s="237" t="s">
        <v>848</v>
      </c>
      <c r="G168" s="40"/>
      <c r="H168" s="40"/>
      <c r="I168" s="233"/>
      <c r="J168" s="40"/>
      <c r="K168" s="40"/>
      <c r="L168" s="44"/>
      <c r="M168" s="234"/>
      <c r="N168" s="23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383</v>
      </c>
      <c r="AU168" s="17" t="s">
        <v>90</v>
      </c>
    </row>
    <row r="169" s="13" customFormat="1">
      <c r="A169" s="13"/>
      <c r="B169" s="238"/>
      <c r="C169" s="239"/>
      <c r="D169" s="236" t="s">
        <v>194</v>
      </c>
      <c r="E169" s="239"/>
      <c r="F169" s="241" t="s">
        <v>849</v>
      </c>
      <c r="G169" s="239"/>
      <c r="H169" s="242">
        <v>75.900000000000006</v>
      </c>
      <c r="I169" s="243"/>
      <c r="J169" s="239"/>
      <c r="K169" s="239"/>
      <c r="L169" s="244"/>
      <c r="M169" s="245"/>
      <c r="N169" s="246"/>
      <c r="O169" s="246"/>
      <c r="P169" s="246"/>
      <c r="Q169" s="246"/>
      <c r="R169" s="246"/>
      <c r="S169" s="246"/>
      <c r="T169" s="24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8" t="s">
        <v>194</v>
      </c>
      <c r="AU169" s="248" t="s">
        <v>90</v>
      </c>
      <c r="AV169" s="13" t="s">
        <v>90</v>
      </c>
      <c r="AW169" s="13" t="s">
        <v>4</v>
      </c>
      <c r="AX169" s="13" t="s">
        <v>88</v>
      </c>
      <c r="AY169" s="248" t="s">
        <v>136</v>
      </c>
    </row>
    <row r="170" s="2" customFormat="1" ht="49.05" customHeight="1">
      <c r="A170" s="38"/>
      <c r="B170" s="39"/>
      <c r="C170" s="218" t="s">
        <v>268</v>
      </c>
      <c r="D170" s="218" t="s">
        <v>138</v>
      </c>
      <c r="E170" s="219" t="s">
        <v>850</v>
      </c>
      <c r="F170" s="220" t="s">
        <v>851</v>
      </c>
      <c r="G170" s="221" t="s">
        <v>168</v>
      </c>
      <c r="H170" s="222">
        <v>358</v>
      </c>
      <c r="I170" s="223"/>
      <c r="J170" s="224">
        <f>ROUND(I170*H170,2)</f>
        <v>0</v>
      </c>
      <c r="K170" s="220" t="s">
        <v>142</v>
      </c>
      <c r="L170" s="44"/>
      <c r="M170" s="225" t="s">
        <v>1</v>
      </c>
      <c r="N170" s="226" t="s">
        <v>45</v>
      </c>
      <c r="O170" s="91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483</v>
      </c>
      <c r="AT170" s="229" t="s">
        <v>138</v>
      </c>
      <c r="AU170" s="229" t="s">
        <v>90</v>
      </c>
      <c r="AY170" s="17" t="s">
        <v>136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88</v>
      </c>
      <c r="BK170" s="230">
        <f>ROUND(I170*H170,2)</f>
        <v>0</v>
      </c>
      <c r="BL170" s="17" t="s">
        <v>483</v>
      </c>
      <c r="BM170" s="229" t="s">
        <v>852</v>
      </c>
    </row>
    <row r="171" s="2" customFormat="1">
      <c r="A171" s="38"/>
      <c r="B171" s="39"/>
      <c r="C171" s="40"/>
      <c r="D171" s="231" t="s">
        <v>145</v>
      </c>
      <c r="E171" s="40"/>
      <c r="F171" s="232" t="s">
        <v>853</v>
      </c>
      <c r="G171" s="40"/>
      <c r="H171" s="40"/>
      <c r="I171" s="233"/>
      <c r="J171" s="40"/>
      <c r="K171" s="40"/>
      <c r="L171" s="44"/>
      <c r="M171" s="234"/>
      <c r="N171" s="235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145</v>
      </c>
      <c r="AU171" s="17" t="s">
        <v>90</v>
      </c>
    </row>
    <row r="172" s="13" customFormat="1">
      <c r="A172" s="13"/>
      <c r="B172" s="238"/>
      <c r="C172" s="239"/>
      <c r="D172" s="236" t="s">
        <v>194</v>
      </c>
      <c r="E172" s="240" t="s">
        <v>1</v>
      </c>
      <c r="F172" s="241" t="s">
        <v>854</v>
      </c>
      <c r="G172" s="239"/>
      <c r="H172" s="242">
        <v>358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194</v>
      </c>
      <c r="AU172" s="248" t="s">
        <v>90</v>
      </c>
      <c r="AV172" s="13" t="s">
        <v>90</v>
      </c>
      <c r="AW172" s="13" t="s">
        <v>36</v>
      </c>
      <c r="AX172" s="13" t="s">
        <v>88</v>
      </c>
      <c r="AY172" s="248" t="s">
        <v>136</v>
      </c>
    </row>
    <row r="173" s="2" customFormat="1" ht="24.15" customHeight="1">
      <c r="A173" s="38"/>
      <c r="B173" s="39"/>
      <c r="C173" s="249" t="s">
        <v>272</v>
      </c>
      <c r="D173" s="249" t="s">
        <v>207</v>
      </c>
      <c r="E173" s="250" t="s">
        <v>855</v>
      </c>
      <c r="F173" s="251" t="s">
        <v>856</v>
      </c>
      <c r="G173" s="252" t="s">
        <v>168</v>
      </c>
      <c r="H173" s="253">
        <v>411.69999999999999</v>
      </c>
      <c r="I173" s="254"/>
      <c r="J173" s="255">
        <f>ROUND(I173*H173,2)</f>
        <v>0</v>
      </c>
      <c r="K173" s="251" t="s">
        <v>142</v>
      </c>
      <c r="L173" s="256"/>
      <c r="M173" s="257" t="s">
        <v>1</v>
      </c>
      <c r="N173" s="258" t="s">
        <v>45</v>
      </c>
      <c r="O173" s="91"/>
      <c r="P173" s="227">
        <f>O173*H173</f>
        <v>0</v>
      </c>
      <c r="Q173" s="227">
        <v>0.00064000000000000005</v>
      </c>
      <c r="R173" s="227">
        <f>Q173*H173</f>
        <v>0.263488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771</v>
      </c>
      <c r="AT173" s="229" t="s">
        <v>207</v>
      </c>
      <c r="AU173" s="229" t="s">
        <v>90</v>
      </c>
      <c r="AY173" s="17" t="s">
        <v>136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88</v>
      </c>
      <c r="BK173" s="230">
        <f>ROUND(I173*H173,2)</f>
        <v>0</v>
      </c>
      <c r="BL173" s="17" t="s">
        <v>771</v>
      </c>
      <c r="BM173" s="229" t="s">
        <v>857</v>
      </c>
    </row>
    <row r="174" s="13" customFormat="1">
      <c r="A174" s="13"/>
      <c r="B174" s="238"/>
      <c r="C174" s="239"/>
      <c r="D174" s="236" t="s">
        <v>194</v>
      </c>
      <c r="E174" s="240" t="s">
        <v>1</v>
      </c>
      <c r="F174" s="241" t="s">
        <v>854</v>
      </c>
      <c r="G174" s="239"/>
      <c r="H174" s="242">
        <v>358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8" t="s">
        <v>194</v>
      </c>
      <c r="AU174" s="248" t="s">
        <v>90</v>
      </c>
      <c r="AV174" s="13" t="s">
        <v>90</v>
      </c>
      <c r="AW174" s="13" t="s">
        <v>36</v>
      </c>
      <c r="AX174" s="13" t="s">
        <v>88</v>
      </c>
      <c r="AY174" s="248" t="s">
        <v>136</v>
      </c>
    </row>
    <row r="175" s="13" customFormat="1">
      <c r="A175" s="13"/>
      <c r="B175" s="238"/>
      <c r="C175" s="239"/>
      <c r="D175" s="236" t="s">
        <v>194</v>
      </c>
      <c r="E175" s="239"/>
      <c r="F175" s="241" t="s">
        <v>858</v>
      </c>
      <c r="G175" s="239"/>
      <c r="H175" s="242">
        <v>411.69999999999999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8" t="s">
        <v>194</v>
      </c>
      <c r="AU175" s="248" t="s">
        <v>90</v>
      </c>
      <c r="AV175" s="13" t="s">
        <v>90</v>
      </c>
      <c r="AW175" s="13" t="s">
        <v>4</v>
      </c>
      <c r="AX175" s="13" t="s">
        <v>88</v>
      </c>
      <c r="AY175" s="248" t="s">
        <v>136</v>
      </c>
    </row>
    <row r="176" s="2" customFormat="1" ht="37.8" customHeight="1">
      <c r="A176" s="38"/>
      <c r="B176" s="39"/>
      <c r="C176" s="218" t="s">
        <v>277</v>
      </c>
      <c r="D176" s="218" t="s">
        <v>138</v>
      </c>
      <c r="E176" s="219" t="s">
        <v>859</v>
      </c>
      <c r="F176" s="220" t="s">
        <v>860</v>
      </c>
      <c r="G176" s="221" t="s">
        <v>168</v>
      </c>
      <c r="H176" s="222">
        <v>347</v>
      </c>
      <c r="I176" s="223"/>
      <c r="J176" s="224">
        <f>ROUND(I176*H176,2)</f>
        <v>0</v>
      </c>
      <c r="K176" s="220" t="s">
        <v>142</v>
      </c>
      <c r="L176" s="44"/>
      <c r="M176" s="225" t="s">
        <v>1</v>
      </c>
      <c r="N176" s="226" t="s">
        <v>45</v>
      </c>
      <c r="O176" s="9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483</v>
      </c>
      <c r="AT176" s="229" t="s">
        <v>138</v>
      </c>
      <c r="AU176" s="229" t="s">
        <v>90</v>
      </c>
      <c r="AY176" s="17" t="s">
        <v>136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88</v>
      </c>
      <c r="BK176" s="230">
        <f>ROUND(I176*H176,2)</f>
        <v>0</v>
      </c>
      <c r="BL176" s="17" t="s">
        <v>483</v>
      </c>
      <c r="BM176" s="229" t="s">
        <v>861</v>
      </c>
    </row>
    <row r="177" s="2" customFormat="1">
      <c r="A177" s="38"/>
      <c r="B177" s="39"/>
      <c r="C177" s="40"/>
      <c r="D177" s="231" t="s">
        <v>145</v>
      </c>
      <c r="E177" s="40"/>
      <c r="F177" s="232" t="s">
        <v>862</v>
      </c>
      <c r="G177" s="40"/>
      <c r="H177" s="40"/>
      <c r="I177" s="233"/>
      <c r="J177" s="40"/>
      <c r="K177" s="40"/>
      <c r="L177" s="44"/>
      <c r="M177" s="234"/>
      <c r="N177" s="235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145</v>
      </c>
      <c r="AU177" s="17" t="s">
        <v>90</v>
      </c>
    </row>
    <row r="178" s="2" customFormat="1" ht="24.15" customHeight="1">
      <c r="A178" s="38"/>
      <c r="B178" s="39"/>
      <c r="C178" s="249" t="s">
        <v>283</v>
      </c>
      <c r="D178" s="249" t="s">
        <v>207</v>
      </c>
      <c r="E178" s="250" t="s">
        <v>863</v>
      </c>
      <c r="F178" s="251" t="s">
        <v>864</v>
      </c>
      <c r="G178" s="252" t="s">
        <v>168</v>
      </c>
      <c r="H178" s="253">
        <v>364.35000000000002</v>
      </c>
      <c r="I178" s="254"/>
      <c r="J178" s="255">
        <f>ROUND(I178*H178,2)</f>
        <v>0</v>
      </c>
      <c r="K178" s="251" t="s">
        <v>142</v>
      </c>
      <c r="L178" s="256"/>
      <c r="M178" s="257" t="s">
        <v>1</v>
      </c>
      <c r="N178" s="258" t="s">
        <v>45</v>
      </c>
      <c r="O178" s="91"/>
      <c r="P178" s="227">
        <f>O178*H178</f>
        <v>0</v>
      </c>
      <c r="Q178" s="227">
        <v>0.00040000000000000002</v>
      </c>
      <c r="R178" s="227">
        <f>Q178*H178</f>
        <v>0.14574000000000001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771</v>
      </c>
      <c r="AT178" s="229" t="s">
        <v>207</v>
      </c>
      <c r="AU178" s="229" t="s">
        <v>90</v>
      </c>
      <c r="AY178" s="17" t="s">
        <v>136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88</v>
      </c>
      <c r="BK178" s="230">
        <f>ROUND(I178*H178,2)</f>
        <v>0</v>
      </c>
      <c r="BL178" s="17" t="s">
        <v>771</v>
      </c>
      <c r="BM178" s="229" t="s">
        <v>865</v>
      </c>
    </row>
    <row r="179" s="13" customFormat="1">
      <c r="A179" s="13"/>
      <c r="B179" s="238"/>
      <c r="C179" s="239"/>
      <c r="D179" s="236" t="s">
        <v>194</v>
      </c>
      <c r="E179" s="240" t="s">
        <v>1</v>
      </c>
      <c r="F179" s="241" t="s">
        <v>866</v>
      </c>
      <c r="G179" s="239"/>
      <c r="H179" s="242">
        <v>347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194</v>
      </c>
      <c r="AU179" s="248" t="s">
        <v>90</v>
      </c>
      <c r="AV179" s="13" t="s">
        <v>90</v>
      </c>
      <c r="AW179" s="13" t="s">
        <v>36</v>
      </c>
      <c r="AX179" s="13" t="s">
        <v>88</v>
      </c>
      <c r="AY179" s="248" t="s">
        <v>136</v>
      </c>
    </row>
    <row r="180" s="13" customFormat="1">
      <c r="A180" s="13"/>
      <c r="B180" s="238"/>
      <c r="C180" s="239"/>
      <c r="D180" s="236" t="s">
        <v>194</v>
      </c>
      <c r="E180" s="239"/>
      <c r="F180" s="241" t="s">
        <v>867</v>
      </c>
      <c r="G180" s="239"/>
      <c r="H180" s="242">
        <v>364.35000000000002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194</v>
      </c>
      <c r="AU180" s="248" t="s">
        <v>90</v>
      </c>
      <c r="AV180" s="13" t="s">
        <v>90</v>
      </c>
      <c r="AW180" s="13" t="s">
        <v>4</v>
      </c>
      <c r="AX180" s="13" t="s">
        <v>88</v>
      </c>
      <c r="AY180" s="248" t="s">
        <v>136</v>
      </c>
    </row>
    <row r="181" s="12" customFormat="1" ht="22.8" customHeight="1">
      <c r="A181" s="12"/>
      <c r="B181" s="202"/>
      <c r="C181" s="203"/>
      <c r="D181" s="204" t="s">
        <v>79</v>
      </c>
      <c r="E181" s="216" t="s">
        <v>868</v>
      </c>
      <c r="F181" s="216" t="s">
        <v>869</v>
      </c>
      <c r="G181" s="203"/>
      <c r="H181" s="203"/>
      <c r="I181" s="206"/>
      <c r="J181" s="217">
        <f>BK181</f>
        <v>0</v>
      </c>
      <c r="K181" s="203"/>
      <c r="L181" s="208"/>
      <c r="M181" s="209"/>
      <c r="N181" s="210"/>
      <c r="O181" s="210"/>
      <c r="P181" s="211">
        <f>SUM(P182:P214)</f>
        <v>0</v>
      </c>
      <c r="Q181" s="210"/>
      <c r="R181" s="211">
        <f>SUM(R182:R214)</f>
        <v>51.334520609280005</v>
      </c>
      <c r="S181" s="210"/>
      <c r="T181" s="212">
        <f>SUM(T182:T214)</f>
        <v>3.6029999999999998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3" t="s">
        <v>151</v>
      </c>
      <c r="AT181" s="214" t="s">
        <v>79</v>
      </c>
      <c r="AU181" s="214" t="s">
        <v>88</v>
      </c>
      <c r="AY181" s="213" t="s">
        <v>136</v>
      </c>
      <c r="BK181" s="215">
        <f>SUM(BK182:BK214)</f>
        <v>0</v>
      </c>
    </row>
    <row r="182" s="2" customFormat="1" ht="62.7" customHeight="1">
      <c r="A182" s="38"/>
      <c r="B182" s="39"/>
      <c r="C182" s="218" t="s">
        <v>289</v>
      </c>
      <c r="D182" s="218" t="s">
        <v>138</v>
      </c>
      <c r="E182" s="219" t="s">
        <v>870</v>
      </c>
      <c r="F182" s="220" t="s">
        <v>871</v>
      </c>
      <c r="G182" s="221" t="s">
        <v>168</v>
      </c>
      <c r="H182" s="222">
        <v>336</v>
      </c>
      <c r="I182" s="223"/>
      <c r="J182" s="224">
        <f>ROUND(I182*H182,2)</f>
        <v>0</v>
      </c>
      <c r="K182" s="220" t="s">
        <v>142</v>
      </c>
      <c r="L182" s="44"/>
      <c r="M182" s="225" t="s">
        <v>1</v>
      </c>
      <c r="N182" s="226" t="s">
        <v>45</v>
      </c>
      <c r="O182" s="91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483</v>
      </c>
      <c r="AT182" s="229" t="s">
        <v>138</v>
      </c>
      <c r="AU182" s="229" t="s">
        <v>90</v>
      </c>
      <c r="AY182" s="17" t="s">
        <v>136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88</v>
      </c>
      <c r="BK182" s="230">
        <f>ROUND(I182*H182,2)</f>
        <v>0</v>
      </c>
      <c r="BL182" s="17" t="s">
        <v>483</v>
      </c>
      <c r="BM182" s="229" t="s">
        <v>872</v>
      </c>
    </row>
    <row r="183" s="2" customFormat="1">
      <c r="A183" s="38"/>
      <c r="B183" s="39"/>
      <c r="C183" s="40"/>
      <c r="D183" s="231" t="s">
        <v>145</v>
      </c>
      <c r="E183" s="40"/>
      <c r="F183" s="232" t="s">
        <v>873</v>
      </c>
      <c r="G183" s="40"/>
      <c r="H183" s="40"/>
      <c r="I183" s="233"/>
      <c r="J183" s="40"/>
      <c r="K183" s="40"/>
      <c r="L183" s="44"/>
      <c r="M183" s="234"/>
      <c r="N183" s="235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145</v>
      </c>
      <c r="AU183" s="17" t="s">
        <v>90</v>
      </c>
    </row>
    <row r="184" s="13" customFormat="1">
      <c r="A184" s="13"/>
      <c r="B184" s="238"/>
      <c r="C184" s="239"/>
      <c r="D184" s="236" t="s">
        <v>194</v>
      </c>
      <c r="E184" s="240" t="s">
        <v>1</v>
      </c>
      <c r="F184" s="241" t="s">
        <v>874</v>
      </c>
      <c r="G184" s="239"/>
      <c r="H184" s="242">
        <v>336</v>
      </c>
      <c r="I184" s="243"/>
      <c r="J184" s="239"/>
      <c r="K184" s="239"/>
      <c r="L184" s="244"/>
      <c r="M184" s="245"/>
      <c r="N184" s="246"/>
      <c r="O184" s="246"/>
      <c r="P184" s="246"/>
      <c r="Q184" s="246"/>
      <c r="R184" s="246"/>
      <c r="S184" s="246"/>
      <c r="T184" s="24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8" t="s">
        <v>194</v>
      </c>
      <c r="AU184" s="248" t="s">
        <v>90</v>
      </c>
      <c r="AV184" s="13" t="s">
        <v>90</v>
      </c>
      <c r="AW184" s="13" t="s">
        <v>36</v>
      </c>
      <c r="AX184" s="13" t="s">
        <v>88</v>
      </c>
      <c r="AY184" s="248" t="s">
        <v>136</v>
      </c>
    </row>
    <row r="185" s="2" customFormat="1" ht="55.5" customHeight="1">
      <c r="A185" s="38"/>
      <c r="B185" s="39"/>
      <c r="C185" s="218" t="s">
        <v>293</v>
      </c>
      <c r="D185" s="218" t="s">
        <v>138</v>
      </c>
      <c r="E185" s="219" t="s">
        <v>875</v>
      </c>
      <c r="F185" s="220" t="s">
        <v>876</v>
      </c>
      <c r="G185" s="221" t="s">
        <v>168</v>
      </c>
      <c r="H185" s="222">
        <v>336</v>
      </c>
      <c r="I185" s="223"/>
      <c r="J185" s="224">
        <f>ROUND(I185*H185,2)</f>
        <v>0</v>
      </c>
      <c r="K185" s="220" t="s">
        <v>142</v>
      </c>
      <c r="L185" s="44"/>
      <c r="M185" s="225" t="s">
        <v>1</v>
      </c>
      <c r="N185" s="226" t="s">
        <v>45</v>
      </c>
      <c r="O185" s="91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483</v>
      </c>
      <c r="AT185" s="229" t="s">
        <v>138</v>
      </c>
      <c r="AU185" s="229" t="s">
        <v>90</v>
      </c>
      <c r="AY185" s="17" t="s">
        <v>136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88</v>
      </c>
      <c r="BK185" s="230">
        <f>ROUND(I185*H185,2)</f>
        <v>0</v>
      </c>
      <c r="BL185" s="17" t="s">
        <v>483</v>
      </c>
      <c r="BM185" s="229" t="s">
        <v>877</v>
      </c>
    </row>
    <row r="186" s="2" customFormat="1">
      <c r="A186" s="38"/>
      <c r="B186" s="39"/>
      <c r="C186" s="40"/>
      <c r="D186" s="231" t="s">
        <v>145</v>
      </c>
      <c r="E186" s="40"/>
      <c r="F186" s="232" t="s">
        <v>878</v>
      </c>
      <c r="G186" s="40"/>
      <c r="H186" s="40"/>
      <c r="I186" s="233"/>
      <c r="J186" s="40"/>
      <c r="K186" s="40"/>
      <c r="L186" s="44"/>
      <c r="M186" s="234"/>
      <c r="N186" s="235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145</v>
      </c>
      <c r="AU186" s="17" t="s">
        <v>90</v>
      </c>
    </row>
    <row r="187" s="13" customFormat="1">
      <c r="A187" s="13"/>
      <c r="B187" s="238"/>
      <c r="C187" s="239"/>
      <c r="D187" s="236" t="s">
        <v>194</v>
      </c>
      <c r="E187" s="240" t="s">
        <v>1</v>
      </c>
      <c r="F187" s="241" t="s">
        <v>874</v>
      </c>
      <c r="G187" s="239"/>
      <c r="H187" s="242">
        <v>336</v>
      </c>
      <c r="I187" s="243"/>
      <c r="J187" s="239"/>
      <c r="K187" s="239"/>
      <c r="L187" s="244"/>
      <c r="M187" s="245"/>
      <c r="N187" s="246"/>
      <c r="O187" s="246"/>
      <c r="P187" s="246"/>
      <c r="Q187" s="246"/>
      <c r="R187" s="246"/>
      <c r="S187" s="246"/>
      <c r="T187" s="24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8" t="s">
        <v>194</v>
      </c>
      <c r="AU187" s="248" t="s">
        <v>90</v>
      </c>
      <c r="AV187" s="13" t="s">
        <v>90</v>
      </c>
      <c r="AW187" s="13" t="s">
        <v>36</v>
      </c>
      <c r="AX187" s="13" t="s">
        <v>88</v>
      </c>
      <c r="AY187" s="248" t="s">
        <v>136</v>
      </c>
    </row>
    <row r="188" s="2" customFormat="1" ht="24.15" customHeight="1">
      <c r="A188" s="38"/>
      <c r="B188" s="39"/>
      <c r="C188" s="218" t="s">
        <v>297</v>
      </c>
      <c r="D188" s="218" t="s">
        <v>138</v>
      </c>
      <c r="E188" s="219" t="s">
        <v>879</v>
      </c>
      <c r="F188" s="220" t="s">
        <v>880</v>
      </c>
      <c r="G188" s="221" t="s">
        <v>141</v>
      </c>
      <c r="H188" s="222">
        <v>168</v>
      </c>
      <c r="I188" s="223"/>
      <c r="J188" s="224">
        <f>ROUND(I188*H188,2)</f>
        <v>0</v>
      </c>
      <c r="K188" s="220" t="s">
        <v>142</v>
      </c>
      <c r="L188" s="44"/>
      <c r="M188" s="225" t="s">
        <v>1</v>
      </c>
      <c r="N188" s="226" t="s">
        <v>45</v>
      </c>
      <c r="O188" s="91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483</v>
      </c>
      <c r="AT188" s="229" t="s">
        <v>138</v>
      </c>
      <c r="AU188" s="229" t="s">
        <v>90</v>
      </c>
      <c r="AY188" s="17" t="s">
        <v>136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88</v>
      </c>
      <c r="BK188" s="230">
        <f>ROUND(I188*H188,2)</f>
        <v>0</v>
      </c>
      <c r="BL188" s="17" t="s">
        <v>483</v>
      </c>
      <c r="BM188" s="229" t="s">
        <v>881</v>
      </c>
    </row>
    <row r="189" s="2" customFormat="1">
      <c r="A189" s="38"/>
      <c r="B189" s="39"/>
      <c r="C189" s="40"/>
      <c r="D189" s="231" t="s">
        <v>145</v>
      </c>
      <c r="E189" s="40"/>
      <c r="F189" s="232" t="s">
        <v>882</v>
      </c>
      <c r="G189" s="40"/>
      <c r="H189" s="40"/>
      <c r="I189" s="233"/>
      <c r="J189" s="40"/>
      <c r="K189" s="40"/>
      <c r="L189" s="44"/>
      <c r="M189" s="234"/>
      <c r="N189" s="235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145</v>
      </c>
      <c r="AU189" s="17" t="s">
        <v>90</v>
      </c>
    </row>
    <row r="190" s="13" customFormat="1">
      <c r="A190" s="13"/>
      <c r="B190" s="238"/>
      <c r="C190" s="239"/>
      <c r="D190" s="236" t="s">
        <v>194</v>
      </c>
      <c r="E190" s="240" t="s">
        <v>1</v>
      </c>
      <c r="F190" s="241" t="s">
        <v>883</v>
      </c>
      <c r="G190" s="239"/>
      <c r="H190" s="242">
        <v>168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8" t="s">
        <v>194</v>
      </c>
      <c r="AU190" s="248" t="s">
        <v>90</v>
      </c>
      <c r="AV190" s="13" t="s">
        <v>90</v>
      </c>
      <c r="AW190" s="13" t="s">
        <v>36</v>
      </c>
      <c r="AX190" s="13" t="s">
        <v>88</v>
      </c>
      <c r="AY190" s="248" t="s">
        <v>136</v>
      </c>
    </row>
    <row r="191" s="2" customFormat="1" ht="33" customHeight="1">
      <c r="A191" s="38"/>
      <c r="B191" s="39"/>
      <c r="C191" s="218" t="s">
        <v>301</v>
      </c>
      <c r="D191" s="218" t="s">
        <v>138</v>
      </c>
      <c r="E191" s="219" t="s">
        <v>884</v>
      </c>
      <c r="F191" s="220" t="s">
        <v>885</v>
      </c>
      <c r="G191" s="221" t="s">
        <v>186</v>
      </c>
      <c r="H191" s="222">
        <v>1.3200000000000001</v>
      </c>
      <c r="I191" s="223"/>
      <c r="J191" s="224">
        <f>ROUND(I191*H191,2)</f>
        <v>0</v>
      </c>
      <c r="K191" s="220" t="s">
        <v>142</v>
      </c>
      <c r="L191" s="44"/>
      <c r="M191" s="225" t="s">
        <v>1</v>
      </c>
      <c r="N191" s="226" t="s">
        <v>45</v>
      </c>
      <c r="O191" s="91"/>
      <c r="P191" s="227">
        <f>O191*H191</f>
        <v>0</v>
      </c>
      <c r="Q191" s="227">
        <v>2.3010222040000001</v>
      </c>
      <c r="R191" s="227">
        <f>Q191*H191</f>
        <v>3.0373493092800001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483</v>
      </c>
      <c r="AT191" s="229" t="s">
        <v>138</v>
      </c>
      <c r="AU191" s="229" t="s">
        <v>90</v>
      </c>
      <c r="AY191" s="17" t="s">
        <v>136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88</v>
      </c>
      <c r="BK191" s="230">
        <f>ROUND(I191*H191,2)</f>
        <v>0</v>
      </c>
      <c r="BL191" s="17" t="s">
        <v>483</v>
      </c>
      <c r="BM191" s="229" t="s">
        <v>886</v>
      </c>
    </row>
    <row r="192" s="2" customFormat="1">
      <c r="A192" s="38"/>
      <c r="B192" s="39"/>
      <c r="C192" s="40"/>
      <c r="D192" s="231" t="s">
        <v>145</v>
      </c>
      <c r="E192" s="40"/>
      <c r="F192" s="232" t="s">
        <v>887</v>
      </c>
      <c r="G192" s="40"/>
      <c r="H192" s="40"/>
      <c r="I192" s="233"/>
      <c r="J192" s="40"/>
      <c r="K192" s="40"/>
      <c r="L192" s="44"/>
      <c r="M192" s="234"/>
      <c r="N192" s="235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145</v>
      </c>
      <c r="AU192" s="17" t="s">
        <v>90</v>
      </c>
    </row>
    <row r="193" s="13" customFormat="1">
      <c r="A193" s="13"/>
      <c r="B193" s="238"/>
      <c r="C193" s="239"/>
      <c r="D193" s="236" t="s">
        <v>194</v>
      </c>
      <c r="E193" s="240" t="s">
        <v>1</v>
      </c>
      <c r="F193" s="241" t="s">
        <v>888</v>
      </c>
      <c r="G193" s="239"/>
      <c r="H193" s="242">
        <v>1.3200000000000001</v>
      </c>
      <c r="I193" s="243"/>
      <c r="J193" s="239"/>
      <c r="K193" s="239"/>
      <c r="L193" s="244"/>
      <c r="M193" s="245"/>
      <c r="N193" s="246"/>
      <c r="O193" s="246"/>
      <c r="P193" s="246"/>
      <c r="Q193" s="246"/>
      <c r="R193" s="246"/>
      <c r="S193" s="246"/>
      <c r="T193" s="24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8" t="s">
        <v>194</v>
      </c>
      <c r="AU193" s="248" t="s">
        <v>90</v>
      </c>
      <c r="AV193" s="13" t="s">
        <v>90</v>
      </c>
      <c r="AW193" s="13" t="s">
        <v>36</v>
      </c>
      <c r="AX193" s="13" t="s">
        <v>88</v>
      </c>
      <c r="AY193" s="248" t="s">
        <v>136</v>
      </c>
    </row>
    <row r="194" s="2" customFormat="1" ht="37.8" customHeight="1">
      <c r="A194" s="38"/>
      <c r="B194" s="39"/>
      <c r="C194" s="218" t="s">
        <v>307</v>
      </c>
      <c r="D194" s="218" t="s">
        <v>138</v>
      </c>
      <c r="E194" s="219" t="s">
        <v>889</v>
      </c>
      <c r="F194" s="220" t="s">
        <v>890</v>
      </c>
      <c r="G194" s="221" t="s">
        <v>168</v>
      </c>
      <c r="H194" s="222">
        <v>336</v>
      </c>
      <c r="I194" s="223"/>
      <c r="J194" s="224">
        <f>ROUND(I194*H194,2)</f>
        <v>0</v>
      </c>
      <c r="K194" s="220" t="s">
        <v>142</v>
      </c>
      <c r="L194" s="44"/>
      <c r="M194" s="225" t="s">
        <v>1</v>
      </c>
      <c r="N194" s="226" t="s">
        <v>45</v>
      </c>
      <c r="O194" s="91"/>
      <c r="P194" s="227">
        <f>O194*H194</f>
        <v>0</v>
      </c>
      <c r="Q194" s="227">
        <v>0.14000000000000001</v>
      </c>
      <c r="R194" s="227">
        <f>Q194*H194</f>
        <v>47.040000000000006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483</v>
      </c>
      <c r="AT194" s="229" t="s">
        <v>138</v>
      </c>
      <c r="AU194" s="229" t="s">
        <v>90</v>
      </c>
      <c r="AY194" s="17" t="s">
        <v>136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88</v>
      </c>
      <c r="BK194" s="230">
        <f>ROUND(I194*H194,2)</f>
        <v>0</v>
      </c>
      <c r="BL194" s="17" t="s">
        <v>483</v>
      </c>
      <c r="BM194" s="229" t="s">
        <v>891</v>
      </c>
    </row>
    <row r="195" s="2" customFormat="1">
      <c r="A195" s="38"/>
      <c r="B195" s="39"/>
      <c r="C195" s="40"/>
      <c r="D195" s="231" t="s">
        <v>145</v>
      </c>
      <c r="E195" s="40"/>
      <c r="F195" s="232" t="s">
        <v>892</v>
      </c>
      <c r="G195" s="40"/>
      <c r="H195" s="40"/>
      <c r="I195" s="233"/>
      <c r="J195" s="40"/>
      <c r="K195" s="40"/>
      <c r="L195" s="44"/>
      <c r="M195" s="234"/>
      <c r="N195" s="235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145</v>
      </c>
      <c r="AU195" s="17" t="s">
        <v>90</v>
      </c>
    </row>
    <row r="196" s="2" customFormat="1" ht="37.8" customHeight="1">
      <c r="A196" s="38"/>
      <c r="B196" s="39"/>
      <c r="C196" s="218" t="s">
        <v>312</v>
      </c>
      <c r="D196" s="218" t="s">
        <v>138</v>
      </c>
      <c r="E196" s="219" t="s">
        <v>893</v>
      </c>
      <c r="F196" s="220" t="s">
        <v>894</v>
      </c>
      <c r="G196" s="221" t="s">
        <v>168</v>
      </c>
      <c r="H196" s="222">
        <v>336</v>
      </c>
      <c r="I196" s="223"/>
      <c r="J196" s="224">
        <f>ROUND(I196*H196,2)</f>
        <v>0</v>
      </c>
      <c r="K196" s="220" t="s">
        <v>142</v>
      </c>
      <c r="L196" s="44"/>
      <c r="M196" s="225" t="s">
        <v>1</v>
      </c>
      <c r="N196" s="226" t="s">
        <v>45</v>
      </c>
      <c r="O196" s="91"/>
      <c r="P196" s="227">
        <f>O196*H196</f>
        <v>0</v>
      </c>
      <c r="Q196" s="227">
        <v>9.1799999999999995E-05</v>
      </c>
      <c r="R196" s="227">
        <f>Q196*H196</f>
        <v>0.030844799999999999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483</v>
      </c>
      <c r="AT196" s="229" t="s">
        <v>138</v>
      </c>
      <c r="AU196" s="229" t="s">
        <v>90</v>
      </c>
      <c r="AY196" s="17" t="s">
        <v>136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88</v>
      </c>
      <c r="BK196" s="230">
        <f>ROUND(I196*H196,2)</f>
        <v>0</v>
      </c>
      <c r="BL196" s="17" t="s">
        <v>483</v>
      </c>
      <c r="BM196" s="229" t="s">
        <v>895</v>
      </c>
    </row>
    <row r="197" s="2" customFormat="1">
      <c r="A197" s="38"/>
      <c r="B197" s="39"/>
      <c r="C197" s="40"/>
      <c r="D197" s="231" t="s">
        <v>145</v>
      </c>
      <c r="E197" s="40"/>
      <c r="F197" s="232" t="s">
        <v>896</v>
      </c>
      <c r="G197" s="40"/>
      <c r="H197" s="40"/>
      <c r="I197" s="233"/>
      <c r="J197" s="40"/>
      <c r="K197" s="40"/>
      <c r="L197" s="44"/>
      <c r="M197" s="234"/>
      <c r="N197" s="235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145</v>
      </c>
      <c r="AU197" s="17" t="s">
        <v>90</v>
      </c>
    </row>
    <row r="198" s="2" customFormat="1" ht="37.8" customHeight="1">
      <c r="A198" s="38"/>
      <c r="B198" s="39"/>
      <c r="C198" s="218" t="s">
        <v>318</v>
      </c>
      <c r="D198" s="218" t="s">
        <v>138</v>
      </c>
      <c r="E198" s="219" t="s">
        <v>897</v>
      </c>
      <c r="F198" s="220" t="s">
        <v>898</v>
      </c>
      <c r="G198" s="221" t="s">
        <v>168</v>
      </c>
      <c r="H198" s="222">
        <v>17</v>
      </c>
      <c r="I198" s="223"/>
      <c r="J198" s="224">
        <f>ROUND(I198*H198,2)</f>
        <v>0</v>
      </c>
      <c r="K198" s="220" t="s">
        <v>142</v>
      </c>
      <c r="L198" s="44"/>
      <c r="M198" s="225" t="s">
        <v>1</v>
      </c>
      <c r="N198" s="226" t="s">
        <v>45</v>
      </c>
      <c r="O198" s="91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483</v>
      </c>
      <c r="AT198" s="229" t="s">
        <v>138</v>
      </c>
      <c r="AU198" s="229" t="s">
        <v>90</v>
      </c>
      <c r="AY198" s="17" t="s">
        <v>136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88</v>
      </c>
      <c r="BK198" s="230">
        <f>ROUND(I198*H198,2)</f>
        <v>0</v>
      </c>
      <c r="BL198" s="17" t="s">
        <v>483</v>
      </c>
      <c r="BM198" s="229" t="s">
        <v>899</v>
      </c>
    </row>
    <row r="199" s="2" customFormat="1">
      <c r="A199" s="38"/>
      <c r="B199" s="39"/>
      <c r="C199" s="40"/>
      <c r="D199" s="231" t="s">
        <v>145</v>
      </c>
      <c r="E199" s="40"/>
      <c r="F199" s="232" t="s">
        <v>900</v>
      </c>
      <c r="G199" s="40"/>
      <c r="H199" s="40"/>
      <c r="I199" s="233"/>
      <c r="J199" s="40"/>
      <c r="K199" s="40"/>
      <c r="L199" s="44"/>
      <c r="M199" s="234"/>
      <c r="N199" s="235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145</v>
      </c>
      <c r="AU199" s="17" t="s">
        <v>90</v>
      </c>
    </row>
    <row r="200" s="2" customFormat="1" ht="33" customHeight="1">
      <c r="A200" s="38"/>
      <c r="B200" s="39"/>
      <c r="C200" s="249" t="s">
        <v>323</v>
      </c>
      <c r="D200" s="249" t="s">
        <v>207</v>
      </c>
      <c r="E200" s="250" t="s">
        <v>901</v>
      </c>
      <c r="F200" s="251" t="s">
        <v>902</v>
      </c>
      <c r="G200" s="252" t="s">
        <v>168</v>
      </c>
      <c r="H200" s="253">
        <v>17.850000000000001</v>
      </c>
      <c r="I200" s="254"/>
      <c r="J200" s="255">
        <f>ROUND(I200*H200,2)</f>
        <v>0</v>
      </c>
      <c r="K200" s="251" t="s">
        <v>142</v>
      </c>
      <c r="L200" s="256"/>
      <c r="M200" s="257" t="s">
        <v>1</v>
      </c>
      <c r="N200" s="258" t="s">
        <v>45</v>
      </c>
      <c r="O200" s="91"/>
      <c r="P200" s="227">
        <f>O200*H200</f>
        <v>0</v>
      </c>
      <c r="Q200" s="227">
        <v>0.00068999999999999997</v>
      </c>
      <c r="R200" s="227">
        <f>Q200*H200</f>
        <v>0.012316500000000001</v>
      </c>
      <c r="S200" s="227">
        <v>0</v>
      </c>
      <c r="T200" s="22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9" t="s">
        <v>771</v>
      </c>
      <c r="AT200" s="229" t="s">
        <v>207</v>
      </c>
      <c r="AU200" s="229" t="s">
        <v>90</v>
      </c>
      <c r="AY200" s="17" t="s">
        <v>136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7" t="s">
        <v>88</v>
      </c>
      <c r="BK200" s="230">
        <f>ROUND(I200*H200,2)</f>
        <v>0</v>
      </c>
      <c r="BL200" s="17" t="s">
        <v>771</v>
      </c>
      <c r="BM200" s="229" t="s">
        <v>903</v>
      </c>
    </row>
    <row r="201" s="13" customFormat="1">
      <c r="A201" s="13"/>
      <c r="B201" s="238"/>
      <c r="C201" s="239"/>
      <c r="D201" s="236" t="s">
        <v>194</v>
      </c>
      <c r="E201" s="240" t="s">
        <v>1</v>
      </c>
      <c r="F201" s="241" t="s">
        <v>904</v>
      </c>
      <c r="G201" s="239"/>
      <c r="H201" s="242">
        <v>17</v>
      </c>
      <c r="I201" s="243"/>
      <c r="J201" s="239"/>
      <c r="K201" s="239"/>
      <c r="L201" s="244"/>
      <c r="M201" s="245"/>
      <c r="N201" s="246"/>
      <c r="O201" s="246"/>
      <c r="P201" s="246"/>
      <c r="Q201" s="246"/>
      <c r="R201" s="246"/>
      <c r="S201" s="246"/>
      <c r="T201" s="24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8" t="s">
        <v>194</v>
      </c>
      <c r="AU201" s="248" t="s">
        <v>90</v>
      </c>
      <c r="AV201" s="13" t="s">
        <v>90</v>
      </c>
      <c r="AW201" s="13" t="s">
        <v>36</v>
      </c>
      <c r="AX201" s="13" t="s">
        <v>88</v>
      </c>
      <c r="AY201" s="248" t="s">
        <v>136</v>
      </c>
    </row>
    <row r="202" s="13" customFormat="1">
      <c r="A202" s="13"/>
      <c r="B202" s="238"/>
      <c r="C202" s="239"/>
      <c r="D202" s="236" t="s">
        <v>194</v>
      </c>
      <c r="E202" s="239"/>
      <c r="F202" s="241" t="s">
        <v>905</v>
      </c>
      <c r="G202" s="239"/>
      <c r="H202" s="242">
        <v>17.850000000000001</v>
      </c>
      <c r="I202" s="243"/>
      <c r="J202" s="239"/>
      <c r="K202" s="239"/>
      <c r="L202" s="244"/>
      <c r="M202" s="245"/>
      <c r="N202" s="246"/>
      <c r="O202" s="246"/>
      <c r="P202" s="246"/>
      <c r="Q202" s="246"/>
      <c r="R202" s="246"/>
      <c r="S202" s="246"/>
      <c r="T202" s="24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8" t="s">
        <v>194</v>
      </c>
      <c r="AU202" s="248" t="s">
        <v>90</v>
      </c>
      <c r="AV202" s="13" t="s">
        <v>90</v>
      </c>
      <c r="AW202" s="13" t="s">
        <v>4</v>
      </c>
      <c r="AX202" s="13" t="s">
        <v>88</v>
      </c>
      <c r="AY202" s="248" t="s">
        <v>136</v>
      </c>
    </row>
    <row r="203" s="2" customFormat="1" ht="44.25" customHeight="1">
      <c r="A203" s="38"/>
      <c r="B203" s="39"/>
      <c r="C203" s="218" t="s">
        <v>329</v>
      </c>
      <c r="D203" s="218" t="s">
        <v>138</v>
      </c>
      <c r="E203" s="219" t="s">
        <v>906</v>
      </c>
      <c r="F203" s="220" t="s">
        <v>907</v>
      </c>
      <c r="G203" s="221" t="s">
        <v>141</v>
      </c>
      <c r="H203" s="222">
        <v>3</v>
      </c>
      <c r="I203" s="223"/>
      <c r="J203" s="224">
        <f>ROUND(I203*H203,2)</f>
        <v>0</v>
      </c>
      <c r="K203" s="220" t="s">
        <v>142</v>
      </c>
      <c r="L203" s="44"/>
      <c r="M203" s="225" t="s">
        <v>1</v>
      </c>
      <c r="N203" s="226" t="s">
        <v>45</v>
      </c>
      <c r="O203" s="91"/>
      <c r="P203" s="227">
        <f>O203*H203</f>
        <v>0</v>
      </c>
      <c r="Q203" s="227">
        <v>0.15192</v>
      </c>
      <c r="R203" s="227">
        <f>Q203*H203</f>
        <v>0.45576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483</v>
      </c>
      <c r="AT203" s="229" t="s">
        <v>138</v>
      </c>
      <c r="AU203" s="229" t="s">
        <v>90</v>
      </c>
      <c r="AY203" s="17" t="s">
        <v>136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88</v>
      </c>
      <c r="BK203" s="230">
        <f>ROUND(I203*H203,2)</f>
        <v>0</v>
      </c>
      <c r="BL203" s="17" t="s">
        <v>483</v>
      </c>
      <c r="BM203" s="229" t="s">
        <v>908</v>
      </c>
    </row>
    <row r="204" s="2" customFormat="1">
      <c r="A204" s="38"/>
      <c r="B204" s="39"/>
      <c r="C204" s="40"/>
      <c r="D204" s="231" t="s">
        <v>145</v>
      </c>
      <c r="E204" s="40"/>
      <c r="F204" s="232" t="s">
        <v>909</v>
      </c>
      <c r="G204" s="40"/>
      <c r="H204" s="40"/>
      <c r="I204" s="233"/>
      <c r="J204" s="40"/>
      <c r="K204" s="40"/>
      <c r="L204" s="44"/>
      <c r="M204" s="234"/>
      <c r="N204" s="235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145</v>
      </c>
      <c r="AU204" s="17" t="s">
        <v>90</v>
      </c>
    </row>
    <row r="205" s="2" customFormat="1" ht="62.7" customHeight="1">
      <c r="A205" s="38"/>
      <c r="B205" s="39"/>
      <c r="C205" s="218" t="s">
        <v>333</v>
      </c>
      <c r="D205" s="218" t="s">
        <v>138</v>
      </c>
      <c r="E205" s="219" t="s">
        <v>910</v>
      </c>
      <c r="F205" s="220" t="s">
        <v>911</v>
      </c>
      <c r="G205" s="221" t="s">
        <v>141</v>
      </c>
      <c r="H205" s="222">
        <v>9</v>
      </c>
      <c r="I205" s="223"/>
      <c r="J205" s="224">
        <f>ROUND(I205*H205,2)</f>
        <v>0</v>
      </c>
      <c r="K205" s="220" t="s">
        <v>142</v>
      </c>
      <c r="L205" s="44"/>
      <c r="M205" s="225" t="s">
        <v>1</v>
      </c>
      <c r="N205" s="226" t="s">
        <v>45</v>
      </c>
      <c r="O205" s="91"/>
      <c r="P205" s="227">
        <f>O205*H205</f>
        <v>0</v>
      </c>
      <c r="Q205" s="227">
        <v>0.084250000000000005</v>
      </c>
      <c r="R205" s="227">
        <f>Q205*H205</f>
        <v>0.75825000000000009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483</v>
      </c>
      <c r="AT205" s="229" t="s">
        <v>138</v>
      </c>
      <c r="AU205" s="229" t="s">
        <v>90</v>
      </c>
      <c r="AY205" s="17" t="s">
        <v>136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88</v>
      </c>
      <c r="BK205" s="230">
        <f>ROUND(I205*H205,2)</f>
        <v>0</v>
      </c>
      <c r="BL205" s="17" t="s">
        <v>483</v>
      </c>
      <c r="BM205" s="229" t="s">
        <v>912</v>
      </c>
    </row>
    <row r="206" s="2" customFormat="1">
      <c r="A206" s="38"/>
      <c r="B206" s="39"/>
      <c r="C206" s="40"/>
      <c r="D206" s="231" t="s">
        <v>145</v>
      </c>
      <c r="E206" s="40"/>
      <c r="F206" s="232" t="s">
        <v>913</v>
      </c>
      <c r="G206" s="40"/>
      <c r="H206" s="40"/>
      <c r="I206" s="233"/>
      <c r="J206" s="40"/>
      <c r="K206" s="40"/>
      <c r="L206" s="44"/>
      <c r="M206" s="234"/>
      <c r="N206" s="23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145</v>
      </c>
      <c r="AU206" s="17" t="s">
        <v>90</v>
      </c>
    </row>
    <row r="207" s="2" customFormat="1" ht="37.8" customHeight="1">
      <c r="A207" s="38"/>
      <c r="B207" s="39"/>
      <c r="C207" s="218" t="s">
        <v>339</v>
      </c>
      <c r="D207" s="218" t="s">
        <v>138</v>
      </c>
      <c r="E207" s="219" t="s">
        <v>914</v>
      </c>
      <c r="F207" s="220" t="s">
        <v>915</v>
      </c>
      <c r="G207" s="221" t="s">
        <v>141</v>
      </c>
      <c r="H207" s="222">
        <v>3</v>
      </c>
      <c r="I207" s="223"/>
      <c r="J207" s="224">
        <f>ROUND(I207*H207,2)</f>
        <v>0</v>
      </c>
      <c r="K207" s="220" t="s">
        <v>142</v>
      </c>
      <c r="L207" s="44"/>
      <c r="M207" s="225" t="s">
        <v>1</v>
      </c>
      <c r="N207" s="226" t="s">
        <v>45</v>
      </c>
      <c r="O207" s="91"/>
      <c r="P207" s="227">
        <f>O207*H207</f>
        <v>0</v>
      </c>
      <c r="Q207" s="227">
        <v>0</v>
      </c>
      <c r="R207" s="227">
        <f>Q207*H207</f>
        <v>0</v>
      </c>
      <c r="S207" s="227">
        <v>0.316</v>
      </c>
      <c r="T207" s="228">
        <f>S207*H207</f>
        <v>0.94799999999999995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483</v>
      </c>
      <c r="AT207" s="229" t="s">
        <v>138</v>
      </c>
      <c r="AU207" s="229" t="s">
        <v>90</v>
      </c>
      <c r="AY207" s="17" t="s">
        <v>136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88</v>
      </c>
      <c r="BK207" s="230">
        <f>ROUND(I207*H207,2)</f>
        <v>0</v>
      </c>
      <c r="BL207" s="17" t="s">
        <v>483</v>
      </c>
      <c r="BM207" s="229" t="s">
        <v>916</v>
      </c>
    </row>
    <row r="208" s="2" customFormat="1">
      <c r="A208" s="38"/>
      <c r="B208" s="39"/>
      <c r="C208" s="40"/>
      <c r="D208" s="231" t="s">
        <v>145</v>
      </c>
      <c r="E208" s="40"/>
      <c r="F208" s="232" t="s">
        <v>917</v>
      </c>
      <c r="G208" s="40"/>
      <c r="H208" s="40"/>
      <c r="I208" s="233"/>
      <c r="J208" s="40"/>
      <c r="K208" s="40"/>
      <c r="L208" s="44"/>
      <c r="M208" s="234"/>
      <c r="N208" s="235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145</v>
      </c>
      <c r="AU208" s="17" t="s">
        <v>90</v>
      </c>
    </row>
    <row r="209" s="2" customFormat="1" ht="55.5" customHeight="1">
      <c r="A209" s="38"/>
      <c r="B209" s="39"/>
      <c r="C209" s="218" t="s">
        <v>344</v>
      </c>
      <c r="D209" s="218" t="s">
        <v>138</v>
      </c>
      <c r="E209" s="219" t="s">
        <v>918</v>
      </c>
      <c r="F209" s="220" t="s">
        <v>919</v>
      </c>
      <c r="G209" s="221" t="s">
        <v>141</v>
      </c>
      <c r="H209" s="222">
        <v>9</v>
      </c>
      <c r="I209" s="223"/>
      <c r="J209" s="224">
        <f>ROUND(I209*H209,2)</f>
        <v>0</v>
      </c>
      <c r="K209" s="220" t="s">
        <v>142</v>
      </c>
      <c r="L209" s="44"/>
      <c r="M209" s="225" t="s">
        <v>1</v>
      </c>
      <c r="N209" s="226" t="s">
        <v>45</v>
      </c>
      <c r="O209" s="91"/>
      <c r="P209" s="227">
        <f>O209*H209</f>
        <v>0</v>
      </c>
      <c r="Q209" s="227">
        <v>0</v>
      </c>
      <c r="R209" s="227">
        <f>Q209*H209</f>
        <v>0</v>
      </c>
      <c r="S209" s="227">
        <v>0.29499999999999998</v>
      </c>
      <c r="T209" s="228">
        <f>S209*H209</f>
        <v>2.6549999999999998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483</v>
      </c>
      <c r="AT209" s="229" t="s">
        <v>138</v>
      </c>
      <c r="AU209" s="229" t="s">
        <v>90</v>
      </c>
      <c r="AY209" s="17" t="s">
        <v>136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7" t="s">
        <v>88</v>
      </c>
      <c r="BK209" s="230">
        <f>ROUND(I209*H209,2)</f>
        <v>0</v>
      </c>
      <c r="BL209" s="17" t="s">
        <v>483</v>
      </c>
      <c r="BM209" s="229" t="s">
        <v>920</v>
      </c>
    </row>
    <row r="210" s="2" customFormat="1">
      <c r="A210" s="38"/>
      <c r="B210" s="39"/>
      <c r="C210" s="40"/>
      <c r="D210" s="231" t="s">
        <v>145</v>
      </c>
      <c r="E210" s="40"/>
      <c r="F210" s="232" t="s">
        <v>921</v>
      </c>
      <c r="G210" s="40"/>
      <c r="H210" s="40"/>
      <c r="I210" s="233"/>
      <c r="J210" s="40"/>
      <c r="K210" s="40"/>
      <c r="L210" s="44"/>
      <c r="M210" s="234"/>
      <c r="N210" s="235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145</v>
      </c>
      <c r="AU210" s="17" t="s">
        <v>90</v>
      </c>
    </row>
    <row r="211" s="2" customFormat="1" ht="24.15" customHeight="1">
      <c r="A211" s="38"/>
      <c r="B211" s="39"/>
      <c r="C211" s="218" t="s">
        <v>357</v>
      </c>
      <c r="D211" s="218" t="s">
        <v>138</v>
      </c>
      <c r="E211" s="219" t="s">
        <v>922</v>
      </c>
      <c r="F211" s="220" t="s">
        <v>923</v>
      </c>
      <c r="G211" s="221" t="s">
        <v>168</v>
      </c>
      <c r="H211" s="222">
        <v>12</v>
      </c>
      <c r="I211" s="223"/>
      <c r="J211" s="224">
        <f>ROUND(I211*H211,2)</f>
        <v>0</v>
      </c>
      <c r="K211" s="220" t="s">
        <v>142</v>
      </c>
      <c r="L211" s="44"/>
      <c r="M211" s="225" t="s">
        <v>1</v>
      </c>
      <c r="N211" s="226" t="s">
        <v>45</v>
      </c>
      <c r="O211" s="91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483</v>
      </c>
      <c r="AT211" s="229" t="s">
        <v>138</v>
      </c>
      <c r="AU211" s="229" t="s">
        <v>90</v>
      </c>
      <c r="AY211" s="17" t="s">
        <v>136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88</v>
      </c>
      <c r="BK211" s="230">
        <f>ROUND(I211*H211,2)</f>
        <v>0</v>
      </c>
      <c r="BL211" s="17" t="s">
        <v>483</v>
      </c>
      <c r="BM211" s="229" t="s">
        <v>924</v>
      </c>
    </row>
    <row r="212" s="2" customFormat="1">
      <c r="A212" s="38"/>
      <c r="B212" s="39"/>
      <c r="C212" s="40"/>
      <c r="D212" s="231" t="s">
        <v>145</v>
      </c>
      <c r="E212" s="40"/>
      <c r="F212" s="232" t="s">
        <v>925</v>
      </c>
      <c r="G212" s="40"/>
      <c r="H212" s="40"/>
      <c r="I212" s="233"/>
      <c r="J212" s="40"/>
      <c r="K212" s="40"/>
      <c r="L212" s="44"/>
      <c r="M212" s="234"/>
      <c r="N212" s="235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145</v>
      </c>
      <c r="AU212" s="17" t="s">
        <v>90</v>
      </c>
    </row>
    <row r="213" s="2" customFormat="1" ht="33" customHeight="1">
      <c r="A213" s="38"/>
      <c r="B213" s="39"/>
      <c r="C213" s="218" t="s">
        <v>366</v>
      </c>
      <c r="D213" s="218" t="s">
        <v>138</v>
      </c>
      <c r="E213" s="219" t="s">
        <v>926</v>
      </c>
      <c r="F213" s="220" t="s">
        <v>927</v>
      </c>
      <c r="G213" s="221" t="s">
        <v>210</v>
      </c>
      <c r="H213" s="222">
        <v>51.335000000000001</v>
      </c>
      <c r="I213" s="223"/>
      <c r="J213" s="224">
        <f>ROUND(I213*H213,2)</f>
        <v>0</v>
      </c>
      <c r="K213" s="220" t="s">
        <v>142</v>
      </c>
      <c r="L213" s="44"/>
      <c r="M213" s="225" t="s">
        <v>1</v>
      </c>
      <c r="N213" s="226" t="s">
        <v>45</v>
      </c>
      <c r="O213" s="91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483</v>
      </c>
      <c r="AT213" s="229" t="s">
        <v>138</v>
      </c>
      <c r="AU213" s="229" t="s">
        <v>90</v>
      </c>
      <c r="AY213" s="17" t="s">
        <v>136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88</v>
      </c>
      <c r="BK213" s="230">
        <f>ROUND(I213*H213,2)</f>
        <v>0</v>
      </c>
      <c r="BL213" s="17" t="s">
        <v>483</v>
      </c>
      <c r="BM213" s="229" t="s">
        <v>928</v>
      </c>
    </row>
    <row r="214" s="2" customFormat="1">
      <c r="A214" s="38"/>
      <c r="B214" s="39"/>
      <c r="C214" s="40"/>
      <c r="D214" s="231" t="s">
        <v>145</v>
      </c>
      <c r="E214" s="40"/>
      <c r="F214" s="232" t="s">
        <v>929</v>
      </c>
      <c r="G214" s="40"/>
      <c r="H214" s="40"/>
      <c r="I214" s="233"/>
      <c r="J214" s="40"/>
      <c r="K214" s="40"/>
      <c r="L214" s="44"/>
      <c r="M214" s="280"/>
      <c r="N214" s="281"/>
      <c r="O214" s="282"/>
      <c r="P214" s="282"/>
      <c r="Q214" s="282"/>
      <c r="R214" s="282"/>
      <c r="S214" s="282"/>
      <c r="T214" s="283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145</v>
      </c>
      <c r="AU214" s="17" t="s">
        <v>90</v>
      </c>
    </row>
    <row r="215" s="2" customFormat="1" ht="6.96" customHeight="1">
      <c r="A215" s="38"/>
      <c r="B215" s="66"/>
      <c r="C215" s="67"/>
      <c r="D215" s="67"/>
      <c r="E215" s="67"/>
      <c r="F215" s="67"/>
      <c r="G215" s="67"/>
      <c r="H215" s="67"/>
      <c r="I215" s="67"/>
      <c r="J215" s="67"/>
      <c r="K215" s="67"/>
      <c r="L215" s="44"/>
      <c r="M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</row>
  </sheetData>
  <sheetProtection sheet="1" autoFilter="0" formatColumns="0" formatRows="0" objects="1" scenarios="1" spinCount="100000" saltValue="WmB5iTE5YvOVpwb9AxqG0UxtYSxqZJPBASMjk44eGuJlpxyx9wd/bd6ehBrp6i15qGA5W2TXf276pE1A6iqA9g==" hashValue="+s/v2sQhcpa+v/2qlQ3rWrSxwdDV8reRVVS22yrP1EHwQ+dlOlkIwglgj3CPhOYbeRs+7+S5/ujtdBwQiiOAyg==" algorithmName="SHA-512" password="CDAA"/>
  <autoFilter ref="C118:K214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hyperlinks>
    <hyperlink ref="F123" r:id="rId1" display="https://podminky.urs.cz/item/CS_URS_2024_02/210100096"/>
    <hyperlink ref="F126" r:id="rId2" display="https://podminky.urs.cz/item/CS_URS_2024_02/210100099"/>
    <hyperlink ref="F129" r:id="rId3" display="https://podminky.urs.cz/item/CS_URS_2024_02/210203901"/>
    <hyperlink ref="F136" r:id="rId4" display="https://podminky.urs.cz/item/CS_URS_2024_02/210204002"/>
    <hyperlink ref="F147" r:id="rId5" display="https://podminky.urs.cz/item/CS_URS_2024_02/210204103"/>
    <hyperlink ref="F150" r:id="rId6" display="https://podminky.urs.cz/item/CS_URS_2024_02/210204201"/>
    <hyperlink ref="F153" r:id="rId7" display="https://podminky.urs.cz/item/CS_URS_2024_02/210204221"/>
    <hyperlink ref="F156" r:id="rId8" display="https://podminky.urs.cz/item/CS_URS_2024_02/210220020"/>
    <hyperlink ref="F163" r:id="rId9" display="https://podminky.urs.cz/item/CS_URS_2024_02/210280003"/>
    <hyperlink ref="F165" r:id="rId10" display="https://podminky.urs.cz/item/CS_URS_2024_02/210812011"/>
    <hyperlink ref="F171" r:id="rId11" display="https://podminky.urs.cz/item/CS_URS_2024_02/210812033"/>
    <hyperlink ref="F177" r:id="rId12" display="https://podminky.urs.cz/item/CS_URS_2024_02/460791212"/>
    <hyperlink ref="F183" r:id="rId13" display="https://podminky.urs.cz/item/CS_URS_2024_02/460171321"/>
    <hyperlink ref="F186" r:id="rId14" display="https://podminky.urs.cz/item/CS_URS_2024_02/460451331"/>
    <hyperlink ref="F189" r:id="rId15" display="https://podminky.urs.cz/item/CS_URS_2024_02/460541111"/>
    <hyperlink ref="F192" r:id="rId16" display="https://podminky.urs.cz/item/CS_URS_2024_02/460641113"/>
    <hyperlink ref="F195" r:id="rId17" display="https://podminky.urs.cz/item/CS_URS_2024_02/460661111"/>
    <hyperlink ref="F197" r:id="rId18" display="https://podminky.urs.cz/item/CS_URS_2024_02/460671113"/>
    <hyperlink ref="F199" r:id="rId19" display="https://podminky.urs.cz/item/CS_URS_2024_02/460791214"/>
    <hyperlink ref="F204" r:id="rId20" display="https://podminky.urs.cz/item/CS_URS_2024_02/460921122"/>
    <hyperlink ref="F206" r:id="rId21" display="https://podminky.urs.cz/item/CS_URS_2024_02/460921222"/>
    <hyperlink ref="F208" r:id="rId22" display="https://podminky.urs.cz/item/CS_URS_2024_02/468011143"/>
    <hyperlink ref="F210" r:id="rId23" display="https://podminky.urs.cz/item/CS_URS_2024_02/468021221"/>
    <hyperlink ref="F212" r:id="rId24" display="https://podminky.urs.cz/item/CS_URS_2024_02/468041123"/>
    <hyperlink ref="F214" r:id="rId25" display="https://podminky.urs.cz/item/CS_URS_2024_02/46998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90</v>
      </c>
    </row>
    <row r="4" s="1" customFormat="1" ht="24.96" customHeight="1">
      <c r="B4" s="20"/>
      <c r="D4" s="138" t="s">
        <v>97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Výstavba parkoviště za blokem č. 6, ul. Sídliště č.p. 609-614, k.ú.Rotava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930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20. 12. 2024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38</v>
      </c>
      <c r="F24" s="38"/>
      <c r="G24" s="38"/>
      <c r="H24" s="38"/>
      <c r="I24" s="140" t="s">
        <v>28</v>
      </c>
      <c r="J24" s="143" t="s">
        <v>35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39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40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42</v>
      </c>
      <c r="G32" s="38"/>
      <c r="H32" s="38"/>
      <c r="I32" s="152" t="s">
        <v>41</v>
      </c>
      <c r="J32" s="152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44</v>
      </c>
      <c r="E33" s="140" t="s">
        <v>45</v>
      </c>
      <c r="F33" s="154">
        <f>ROUND((SUM(BE120:BE133)),  2)</f>
        <v>0</v>
      </c>
      <c r="G33" s="38"/>
      <c r="H33" s="38"/>
      <c r="I33" s="155">
        <v>0.20999999999999999</v>
      </c>
      <c r="J33" s="154">
        <f>ROUND(((SUM(BE120:BE133))*I33),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46</v>
      </c>
      <c r="F34" s="154">
        <f>ROUND((SUM(BF120:BF133)),  2)</f>
        <v>0</v>
      </c>
      <c r="G34" s="38"/>
      <c r="H34" s="38"/>
      <c r="I34" s="155">
        <v>0.12</v>
      </c>
      <c r="J34" s="154">
        <f>ROUND(((SUM(BF120:BF133))*I34),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47</v>
      </c>
      <c r="F35" s="154">
        <f>ROUND((SUM(BG120:BG133)),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48</v>
      </c>
      <c r="F36" s="154">
        <f>ROUND((SUM(BH120:BH133)),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49</v>
      </c>
      <c r="F37" s="154">
        <f>ROUND((SUM(BI120:BI133)),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53</v>
      </c>
      <c r="E50" s="164"/>
      <c r="F50" s="164"/>
      <c r="G50" s="163" t="s">
        <v>54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55</v>
      </c>
      <c r="E61" s="166"/>
      <c r="F61" s="167" t="s">
        <v>56</v>
      </c>
      <c r="G61" s="165" t="s">
        <v>55</v>
      </c>
      <c r="H61" s="166"/>
      <c r="I61" s="166"/>
      <c r="J61" s="168" t="s">
        <v>56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57</v>
      </c>
      <c r="E65" s="169"/>
      <c r="F65" s="169"/>
      <c r="G65" s="163" t="s">
        <v>58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55</v>
      </c>
      <c r="E76" s="166"/>
      <c r="F76" s="167" t="s">
        <v>56</v>
      </c>
      <c r="G76" s="165" t="s">
        <v>55</v>
      </c>
      <c r="H76" s="166"/>
      <c r="I76" s="166"/>
      <c r="J76" s="168" t="s">
        <v>56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Výstavba parkoviště za blokem č. 6, ul. Sídliště č.p. 609-614, k.ú.Rotava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VRN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20. 12. 2024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Rotava</v>
      </c>
      <c r="G91" s="40"/>
      <c r="H91" s="40"/>
      <c r="I91" s="32" t="s">
        <v>32</v>
      </c>
      <c r="J91" s="36" t="str">
        <f>E21</f>
        <v>GEOprojectKV,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GEOprojectKV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101</v>
      </c>
      <c r="D94" s="176"/>
      <c r="E94" s="176"/>
      <c r="F94" s="176"/>
      <c r="G94" s="176"/>
      <c r="H94" s="176"/>
      <c r="I94" s="176"/>
      <c r="J94" s="177" t="s">
        <v>102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103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104</v>
      </c>
    </row>
    <row r="97" s="9" customFormat="1" ht="24.96" customHeight="1">
      <c r="A97" s="9"/>
      <c r="B97" s="179"/>
      <c r="C97" s="180"/>
      <c r="D97" s="181" t="s">
        <v>930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931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932</v>
      </c>
      <c r="E99" s="188"/>
      <c r="F99" s="188"/>
      <c r="G99" s="188"/>
      <c r="H99" s="188"/>
      <c r="I99" s="188"/>
      <c r="J99" s="189">
        <f>J126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933</v>
      </c>
      <c r="E100" s="188"/>
      <c r="F100" s="188"/>
      <c r="G100" s="188"/>
      <c r="H100" s="188"/>
      <c r="I100" s="188"/>
      <c r="J100" s="189">
        <f>J130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121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6.25" customHeight="1">
      <c r="A110" s="38"/>
      <c r="B110" s="39"/>
      <c r="C110" s="40"/>
      <c r="D110" s="40"/>
      <c r="E110" s="174" t="str">
        <f>E7</f>
        <v>Výstavba parkoviště za blokem č. 6, ul. Sídliště č.p. 609-614, k.ú.Rotava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98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VRN - Vedlejší rozpočtové náklady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 xml:space="preserve"> </v>
      </c>
      <c r="G114" s="40"/>
      <c r="H114" s="40"/>
      <c r="I114" s="32" t="s">
        <v>22</v>
      </c>
      <c r="J114" s="79" t="str">
        <f>IF(J12="","",J12)</f>
        <v>20. 12. 2024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>Město Rotava</v>
      </c>
      <c r="G116" s="40"/>
      <c r="H116" s="40"/>
      <c r="I116" s="32" t="s">
        <v>32</v>
      </c>
      <c r="J116" s="36" t="str">
        <f>E21</f>
        <v>GEOprojectKV, s.r.o.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30</v>
      </c>
      <c r="D117" s="40"/>
      <c r="E117" s="40"/>
      <c r="F117" s="27" t="str">
        <f>IF(E18="","",E18)</f>
        <v>Vyplň údaj</v>
      </c>
      <c r="G117" s="40"/>
      <c r="H117" s="40"/>
      <c r="I117" s="32" t="s">
        <v>37</v>
      </c>
      <c r="J117" s="36" t="str">
        <f>E24</f>
        <v>GEOprojectKV s.r.o.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122</v>
      </c>
      <c r="D119" s="194" t="s">
        <v>65</v>
      </c>
      <c r="E119" s="194" t="s">
        <v>61</v>
      </c>
      <c r="F119" s="194" t="s">
        <v>62</v>
      </c>
      <c r="G119" s="194" t="s">
        <v>123</v>
      </c>
      <c r="H119" s="194" t="s">
        <v>124</v>
      </c>
      <c r="I119" s="194" t="s">
        <v>125</v>
      </c>
      <c r="J119" s="194" t="s">
        <v>102</v>
      </c>
      <c r="K119" s="195" t="s">
        <v>126</v>
      </c>
      <c r="L119" s="196"/>
      <c r="M119" s="100" t="s">
        <v>1</v>
      </c>
      <c r="N119" s="101" t="s">
        <v>44</v>
      </c>
      <c r="O119" s="101" t="s">
        <v>127</v>
      </c>
      <c r="P119" s="101" t="s">
        <v>128</v>
      </c>
      <c r="Q119" s="101" t="s">
        <v>129</v>
      </c>
      <c r="R119" s="101" t="s">
        <v>130</v>
      </c>
      <c r="S119" s="101" t="s">
        <v>131</v>
      </c>
      <c r="T119" s="102" t="s">
        <v>132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133</v>
      </c>
      <c r="D120" s="40"/>
      <c r="E120" s="40"/>
      <c r="F120" s="40"/>
      <c r="G120" s="40"/>
      <c r="H120" s="40"/>
      <c r="I120" s="40"/>
      <c r="J120" s="197">
        <f>BK120</f>
        <v>0</v>
      </c>
      <c r="K120" s="40"/>
      <c r="L120" s="44"/>
      <c r="M120" s="103"/>
      <c r="N120" s="198"/>
      <c r="O120" s="104"/>
      <c r="P120" s="199">
        <f>P121</f>
        <v>0</v>
      </c>
      <c r="Q120" s="104"/>
      <c r="R120" s="199">
        <f>R121</f>
        <v>0</v>
      </c>
      <c r="S120" s="104"/>
      <c r="T120" s="200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79</v>
      </c>
      <c r="AU120" s="17" t="s">
        <v>104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79</v>
      </c>
      <c r="E121" s="205" t="s">
        <v>94</v>
      </c>
      <c r="F121" s="205" t="s">
        <v>95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P122+P126+P130</f>
        <v>0</v>
      </c>
      <c r="Q121" s="210"/>
      <c r="R121" s="211">
        <f>R122+R126+R130</f>
        <v>0</v>
      </c>
      <c r="S121" s="210"/>
      <c r="T121" s="212">
        <f>T122+T126+T130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160</v>
      </c>
      <c r="AT121" s="214" t="s">
        <v>79</v>
      </c>
      <c r="AU121" s="214" t="s">
        <v>80</v>
      </c>
      <c r="AY121" s="213" t="s">
        <v>136</v>
      </c>
      <c r="BK121" s="215">
        <f>BK122+BK126+BK130</f>
        <v>0</v>
      </c>
    </row>
    <row r="122" s="12" customFormat="1" ht="22.8" customHeight="1">
      <c r="A122" s="12"/>
      <c r="B122" s="202"/>
      <c r="C122" s="203"/>
      <c r="D122" s="204" t="s">
        <v>79</v>
      </c>
      <c r="E122" s="216" t="s">
        <v>934</v>
      </c>
      <c r="F122" s="216" t="s">
        <v>935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SUM(P123:P125)</f>
        <v>0</v>
      </c>
      <c r="Q122" s="210"/>
      <c r="R122" s="211">
        <f>SUM(R123:R125)</f>
        <v>0</v>
      </c>
      <c r="S122" s="210"/>
      <c r="T122" s="212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160</v>
      </c>
      <c r="AT122" s="214" t="s">
        <v>79</v>
      </c>
      <c r="AU122" s="214" t="s">
        <v>88</v>
      </c>
      <c r="AY122" s="213" t="s">
        <v>136</v>
      </c>
      <c r="BK122" s="215">
        <f>SUM(BK123:BK125)</f>
        <v>0</v>
      </c>
    </row>
    <row r="123" s="2" customFormat="1" ht="16.5" customHeight="1">
      <c r="A123" s="38"/>
      <c r="B123" s="39"/>
      <c r="C123" s="218" t="s">
        <v>88</v>
      </c>
      <c r="D123" s="218" t="s">
        <v>138</v>
      </c>
      <c r="E123" s="219" t="s">
        <v>936</v>
      </c>
      <c r="F123" s="220" t="s">
        <v>937</v>
      </c>
      <c r="G123" s="221" t="s">
        <v>938</v>
      </c>
      <c r="H123" s="222">
        <v>1</v>
      </c>
      <c r="I123" s="223"/>
      <c r="J123" s="224">
        <f>ROUND(I123*H123,2)</f>
        <v>0</v>
      </c>
      <c r="K123" s="220" t="s">
        <v>142</v>
      </c>
      <c r="L123" s="44"/>
      <c r="M123" s="225" t="s">
        <v>1</v>
      </c>
      <c r="N123" s="226" t="s">
        <v>45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939</v>
      </c>
      <c r="AT123" s="229" t="s">
        <v>138</v>
      </c>
      <c r="AU123" s="229" t="s">
        <v>90</v>
      </c>
      <c r="AY123" s="17" t="s">
        <v>136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88</v>
      </c>
      <c r="BK123" s="230">
        <f>ROUND(I123*H123,2)</f>
        <v>0</v>
      </c>
      <c r="BL123" s="17" t="s">
        <v>939</v>
      </c>
      <c r="BM123" s="229" t="s">
        <v>940</v>
      </c>
    </row>
    <row r="124" s="2" customFormat="1">
      <c r="A124" s="38"/>
      <c r="B124" s="39"/>
      <c r="C124" s="40"/>
      <c r="D124" s="231" t="s">
        <v>145</v>
      </c>
      <c r="E124" s="40"/>
      <c r="F124" s="232" t="s">
        <v>941</v>
      </c>
      <c r="G124" s="40"/>
      <c r="H124" s="40"/>
      <c r="I124" s="233"/>
      <c r="J124" s="40"/>
      <c r="K124" s="40"/>
      <c r="L124" s="44"/>
      <c r="M124" s="234"/>
      <c r="N124" s="235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145</v>
      </c>
      <c r="AU124" s="17" t="s">
        <v>90</v>
      </c>
    </row>
    <row r="125" s="2" customFormat="1">
      <c r="A125" s="38"/>
      <c r="B125" s="39"/>
      <c r="C125" s="40"/>
      <c r="D125" s="236" t="s">
        <v>383</v>
      </c>
      <c r="E125" s="40"/>
      <c r="F125" s="237" t="s">
        <v>942</v>
      </c>
      <c r="G125" s="40"/>
      <c r="H125" s="40"/>
      <c r="I125" s="233"/>
      <c r="J125" s="40"/>
      <c r="K125" s="40"/>
      <c r="L125" s="44"/>
      <c r="M125" s="234"/>
      <c r="N125" s="235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383</v>
      </c>
      <c r="AU125" s="17" t="s">
        <v>90</v>
      </c>
    </row>
    <row r="126" s="12" customFormat="1" ht="22.8" customHeight="1">
      <c r="A126" s="12"/>
      <c r="B126" s="202"/>
      <c r="C126" s="203"/>
      <c r="D126" s="204" t="s">
        <v>79</v>
      </c>
      <c r="E126" s="216" t="s">
        <v>943</v>
      </c>
      <c r="F126" s="216" t="s">
        <v>944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SUM(P127:P129)</f>
        <v>0</v>
      </c>
      <c r="Q126" s="210"/>
      <c r="R126" s="211">
        <f>SUM(R127:R129)</f>
        <v>0</v>
      </c>
      <c r="S126" s="210"/>
      <c r="T126" s="212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160</v>
      </c>
      <c r="AT126" s="214" t="s">
        <v>79</v>
      </c>
      <c r="AU126" s="214" t="s">
        <v>88</v>
      </c>
      <c r="AY126" s="213" t="s">
        <v>136</v>
      </c>
      <c r="BK126" s="215">
        <f>SUM(BK127:BK129)</f>
        <v>0</v>
      </c>
    </row>
    <row r="127" s="2" customFormat="1" ht="16.5" customHeight="1">
      <c r="A127" s="38"/>
      <c r="B127" s="39"/>
      <c r="C127" s="218" t="s">
        <v>90</v>
      </c>
      <c r="D127" s="218" t="s">
        <v>138</v>
      </c>
      <c r="E127" s="219" t="s">
        <v>945</v>
      </c>
      <c r="F127" s="220" t="s">
        <v>944</v>
      </c>
      <c r="G127" s="221" t="s">
        <v>938</v>
      </c>
      <c r="H127" s="222">
        <v>1</v>
      </c>
      <c r="I127" s="223"/>
      <c r="J127" s="224">
        <f>ROUND(I127*H127,2)</f>
        <v>0</v>
      </c>
      <c r="K127" s="220" t="s">
        <v>142</v>
      </c>
      <c r="L127" s="44"/>
      <c r="M127" s="225" t="s">
        <v>1</v>
      </c>
      <c r="N127" s="226" t="s">
        <v>45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939</v>
      </c>
      <c r="AT127" s="229" t="s">
        <v>138</v>
      </c>
      <c r="AU127" s="229" t="s">
        <v>90</v>
      </c>
      <c r="AY127" s="17" t="s">
        <v>136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88</v>
      </c>
      <c r="BK127" s="230">
        <f>ROUND(I127*H127,2)</f>
        <v>0</v>
      </c>
      <c r="BL127" s="17" t="s">
        <v>939</v>
      </c>
      <c r="BM127" s="229" t="s">
        <v>946</v>
      </c>
    </row>
    <row r="128" s="2" customFormat="1">
      <c r="A128" s="38"/>
      <c r="B128" s="39"/>
      <c r="C128" s="40"/>
      <c r="D128" s="231" t="s">
        <v>145</v>
      </c>
      <c r="E128" s="40"/>
      <c r="F128" s="232" t="s">
        <v>947</v>
      </c>
      <c r="G128" s="40"/>
      <c r="H128" s="40"/>
      <c r="I128" s="233"/>
      <c r="J128" s="40"/>
      <c r="K128" s="40"/>
      <c r="L128" s="44"/>
      <c r="M128" s="234"/>
      <c r="N128" s="235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145</v>
      </c>
      <c r="AU128" s="17" t="s">
        <v>90</v>
      </c>
    </row>
    <row r="129" s="2" customFormat="1">
      <c r="A129" s="38"/>
      <c r="B129" s="39"/>
      <c r="C129" s="40"/>
      <c r="D129" s="236" t="s">
        <v>383</v>
      </c>
      <c r="E129" s="40"/>
      <c r="F129" s="237" t="s">
        <v>948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383</v>
      </c>
      <c r="AU129" s="17" t="s">
        <v>90</v>
      </c>
    </row>
    <row r="130" s="12" customFormat="1" ht="22.8" customHeight="1">
      <c r="A130" s="12"/>
      <c r="B130" s="202"/>
      <c r="C130" s="203"/>
      <c r="D130" s="204" t="s">
        <v>79</v>
      </c>
      <c r="E130" s="216" t="s">
        <v>949</v>
      </c>
      <c r="F130" s="216" t="s">
        <v>950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SUM(P131:P133)</f>
        <v>0</v>
      </c>
      <c r="Q130" s="210"/>
      <c r="R130" s="211">
        <f>SUM(R131:R133)</f>
        <v>0</v>
      </c>
      <c r="S130" s="210"/>
      <c r="T130" s="212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160</v>
      </c>
      <c r="AT130" s="214" t="s">
        <v>79</v>
      </c>
      <c r="AU130" s="214" t="s">
        <v>88</v>
      </c>
      <c r="AY130" s="213" t="s">
        <v>136</v>
      </c>
      <c r="BK130" s="215">
        <f>SUM(BK131:BK133)</f>
        <v>0</v>
      </c>
    </row>
    <row r="131" s="2" customFormat="1" ht="16.5" customHeight="1">
      <c r="A131" s="38"/>
      <c r="B131" s="39"/>
      <c r="C131" s="218" t="s">
        <v>151</v>
      </c>
      <c r="D131" s="218" t="s">
        <v>138</v>
      </c>
      <c r="E131" s="219" t="s">
        <v>951</v>
      </c>
      <c r="F131" s="220" t="s">
        <v>950</v>
      </c>
      <c r="G131" s="221" t="s">
        <v>938</v>
      </c>
      <c r="H131" s="222">
        <v>1</v>
      </c>
      <c r="I131" s="223"/>
      <c r="J131" s="224">
        <f>ROUND(I131*H131,2)</f>
        <v>0</v>
      </c>
      <c r="K131" s="220" t="s">
        <v>142</v>
      </c>
      <c r="L131" s="44"/>
      <c r="M131" s="225" t="s">
        <v>1</v>
      </c>
      <c r="N131" s="226" t="s">
        <v>45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939</v>
      </c>
      <c r="AT131" s="229" t="s">
        <v>138</v>
      </c>
      <c r="AU131" s="229" t="s">
        <v>90</v>
      </c>
      <c r="AY131" s="17" t="s">
        <v>136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88</v>
      </c>
      <c r="BK131" s="230">
        <f>ROUND(I131*H131,2)</f>
        <v>0</v>
      </c>
      <c r="BL131" s="17" t="s">
        <v>939</v>
      </c>
      <c r="BM131" s="229" t="s">
        <v>952</v>
      </c>
    </row>
    <row r="132" s="2" customFormat="1">
      <c r="A132" s="38"/>
      <c r="B132" s="39"/>
      <c r="C132" s="40"/>
      <c r="D132" s="231" t="s">
        <v>145</v>
      </c>
      <c r="E132" s="40"/>
      <c r="F132" s="232" t="s">
        <v>953</v>
      </c>
      <c r="G132" s="40"/>
      <c r="H132" s="40"/>
      <c r="I132" s="233"/>
      <c r="J132" s="40"/>
      <c r="K132" s="40"/>
      <c r="L132" s="44"/>
      <c r="M132" s="234"/>
      <c r="N132" s="23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145</v>
      </c>
      <c r="AU132" s="17" t="s">
        <v>90</v>
      </c>
    </row>
    <row r="133" s="2" customFormat="1">
      <c r="A133" s="38"/>
      <c r="B133" s="39"/>
      <c r="C133" s="40"/>
      <c r="D133" s="236" t="s">
        <v>383</v>
      </c>
      <c r="E133" s="40"/>
      <c r="F133" s="237" t="s">
        <v>954</v>
      </c>
      <c r="G133" s="40"/>
      <c r="H133" s="40"/>
      <c r="I133" s="233"/>
      <c r="J133" s="40"/>
      <c r="K133" s="40"/>
      <c r="L133" s="44"/>
      <c r="M133" s="280"/>
      <c r="N133" s="281"/>
      <c r="O133" s="282"/>
      <c r="P133" s="282"/>
      <c r="Q133" s="282"/>
      <c r="R133" s="282"/>
      <c r="S133" s="282"/>
      <c r="T133" s="283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383</v>
      </c>
      <c r="AU133" s="17" t="s">
        <v>90</v>
      </c>
    </row>
    <row r="134" s="2" customFormat="1" ht="6.96" customHeight="1">
      <c r="A134" s="38"/>
      <c r="B134" s="66"/>
      <c r="C134" s="67"/>
      <c r="D134" s="67"/>
      <c r="E134" s="67"/>
      <c r="F134" s="67"/>
      <c r="G134" s="67"/>
      <c r="H134" s="67"/>
      <c r="I134" s="67"/>
      <c r="J134" s="67"/>
      <c r="K134" s="67"/>
      <c r="L134" s="44"/>
      <c r="M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</sheetData>
  <sheetProtection sheet="1" autoFilter="0" formatColumns="0" formatRows="0" objects="1" scenarios="1" spinCount="100000" saltValue="+ubauhSmYCOUvCwtP2sOB1pCxAJLrLdPoKa9SVhr1b9rYHp3ub2ZkquU9EDTXzBOYj2geNdpsvTJlnpl7xrMrw==" hashValue="+NmcqzUdT8cbqy2ElLPEiNbfniiaRPHDI62IZ41RhtozPIq6wYMTBXO1saPIXCo42A0YFBx6HhNckpLRt3wVyg==" algorithmName="SHA-512" password="CDAA"/>
  <autoFilter ref="C119:K13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4" r:id="rId1" display="https://podminky.urs.cz/item/CS_URS_2024_02/010001000"/>
    <hyperlink ref="F128" r:id="rId2" display="https://podminky.urs.cz/item/CS_URS_2024_02/030001000"/>
    <hyperlink ref="F132" r:id="rId3" display="https://podminky.urs.cz/item/CS_URS_2024_02/04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 Švorba</dc:creator>
  <cp:lastModifiedBy>Petr Švorba</cp:lastModifiedBy>
  <dcterms:created xsi:type="dcterms:W3CDTF">2025-03-03T08:56:39Z</dcterms:created>
  <dcterms:modified xsi:type="dcterms:W3CDTF">2025-03-03T08:56:44Z</dcterms:modified>
</cp:coreProperties>
</file>