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LS2023-046 - Novostavba g..." sheetId="2" r:id="rId2"/>
  </sheets>
  <definedNames>
    <definedName name="_xlnm.Print_Area" localSheetId="0">'Rekapitulace stavby'!$D$4:$AO$76,'Rekapitulace stavby'!$C$82:$AQ$96</definedName>
    <definedName name="_xlnm.Print_Titles" localSheetId="0">'Rekapitulace stavby'!$92:$92</definedName>
    <definedName name="_xlnm._FilterDatabase" localSheetId="1" hidden="1">'LS2023-046 - Novostavba g...'!$C$137:$K$575</definedName>
    <definedName name="_xlnm.Print_Area" localSheetId="1">'LS2023-046 - Novostavba g...'!$C$4:$J$76,'LS2023-046 - Novostavba g...'!$C$82:$J$121,'LS2023-046 - Novostavba g...'!$C$127:$J$575</definedName>
    <definedName name="_xlnm.Print_Titles" localSheetId="1">'LS2023-046 - Novostavba g...'!$137:$137</definedName>
  </definedNames>
  <calcPr/>
</workbook>
</file>

<file path=xl/calcChain.xml><?xml version="1.0" encoding="utf-8"?>
<calcChain xmlns="http://schemas.openxmlformats.org/spreadsheetml/2006/main">
  <c i="2" l="1" r="J35"/>
  <c r="J34"/>
  <c i="1" r="AY95"/>
  <c i="2" r="J33"/>
  <c i="1" r="AX95"/>
  <c i="2" r="BI575"/>
  <c r="BH575"/>
  <c r="BG575"/>
  <c r="BF575"/>
  <c r="T575"/>
  <c r="T574"/>
  <c r="R575"/>
  <c r="R574"/>
  <c r="P575"/>
  <c r="P574"/>
  <c r="BI573"/>
  <c r="BH573"/>
  <c r="BG573"/>
  <c r="BF573"/>
  <c r="T573"/>
  <c r="R573"/>
  <c r="P573"/>
  <c r="BI572"/>
  <c r="BH572"/>
  <c r="BG572"/>
  <c r="BF572"/>
  <c r="T572"/>
  <c r="R572"/>
  <c r="P572"/>
  <c r="BI564"/>
  <c r="BH564"/>
  <c r="BG564"/>
  <c r="BF564"/>
  <c r="T564"/>
  <c r="R564"/>
  <c r="P564"/>
  <c r="BI561"/>
  <c r="BH561"/>
  <c r="BG561"/>
  <c r="BF561"/>
  <c r="T561"/>
  <c r="R561"/>
  <c r="P561"/>
  <c r="BI558"/>
  <c r="BH558"/>
  <c r="BG558"/>
  <c r="BF558"/>
  <c r="T558"/>
  <c r="R558"/>
  <c r="P558"/>
  <c r="BI550"/>
  <c r="BH550"/>
  <c r="BG550"/>
  <c r="BF550"/>
  <c r="T550"/>
  <c r="R550"/>
  <c r="P550"/>
  <c r="BI543"/>
  <c r="BH543"/>
  <c r="BG543"/>
  <c r="BF543"/>
  <c r="T543"/>
  <c r="R543"/>
  <c r="P543"/>
  <c r="BI540"/>
  <c r="BH540"/>
  <c r="BG540"/>
  <c r="BF540"/>
  <c r="T540"/>
  <c r="R540"/>
  <c r="P540"/>
  <c r="BI537"/>
  <c r="BH537"/>
  <c r="BG537"/>
  <c r="BF537"/>
  <c r="T537"/>
  <c r="R537"/>
  <c r="P537"/>
  <c r="BI535"/>
  <c r="BH535"/>
  <c r="BG535"/>
  <c r="BF535"/>
  <c r="T535"/>
  <c r="R535"/>
  <c r="P535"/>
  <c r="BI534"/>
  <c r="BH534"/>
  <c r="BG534"/>
  <c r="BF534"/>
  <c r="T534"/>
  <c r="R534"/>
  <c r="P534"/>
  <c r="BI532"/>
  <c r="BH532"/>
  <c r="BG532"/>
  <c r="BF532"/>
  <c r="T532"/>
  <c r="R532"/>
  <c r="P532"/>
  <c r="BI531"/>
  <c r="BH531"/>
  <c r="BG531"/>
  <c r="BF531"/>
  <c r="T531"/>
  <c r="R531"/>
  <c r="P531"/>
  <c r="BI528"/>
  <c r="BH528"/>
  <c r="BG528"/>
  <c r="BF528"/>
  <c r="T528"/>
  <c r="R528"/>
  <c r="P528"/>
  <c r="BI526"/>
  <c r="BH526"/>
  <c r="BG526"/>
  <c r="BF526"/>
  <c r="T526"/>
  <c r="R526"/>
  <c r="P526"/>
  <c r="BI525"/>
  <c r="BH525"/>
  <c r="BG525"/>
  <c r="BF525"/>
  <c r="T525"/>
  <c r="R525"/>
  <c r="P525"/>
  <c r="BI524"/>
  <c r="BH524"/>
  <c r="BG524"/>
  <c r="BF524"/>
  <c r="T524"/>
  <c r="R524"/>
  <c r="P524"/>
  <c r="BI522"/>
  <c r="BH522"/>
  <c r="BG522"/>
  <c r="BF522"/>
  <c r="T522"/>
  <c r="R522"/>
  <c r="P522"/>
  <c r="BI521"/>
  <c r="BH521"/>
  <c r="BG521"/>
  <c r="BF521"/>
  <c r="T521"/>
  <c r="R521"/>
  <c r="P521"/>
  <c r="BI520"/>
  <c r="BH520"/>
  <c r="BG520"/>
  <c r="BF520"/>
  <c r="T520"/>
  <c r="R520"/>
  <c r="P520"/>
  <c r="BI519"/>
  <c r="BH519"/>
  <c r="BG519"/>
  <c r="BF519"/>
  <c r="T519"/>
  <c r="R519"/>
  <c r="P519"/>
  <c r="BI518"/>
  <c r="BH518"/>
  <c r="BG518"/>
  <c r="BF518"/>
  <c r="T518"/>
  <c r="R518"/>
  <c r="P518"/>
  <c r="BI517"/>
  <c r="BH517"/>
  <c r="BG517"/>
  <c r="BF517"/>
  <c r="T517"/>
  <c r="R517"/>
  <c r="P517"/>
  <c r="BI516"/>
  <c r="BH516"/>
  <c r="BG516"/>
  <c r="BF516"/>
  <c r="T516"/>
  <c r="R516"/>
  <c r="P516"/>
  <c r="BI515"/>
  <c r="BH515"/>
  <c r="BG515"/>
  <c r="BF515"/>
  <c r="T515"/>
  <c r="R515"/>
  <c r="P515"/>
  <c r="BI514"/>
  <c r="BH514"/>
  <c r="BG514"/>
  <c r="BF514"/>
  <c r="T514"/>
  <c r="R514"/>
  <c r="P514"/>
  <c r="BI512"/>
  <c r="BH512"/>
  <c r="BG512"/>
  <c r="BF512"/>
  <c r="T512"/>
  <c r="R512"/>
  <c r="P512"/>
  <c r="BI511"/>
  <c r="BH511"/>
  <c r="BG511"/>
  <c r="BF511"/>
  <c r="T511"/>
  <c r="R511"/>
  <c r="P511"/>
  <c r="BI510"/>
  <c r="BH510"/>
  <c r="BG510"/>
  <c r="BF510"/>
  <c r="T510"/>
  <c r="R510"/>
  <c r="P510"/>
  <c r="BI508"/>
  <c r="BH508"/>
  <c r="BG508"/>
  <c r="BF508"/>
  <c r="T508"/>
  <c r="R508"/>
  <c r="P508"/>
  <c r="BI507"/>
  <c r="BH507"/>
  <c r="BG507"/>
  <c r="BF507"/>
  <c r="T507"/>
  <c r="R507"/>
  <c r="P507"/>
  <c r="BI505"/>
  <c r="BH505"/>
  <c r="BG505"/>
  <c r="BF505"/>
  <c r="T505"/>
  <c r="R505"/>
  <c r="P505"/>
  <c r="BI503"/>
  <c r="BH503"/>
  <c r="BG503"/>
  <c r="BF503"/>
  <c r="T503"/>
  <c r="R503"/>
  <c r="P503"/>
  <c r="BI500"/>
  <c r="BH500"/>
  <c r="BG500"/>
  <c r="BF500"/>
  <c r="T500"/>
  <c r="R500"/>
  <c r="P500"/>
  <c r="BI498"/>
  <c r="BH498"/>
  <c r="BG498"/>
  <c r="BF498"/>
  <c r="T498"/>
  <c r="R498"/>
  <c r="P498"/>
  <c r="BI496"/>
  <c r="BH496"/>
  <c r="BG496"/>
  <c r="BF496"/>
  <c r="T496"/>
  <c r="R496"/>
  <c r="P496"/>
  <c r="BI494"/>
  <c r="BH494"/>
  <c r="BG494"/>
  <c r="BF494"/>
  <c r="T494"/>
  <c r="R494"/>
  <c r="P494"/>
  <c r="BI492"/>
  <c r="BH492"/>
  <c r="BG492"/>
  <c r="BF492"/>
  <c r="T492"/>
  <c r="R492"/>
  <c r="P492"/>
  <c r="BI491"/>
  <c r="BH491"/>
  <c r="BG491"/>
  <c r="BF491"/>
  <c r="T491"/>
  <c r="R491"/>
  <c r="P491"/>
  <c r="BI490"/>
  <c r="BH490"/>
  <c r="BG490"/>
  <c r="BF490"/>
  <c r="T490"/>
  <c r="R490"/>
  <c r="P490"/>
  <c r="BI489"/>
  <c r="BH489"/>
  <c r="BG489"/>
  <c r="BF489"/>
  <c r="T489"/>
  <c r="R489"/>
  <c r="P489"/>
  <c r="BI487"/>
  <c r="BH487"/>
  <c r="BG487"/>
  <c r="BF487"/>
  <c r="T487"/>
  <c r="R487"/>
  <c r="P487"/>
  <c r="BI485"/>
  <c r="BH485"/>
  <c r="BG485"/>
  <c r="BF485"/>
  <c r="T485"/>
  <c r="R485"/>
  <c r="P485"/>
  <c r="BI484"/>
  <c r="BH484"/>
  <c r="BG484"/>
  <c r="BF484"/>
  <c r="T484"/>
  <c r="R484"/>
  <c r="P484"/>
  <c r="BI482"/>
  <c r="BH482"/>
  <c r="BG482"/>
  <c r="BF482"/>
  <c r="T482"/>
  <c r="R482"/>
  <c r="P482"/>
  <c r="BI480"/>
  <c r="BH480"/>
  <c r="BG480"/>
  <c r="BF480"/>
  <c r="T480"/>
  <c r="R480"/>
  <c r="P480"/>
  <c r="BI477"/>
  <c r="BH477"/>
  <c r="BG477"/>
  <c r="BF477"/>
  <c r="T477"/>
  <c r="R477"/>
  <c r="P477"/>
  <c r="BI475"/>
  <c r="BH475"/>
  <c r="BG475"/>
  <c r="BF475"/>
  <c r="T475"/>
  <c r="R475"/>
  <c r="P475"/>
  <c r="BI473"/>
  <c r="BH473"/>
  <c r="BG473"/>
  <c r="BF473"/>
  <c r="T473"/>
  <c r="R473"/>
  <c r="P473"/>
  <c r="BI471"/>
  <c r="BH471"/>
  <c r="BG471"/>
  <c r="BF471"/>
  <c r="T471"/>
  <c r="R471"/>
  <c r="P471"/>
  <c r="BI469"/>
  <c r="BH469"/>
  <c r="BG469"/>
  <c r="BF469"/>
  <c r="T469"/>
  <c r="R469"/>
  <c r="P469"/>
  <c r="BI467"/>
  <c r="BH467"/>
  <c r="BG467"/>
  <c r="BF467"/>
  <c r="T467"/>
  <c r="R467"/>
  <c r="P467"/>
  <c r="BI465"/>
  <c r="BH465"/>
  <c r="BG465"/>
  <c r="BF465"/>
  <c r="T465"/>
  <c r="R465"/>
  <c r="P465"/>
  <c r="BI463"/>
  <c r="BH463"/>
  <c r="BG463"/>
  <c r="BF463"/>
  <c r="T463"/>
  <c r="R463"/>
  <c r="P463"/>
  <c r="BI462"/>
  <c r="BH462"/>
  <c r="BG462"/>
  <c r="BF462"/>
  <c r="T462"/>
  <c r="R462"/>
  <c r="P462"/>
  <c r="BI461"/>
  <c r="BH461"/>
  <c r="BG461"/>
  <c r="BF461"/>
  <c r="T461"/>
  <c r="R461"/>
  <c r="P461"/>
  <c r="BI460"/>
  <c r="BH460"/>
  <c r="BG460"/>
  <c r="BF460"/>
  <c r="T460"/>
  <c r="R460"/>
  <c r="P460"/>
  <c r="BI458"/>
  <c r="BH458"/>
  <c r="BG458"/>
  <c r="BF458"/>
  <c r="T458"/>
  <c r="R458"/>
  <c r="P458"/>
  <c r="BI456"/>
  <c r="BH456"/>
  <c r="BG456"/>
  <c r="BF456"/>
  <c r="T456"/>
  <c r="R456"/>
  <c r="P456"/>
  <c r="BI453"/>
  <c r="BH453"/>
  <c r="BG453"/>
  <c r="BF453"/>
  <c r="T453"/>
  <c r="R453"/>
  <c r="P453"/>
  <c r="BI451"/>
  <c r="BH451"/>
  <c r="BG451"/>
  <c r="BF451"/>
  <c r="T451"/>
  <c r="R451"/>
  <c r="P451"/>
  <c r="BI448"/>
  <c r="BH448"/>
  <c r="BG448"/>
  <c r="BF448"/>
  <c r="T448"/>
  <c r="R448"/>
  <c r="P448"/>
  <c r="BI446"/>
  <c r="BH446"/>
  <c r="BG446"/>
  <c r="BF446"/>
  <c r="T446"/>
  <c r="R446"/>
  <c r="P446"/>
  <c r="BI444"/>
  <c r="BH444"/>
  <c r="BG444"/>
  <c r="BF444"/>
  <c r="T444"/>
  <c r="R444"/>
  <c r="P444"/>
  <c r="BI442"/>
  <c r="BH442"/>
  <c r="BG442"/>
  <c r="BF442"/>
  <c r="T442"/>
  <c r="R442"/>
  <c r="P442"/>
  <c r="BI441"/>
  <c r="BH441"/>
  <c r="BG441"/>
  <c r="BF441"/>
  <c r="T441"/>
  <c r="R441"/>
  <c r="P441"/>
  <c r="BI440"/>
  <c r="BH440"/>
  <c r="BG440"/>
  <c r="BF440"/>
  <c r="T440"/>
  <c r="R440"/>
  <c r="P440"/>
  <c r="BI439"/>
  <c r="BH439"/>
  <c r="BG439"/>
  <c r="BF439"/>
  <c r="T439"/>
  <c r="R439"/>
  <c r="P439"/>
  <c r="BI438"/>
  <c r="BH438"/>
  <c r="BG438"/>
  <c r="BF438"/>
  <c r="T438"/>
  <c r="R438"/>
  <c r="P438"/>
  <c r="BI437"/>
  <c r="BH437"/>
  <c r="BG437"/>
  <c r="BF437"/>
  <c r="T437"/>
  <c r="R437"/>
  <c r="P437"/>
  <c r="BI436"/>
  <c r="BH436"/>
  <c r="BG436"/>
  <c r="BF436"/>
  <c r="T436"/>
  <c r="R436"/>
  <c r="P436"/>
  <c r="BI435"/>
  <c r="BH435"/>
  <c r="BG435"/>
  <c r="BF435"/>
  <c r="T435"/>
  <c r="R435"/>
  <c r="P435"/>
  <c r="BI434"/>
  <c r="BH434"/>
  <c r="BG434"/>
  <c r="BF434"/>
  <c r="T434"/>
  <c r="R434"/>
  <c r="P434"/>
  <c r="BI433"/>
  <c r="BH433"/>
  <c r="BG433"/>
  <c r="BF433"/>
  <c r="T433"/>
  <c r="R433"/>
  <c r="P433"/>
  <c r="BI432"/>
  <c r="BH432"/>
  <c r="BG432"/>
  <c r="BF432"/>
  <c r="T432"/>
  <c r="R432"/>
  <c r="P432"/>
  <c r="BI431"/>
  <c r="BH431"/>
  <c r="BG431"/>
  <c r="BF431"/>
  <c r="T431"/>
  <c r="R431"/>
  <c r="P431"/>
  <c r="BI430"/>
  <c r="BH430"/>
  <c r="BG430"/>
  <c r="BF430"/>
  <c r="T430"/>
  <c r="R430"/>
  <c r="P430"/>
  <c r="BI429"/>
  <c r="BH429"/>
  <c r="BG429"/>
  <c r="BF429"/>
  <c r="T429"/>
  <c r="R429"/>
  <c r="P429"/>
  <c r="BI428"/>
  <c r="BH428"/>
  <c r="BG428"/>
  <c r="BF428"/>
  <c r="T428"/>
  <c r="R428"/>
  <c r="P428"/>
  <c r="BI427"/>
  <c r="BH427"/>
  <c r="BG427"/>
  <c r="BF427"/>
  <c r="T427"/>
  <c r="R427"/>
  <c r="P427"/>
  <c r="BI426"/>
  <c r="BH426"/>
  <c r="BG426"/>
  <c r="BF426"/>
  <c r="T426"/>
  <c r="R426"/>
  <c r="P426"/>
  <c r="BI425"/>
  <c r="BH425"/>
  <c r="BG425"/>
  <c r="BF425"/>
  <c r="T425"/>
  <c r="R425"/>
  <c r="P425"/>
  <c r="BI424"/>
  <c r="BH424"/>
  <c r="BG424"/>
  <c r="BF424"/>
  <c r="T424"/>
  <c r="R424"/>
  <c r="P424"/>
  <c r="BI422"/>
  <c r="BH422"/>
  <c r="BG422"/>
  <c r="BF422"/>
  <c r="T422"/>
  <c r="R422"/>
  <c r="P422"/>
  <c r="BI421"/>
  <c r="BH421"/>
  <c r="BG421"/>
  <c r="BF421"/>
  <c r="T421"/>
  <c r="R421"/>
  <c r="P421"/>
  <c r="BI419"/>
  <c r="BH419"/>
  <c r="BG419"/>
  <c r="BF419"/>
  <c r="T419"/>
  <c r="R419"/>
  <c r="P419"/>
  <c r="BI417"/>
  <c r="BH417"/>
  <c r="BG417"/>
  <c r="BF417"/>
  <c r="T417"/>
  <c r="R417"/>
  <c r="P417"/>
  <c r="BI415"/>
  <c r="BH415"/>
  <c r="BG415"/>
  <c r="BF415"/>
  <c r="T415"/>
  <c r="R415"/>
  <c r="P415"/>
  <c r="BI413"/>
  <c r="BH413"/>
  <c r="BG413"/>
  <c r="BF413"/>
  <c r="T413"/>
  <c r="R413"/>
  <c r="P413"/>
  <c r="BI412"/>
  <c r="BH412"/>
  <c r="BG412"/>
  <c r="BF412"/>
  <c r="T412"/>
  <c r="R412"/>
  <c r="P412"/>
  <c r="BI411"/>
  <c r="BH411"/>
  <c r="BG411"/>
  <c r="BF411"/>
  <c r="T411"/>
  <c r="R411"/>
  <c r="P411"/>
  <c r="BI410"/>
  <c r="BH410"/>
  <c r="BG410"/>
  <c r="BF410"/>
  <c r="T410"/>
  <c r="R410"/>
  <c r="P410"/>
  <c r="BI409"/>
  <c r="BH409"/>
  <c r="BG409"/>
  <c r="BF409"/>
  <c r="T409"/>
  <c r="R409"/>
  <c r="P409"/>
  <c r="BI407"/>
  <c r="BH407"/>
  <c r="BG407"/>
  <c r="BF407"/>
  <c r="T407"/>
  <c r="R407"/>
  <c r="P407"/>
  <c r="BI405"/>
  <c r="BH405"/>
  <c r="BG405"/>
  <c r="BF405"/>
  <c r="T405"/>
  <c r="R405"/>
  <c r="P405"/>
  <c r="BI403"/>
  <c r="BH403"/>
  <c r="BG403"/>
  <c r="BF403"/>
  <c r="T403"/>
  <c r="R403"/>
  <c r="P403"/>
  <c r="BI401"/>
  <c r="BH401"/>
  <c r="BG401"/>
  <c r="BF401"/>
  <c r="T401"/>
  <c r="R401"/>
  <c r="P401"/>
  <c r="BI400"/>
  <c r="BH400"/>
  <c r="BG400"/>
  <c r="BF400"/>
  <c r="T400"/>
  <c r="R400"/>
  <c r="P400"/>
  <c r="BI398"/>
  <c r="BH398"/>
  <c r="BG398"/>
  <c r="BF398"/>
  <c r="T398"/>
  <c r="R398"/>
  <c r="P398"/>
  <c r="BI396"/>
  <c r="BH396"/>
  <c r="BG396"/>
  <c r="BF396"/>
  <c r="T396"/>
  <c r="R396"/>
  <c r="P396"/>
  <c r="BI394"/>
  <c r="BH394"/>
  <c r="BG394"/>
  <c r="BF394"/>
  <c r="T394"/>
  <c r="R394"/>
  <c r="P394"/>
  <c r="BI393"/>
  <c r="BH393"/>
  <c r="BG393"/>
  <c r="BF393"/>
  <c r="T393"/>
  <c r="R393"/>
  <c r="P393"/>
  <c r="BI391"/>
  <c r="BH391"/>
  <c r="BG391"/>
  <c r="BF391"/>
  <c r="T391"/>
  <c r="R391"/>
  <c r="P391"/>
  <c r="BI388"/>
  <c r="BH388"/>
  <c r="BG388"/>
  <c r="BF388"/>
  <c r="T388"/>
  <c r="R388"/>
  <c r="P388"/>
  <c r="BI386"/>
  <c r="BH386"/>
  <c r="BG386"/>
  <c r="BF386"/>
  <c r="T386"/>
  <c r="R386"/>
  <c r="P386"/>
  <c r="BI384"/>
  <c r="BH384"/>
  <c r="BG384"/>
  <c r="BF384"/>
  <c r="T384"/>
  <c r="R384"/>
  <c r="P384"/>
  <c r="BI382"/>
  <c r="BH382"/>
  <c r="BG382"/>
  <c r="BF382"/>
  <c r="T382"/>
  <c r="R382"/>
  <c r="P382"/>
  <c r="BI379"/>
  <c r="BH379"/>
  <c r="BG379"/>
  <c r="BF379"/>
  <c r="T379"/>
  <c r="R379"/>
  <c r="P379"/>
  <c r="BI377"/>
  <c r="BH377"/>
  <c r="BG377"/>
  <c r="BF377"/>
  <c r="T377"/>
  <c r="R377"/>
  <c r="P377"/>
  <c r="BI375"/>
  <c r="BH375"/>
  <c r="BG375"/>
  <c r="BF375"/>
  <c r="T375"/>
  <c r="R375"/>
  <c r="P375"/>
  <c r="BI372"/>
  <c r="BH372"/>
  <c r="BG372"/>
  <c r="BF372"/>
  <c r="T372"/>
  <c r="T371"/>
  <c r="R372"/>
  <c r="R371"/>
  <c r="P372"/>
  <c r="P371"/>
  <c r="BI370"/>
  <c r="BH370"/>
  <c r="BG370"/>
  <c r="BF370"/>
  <c r="T370"/>
  <c r="R370"/>
  <c r="P370"/>
  <c r="BI368"/>
  <c r="BH368"/>
  <c r="BG368"/>
  <c r="BF368"/>
  <c r="T368"/>
  <c r="R368"/>
  <c r="P368"/>
  <c r="BI367"/>
  <c r="BH367"/>
  <c r="BG367"/>
  <c r="BF367"/>
  <c r="T367"/>
  <c r="R367"/>
  <c r="P367"/>
  <c r="BI366"/>
  <c r="BH366"/>
  <c r="BG366"/>
  <c r="BF366"/>
  <c r="T366"/>
  <c r="R366"/>
  <c r="P366"/>
  <c r="BI363"/>
  <c r="BH363"/>
  <c r="BG363"/>
  <c r="BF363"/>
  <c r="T363"/>
  <c r="R363"/>
  <c r="P363"/>
  <c r="BI361"/>
  <c r="BH361"/>
  <c r="BG361"/>
  <c r="BF361"/>
  <c r="T361"/>
  <c r="R361"/>
  <c r="P361"/>
  <c r="BI360"/>
  <c r="BH360"/>
  <c r="BG360"/>
  <c r="BF360"/>
  <c r="T360"/>
  <c r="R360"/>
  <c r="P360"/>
  <c r="BI359"/>
  <c r="BH359"/>
  <c r="BG359"/>
  <c r="BF359"/>
  <c r="T359"/>
  <c r="R359"/>
  <c r="P359"/>
  <c r="BI357"/>
  <c r="BH357"/>
  <c r="BG357"/>
  <c r="BF357"/>
  <c r="T357"/>
  <c r="R357"/>
  <c r="P357"/>
  <c r="BI356"/>
  <c r="BH356"/>
  <c r="BG356"/>
  <c r="BF356"/>
  <c r="T356"/>
  <c r="R356"/>
  <c r="P356"/>
  <c r="BI354"/>
  <c r="BH354"/>
  <c r="BG354"/>
  <c r="BF354"/>
  <c r="T354"/>
  <c r="R354"/>
  <c r="P354"/>
  <c r="BI353"/>
  <c r="BH353"/>
  <c r="BG353"/>
  <c r="BF353"/>
  <c r="T353"/>
  <c r="R353"/>
  <c r="P353"/>
  <c r="BI351"/>
  <c r="BH351"/>
  <c r="BG351"/>
  <c r="BF351"/>
  <c r="T351"/>
  <c r="R351"/>
  <c r="P351"/>
  <c r="BI349"/>
  <c r="BH349"/>
  <c r="BG349"/>
  <c r="BF349"/>
  <c r="T349"/>
  <c r="R349"/>
  <c r="P349"/>
  <c r="BI347"/>
  <c r="BH347"/>
  <c r="BG347"/>
  <c r="BF347"/>
  <c r="T347"/>
  <c r="R347"/>
  <c r="P347"/>
  <c r="BI344"/>
  <c r="BH344"/>
  <c r="BG344"/>
  <c r="BF344"/>
  <c r="T344"/>
  <c r="R344"/>
  <c r="P344"/>
  <c r="BI342"/>
  <c r="BH342"/>
  <c r="BG342"/>
  <c r="BF342"/>
  <c r="T342"/>
  <c r="R342"/>
  <c r="P342"/>
  <c r="BI339"/>
  <c r="BH339"/>
  <c r="BG339"/>
  <c r="BF339"/>
  <c r="T339"/>
  <c r="R339"/>
  <c r="P339"/>
  <c r="BI335"/>
  <c r="BH335"/>
  <c r="BG335"/>
  <c r="BF335"/>
  <c r="T335"/>
  <c r="R335"/>
  <c r="P335"/>
  <c r="BI333"/>
  <c r="BH333"/>
  <c r="BG333"/>
  <c r="BF333"/>
  <c r="T333"/>
  <c r="R333"/>
  <c r="P333"/>
  <c r="BI332"/>
  <c r="BH332"/>
  <c r="BG332"/>
  <c r="BF332"/>
  <c r="T332"/>
  <c r="R332"/>
  <c r="P332"/>
  <c r="BI329"/>
  <c r="BH329"/>
  <c r="BG329"/>
  <c r="BF329"/>
  <c r="T329"/>
  <c r="R329"/>
  <c r="P329"/>
  <c r="BI326"/>
  <c r="BH326"/>
  <c r="BG326"/>
  <c r="BF326"/>
  <c r="T326"/>
  <c r="R326"/>
  <c r="P326"/>
  <c r="BI324"/>
  <c r="BH324"/>
  <c r="BG324"/>
  <c r="BF324"/>
  <c r="T324"/>
  <c r="R324"/>
  <c r="P324"/>
  <c r="BI321"/>
  <c r="BH321"/>
  <c r="BG321"/>
  <c r="BF321"/>
  <c r="T321"/>
  <c r="R321"/>
  <c r="P321"/>
  <c r="BI319"/>
  <c r="BH319"/>
  <c r="BG319"/>
  <c r="BF319"/>
  <c r="T319"/>
  <c r="R319"/>
  <c r="P319"/>
  <c r="BI318"/>
  <c r="BH318"/>
  <c r="BG318"/>
  <c r="BF318"/>
  <c r="T318"/>
  <c r="R318"/>
  <c r="P318"/>
  <c r="BI316"/>
  <c r="BH316"/>
  <c r="BG316"/>
  <c r="BF316"/>
  <c r="T316"/>
  <c r="R316"/>
  <c r="P316"/>
  <c r="BI314"/>
  <c r="BH314"/>
  <c r="BG314"/>
  <c r="BF314"/>
  <c r="T314"/>
  <c r="R314"/>
  <c r="P314"/>
  <c r="BI312"/>
  <c r="BH312"/>
  <c r="BG312"/>
  <c r="BF312"/>
  <c r="T312"/>
  <c r="R312"/>
  <c r="P312"/>
  <c r="BI311"/>
  <c r="BH311"/>
  <c r="BG311"/>
  <c r="BF311"/>
  <c r="T311"/>
  <c r="R311"/>
  <c r="P311"/>
  <c r="BI308"/>
  <c r="BH308"/>
  <c r="BG308"/>
  <c r="BF308"/>
  <c r="T308"/>
  <c r="R308"/>
  <c r="P308"/>
  <c r="BI306"/>
  <c r="BH306"/>
  <c r="BG306"/>
  <c r="BF306"/>
  <c r="T306"/>
  <c r="R306"/>
  <c r="P306"/>
  <c r="BI304"/>
  <c r="BH304"/>
  <c r="BG304"/>
  <c r="BF304"/>
  <c r="T304"/>
  <c r="R304"/>
  <c r="P304"/>
  <c r="BI301"/>
  <c r="BH301"/>
  <c r="BG301"/>
  <c r="BF301"/>
  <c r="T301"/>
  <c r="R301"/>
  <c r="P301"/>
  <c r="BI299"/>
  <c r="BH299"/>
  <c r="BG299"/>
  <c r="BF299"/>
  <c r="T299"/>
  <c r="R299"/>
  <c r="P299"/>
  <c r="BI296"/>
  <c r="BH296"/>
  <c r="BG296"/>
  <c r="BF296"/>
  <c r="T296"/>
  <c r="R296"/>
  <c r="P296"/>
  <c r="BI293"/>
  <c r="BH293"/>
  <c r="BG293"/>
  <c r="BF293"/>
  <c r="T293"/>
  <c r="R293"/>
  <c r="P293"/>
  <c r="BI290"/>
  <c r="BH290"/>
  <c r="BG290"/>
  <c r="BF290"/>
  <c r="T290"/>
  <c r="R290"/>
  <c r="P290"/>
  <c r="BI287"/>
  <c r="BH287"/>
  <c r="BG287"/>
  <c r="BF287"/>
  <c r="T287"/>
  <c r="R287"/>
  <c r="P287"/>
  <c r="BI281"/>
  <c r="BH281"/>
  <c r="BG281"/>
  <c r="BF281"/>
  <c r="T281"/>
  <c r="R281"/>
  <c r="P281"/>
  <c r="BI278"/>
  <c r="BH278"/>
  <c r="BG278"/>
  <c r="BF278"/>
  <c r="T278"/>
  <c r="R278"/>
  <c r="P278"/>
  <c r="BI274"/>
  <c r="BH274"/>
  <c r="BG274"/>
  <c r="BF274"/>
  <c r="T274"/>
  <c r="R274"/>
  <c r="P274"/>
  <c r="BI271"/>
  <c r="BH271"/>
  <c r="BG271"/>
  <c r="BF271"/>
  <c r="T271"/>
  <c r="R271"/>
  <c r="P271"/>
  <c r="BI265"/>
  <c r="BH265"/>
  <c r="BG265"/>
  <c r="BF265"/>
  <c r="T265"/>
  <c r="R265"/>
  <c r="P265"/>
  <c r="BI264"/>
  <c r="BH264"/>
  <c r="BG264"/>
  <c r="BF264"/>
  <c r="T264"/>
  <c r="R264"/>
  <c r="P264"/>
  <c r="BI262"/>
  <c r="BH262"/>
  <c r="BG262"/>
  <c r="BF262"/>
  <c r="T262"/>
  <c r="R262"/>
  <c r="P262"/>
  <c r="BI260"/>
  <c r="BH260"/>
  <c r="BG260"/>
  <c r="BF260"/>
  <c r="T260"/>
  <c r="R260"/>
  <c r="P260"/>
  <c r="BI258"/>
  <c r="BH258"/>
  <c r="BG258"/>
  <c r="BF258"/>
  <c r="T258"/>
  <c r="R258"/>
  <c r="P258"/>
  <c r="BI257"/>
  <c r="BH257"/>
  <c r="BG257"/>
  <c r="BF257"/>
  <c r="T257"/>
  <c r="R257"/>
  <c r="P257"/>
  <c r="BI254"/>
  <c r="BH254"/>
  <c r="BG254"/>
  <c r="BF254"/>
  <c r="T254"/>
  <c r="R254"/>
  <c r="P254"/>
  <c r="BI251"/>
  <c r="BH251"/>
  <c r="BG251"/>
  <c r="BF251"/>
  <c r="T251"/>
  <c r="R251"/>
  <c r="P251"/>
  <c r="BI247"/>
  <c r="BH247"/>
  <c r="BG247"/>
  <c r="BF247"/>
  <c r="T247"/>
  <c r="R247"/>
  <c r="P247"/>
  <c r="BI243"/>
  <c r="BH243"/>
  <c r="BG243"/>
  <c r="BF243"/>
  <c r="T243"/>
  <c r="R243"/>
  <c r="P243"/>
  <c r="BI237"/>
  <c r="BH237"/>
  <c r="BG237"/>
  <c r="BF237"/>
  <c r="T237"/>
  <c r="R237"/>
  <c r="P237"/>
  <c r="BI234"/>
  <c r="BH234"/>
  <c r="BG234"/>
  <c r="BF234"/>
  <c r="T234"/>
  <c r="R234"/>
  <c r="P234"/>
  <c r="BI232"/>
  <c r="BH232"/>
  <c r="BG232"/>
  <c r="BF232"/>
  <c r="T232"/>
  <c r="R232"/>
  <c r="P232"/>
  <c r="BI229"/>
  <c r="BH229"/>
  <c r="BG229"/>
  <c r="BF229"/>
  <c r="T229"/>
  <c r="R229"/>
  <c r="P229"/>
  <c r="BI226"/>
  <c r="BH226"/>
  <c r="BG226"/>
  <c r="BF226"/>
  <c r="T226"/>
  <c r="R226"/>
  <c r="P226"/>
  <c r="BI225"/>
  <c r="BH225"/>
  <c r="BG225"/>
  <c r="BF225"/>
  <c r="T225"/>
  <c r="R225"/>
  <c r="P225"/>
  <c r="BI222"/>
  <c r="BH222"/>
  <c r="BG222"/>
  <c r="BF222"/>
  <c r="T222"/>
  <c r="R222"/>
  <c r="P222"/>
  <c r="BI219"/>
  <c r="BH219"/>
  <c r="BG219"/>
  <c r="BF219"/>
  <c r="T219"/>
  <c r="R219"/>
  <c r="P219"/>
  <c r="BI216"/>
  <c r="BH216"/>
  <c r="BG216"/>
  <c r="BF216"/>
  <c r="T216"/>
  <c r="R216"/>
  <c r="P216"/>
  <c r="BI215"/>
  <c r="BH215"/>
  <c r="BG215"/>
  <c r="BF215"/>
  <c r="T215"/>
  <c r="R215"/>
  <c r="P215"/>
  <c r="BI213"/>
  <c r="BH213"/>
  <c r="BG213"/>
  <c r="BF213"/>
  <c r="T213"/>
  <c r="R213"/>
  <c r="P213"/>
  <c r="BI210"/>
  <c r="BH210"/>
  <c r="BG210"/>
  <c r="BF210"/>
  <c r="T210"/>
  <c r="R210"/>
  <c r="P210"/>
  <c r="BI207"/>
  <c r="BH207"/>
  <c r="BG207"/>
  <c r="BF207"/>
  <c r="T207"/>
  <c r="R207"/>
  <c r="P207"/>
  <c r="BI205"/>
  <c r="BH205"/>
  <c r="BG205"/>
  <c r="BF205"/>
  <c r="T205"/>
  <c r="R205"/>
  <c r="P205"/>
  <c r="BI202"/>
  <c r="BH202"/>
  <c r="BG202"/>
  <c r="BF202"/>
  <c r="T202"/>
  <c r="R202"/>
  <c r="P202"/>
  <c r="BI195"/>
  <c r="BH195"/>
  <c r="BG195"/>
  <c r="BF195"/>
  <c r="T195"/>
  <c r="R195"/>
  <c r="P195"/>
  <c r="BI193"/>
  <c r="BH193"/>
  <c r="BG193"/>
  <c r="BF193"/>
  <c r="T193"/>
  <c r="R193"/>
  <c r="P193"/>
  <c r="BI190"/>
  <c r="BH190"/>
  <c r="BG190"/>
  <c r="BF190"/>
  <c r="T190"/>
  <c r="R190"/>
  <c r="P190"/>
  <c r="BI187"/>
  <c r="BH187"/>
  <c r="BG187"/>
  <c r="BF187"/>
  <c r="T187"/>
  <c r="R187"/>
  <c r="P187"/>
  <c r="BI185"/>
  <c r="BH185"/>
  <c r="BG185"/>
  <c r="BF185"/>
  <c r="T185"/>
  <c r="R185"/>
  <c r="P185"/>
  <c r="BI182"/>
  <c r="BH182"/>
  <c r="BG182"/>
  <c r="BF182"/>
  <c r="T182"/>
  <c r="R182"/>
  <c r="P182"/>
  <c r="BI180"/>
  <c r="BH180"/>
  <c r="BG180"/>
  <c r="BF180"/>
  <c r="T180"/>
  <c r="R180"/>
  <c r="P180"/>
  <c r="BI177"/>
  <c r="BH177"/>
  <c r="BG177"/>
  <c r="BF177"/>
  <c r="T177"/>
  <c r="R177"/>
  <c r="P177"/>
  <c r="BI171"/>
  <c r="BH171"/>
  <c r="BG171"/>
  <c r="BF171"/>
  <c r="T171"/>
  <c r="R171"/>
  <c r="P171"/>
  <c r="BI168"/>
  <c r="BH168"/>
  <c r="BG168"/>
  <c r="BF168"/>
  <c r="T168"/>
  <c r="R168"/>
  <c r="P168"/>
  <c r="BI167"/>
  <c r="BH167"/>
  <c r="BG167"/>
  <c r="BF167"/>
  <c r="T167"/>
  <c r="R167"/>
  <c r="P167"/>
  <c r="BI165"/>
  <c r="BH165"/>
  <c r="BG165"/>
  <c r="BF165"/>
  <c r="T165"/>
  <c r="R165"/>
  <c r="P165"/>
  <c r="BI159"/>
  <c r="BH159"/>
  <c r="BG159"/>
  <c r="BF159"/>
  <c r="T159"/>
  <c r="R159"/>
  <c r="P159"/>
  <c r="BI153"/>
  <c r="BH153"/>
  <c r="BG153"/>
  <c r="BF153"/>
  <c r="T153"/>
  <c r="R153"/>
  <c r="P153"/>
  <c r="BI147"/>
  <c r="BH147"/>
  <c r="BG147"/>
  <c r="BF147"/>
  <c r="T147"/>
  <c r="R147"/>
  <c r="P147"/>
  <c r="BI141"/>
  <c r="BH141"/>
  <c r="BG141"/>
  <c r="BF141"/>
  <c r="T141"/>
  <c r="R141"/>
  <c r="P141"/>
  <c r="J135"/>
  <c r="J134"/>
  <c r="F134"/>
  <c r="F132"/>
  <c r="E130"/>
  <c r="J90"/>
  <c r="J89"/>
  <c r="F89"/>
  <c r="F87"/>
  <c r="E85"/>
  <c r="J16"/>
  <c r="E16"/>
  <c r="F135"/>
  <c r="J15"/>
  <c r="J10"/>
  <c r="J87"/>
  <c i="1" r="L90"/>
  <c r="AM90"/>
  <c r="AM89"/>
  <c r="L89"/>
  <c r="AM87"/>
  <c r="L87"/>
  <c r="L85"/>
  <c r="L84"/>
  <c i="2" r="J535"/>
  <c r="BK516"/>
  <c r="BK480"/>
  <c r="J441"/>
  <c r="BK428"/>
  <c r="J308"/>
  <c r="BK205"/>
  <c r="BK528"/>
  <c r="J507"/>
  <c r="BK413"/>
  <c r="J366"/>
  <c r="BK319"/>
  <c r="J258"/>
  <c r="J234"/>
  <c r="J575"/>
  <c r="BK540"/>
  <c r="BK475"/>
  <c r="J425"/>
  <c r="J354"/>
  <c r="J299"/>
  <c r="BK190"/>
  <c r="BK515"/>
  <c r="J491"/>
  <c r="J462"/>
  <c r="BK424"/>
  <c r="J386"/>
  <c r="J326"/>
  <c r="BK260"/>
  <c r="J193"/>
  <c r="J521"/>
  <c r="J490"/>
  <c r="BK433"/>
  <c r="BK382"/>
  <c r="BK234"/>
  <c r="BK498"/>
  <c r="J435"/>
  <c r="J396"/>
  <c r="BK351"/>
  <c r="BK247"/>
  <c r="J205"/>
  <c r="BK494"/>
  <c r="J433"/>
  <c r="BK370"/>
  <c r="BK202"/>
  <c r="J515"/>
  <c r="J413"/>
  <c r="BK375"/>
  <c r="J349"/>
  <c r="BK265"/>
  <c r="BK193"/>
  <c r="J564"/>
  <c r="J526"/>
  <c r="BK465"/>
  <c r="BK434"/>
  <c r="BK400"/>
  <c r="BK306"/>
  <c r="J572"/>
  <c r="J531"/>
  <c r="J492"/>
  <c r="J422"/>
  <c r="BK379"/>
  <c r="BK349"/>
  <c r="BK301"/>
  <c r="J237"/>
  <c r="J202"/>
  <c r="J500"/>
  <c r="J458"/>
  <c r="BK357"/>
  <c r="J311"/>
  <c r="J195"/>
  <c r="J514"/>
  <c r="J475"/>
  <c r="BK429"/>
  <c r="J382"/>
  <c r="BK318"/>
  <c r="J247"/>
  <c r="BK159"/>
  <c r="J503"/>
  <c r="BK460"/>
  <c r="J391"/>
  <c r="BK281"/>
  <c r="BK517"/>
  <c r="BK458"/>
  <c r="J429"/>
  <c r="J356"/>
  <c r="J318"/>
  <c r="J251"/>
  <c r="J210"/>
  <c r="BK485"/>
  <c r="BK430"/>
  <c r="J332"/>
  <c r="BK296"/>
  <c r="BK187"/>
  <c r="J519"/>
  <c r="BK469"/>
  <c r="J421"/>
  <c r="J370"/>
  <c r="BK342"/>
  <c r="BK232"/>
  <c r="J153"/>
  <c r="BK543"/>
  <c r="BK524"/>
  <c r="J487"/>
  <c r="BK438"/>
  <c r="J401"/>
  <c r="BK264"/>
  <c r="J167"/>
  <c r="BK558"/>
  <c r="BK514"/>
  <c r="J440"/>
  <c r="BK391"/>
  <c r="J351"/>
  <c r="BK290"/>
  <c r="BK225"/>
  <c r="J558"/>
  <c r="BK491"/>
  <c r="BK448"/>
  <c r="J417"/>
  <c r="J344"/>
  <c r="BK304"/>
  <c r="BK258"/>
  <c r="J187"/>
  <c r="BK507"/>
  <c r="J453"/>
  <c r="BK417"/>
  <c r="BK339"/>
  <c r="BK254"/>
  <c r="BK180"/>
  <c r="BK510"/>
  <c r="J482"/>
  <c r="BK453"/>
  <c r="J409"/>
  <c r="BK344"/>
  <c r="J177"/>
  <c r="J141"/>
  <c r="J484"/>
  <c r="J412"/>
  <c r="J367"/>
  <c r="BK278"/>
  <c r="BK237"/>
  <c r="J505"/>
  <c r="J437"/>
  <c r="J405"/>
  <c r="J232"/>
  <c r="J524"/>
  <c r="J511"/>
  <c r="J434"/>
  <c r="J394"/>
  <c r="BK354"/>
  <c r="BK287"/>
  <c r="J190"/>
  <c r="BK550"/>
  <c r="J528"/>
  <c r="BK442"/>
  <c r="J432"/>
  <c r="BK398"/>
  <c r="J225"/>
  <c r="J573"/>
  <c r="BK525"/>
  <c r="J512"/>
  <c r="J463"/>
  <c r="J400"/>
  <c r="BK360"/>
  <c r="BK321"/>
  <c r="J265"/>
  <c r="BK229"/>
  <c r="BK573"/>
  <c r="BK535"/>
  <c r="J460"/>
  <c r="BK367"/>
  <c r="J333"/>
  <c r="BK274"/>
  <c r="J182"/>
  <c r="BK492"/>
  <c r="BK441"/>
  <c r="BK394"/>
  <c r="BK332"/>
  <c r="BK226"/>
  <c r="BK167"/>
  <c r="J516"/>
  <c r="BK484"/>
  <c r="J442"/>
  <c r="J384"/>
  <c r="BK299"/>
  <c r="J159"/>
  <c r="J485"/>
  <c r="J426"/>
  <c r="BK388"/>
  <c r="J321"/>
  <c r="J226"/>
  <c r="BK461"/>
  <c r="J342"/>
  <c r="BK311"/>
  <c r="J534"/>
  <c r="BK503"/>
  <c r="J419"/>
  <c r="J379"/>
  <c r="BK335"/>
  <c r="J229"/>
  <c r="BK141"/>
  <c r="J537"/>
  <c r="BK531"/>
  <c r="BK490"/>
  <c r="BK446"/>
  <c r="J430"/>
  <c r="J339"/>
  <c r="BK216"/>
  <c r="J540"/>
  <c r="J498"/>
  <c r="BK426"/>
  <c r="BK386"/>
  <c r="BK347"/>
  <c r="J278"/>
  <c r="J254"/>
  <c r="BK210"/>
  <c r="BK572"/>
  <c r="J520"/>
  <c r="J446"/>
  <c r="BK407"/>
  <c r="BK329"/>
  <c r="J287"/>
  <c r="BK171"/>
  <c r="J489"/>
  <c r="J444"/>
  <c r="BK411"/>
  <c r="BK353"/>
  <c r="J264"/>
  <c r="BK177"/>
  <c r="BK508"/>
  <c r="J473"/>
  <c r="BK451"/>
  <c r="J415"/>
  <c r="BK372"/>
  <c r="J171"/>
  <c r="BK505"/>
  <c r="J448"/>
  <c r="J410"/>
  <c r="J363"/>
  <c r="J262"/>
  <c r="J180"/>
  <c r="J451"/>
  <c r="BK409"/>
  <c r="J316"/>
  <c r="BK213"/>
  <c r="J517"/>
  <c r="BK410"/>
  <c r="J360"/>
  <c r="BK314"/>
  <c r="J207"/>
  <c r="BK534"/>
  <c r="BK500"/>
  <c r="BK463"/>
  <c r="J407"/>
  <c r="J329"/>
  <c r="J213"/>
  <c r="BK564"/>
  <c r="BK520"/>
  <c r="BK444"/>
  <c r="BK396"/>
  <c r="BK368"/>
  <c r="J312"/>
  <c r="J271"/>
  <c r="BK251"/>
  <c r="BK561"/>
  <c r="BK526"/>
  <c r="BK462"/>
  <c r="BK437"/>
  <c r="J335"/>
  <c r="J290"/>
  <c r="BK219"/>
  <c r="BK153"/>
  <c r="J480"/>
  <c r="BK427"/>
  <c r="BK393"/>
  <c r="J306"/>
  <c r="J216"/>
  <c r="J518"/>
  <c r="J494"/>
  <c r="J465"/>
  <c r="BK422"/>
  <c r="J377"/>
  <c r="J296"/>
  <c r="J510"/>
  <c r="BK440"/>
  <c r="J403"/>
  <c r="J353"/>
  <c r="BK257"/>
  <c r="J185"/>
  <c r="BK489"/>
  <c r="J431"/>
  <c r="BK363"/>
  <c r="BK312"/>
  <c r="BK207"/>
  <c r="J525"/>
  <c r="BK512"/>
  <c r="BK432"/>
  <c r="BK366"/>
  <c r="BK333"/>
  <c r="J222"/>
  <c r="J532"/>
  <c r="BK511"/>
  <c r="J477"/>
  <c r="J439"/>
  <c r="J424"/>
  <c r="BK384"/>
  <c r="BK222"/>
  <c r="J561"/>
  <c r="BK519"/>
  <c r="BK419"/>
  <c r="BK361"/>
  <c r="BK324"/>
  <c r="BK262"/>
  <c r="BK195"/>
  <c r="J550"/>
  <c r="BK482"/>
  <c r="J428"/>
  <c r="BK356"/>
  <c r="J314"/>
  <c r="J281"/>
  <c r="J522"/>
  <c r="BK477"/>
  <c r="BK431"/>
  <c r="BK401"/>
  <c r="J375"/>
  <c r="BK293"/>
  <c r="BK215"/>
  <c r="J147"/>
  <c r="BK487"/>
  <c r="J461"/>
  <c r="BK403"/>
  <c r="BK326"/>
  <c r="BK168"/>
  <c r="J508"/>
  <c r="BK436"/>
  <c r="J393"/>
  <c r="J361"/>
  <c r="J304"/>
  <c r="BK243"/>
  <c r="J496"/>
  <c r="BK439"/>
  <c r="BK415"/>
  <c r="J347"/>
  <c r="J274"/>
  <c r="BK532"/>
  <c r="J471"/>
  <c r="BK425"/>
  <c r="J388"/>
  <c r="BK359"/>
  <c r="BK316"/>
  <c r="J168"/>
  <c r="BK575"/>
  <c r="BK522"/>
  <c r="J456"/>
  <c r="J436"/>
  <c r="J357"/>
  <c r="BK165"/>
  <c r="J543"/>
  <c r="J467"/>
  <c r="J411"/>
  <c r="J359"/>
  <c r="BK308"/>
  <c r="J257"/>
  <c r="BK185"/>
  <c r="BK537"/>
  <c r="BK467"/>
  <c r="BK412"/>
  <c r="J319"/>
  <c r="J243"/>
  <c r="BK518"/>
  <c r="BK496"/>
  <c r="J469"/>
  <c r="BK405"/>
  <c r="BK377"/>
  <c r="BK271"/>
  <c r="J219"/>
  <c i="1" r="AS94"/>
  <c i="2" r="BK471"/>
  <c r="BK435"/>
  <c r="J398"/>
  <c r="J215"/>
  <c r="BK147"/>
  <c r="BK456"/>
  <c r="BK421"/>
  <c r="J372"/>
  <c r="J301"/>
  <c r="BK182"/>
  <c r="BK473"/>
  <c r="J427"/>
  <c r="J324"/>
  <c r="J293"/>
  <c r="BK521"/>
  <c r="J438"/>
  <c r="J368"/>
  <c r="J260"/>
  <c r="J165"/>
  <c l="1" r="BK140"/>
  <c r="BK228"/>
  <c r="J228"/>
  <c r="J98"/>
  <c r="T298"/>
  <c r="R331"/>
  <c r="T365"/>
  <c r="P374"/>
  <c r="BK459"/>
  <c r="J459"/>
  <c r="J110"/>
  <c r="R140"/>
  <c r="P228"/>
  <c r="BK298"/>
  <c r="J298"/>
  <c r="J101"/>
  <c r="P338"/>
  <c r="R404"/>
  <c r="P459"/>
  <c r="P493"/>
  <c r="T513"/>
  <c r="P140"/>
  <c r="T228"/>
  <c r="R277"/>
  <c r="BK331"/>
  <c r="J331"/>
  <c r="J102"/>
  <c r="BK365"/>
  <c r="J365"/>
  <c r="J104"/>
  <c r="T374"/>
  <c r="R443"/>
  <c r="P476"/>
  <c r="T493"/>
  <c r="P513"/>
  <c r="R523"/>
  <c r="P557"/>
  <c r="R201"/>
  <c r="R259"/>
  <c r="P298"/>
  <c r="T331"/>
  <c r="R365"/>
  <c r="P404"/>
  <c r="R459"/>
  <c r="BK493"/>
  <c r="J493"/>
  <c r="J112"/>
  <c r="R499"/>
  <c r="T523"/>
  <c r="BK557"/>
  <c r="J557"/>
  <c r="J117"/>
  <c r="P571"/>
  <c r="P570"/>
  <c r="BK201"/>
  <c r="J201"/>
  <c r="J97"/>
  <c r="T259"/>
  <c r="T277"/>
  <c r="BK338"/>
  <c r="J338"/>
  <c r="J103"/>
  <c r="R374"/>
  <c r="BK443"/>
  <c r="J443"/>
  <c r="J109"/>
  <c r="BK476"/>
  <c r="J476"/>
  <c r="J111"/>
  <c r="R493"/>
  <c r="BK513"/>
  <c r="J513"/>
  <c r="J114"/>
  <c r="P523"/>
  <c r="T536"/>
  <c r="BK571"/>
  <c r="J571"/>
  <c r="J119"/>
  <c r="T140"/>
  <c r="R228"/>
  <c r="R298"/>
  <c r="P331"/>
  <c r="P365"/>
  <c r="BK374"/>
  <c r="J374"/>
  <c r="J107"/>
  <c r="T443"/>
  <c r="T476"/>
  <c r="P499"/>
  <c r="BK523"/>
  <c r="J523"/>
  <c r="J115"/>
  <c r="P536"/>
  <c r="T557"/>
  <c r="T201"/>
  <c r="BK259"/>
  <c r="J259"/>
  <c r="J99"/>
  <c r="BK277"/>
  <c r="J277"/>
  <c r="J100"/>
  <c r="R338"/>
  <c r="BK404"/>
  <c r="J404"/>
  <c r="J108"/>
  <c r="P443"/>
  <c r="T459"/>
  <c r="BK499"/>
  <c r="J499"/>
  <c r="J113"/>
  <c r="R513"/>
  <c r="R536"/>
  <c r="R571"/>
  <c r="R570"/>
  <c r="P201"/>
  <c r="P259"/>
  <c r="P277"/>
  <c r="T338"/>
  <c r="T404"/>
  <c r="R476"/>
  <c r="T499"/>
  <c r="BK536"/>
  <c r="J536"/>
  <c r="J116"/>
  <c r="R557"/>
  <c r="T571"/>
  <c r="T570"/>
  <c r="BK371"/>
  <c r="J371"/>
  <c r="J105"/>
  <c r="BK574"/>
  <c r="J574"/>
  <c r="J120"/>
  <c r="BE182"/>
  <c r="BE234"/>
  <c r="BE271"/>
  <c r="BE299"/>
  <c r="BE304"/>
  <c r="BE312"/>
  <c r="BE318"/>
  <c r="BE319"/>
  <c r="BE326"/>
  <c r="BE344"/>
  <c r="BE363"/>
  <c r="BE391"/>
  <c r="BE407"/>
  <c r="BE430"/>
  <c r="BE436"/>
  <c r="BE451"/>
  <c r="BE453"/>
  <c r="BE482"/>
  <c r="BE485"/>
  <c r="BE494"/>
  <c r="BE500"/>
  <c r="BE520"/>
  <c r="BE522"/>
  <c r="BE153"/>
  <c r="BE180"/>
  <c r="BE193"/>
  <c r="BE219"/>
  <c r="BE225"/>
  <c r="BE258"/>
  <c r="BE260"/>
  <c r="BE262"/>
  <c r="BE264"/>
  <c r="BE321"/>
  <c r="BE379"/>
  <c r="BE382"/>
  <c r="BE394"/>
  <c r="BE400"/>
  <c r="BE421"/>
  <c r="BE425"/>
  <c r="BE434"/>
  <c r="BE435"/>
  <c r="BE446"/>
  <c r="BE462"/>
  <c r="BE487"/>
  <c r="BE490"/>
  <c r="BE508"/>
  <c r="BE516"/>
  <c r="F90"/>
  <c r="BE147"/>
  <c r="BE159"/>
  <c r="BE167"/>
  <c r="BE187"/>
  <c r="BE213"/>
  <c r="BE281"/>
  <c r="BE287"/>
  <c r="BE290"/>
  <c r="BE314"/>
  <c r="BE342"/>
  <c r="BE349"/>
  <c r="BE354"/>
  <c r="BE357"/>
  <c r="BE384"/>
  <c r="BE405"/>
  <c r="BE411"/>
  <c r="BE413"/>
  <c r="BE415"/>
  <c r="BE422"/>
  <c r="BE424"/>
  <c r="BE432"/>
  <c r="BE444"/>
  <c r="BE461"/>
  <c r="BE467"/>
  <c r="BE475"/>
  <c r="BE480"/>
  <c r="BE491"/>
  <c r="BE512"/>
  <c r="J132"/>
  <c r="BE165"/>
  <c r="BE190"/>
  <c r="BE216"/>
  <c r="BE222"/>
  <c r="BE243"/>
  <c r="BE251"/>
  <c r="BE257"/>
  <c r="BE278"/>
  <c r="BE301"/>
  <c r="BE306"/>
  <c r="BE333"/>
  <c r="BE359"/>
  <c r="BE360"/>
  <c r="BE412"/>
  <c r="BE417"/>
  <c r="BE427"/>
  <c r="BE431"/>
  <c r="BE463"/>
  <c r="BE469"/>
  <c r="BE511"/>
  <c r="BE515"/>
  <c r="BE171"/>
  <c r="BE195"/>
  <c r="BE308"/>
  <c r="BE311"/>
  <c r="BE316"/>
  <c r="BE335"/>
  <c r="BE370"/>
  <c r="BE433"/>
  <c r="BE438"/>
  <c r="BE442"/>
  <c r="BE448"/>
  <c r="BE456"/>
  <c r="BE465"/>
  <c r="BE517"/>
  <c r="BE519"/>
  <c r="BE202"/>
  <c r="BE210"/>
  <c r="BE215"/>
  <c r="BE226"/>
  <c r="BE237"/>
  <c r="BE324"/>
  <c r="BE347"/>
  <c r="BE351"/>
  <c r="BE361"/>
  <c r="BE366"/>
  <c r="BE375"/>
  <c r="BE396"/>
  <c r="BE398"/>
  <c r="BE403"/>
  <c r="BE409"/>
  <c r="BE410"/>
  <c r="BE439"/>
  <c r="BE440"/>
  <c r="BE473"/>
  <c r="BE496"/>
  <c r="BE507"/>
  <c r="BE518"/>
  <c r="BE524"/>
  <c r="BE528"/>
  <c r="BE534"/>
  <c r="BE543"/>
  <c r="BE550"/>
  <c r="BE558"/>
  <c r="BE564"/>
  <c r="BE572"/>
  <c r="BE168"/>
  <c r="BE177"/>
  <c r="BE205"/>
  <c r="BE247"/>
  <c r="BE329"/>
  <c r="BE332"/>
  <c r="BE339"/>
  <c r="BE393"/>
  <c r="BE401"/>
  <c r="BE429"/>
  <c r="BE441"/>
  <c r="BE458"/>
  <c r="BE460"/>
  <c r="BE477"/>
  <c r="BE489"/>
  <c r="BE521"/>
  <c r="BE525"/>
  <c r="BE526"/>
  <c r="BE531"/>
  <c r="BE532"/>
  <c r="BE535"/>
  <c r="BE537"/>
  <c r="BE540"/>
  <c r="BE575"/>
  <c r="BE141"/>
  <c r="BE185"/>
  <c r="BE207"/>
  <c r="BE229"/>
  <c r="BE232"/>
  <c r="BE254"/>
  <c r="BE265"/>
  <c r="BE274"/>
  <c r="BE293"/>
  <c r="BE296"/>
  <c r="BE353"/>
  <c r="BE356"/>
  <c r="BE367"/>
  <c r="BE368"/>
  <c r="BE372"/>
  <c r="BE377"/>
  <c r="BE386"/>
  <c r="BE388"/>
  <c r="BE419"/>
  <c r="BE426"/>
  <c r="BE428"/>
  <c r="BE437"/>
  <c r="BE471"/>
  <c r="BE484"/>
  <c r="BE492"/>
  <c r="BE498"/>
  <c r="BE503"/>
  <c r="BE505"/>
  <c r="BE510"/>
  <c r="BE514"/>
  <c r="BE561"/>
  <c r="BE573"/>
  <c r="F33"/>
  <c i="1" r="BB95"/>
  <c r="BB94"/>
  <c r="W31"/>
  <c i="2" r="J32"/>
  <c i="1" r="AW95"/>
  <c i="2" r="F32"/>
  <c i="1" r="BA95"/>
  <c r="BA94"/>
  <c r="W30"/>
  <c i="2" r="F35"/>
  <c i="1" r="BD95"/>
  <c r="BD94"/>
  <c r="W33"/>
  <c i="2" r="F34"/>
  <c i="1" r="BC95"/>
  <c r="BC94"/>
  <c r="W32"/>
  <c i="2" l="1" r="P139"/>
  <c r="P373"/>
  <c r="R373"/>
  <c r="T373"/>
  <c r="R139"/>
  <c r="R138"/>
  <c r="T139"/>
  <c r="T138"/>
  <c r="BK139"/>
  <c r="J140"/>
  <c r="J96"/>
  <c r="BK373"/>
  <c r="J373"/>
  <c r="J106"/>
  <c r="BK570"/>
  <c r="J570"/>
  <c r="J118"/>
  <c i="1" r="AY94"/>
  <c i="2" r="F31"/>
  <c i="1" r="AZ95"/>
  <c r="AZ94"/>
  <c r="AV94"/>
  <c r="AK29"/>
  <c i="2" r="J31"/>
  <c i="1" r="AV95"/>
  <c r="AT95"/>
  <c r="AX94"/>
  <c r="AW94"/>
  <c r="AK30"/>
  <c i="2" l="1" r="BK138"/>
  <c r="J138"/>
  <c r="J94"/>
  <c r="P138"/>
  <c i="1" r="AU95"/>
  <c i="2" r="J139"/>
  <c r="J95"/>
  <c i="1" r="AU94"/>
  <c r="AT94"/>
  <c r="W29"/>
  <c i="2" l="1" r="J28"/>
  <c i="1" r="AG95"/>
  <c r="AG94"/>
  <c r="AK26"/>
  <c r="AK35"/>
  <c l="1" r="AN94"/>
  <c i="2" r="J37"/>
  <c i="1" r="AN95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<sst xmlns="http://schemas.openxmlformats.org/spreadsheetml/2006/main">
  <si>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</si>
  <si>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</si>
  <si>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</si>
  <si>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</si>
  <si>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</si>
  <si>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{846abbf2-26d2-4553-a2b3-4644b8b10e8d}</t>
  </si>
  <si>
    <t>0,01</t>
  </si>
  <si>
    <t>21</t>
  </si>
  <si>
    <t>15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</si>
  <si>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</si>
  <si>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</si>
  <si>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</si>
  <si>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</si>
  <si>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</si>
  <si>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LS2023-046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</si>
  <si>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</si>
  <si>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</si>
  <si>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Novostavba garáže na p.č.328, k.ú. Vintířov</t>
  </si>
  <si>
    <t>KSO:</t>
  </si>
  <si>
    <t>CC-CZ:</t>
  </si>
  <si>
    <t>Místo:</t>
  </si>
  <si>
    <t xml:space="preserve">Vintířov </t>
  </si>
  <si>
    <t>Datum:</t>
  </si>
  <si>
    <t>13. 10. 2023</t>
  </si>
  <si>
    <t>Zadavatel:</t>
  </si>
  <si>
    <t>IČ:</t>
  </si>
  <si>
    <t>Obec Vintířov</t>
  </si>
  <si>
    <t>DIČ:</t>
  </si>
  <si>
    <t>Uchazeč:</t>
  </si>
  <si>
    <t>Vyplň údaj</t>
  </si>
  <si>
    <t>Projektant:</t>
  </si>
  <si>
    <t>Ing.Martin Dědič</t>
  </si>
  <si>
    <t>True</t>
  </si>
  <si>
    <t>Zpracovatel:</t>
  </si>
  <si>
    <t>15759491</t>
  </si>
  <si>
    <t>Sadílek Ladislav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</si>
  <si>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</si>
  <si>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</si>
  <si>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</si>
  <si>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</si>
  <si>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</si>
  <si>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</si>
  <si>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</si>
  <si>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</si>
  <si>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</si>
  <si>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</si>
  <si>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</si>
  <si>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</si>
  <si>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</si>
  <si>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</si>
  <si>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</si>
  <si>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</si>
  <si>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</si>
  <si>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</si>
  <si>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</si>
  <si>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</si>
  <si>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</si>
  <si>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</si>
  <si>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</si>
  <si>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</si>
  <si>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</si>
  <si>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</si>
  <si>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</si>
  <si>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</si>
  <si>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</si>
  <si>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</si>
  <si>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</si>
  <si>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</si>
  <si>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</si>
  <si>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</si>
  <si>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</si>
  <si>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</si>
  <si>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</si>
  <si>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</si>
  <si>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</si>
  <si>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</si>
  <si>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</si>
  <si>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</si>
  <si>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</si>
  <si>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</si>
  <si>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</si>
  <si>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</si>
  <si>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</si>
  <si>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</si>
  <si>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2</t>
  </si>
  <si>
    <t>KRYCÍ LIST SOUPISU PRACÍ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</si>
  <si>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</si>
  <si>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</si>
  <si>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</si>
  <si>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</si>
  <si>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</si>
  <si>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</si>
  <si>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</si>
  <si>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2 - Zakládání</t>
  </si>
  <si>
    <t xml:space="preserve">    3 - Svislé a kompletní konstrukce</t>
  </si>
  <si>
    <t xml:space="preserve">    4 - Vodorovné konstrukce</t>
  </si>
  <si>
    <t xml:space="preserve">    5 - Komunikace pozemní</t>
  </si>
  <si>
    <t xml:space="preserve">    6 - Úpravy povrchů, podlahy a osazování výplní</t>
  </si>
  <si>
    <t xml:space="preserve">    8 - Trubní vedení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</si>
  <si>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</si>
  <si>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</si>
  <si>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</si>
  <si>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</si>
  <si>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711 - Izolace proti vodě, vlhkosti a plynům</t>
  </si>
  <si>
    <t xml:space="preserve">    741 - Elektroinstalace - silnoproud</t>
  </si>
  <si>
    <t xml:space="preserve">    762 - Konstrukce tesařské</t>
  </si>
  <si>
    <t xml:space="preserve">    763 - Konstrukce suché výstavby</t>
  </si>
  <si>
    <t xml:space="preserve">    764 - Konstrukce klempířské</t>
  </si>
  <si>
    <t xml:space="preserve">    765 - Krytina skládaná</t>
  </si>
  <si>
    <t xml:space="preserve">    766 - Konstrukce truhlářské</t>
  </si>
  <si>
    <t xml:space="preserve">    767 - Konstrukce zámečnické</t>
  </si>
  <si>
    <t xml:space="preserve">    771 - Podlahy z dlaždic</t>
  </si>
  <si>
    <t xml:space="preserve">    783 - Dokončovací práce - nátěry</t>
  </si>
  <si>
    <t xml:space="preserve">    784 - Dokončovací práce - malby a tapety</t>
  </si>
  <si>
    <t>VRN - Vedlejší rozpočtové náklady</t>
  </si>
  <si>
    <t xml:space="preserve">    VRN1 - Průzkumné, geodetické a projektové práce</t>
  </si>
  <si>
    <t xml:space="preserve">    VRN3 - Zařízení staveniště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</si>
  <si>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</si>
  <si>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</si>
  <si>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</si>
  <si>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</si>
  <si>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</si>
  <si>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</si>
  <si>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</si>
  <si>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</si>
  <si>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</si>
  <si>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</si>
  <si>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</si>
  <si>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</si>
  <si>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</si>
  <si>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</si>
  <si>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</si>
  <si>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</si>
  <si>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</si>
  <si>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</si>
  <si>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121151103</t>
  </si>
  <si>
    <t>Sejmutí ornice plochy do 100 m2 tl vrstvy do 200 mm strojně</t>
  </si>
  <si>
    <t>m2</t>
  </si>
  <si>
    <t>4</t>
  </si>
  <si>
    <t>-1599409658</t>
  </si>
  <si>
    <t>VV</t>
  </si>
  <si>
    <t>pro gtaráž a okapový chodník</t>
  </si>
  <si>
    <t>(79,69+7,01)*1,1</t>
  </si>
  <si>
    <t>pro pojízdnou plochu</t>
  </si>
  <si>
    <t>41,13*1,1</t>
  </si>
  <si>
    <t>Součet</t>
  </si>
  <si>
    <t>122251102</t>
  </si>
  <si>
    <t>Odkopávky a prokopávky nezapažené v hornině třídy těžitelnosti I skupiny 3 objem do 50 m3 strojně</t>
  </si>
  <si>
    <t>m3</t>
  </si>
  <si>
    <t>-1521061902</t>
  </si>
  <si>
    <t>pro garáž a okapový chodník</t>
  </si>
  <si>
    <t>(79,69+7,01)*0,25</t>
  </si>
  <si>
    <t>41,13*0,3</t>
  </si>
  <si>
    <t>3</t>
  </si>
  <si>
    <t>131251100</t>
  </si>
  <si>
    <t>Hloubení jam nezapažených v hornině třídy těžitelnosti I skupiny 3 objem do 20 m3 strojně</t>
  </si>
  <si>
    <t>1444716516</t>
  </si>
  <si>
    <t>retenční nádrž</t>
  </si>
  <si>
    <t>6</t>
  </si>
  <si>
    <t>vsakovací jímka</t>
  </si>
  <si>
    <t>132251102</t>
  </si>
  <si>
    <t>Hloubení rýh nezapažených š do 800 mm v hornině třídy těžitelnosti I skupiny 3 objem do 50 m3 strojně</t>
  </si>
  <si>
    <t>843095693</t>
  </si>
  <si>
    <t>dešťová kanalizace</t>
  </si>
  <si>
    <t>11,7*0,5*1</t>
  </si>
  <si>
    <t>základové pasy a patky</t>
  </si>
  <si>
    <t>((12,29+6,55)*2*0,4*0,55)+(1,6*0,75*0,55*2)+(1,7*2*0,55)+(1,6*1,6*0,55)+(1,05*2,1*0,55*2)</t>
  </si>
  <si>
    <t>5</t>
  </si>
  <si>
    <t>162751116</t>
  </si>
  <si>
    <t>Vodorovné přemístění přes 8 000 do 9000 m výkopku/sypaniny z horniny třídy těžitelnosti I skupiny 1 až 3</t>
  </si>
  <si>
    <t>-874864726</t>
  </si>
  <si>
    <t>34,014+9+21,163-7,095</t>
  </si>
  <si>
    <t>167151101</t>
  </si>
  <si>
    <t>Nakládání výkopku z hornin třídy těžitelnosti I skupiny 1 až 3 do 100 m3</t>
  </si>
  <si>
    <t>-1464816136</t>
  </si>
  <si>
    <t>7</t>
  </si>
  <si>
    <t>171201231</t>
  </si>
  <si>
    <t>Poplatek za uložení zeminy a kamení na recyklační skládce (skládkovné) kód odpadu 17 05 04</t>
  </si>
  <si>
    <t>t</t>
  </si>
  <si>
    <t>1423085291</t>
  </si>
  <si>
    <t>57,082</t>
  </si>
  <si>
    <t>57,082*2 'Přepočtené koeficientem množství</t>
  </si>
  <si>
    <t>8</t>
  </si>
  <si>
    <t>174111101</t>
  </si>
  <si>
    <t>Zásyp jam, šachet rýh nebo kolem objektů sypaninou se zhutněním ručně</t>
  </si>
  <si>
    <t>-688827937</t>
  </si>
  <si>
    <t>11,7*0,5*0,7</t>
  </si>
  <si>
    <t>AN</t>
  </si>
  <si>
    <t>9</t>
  </si>
  <si>
    <t>174211101</t>
  </si>
  <si>
    <t>Zásyp jam, šachet rýh nebo kolem objektů sypaninou bez zhutnění ručně</t>
  </si>
  <si>
    <t>-1594249064</t>
  </si>
  <si>
    <t>10</t>
  </si>
  <si>
    <t>M</t>
  </si>
  <si>
    <t>58343959</t>
  </si>
  <si>
    <t>kamenivo drcené hrubé frakce 32/63</t>
  </si>
  <si>
    <t>1532077205</t>
  </si>
  <si>
    <t>3*2 'Přepočtené koeficientem množství</t>
  </si>
  <si>
    <t>11</t>
  </si>
  <si>
    <t>175151101</t>
  </si>
  <si>
    <t>Obsypání potrubí strojně sypaninou bez prohození, uloženou do 3 m</t>
  </si>
  <si>
    <t>-1551783330</t>
  </si>
  <si>
    <t>11,7*0,5*0,2</t>
  </si>
  <si>
    <t>12</t>
  </si>
  <si>
    <t>58337310</t>
  </si>
  <si>
    <t>štěrkopísek frakce 0/4</t>
  </si>
  <si>
    <t>-795596066</t>
  </si>
  <si>
    <t>1,17*2 'Přepočtené koeficientem množství</t>
  </si>
  <si>
    <t>13</t>
  </si>
  <si>
    <t>181351103</t>
  </si>
  <si>
    <t>Rozprostření ornice tl vrstvy do 200 mm pl přes 100 do 500 m2 v rovině nebo ve svahu do 1:5 strojně</t>
  </si>
  <si>
    <t>1229184704</t>
  </si>
  <si>
    <t>zatravněná plocha</t>
  </si>
  <si>
    <t>127,84</t>
  </si>
  <si>
    <t>14</t>
  </si>
  <si>
    <t>181411131</t>
  </si>
  <si>
    <t>Založení parkového trávníku výsevem pl do 1000 m2 v rovině a ve svahu do 1:5</t>
  </si>
  <si>
    <t>-1436141173</t>
  </si>
  <si>
    <t>00572410</t>
  </si>
  <si>
    <t>osivo směs travní parková</t>
  </si>
  <si>
    <t>kg</t>
  </si>
  <si>
    <t>-1776447505</t>
  </si>
  <si>
    <t>127,84*0,02 'Přepočtené koeficientem množství</t>
  </si>
  <si>
    <t>16</t>
  </si>
  <si>
    <t>181912112</t>
  </si>
  <si>
    <t>Úprava pláně v hornině třídy těžitelnosti I skupiny 3 se zhutněním ručně</t>
  </si>
  <si>
    <t>-1413108947</t>
  </si>
  <si>
    <t>(79,69+7,01)</t>
  </si>
  <si>
    <t>41,13</t>
  </si>
  <si>
    <t>Zakládání</t>
  </si>
  <si>
    <t>17</t>
  </si>
  <si>
    <t>213141111</t>
  </si>
  <si>
    <t>Zřízení vrstvy z geotextilie v rovině nebo ve sklonu do 1:5 š do 3 m</t>
  </si>
  <si>
    <t>-1213973171</t>
  </si>
  <si>
    <t>překrytí vsaku</t>
  </si>
  <si>
    <t>18</t>
  </si>
  <si>
    <t>69311081</t>
  </si>
  <si>
    <t>geotextilie netkaná separační, ochranná, filtrační, drenážní PES 300g/m2</t>
  </si>
  <si>
    <t>-1439576409</t>
  </si>
  <si>
    <t>5*1,1845 'Přepočtené koeficientem množství</t>
  </si>
  <si>
    <t>19</t>
  </si>
  <si>
    <t>271532212</t>
  </si>
  <si>
    <t>Podsyp pod základové konstrukce se zhutněním z hrubého kameniva frakce 16 až 32 mm</t>
  </si>
  <si>
    <t>1661089225</t>
  </si>
  <si>
    <t>pod zákl.desku</t>
  </si>
  <si>
    <t>(11,49*5,75*0,25)-(((1,05*2,1)-(1,6*2)-(1,6*1,6)-(1,6*0,75))*0,25)</t>
  </si>
  <si>
    <t>20</t>
  </si>
  <si>
    <t>273321411</t>
  </si>
  <si>
    <t>Základové desky ze ŽB bez zvýšených nároků na prostředí tř. C 20/25</t>
  </si>
  <si>
    <t>-1808014912</t>
  </si>
  <si>
    <t>podkladní deska</t>
  </si>
  <si>
    <t>12,29*6,55*0,15</t>
  </si>
  <si>
    <t>273351121</t>
  </si>
  <si>
    <t>Zřízení bednění základových desek</t>
  </si>
  <si>
    <t>-1597807748</t>
  </si>
  <si>
    <t>(12,29+6,55)*0,2</t>
  </si>
  <si>
    <t>22</t>
  </si>
  <si>
    <t>273351122</t>
  </si>
  <si>
    <t>Odstranění bednění základových desek</t>
  </si>
  <si>
    <t>-492830467</t>
  </si>
  <si>
    <t>23</t>
  </si>
  <si>
    <t>273362021</t>
  </si>
  <si>
    <t>Výztuž základových desek svařovanými sítěmi Kari</t>
  </si>
  <si>
    <t>-580938427</t>
  </si>
  <si>
    <t>podkladní deska KARI 100/100/8, váha 7,9kg/m2</t>
  </si>
  <si>
    <t>12,29*6,55*0,0079*1,15</t>
  </si>
  <si>
    <t>24</t>
  </si>
  <si>
    <t>274321511</t>
  </si>
  <si>
    <t>Základové pasy ze ŽB bez zvýšených nároků na prostředí tř. C 25/30</t>
  </si>
  <si>
    <t>-1395058605</t>
  </si>
  <si>
    <t>((12,29+6,55)*2*0,4*0,8)+(1,6*0,75*0,8*2)+(1,7*2*0,8)+(1,6*1,6*0,8)+(1,05*2,1*0,8*2)</t>
  </si>
  <si>
    <t>25</t>
  </si>
  <si>
    <t>274351121</t>
  </si>
  <si>
    <t>Zřízení bednění základových pasů rovného</t>
  </si>
  <si>
    <t>1947890215</t>
  </si>
  <si>
    <t>(12,29+(1,05*2)+6,55+0,75+5,75+1,6+11,49+(1,05*2)+5,75+0,75+11,49+(1,6*2))*0,25</t>
  </si>
  <si>
    <t>26</t>
  </si>
  <si>
    <t>274351122</t>
  </si>
  <si>
    <t>Odstranění bednění základových pasů rovného</t>
  </si>
  <si>
    <t>622596027</t>
  </si>
  <si>
    <t>27</t>
  </si>
  <si>
    <t>274361821</t>
  </si>
  <si>
    <t>Výztuž základových pasů betonářskou ocelí 10 505 (R)</t>
  </si>
  <si>
    <t>955508350</t>
  </si>
  <si>
    <t>22,274*0,09</t>
  </si>
  <si>
    <t>Svislé a kompletní konstrukce</t>
  </si>
  <si>
    <t>28</t>
  </si>
  <si>
    <t>310271031</t>
  </si>
  <si>
    <t>Zazdívka otvorů ve zdivu nadzákladovém pl do 1 m2 pórobetonovými tvárnicemi do P2 na tenkovrstvou maltu tl 300 m</t>
  </si>
  <si>
    <t>111818564</t>
  </si>
  <si>
    <t>po vybouraných oknech</t>
  </si>
  <si>
    <t>0,6*0,6*4</t>
  </si>
  <si>
    <t>29</t>
  </si>
  <si>
    <t>311272225</t>
  </si>
  <si>
    <t>Zdivo z pórobetonových tvárnic hladkých přes P2 do P4 do 450 kg/m3 na tenkovrstvou maltu tl 300 m</t>
  </si>
  <si>
    <t>-1354641010</t>
  </si>
  <si>
    <t>((12,24+6,2+11,94)*3,5)-(2*1*2)-(3*3)-(0,5*3,5*4)</t>
  </si>
  <si>
    <t>30</t>
  </si>
  <si>
    <t>317143456</t>
  </si>
  <si>
    <t>Překlad nosný z pórobetonu ve zdech tl 300 mm dl přes přes 2400 mm</t>
  </si>
  <si>
    <t>kus</t>
  </si>
  <si>
    <t>2030355626</t>
  </si>
  <si>
    <t>nad okny</t>
  </si>
  <si>
    <t>31</t>
  </si>
  <si>
    <t>317941123</t>
  </si>
  <si>
    <t>Osazování ocelových válcovaných nosníků na zdivu I, IE, U, UE nebo L přes č. 14 do č. 22 nebo výšky do 220 mm</t>
  </si>
  <si>
    <t>-868215292</t>
  </si>
  <si>
    <t>IPE 140 - nad vraty</t>
  </si>
  <si>
    <t>3,5*2*0,0134</t>
  </si>
  <si>
    <t>průvlaky IPE 200</t>
  </si>
  <si>
    <t>5,87*2*2*0,0229</t>
  </si>
  <si>
    <t>32</t>
  </si>
  <si>
    <t>13010746</t>
  </si>
  <si>
    <t>ocel profilová jakost S235JR (11 375) průřez IPE 140</t>
  </si>
  <si>
    <t>-1348196513</t>
  </si>
  <si>
    <t>0,094*1,1 'Přepočtené koeficientem množství</t>
  </si>
  <si>
    <t>33</t>
  </si>
  <si>
    <t>13010752</t>
  </si>
  <si>
    <t>ocel profilová jakost S235JR (11 375) průřez IPE 200</t>
  </si>
  <si>
    <t>1428210663</t>
  </si>
  <si>
    <t>0,538*1,1 'Přepočtené koeficientem množství</t>
  </si>
  <si>
    <t>34</t>
  </si>
  <si>
    <t>331273013</t>
  </si>
  <si>
    <t>Pilíř z tvárnic betonových ztraceného bednění vč.výplně betonu C25/30</t>
  </si>
  <si>
    <t>1325248131</t>
  </si>
  <si>
    <t>sloupy</t>
  </si>
  <si>
    <t>0,5*0,3*3,5*4</t>
  </si>
  <si>
    <t>35</t>
  </si>
  <si>
    <t>331361821</t>
  </si>
  <si>
    <t>Výztuž sloupů hranatých betonářskou ocelí 10 505</t>
  </si>
  <si>
    <t>186793395</t>
  </si>
  <si>
    <t>výztuž sloupů R10, váha 0,62kg/m</t>
  </si>
  <si>
    <t>3,8*4*4*0,00062*1,1</t>
  </si>
  <si>
    <t>36</t>
  </si>
  <si>
    <t>382413113</t>
  </si>
  <si>
    <t>Osazení jímky z PP na obetonování objemu 3000 l pro usazení do terénu</t>
  </si>
  <si>
    <t>-1688140642</t>
  </si>
  <si>
    <t>37</t>
  </si>
  <si>
    <t>56241661</t>
  </si>
  <si>
    <t>nádrž akumulační 3750L na dešťovou vodu s čerpací sadou a pochozím poklopem, filtrační sadou, čerpadlo mimo nádrž</t>
  </si>
  <si>
    <t>-1566833006</t>
  </si>
  <si>
    <t>Vodorovné konstrukce</t>
  </si>
  <si>
    <t>38</t>
  </si>
  <si>
    <t>417321515</t>
  </si>
  <si>
    <t>Ztužující pásy a věnce ze ŽB tř. C 25/30</t>
  </si>
  <si>
    <t>1195059557</t>
  </si>
  <si>
    <t>(12,24+6,2+11,94)*0,3*0,25</t>
  </si>
  <si>
    <t>39</t>
  </si>
  <si>
    <t>417351115</t>
  </si>
  <si>
    <t>Zřízení bednění ztužujících věnců</t>
  </si>
  <si>
    <t>319168616</t>
  </si>
  <si>
    <t>((12,24+6,2)*0,25*2)+(11,94*0,25)</t>
  </si>
  <si>
    <t>40</t>
  </si>
  <si>
    <t>417351116</t>
  </si>
  <si>
    <t>Odstranění bednění ztužujících věnců</t>
  </si>
  <si>
    <t>-315554184</t>
  </si>
  <si>
    <t>41</t>
  </si>
  <si>
    <t>417361821</t>
  </si>
  <si>
    <t>Výztuž ztužujících pásů a věnců betonářskou ocelí 10 505</t>
  </si>
  <si>
    <t>1996637152</t>
  </si>
  <si>
    <t>R10</t>
  </si>
  <si>
    <t>(12,24+6,2)*4*0,00062*1,1</t>
  </si>
  <si>
    <t>R6</t>
  </si>
  <si>
    <t>74*1*0,00022*1,1</t>
  </si>
  <si>
    <t>42</t>
  </si>
  <si>
    <t>451572111</t>
  </si>
  <si>
    <t>Lože pod potrubí otevřený výkop z kameniva drobného těženého</t>
  </si>
  <si>
    <t>818477141</t>
  </si>
  <si>
    <t>11,7*0,5*0,1</t>
  </si>
  <si>
    <t>43</t>
  </si>
  <si>
    <t>452311151</t>
  </si>
  <si>
    <t>Podkladní desky z betonu prostého bez zvýšených nároků na prostředí tř. C 20/25 otevřený výkop</t>
  </si>
  <si>
    <t>55445785</t>
  </si>
  <si>
    <t>pod AN</t>
  </si>
  <si>
    <t>2*2*0,15</t>
  </si>
  <si>
    <t>Komunikace pozemní</t>
  </si>
  <si>
    <t>44</t>
  </si>
  <si>
    <t>564760101</t>
  </si>
  <si>
    <t>Podklad z kameniva hrubého drceného vel. 16-32 mm plochy do 100 m2 tl 200 mm</t>
  </si>
  <si>
    <t>-15709361</t>
  </si>
  <si>
    <t>45</t>
  </si>
  <si>
    <t>564851011</t>
  </si>
  <si>
    <t>Podklad ze štěrkodrtě ŠD plochy do 100 m2 tl 150 mm</t>
  </si>
  <si>
    <t>136453489</t>
  </si>
  <si>
    <t>pro okapový chodník</t>
  </si>
  <si>
    <t>7,01</t>
  </si>
  <si>
    <t>46</t>
  </si>
  <si>
    <t>596211110</t>
  </si>
  <si>
    <t>Kladení zámkové dlažby komunikací pro pěší ručně tl 60 mm skupiny A pl do 50 m2</t>
  </si>
  <si>
    <t>784308728</t>
  </si>
  <si>
    <t>okapový chodník</t>
  </si>
  <si>
    <t>47</t>
  </si>
  <si>
    <t>59245018</t>
  </si>
  <si>
    <t>dlažba tvar obdélník betonová 200x100x60mm přírodní</t>
  </si>
  <si>
    <t>-735529641</t>
  </si>
  <si>
    <t>7,01*1,03 'Přepočtené koeficientem množství</t>
  </si>
  <si>
    <t>48</t>
  </si>
  <si>
    <t>596212210</t>
  </si>
  <si>
    <t>Kladení zámkové dlažby pozemních komunikací ručně tl 80 mm skupiny A pl do 50 m2</t>
  </si>
  <si>
    <t>-1314287780</t>
  </si>
  <si>
    <t>pojízdná plocau</t>
  </si>
  <si>
    <t>49</t>
  </si>
  <si>
    <t>59245020</t>
  </si>
  <si>
    <t>dlažba tvar obdélník betonová 200x100x80mm přírodní</t>
  </si>
  <si>
    <t>-242340378</t>
  </si>
  <si>
    <t>41,13*1,03 'Přepočtené koeficientem množství</t>
  </si>
  <si>
    <t>Úpravy povrchů, podlahy a osazování výplní</t>
  </si>
  <si>
    <t>50</t>
  </si>
  <si>
    <t>612131121</t>
  </si>
  <si>
    <t>Penetrační disperzní nátěr vnitřních stěn nanášený ručně</t>
  </si>
  <si>
    <t>-1552668497</t>
  </si>
  <si>
    <t>((11,94+5,9)*2*3,7)-(3*3)</t>
  </si>
  <si>
    <t>51</t>
  </si>
  <si>
    <t>612135000</t>
  </si>
  <si>
    <t>Vyrovnání podkladu vnitřních stěn maltou vápennou tl do 10 mm</t>
  </si>
  <si>
    <t>-1251195886</t>
  </si>
  <si>
    <t>původní stěna sousedního objektu</t>
  </si>
  <si>
    <t>5,9*3,7</t>
  </si>
  <si>
    <t>52</t>
  </si>
  <si>
    <t>612142001</t>
  </si>
  <si>
    <t>Potažení vnitřních stěn sklovláknitým pletivem vtlačeným do tenkovrstvé hmoty</t>
  </si>
  <si>
    <t>-316463851</t>
  </si>
  <si>
    <t>((11,94+5,9+11,94)*3,7)-(3*3)</t>
  </si>
  <si>
    <t>53</t>
  </si>
  <si>
    <t>612311131</t>
  </si>
  <si>
    <t>Potažení vnitřních stěn vápenným štukem tloušťky do 3 mm</t>
  </si>
  <si>
    <t>-1083487446</t>
  </si>
  <si>
    <t>54</t>
  </si>
  <si>
    <t>612315223</t>
  </si>
  <si>
    <t>Vápenná štuková omítka malých ploch přes 0,25 do 1 m2 na stěnách</t>
  </si>
  <si>
    <t>543012880</t>
  </si>
  <si>
    <t>po vybouraných oknech v sousední budově</t>
  </si>
  <si>
    <t>55</t>
  </si>
  <si>
    <t>622131121</t>
  </si>
  <si>
    <t>Penetrační nátěr vnějších stěn nanášený ručně</t>
  </si>
  <si>
    <t>1210197964</t>
  </si>
  <si>
    <t>56</t>
  </si>
  <si>
    <t>622142001</t>
  </si>
  <si>
    <t>Potažení vnějších stěn sklovláknitým pletivem vtlačeným do tenkovrstvé hmoty</t>
  </si>
  <si>
    <t>-716599423</t>
  </si>
  <si>
    <t>((12,24+6,5)*3,7)+(4*0,15*2)+(9*0,15)-(3*3)-(2*1*2)</t>
  </si>
  <si>
    <t>57</t>
  </si>
  <si>
    <t>622143003</t>
  </si>
  <si>
    <t>Montáž omítkových plastových nebo pozinkovaných rohových profilů</t>
  </si>
  <si>
    <t>m</t>
  </si>
  <si>
    <t>-323013116</t>
  </si>
  <si>
    <t>(4*2)+9+3,75</t>
  </si>
  <si>
    <t>58</t>
  </si>
  <si>
    <t>55343025</t>
  </si>
  <si>
    <t>profil rohový Pz+PVC pro vnější omítky tl 7mm</t>
  </si>
  <si>
    <t>164508911</t>
  </si>
  <si>
    <t>20,75*1,05 'Přepočtené koeficientem množství</t>
  </si>
  <si>
    <t>59</t>
  </si>
  <si>
    <t>622151011</t>
  </si>
  <si>
    <t>Penetrační silikátový nátěr vnějších pastovitých tenkovrstvých omítek stěn</t>
  </si>
  <si>
    <t>407221973</t>
  </si>
  <si>
    <t>60</t>
  </si>
  <si>
    <t>622541022</t>
  </si>
  <si>
    <t>Tenkovrstvá silikonsilikátová zatíraná omítka zrnitost 2,0 mm vnějších stěn</t>
  </si>
  <si>
    <t>423997035</t>
  </si>
  <si>
    <t>61</t>
  </si>
  <si>
    <t>629991011</t>
  </si>
  <si>
    <t>Zakrytí výplní otvorů a svislých ploch fólií přilepenou lepící páskou</t>
  </si>
  <si>
    <t>1826229915</t>
  </si>
  <si>
    <t>okna a garážová vrata</t>
  </si>
  <si>
    <t>(2*2*2)+(3*3)</t>
  </si>
  <si>
    <t>62</t>
  </si>
  <si>
    <t>631311115</t>
  </si>
  <si>
    <t>Mazanina tl přes 50 do 80 mm z betonu prostého bez zvýšených nároků na prostředí tř. C 20/25</t>
  </si>
  <si>
    <t>-281443361</t>
  </si>
  <si>
    <t>73,67*0,05</t>
  </si>
  <si>
    <t>63</t>
  </si>
  <si>
    <t>631362021</t>
  </si>
  <si>
    <t>Výztuž mazanin svařovanými sítěmi Kari</t>
  </si>
  <si>
    <t>1601803169</t>
  </si>
  <si>
    <t>KARI 150/150/6, váha 3,033kg/m2</t>
  </si>
  <si>
    <t>73,67*0,003033*1,15</t>
  </si>
  <si>
    <t>64</t>
  </si>
  <si>
    <t>637311131</t>
  </si>
  <si>
    <t>Okapový chodník z betonových záhonových obrubníků lože beton</t>
  </si>
  <si>
    <t>1591848873</t>
  </si>
  <si>
    <t>12,74+3</t>
  </si>
  <si>
    <t>Trubní vedení</t>
  </si>
  <si>
    <t>65</t>
  </si>
  <si>
    <t>871270310</t>
  </si>
  <si>
    <t>Montáž kanalizačního potrubí hladkého plnostěnného SN 10 z polypropylenu DN 125</t>
  </si>
  <si>
    <t>1766921487</t>
  </si>
  <si>
    <t>66</t>
  </si>
  <si>
    <t>28611193</t>
  </si>
  <si>
    <t>trubka kanalizační PPKGEM 125x3,9x2000mm SN10</t>
  </si>
  <si>
    <t>-511657451</t>
  </si>
  <si>
    <t>11,7*1,015 'Přepočtené koeficientem množství</t>
  </si>
  <si>
    <t>67</t>
  </si>
  <si>
    <t>899620131</t>
  </si>
  <si>
    <t>Obetonování plastové šachty z polypropylenu betonem prostým tř. C 16/20 otevřený výkop</t>
  </si>
  <si>
    <t>-1282504017</t>
  </si>
  <si>
    <t>akumulační nádrž</t>
  </si>
  <si>
    <t>Ostatní konstrukce a práce, bourání</t>
  </si>
  <si>
    <t>68</t>
  </si>
  <si>
    <t>916131213</t>
  </si>
  <si>
    <t>Osazení silničního obrubníku betonového stojatého s boční opěrou do lože z betonu prostého</t>
  </si>
  <si>
    <t>1596908126</t>
  </si>
  <si>
    <t xml:space="preserve">nájezd </t>
  </si>
  <si>
    <t>69</t>
  </si>
  <si>
    <t>59217029</t>
  </si>
  <si>
    <t>obrubník betonový silniční nájezdový 1000x150x150mm</t>
  </si>
  <si>
    <t>1465058748</t>
  </si>
  <si>
    <t>3*1,02 'Přepočtené koeficientem množství</t>
  </si>
  <si>
    <t>70</t>
  </si>
  <si>
    <t>916231213</t>
  </si>
  <si>
    <t>Osazení chodníkového obrubníku betonového stojatého s boční opěrou do lože z betonu prostého</t>
  </si>
  <si>
    <t>-1147659120</t>
  </si>
  <si>
    <t>okolo pojezdové plochy</t>
  </si>
  <si>
    <t>11,213+12,548+(2*1)</t>
  </si>
  <si>
    <t>71</t>
  </si>
  <si>
    <t>59217017</t>
  </si>
  <si>
    <t>obrubník betonový chodníkový 1000x100x250mm</t>
  </si>
  <si>
    <t>1947773883</t>
  </si>
  <si>
    <t>25,761*1,02 'Přepočtené koeficientem množství</t>
  </si>
  <si>
    <t>72</t>
  </si>
  <si>
    <t>941211111</t>
  </si>
  <si>
    <t>Montáž lešení řadového rámového lehkého zatížení do 200 kg/m2 š od 0,6 do 0,9 m v do 10 m</t>
  </si>
  <si>
    <t>854523046</t>
  </si>
  <si>
    <t>((12,24+6,5)*3,5*1,1)</t>
  </si>
  <si>
    <t>73</t>
  </si>
  <si>
    <t>941211211</t>
  </si>
  <si>
    <t>Příplatek k lešení řadovému rámovému lehkému do 200 kg/m2 š od 0,6 do 0,9 m v do 10 m za každý den použití</t>
  </si>
  <si>
    <t>876341700</t>
  </si>
  <si>
    <t>72,149*20 'Přepočtené koeficientem množství</t>
  </si>
  <si>
    <t>74</t>
  </si>
  <si>
    <t>941211811</t>
  </si>
  <si>
    <t>Demontáž lešení řadového rámového lehkého zatížení do 200 kg/m2 š od 0,6 do 0,9 m v do 10 m</t>
  </si>
  <si>
    <t>1981760344</t>
  </si>
  <si>
    <t>75</t>
  </si>
  <si>
    <t>949101112</t>
  </si>
  <si>
    <t>Lešení pomocné pro objekty pozemních staveb s lešeňovou podlahou v přes 1,9 do 3,5 m zatížení do 150 kg/m2</t>
  </si>
  <si>
    <t>-154088182</t>
  </si>
  <si>
    <t>73,67</t>
  </si>
  <si>
    <t>76</t>
  </si>
  <si>
    <t>952901111</t>
  </si>
  <si>
    <t>Vyčištění budov bytové a občanské výstavby při výšce podlaží do 4 m</t>
  </si>
  <si>
    <t>784539731</t>
  </si>
  <si>
    <t>77</t>
  </si>
  <si>
    <t>953312123</t>
  </si>
  <si>
    <t>Vložky do svislých dilatačních spár z extrudovaných polystyrénových desek tl. přes 20 do 30 mm</t>
  </si>
  <si>
    <t>-485475641</t>
  </si>
  <si>
    <t>(5,6*12,24)+(0,3*3,75)</t>
  </si>
  <si>
    <t>78</t>
  </si>
  <si>
    <t>953943211</t>
  </si>
  <si>
    <t>Osazování hasicího přístroje</t>
  </si>
  <si>
    <t>-14924620</t>
  </si>
  <si>
    <t>79</t>
  </si>
  <si>
    <t>44932114</t>
  </si>
  <si>
    <t>přístroj hasicí ruční práškový PG 6 LE</t>
  </si>
  <si>
    <t>-872873765</t>
  </si>
  <si>
    <t>80</t>
  </si>
  <si>
    <t>968062354</t>
  </si>
  <si>
    <t>Vybourání dřevěných rámů oken dvojitých včetně křídel pl do 1 m2</t>
  </si>
  <si>
    <t>-1962907439</t>
  </si>
  <si>
    <t>81</t>
  </si>
  <si>
    <t>977332211</t>
  </si>
  <si>
    <t>Frézování drážek ve stěnách z dutých cihel nebo tvárnic do 30x30 mm</t>
  </si>
  <si>
    <t>-1706258962</t>
  </si>
  <si>
    <t>(3,75*3)+1,5+(3*0,5)+2</t>
  </si>
  <si>
    <t>997</t>
  </si>
  <si>
    <t>Přesun sutě</t>
  </si>
  <si>
    <t>82</t>
  </si>
  <si>
    <t>997013211</t>
  </si>
  <si>
    <t>Vnitrostaveništní doprava suti a vybouraných hmot pro budovy v do 6 m ručně</t>
  </si>
  <si>
    <t>1149151441</t>
  </si>
  <si>
    <t>83</t>
  </si>
  <si>
    <t>997013501</t>
  </si>
  <si>
    <t>Odvoz suti a vybouraných hmot na skládku nebo meziskládku do 1 km se složením</t>
  </si>
  <si>
    <t>-1208668578</t>
  </si>
  <si>
    <t>84</t>
  </si>
  <si>
    <t>997013509</t>
  </si>
  <si>
    <t>Příplatek k odvozu suti a vybouraných hmot na skládku ZKD 1 km přes 1 km</t>
  </si>
  <si>
    <t>1138672632</t>
  </si>
  <si>
    <t>0,128*9 'Přepočtené koeficientem množství</t>
  </si>
  <si>
    <t>85</t>
  </si>
  <si>
    <t>997013631</t>
  </si>
  <si>
    <t>Poplatek za uložení na skládce (skládkovné) stavebního odpadu směsného kód odpadu 17 09 04</t>
  </si>
  <si>
    <t>251573033</t>
  </si>
  <si>
    <t>998</t>
  </si>
  <si>
    <t>Přesun hmot</t>
  </si>
  <si>
    <t>86</t>
  </si>
  <si>
    <t>998011001</t>
  </si>
  <si>
    <t>Přesun hmot pro budovy zděné v do 6 m</t>
  </si>
  <si>
    <t>583066473</t>
  </si>
  <si>
    <t>PSV</t>
  </si>
  <si>
    <t>Práce a dodávky PSV</t>
  </si>
  <si>
    <t>711</t>
  </si>
  <si>
    <t>Izolace proti vodě, vlhkosti a plynům</t>
  </si>
  <si>
    <t>87</t>
  </si>
  <si>
    <t>711111001</t>
  </si>
  <si>
    <t>Provedení izolace proti zemní vlhkosti vodorovné za studena nátěrem penetračním</t>
  </si>
  <si>
    <t>-531871185</t>
  </si>
  <si>
    <t>12,9*6,55</t>
  </si>
  <si>
    <t>88</t>
  </si>
  <si>
    <t>11163150</t>
  </si>
  <si>
    <t>lak penetrační asfaltový</t>
  </si>
  <si>
    <t>-674995293</t>
  </si>
  <si>
    <t>84,495*0,0003 'Přepočtené koeficientem množství</t>
  </si>
  <si>
    <t>89</t>
  </si>
  <si>
    <t>711112001</t>
  </si>
  <si>
    <t>Provedení izolace proti zemní vlhkosti svislé za studena nátěrem penetračním</t>
  </si>
  <si>
    <t>867032214</t>
  </si>
  <si>
    <t>izolace základu</t>
  </si>
  <si>
    <t>(12,29+6,55)*0,8</t>
  </si>
  <si>
    <t>90</t>
  </si>
  <si>
    <t>-1382621812</t>
  </si>
  <si>
    <t>15,072*0,00034 'Přepočtené koeficientem množství</t>
  </si>
  <si>
    <t>91</t>
  </si>
  <si>
    <t>711141559</t>
  </si>
  <si>
    <t>Provedení izolace proti zemní vlhkosti pásy přitavením vodorovné NAIP</t>
  </si>
  <si>
    <t>721574747</t>
  </si>
  <si>
    <t>12,9*6,55*2</t>
  </si>
  <si>
    <t>92</t>
  </si>
  <si>
    <t>62855001</t>
  </si>
  <si>
    <t>pás asfaltový natavitelný modifikovaný SBS s vložkou z polyesterové rohože a spalitelnou PE fólií nebo jemnozrnným minerálním posypem na horním povrchu tl 4,0mm</t>
  </si>
  <si>
    <t>1972699424</t>
  </si>
  <si>
    <t>168,99*1,1655 'Přepočtené koeficientem množství</t>
  </si>
  <si>
    <t>93</t>
  </si>
  <si>
    <t>711142559</t>
  </si>
  <si>
    <t>Provedení izolace proti zemní vlhkosti pásy přitavením svislé NAIP</t>
  </si>
  <si>
    <t>497953375</t>
  </si>
  <si>
    <t>94</t>
  </si>
  <si>
    <t>-490939587</t>
  </si>
  <si>
    <t>15,072*1,221 'Přepočtené koeficientem množství</t>
  </si>
  <si>
    <t>95</t>
  </si>
  <si>
    <t>711161273</t>
  </si>
  <si>
    <t>Provedení izolace proti zemní vlhkosti svislé z nopové fólie</t>
  </si>
  <si>
    <t>-1945449917</t>
  </si>
  <si>
    <t>96</t>
  </si>
  <si>
    <t>28323005</t>
  </si>
  <si>
    <t>fólie profilovaná (nopová) drenážní HDPE s výškou nopů 8mm</t>
  </si>
  <si>
    <t>-208712264</t>
  </si>
  <si>
    <t>97</t>
  </si>
  <si>
    <t>711491176</t>
  </si>
  <si>
    <t>Připevnění doplňků izolace proti vodě ukončovací lištou</t>
  </si>
  <si>
    <t>669986856</t>
  </si>
  <si>
    <t>(12,29+6,55)</t>
  </si>
  <si>
    <t>98</t>
  </si>
  <si>
    <t>28323009</t>
  </si>
  <si>
    <t>lišta ukončovací pro drenážní fólie profilované tl 8mm</t>
  </si>
  <si>
    <t>1384007924</t>
  </si>
  <si>
    <t>18,84*1,02 'Přepočtené koeficientem množství</t>
  </si>
  <si>
    <t>99</t>
  </si>
  <si>
    <t>711491272</t>
  </si>
  <si>
    <t>Provedení doplňků izolace proti vodě na ploše svislé z textilií vrstva ochranná</t>
  </si>
  <si>
    <t>681747763</t>
  </si>
  <si>
    <t>100</t>
  </si>
  <si>
    <t>69311035</t>
  </si>
  <si>
    <t>geotextilie tkaná separační, filtrační, výztužná PP pevnost v tahu 30kN/m</t>
  </si>
  <si>
    <t>425697816</t>
  </si>
  <si>
    <t>15,072*1,05 'Přepočtené koeficientem množství</t>
  </si>
  <si>
    <t>101</t>
  </si>
  <si>
    <t>998711101</t>
  </si>
  <si>
    <t>Přesun hmot tonážní pro izolace proti vodě, vlhkosti a plynům v objektech v do 6 m</t>
  </si>
  <si>
    <t>-1522633362</t>
  </si>
  <si>
    <t>741</t>
  </si>
  <si>
    <t>Elektroinstalace - silnoproud</t>
  </si>
  <si>
    <t>102</t>
  </si>
  <si>
    <t>741110011</t>
  </si>
  <si>
    <t>Montáž trubka plastová tuhá D přes 16 do 23 mm uložená volně</t>
  </si>
  <si>
    <t>1587721198</t>
  </si>
  <si>
    <t>12+(3*0,5)+6,5+3,8+1,5</t>
  </si>
  <si>
    <t>103</t>
  </si>
  <si>
    <t>34571092</t>
  </si>
  <si>
    <t>trubka elektroinstalační tuhá z PVC D 17,4/20 mm, délka 3m</t>
  </si>
  <si>
    <t>-82302172</t>
  </si>
  <si>
    <t>25,3*1,05 'Přepočtené koeficientem množství</t>
  </si>
  <si>
    <t>104</t>
  </si>
  <si>
    <t>741112001</t>
  </si>
  <si>
    <t>Montáž krabice zapuštěná plastová kruhová</t>
  </si>
  <si>
    <t>-1686060567</t>
  </si>
  <si>
    <t>105</t>
  </si>
  <si>
    <t>34571450</t>
  </si>
  <si>
    <t>krabice pod omítku PVC přístrojová kruhová D 70mm</t>
  </si>
  <si>
    <t>-1843691136</t>
  </si>
  <si>
    <t>106</t>
  </si>
  <si>
    <t>741112101</t>
  </si>
  <si>
    <t>Montáž rozvodka zapuštěná plastová kruhová</t>
  </si>
  <si>
    <t>2110498973</t>
  </si>
  <si>
    <t>107</t>
  </si>
  <si>
    <t>34571563</t>
  </si>
  <si>
    <t>krabice pod omítku PVC odbočná kruhová D 100mm s víčkem a svorkovnicí</t>
  </si>
  <si>
    <t>-52155571</t>
  </si>
  <si>
    <t>108</t>
  </si>
  <si>
    <t>741122015</t>
  </si>
  <si>
    <t>Montáž kabel Cu bez ukončení uložený pod omítku plný kulatý 3x1,5 mm2 (např. CYKY)</t>
  </si>
  <si>
    <t>1638334446</t>
  </si>
  <si>
    <t>109</t>
  </si>
  <si>
    <t>34111030</t>
  </si>
  <si>
    <t>kabel instalační jádro Cu plné izolace PVC plášť PVC 450/750V (CYKY) 3x1,5mm2</t>
  </si>
  <si>
    <t>-2142522919</t>
  </si>
  <si>
    <t>30*1,15 'Přepočtené koeficientem množství</t>
  </si>
  <si>
    <t>110</t>
  </si>
  <si>
    <t>741122016</t>
  </si>
  <si>
    <t>Montáž kabel Cu bez ukončení uložený pod omítku plný kulatý 3x2,5 až 6 mm2 (např. CYKY)</t>
  </si>
  <si>
    <t>2139901928</t>
  </si>
  <si>
    <t>111</t>
  </si>
  <si>
    <t>34111036</t>
  </si>
  <si>
    <t>kabel instalační jádro Cu plné izolace PVC plášť PVC 450/750V (CYKY) 3x2,5mm2</t>
  </si>
  <si>
    <t>524480801</t>
  </si>
  <si>
    <t>32*1,15 'Přepočtené koeficientem množství</t>
  </si>
  <si>
    <t>112</t>
  </si>
  <si>
    <t>741122032</t>
  </si>
  <si>
    <t>Montáž kabel Cu bez ukončení uložený pod omítku plný kulatý 5x4 až 6 mm2 (např. CYKY)</t>
  </si>
  <si>
    <t>-1786340976</t>
  </si>
  <si>
    <t>113</t>
  </si>
  <si>
    <t>34111100</t>
  </si>
  <si>
    <t>kabel instalační jádro Cu plné izolace PVC plášť PVC 450/750V (CYKY) 5x6mm2</t>
  </si>
  <si>
    <t>-70843155</t>
  </si>
  <si>
    <t>10*1,15 'Přepočtené koeficientem množství</t>
  </si>
  <si>
    <t>114</t>
  </si>
  <si>
    <t>741210001</t>
  </si>
  <si>
    <t>Montáž rozvodnice oceloplechová nebo plastová běžná do 20 kg</t>
  </si>
  <si>
    <t>1906103918</t>
  </si>
  <si>
    <t>115</t>
  </si>
  <si>
    <t>35711014</t>
  </si>
  <si>
    <t>rozvodnice nástěnná, plné dveře, IP41, 18 modulárních jednotek, vč. N/pE</t>
  </si>
  <si>
    <t>245031206</t>
  </si>
  <si>
    <t>116</t>
  </si>
  <si>
    <t>741310206</t>
  </si>
  <si>
    <t>Montáž spínač (polo)zapuštěný šroubové připojení 2-dvoupólový se zapojením vodičů</t>
  </si>
  <si>
    <t>-1184720548</t>
  </si>
  <si>
    <t>117</t>
  </si>
  <si>
    <t>34535001</t>
  </si>
  <si>
    <t>spínač kompletní, zápustný, dvojpólový, řazení 2, šroubové svorky</t>
  </si>
  <si>
    <t>-1270462351</t>
  </si>
  <si>
    <t>118</t>
  </si>
  <si>
    <t>34539050</t>
  </si>
  <si>
    <t>kryt spínače dělený</t>
  </si>
  <si>
    <t>-351029759</t>
  </si>
  <si>
    <t>119</t>
  </si>
  <si>
    <t>34539059</t>
  </si>
  <si>
    <t>rámeček jednonásobný</t>
  </si>
  <si>
    <t>-770177298</t>
  </si>
  <si>
    <t>120</t>
  </si>
  <si>
    <t>741313041</t>
  </si>
  <si>
    <t>Montáž zásuvka (polo)zapuštěná šroubové připojení 2P+PE se zapojením vodičů</t>
  </si>
  <si>
    <t>-244782315</t>
  </si>
  <si>
    <t>121</t>
  </si>
  <si>
    <t>34555202</t>
  </si>
  <si>
    <t>zásuvka zápustná jednonásobná chráněná, šroubové svorky</t>
  </si>
  <si>
    <t>-753348711</t>
  </si>
  <si>
    <t>122</t>
  </si>
  <si>
    <t>1148730232</t>
  </si>
  <si>
    <t>123</t>
  </si>
  <si>
    <t>741320103</t>
  </si>
  <si>
    <t>Montáž jističů jednopólových nn do 25 A s krytem se zapojením vodičů</t>
  </si>
  <si>
    <t>-648740860</t>
  </si>
  <si>
    <t>124</t>
  </si>
  <si>
    <t>35822117</t>
  </si>
  <si>
    <t>jistič 1-pólový 10 A vypínací charakteristika C vypínací schopnost 10 kA</t>
  </si>
  <si>
    <t>829645705</t>
  </si>
  <si>
    <t>125</t>
  </si>
  <si>
    <t>35822124</t>
  </si>
  <si>
    <t>jistič 1-pólový 16 A vypínací charakteristika C vypínací schopnost 10 kA</t>
  </si>
  <si>
    <t>1751232723</t>
  </si>
  <si>
    <t>126</t>
  </si>
  <si>
    <t>741321003</t>
  </si>
  <si>
    <t>Montáž proudových chráničů dvoupólových nn do 25 A ve skříni se zapojením vodičů</t>
  </si>
  <si>
    <t>-1135739331</t>
  </si>
  <si>
    <t>127</t>
  </si>
  <si>
    <t>35889207R</t>
  </si>
  <si>
    <t>chránič proudový 2pólový 25A pracovního proudu 0,03A</t>
  </si>
  <si>
    <t>-2127869053</t>
  </si>
  <si>
    <t>128</t>
  </si>
  <si>
    <t>741372072</t>
  </si>
  <si>
    <t>Montáž svítidlo LED interiérové závěsné hranaté nebo kruhové do 0,09 m2 se zapojením vodičů</t>
  </si>
  <si>
    <t>622199154</t>
  </si>
  <si>
    <t>129</t>
  </si>
  <si>
    <t>34825100</t>
  </si>
  <si>
    <t>svítidlo interiérové závěsné IP20 60W 5100lm</t>
  </si>
  <si>
    <t>-146147643</t>
  </si>
  <si>
    <t>130</t>
  </si>
  <si>
    <t>741810001</t>
  </si>
  <si>
    <t>Celková prohlídka a revize elektrického rozvodu a zařízení do 100 000,- Kč</t>
  </si>
  <si>
    <t>673091851</t>
  </si>
  <si>
    <t>131</t>
  </si>
  <si>
    <t>741990002R</t>
  </si>
  <si>
    <t>Pomocný a spojovací materiál, sádra, Wago svorky a pod.</t>
  </si>
  <si>
    <t>sou</t>
  </si>
  <si>
    <t>872244059</t>
  </si>
  <si>
    <t>132</t>
  </si>
  <si>
    <t>998741202</t>
  </si>
  <si>
    <t>Přesun hmot procentní pro silnoproud v objektech v přes 6 do 12 m</t>
  </si>
  <si>
    <t>%</t>
  </si>
  <si>
    <t>1423655719</t>
  </si>
  <si>
    <t>762</t>
  </si>
  <si>
    <t>Konstrukce tesařské</t>
  </si>
  <si>
    <t>133</t>
  </si>
  <si>
    <t>762083121</t>
  </si>
  <si>
    <t>Impregnace řeziva proti dřevokaznému hmyzu, houbám a plísním máčením třída ohrožení 1 a 2</t>
  </si>
  <si>
    <t>1605224940</t>
  </si>
  <si>
    <t>1,44</t>
  </si>
  <si>
    <t>134</t>
  </si>
  <si>
    <t>762342214</t>
  </si>
  <si>
    <t>Montáž laťování na střechách jednoduchých sklonu do 60° osové vzdálenosti přes 150 do 360 mm</t>
  </si>
  <si>
    <t>-770948130</t>
  </si>
  <si>
    <t>6,956*12,24</t>
  </si>
  <si>
    <t>135</t>
  </si>
  <si>
    <t>60514114</t>
  </si>
  <si>
    <t>řezivo jehličnaté lať impregnovaná dl 4 m</t>
  </si>
  <si>
    <t>-1896529068</t>
  </si>
  <si>
    <t>85,41*3,5*0,04*0,06</t>
  </si>
  <si>
    <t>0,717*1,1 'Přepočtené koeficientem množství</t>
  </si>
  <si>
    <t>136</t>
  </si>
  <si>
    <t>762342511</t>
  </si>
  <si>
    <t>Montáž kontralatí na podklad bez tepelné izolace</t>
  </si>
  <si>
    <t>-475531351</t>
  </si>
  <si>
    <t>6,956*13</t>
  </si>
  <si>
    <t>137</t>
  </si>
  <si>
    <t>1850241071</t>
  </si>
  <si>
    <t>90,428*0,04*0,06</t>
  </si>
  <si>
    <t>0,217*1,1 'Přepočtené koeficientem množství</t>
  </si>
  <si>
    <t>138</t>
  </si>
  <si>
    <t>762431024</t>
  </si>
  <si>
    <t>Obložení stěn z desek OSB tl 18 mm nebroušených na pero a drážku přibíjených</t>
  </si>
  <si>
    <t>631189239</t>
  </si>
  <si>
    <t>11,94*1,208</t>
  </si>
  <si>
    <t>139</t>
  </si>
  <si>
    <t>998762101</t>
  </si>
  <si>
    <t>Přesun hmot tonážní pro kce tesařské v objektech v do 6 m</t>
  </si>
  <si>
    <t>127063235</t>
  </si>
  <si>
    <t>763</t>
  </si>
  <si>
    <t>Konstrukce suché výstavby</t>
  </si>
  <si>
    <t>140</t>
  </si>
  <si>
    <t>763131411</t>
  </si>
  <si>
    <t>SDK podhled desky 1xA 12,5 bez izolace dvouvrstvá spodní kce profil CD+UD</t>
  </si>
  <si>
    <t>893960308</t>
  </si>
  <si>
    <t>141</t>
  </si>
  <si>
    <t>763131714</t>
  </si>
  <si>
    <t>SDK podhled základní penetrační nátěr</t>
  </si>
  <si>
    <t>-432599364</t>
  </si>
  <si>
    <t>142</t>
  </si>
  <si>
    <t>763131751</t>
  </si>
  <si>
    <t>Montáž parotěsné zábrany do SDK podhledu</t>
  </si>
  <si>
    <t>-1294491941</t>
  </si>
  <si>
    <t>143</t>
  </si>
  <si>
    <t>28329276</t>
  </si>
  <si>
    <t>fólie PE vyztužená pro parotěsnou vrstvu (reakce na oheň - třída E) 140g/m2</t>
  </si>
  <si>
    <t>-1906745456</t>
  </si>
  <si>
    <t>73,67*1,1235 'Přepočtené koeficientem množství</t>
  </si>
  <si>
    <t>144</t>
  </si>
  <si>
    <t>763732113</t>
  </si>
  <si>
    <t>Montáž střešní konstrukce z příhradových vazníků konstrukční dl do 9 m</t>
  </si>
  <si>
    <t>2057847059</t>
  </si>
  <si>
    <t>13*6,85</t>
  </si>
  <si>
    <t>145</t>
  </si>
  <si>
    <t>60512203R</t>
  </si>
  <si>
    <t>příhradový vazník pultový sušený neimpregnovaný dl do 9m</t>
  </si>
  <si>
    <t>921251930</t>
  </si>
  <si>
    <t>146</t>
  </si>
  <si>
    <t>763734112</t>
  </si>
  <si>
    <t>Montáž střešní konstrukce krokví, vaznic, ztužidel a zavětrování pl přes 50 do 150 cm2</t>
  </si>
  <si>
    <t>1332021883</t>
  </si>
  <si>
    <t>12,24*4</t>
  </si>
  <si>
    <t>147</t>
  </si>
  <si>
    <t>60512125</t>
  </si>
  <si>
    <t>hranol stavební řezivo průřezu do 120cm2 do dl 6m</t>
  </si>
  <si>
    <t>-1906303113</t>
  </si>
  <si>
    <t>12,24*2*0,1*0,15</t>
  </si>
  <si>
    <t>148</t>
  </si>
  <si>
    <t>60511093</t>
  </si>
  <si>
    <t>řezivo jehličnaté boční omítané š 80-160mm tl 23mm dl 4-6m</t>
  </si>
  <si>
    <t>493732406</t>
  </si>
  <si>
    <t>12,24*2*0,12*0,025</t>
  </si>
  <si>
    <t>149</t>
  </si>
  <si>
    <t>998763100</t>
  </si>
  <si>
    <t>Přesun hmot tonážní pro dřevostavby v objektech v do 6 m</t>
  </si>
  <si>
    <t>270839638</t>
  </si>
  <si>
    <t>764</t>
  </si>
  <si>
    <t>Konstrukce klempířské</t>
  </si>
  <si>
    <t>150</t>
  </si>
  <si>
    <t>764002851</t>
  </si>
  <si>
    <t>Demontáž oplechování parapetů do suti</t>
  </si>
  <si>
    <t>-1604085850</t>
  </si>
  <si>
    <t>0,6*4</t>
  </si>
  <si>
    <t>151</t>
  </si>
  <si>
    <t>764111651</t>
  </si>
  <si>
    <t>Krytina střechy rovné z taškových tabulí z Pz plechu s povrchovou úpravou sklonu do 30°</t>
  </si>
  <si>
    <t>1510401294</t>
  </si>
  <si>
    <t>152</t>
  </si>
  <si>
    <t>764212651</t>
  </si>
  <si>
    <t>Oplechování štítu systémovou závětrnou lištou z Pz s povrchovou úpravou rš 312 mm</t>
  </si>
  <si>
    <t>595146114</t>
  </si>
  <si>
    <t>6,85</t>
  </si>
  <si>
    <t>153</t>
  </si>
  <si>
    <t>764212662</t>
  </si>
  <si>
    <t>Oplechování rovné okapové hrany z Pz s povrchovou úpravou rš 200 mm</t>
  </si>
  <si>
    <t>1346176081</t>
  </si>
  <si>
    <t>154</t>
  </si>
  <si>
    <t>764216642</t>
  </si>
  <si>
    <t>Oplechování rovných parapetů celoplošně lepené z Pz s povrchovou úpravou rš 200 mm</t>
  </si>
  <si>
    <t>-793265964</t>
  </si>
  <si>
    <t>2*2</t>
  </si>
  <si>
    <t>155</t>
  </si>
  <si>
    <t>764311604</t>
  </si>
  <si>
    <t>Lemování rovných zdí střech s krytinou prejzovou nebo vlnitou z Pz s povrchovou úpravou rš 330 mm</t>
  </si>
  <si>
    <t>1961336713</t>
  </si>
  <si>
    <t>6,85+12,24</t>
  </si>
  <si>
    <t>156</t>
  </si>
  <si>
    <t>764511602</t>
  </si>
  <si>
    <t>Žlab podokapní půlkruhový z Pz s povrchovou úpravou rš 330 mm</t>
  </si>
  <si>
    <t>-908581737</t>
  </si>
  <si>
    <t>157</t>
  </si>
  <si>
    <t>764511642</t>
  </si>
  <si>
    <t>Kotlík oválný (trychtýřový) pro podokapní žlaby z Pz s povrchovou úpravou 330/100 mm</t>
  </si>
  <si>
    <t>-655106628</t>
  </si>
  <si>
    <t>158</t>
  </si>
  <si>
    <t>764518622</t>
  </si>
  <si>
    <t>Svody kruhové včetně objímek, kolen, odskoků z Pz s povrchovou úpravou průměru 100 mm</t>
  </si>
  <si>
    <t>-766771125</t>
  </si>
  <si>
    <t>159</t>
  </si>
  <si>
    <t>998764101</t>
  </si>
  <si>
    <t>Přesun hmot tonážní pro konstrukce klempířské v objektech v do 6 m</t>
  </si>
  <si>
    <t>-1553211507</t>
  </si>
  <si>
    <t>765</t>
  </si>
  <si>
    <t>Krytina skládaná</t>
  </si>
  <si>
    <t>160</t>
  </si>
  <si>
    <t>765191021</t>
  </si>
  <si>
    <t>Montáž pojistné hydroizolační nebo parotěsné fólie kladené ve sklonu přes 20° s lepenými spoji na krokve</t>
  </si>
  <si>
    <t>62509782</t>
  </si>
  <si>
    <t>161</t>
  </si>
  <si>
    <t>28329036</t>
  </si>
  <si>
    <t>fólie kontaktní difuzně propustná pro doplňkovou hydroizolační vrstvu, třívrstvá mikroporézní PP 150g/m2 s integrovanou samolepící páskou</t>
  </si>
  <si>
    <t>1018519225</t>
  </si>
  <si>
    <t>85,141*1,1 'Přepočtené koeficientem množství</t>
  </si>
  <si>
    <t>162</t>
  </si>
  <si>
    <t>998765101</t>
  </si>
  <si>
    <t>Přesun hmot tonážní pro krytiny skládané v objektech v do 6 m</t>
  </si>
  <si>
    <t>-1797602036</t>
  </si>
  <si>
    <t>766</t>
  </si>
  <si>
    <t>Konstrukce truhlářské</t>
  </si>
  <si>
    <t>163</t>
  </si>
  <si>
    <t>766421213</t>
  </si>
  <si>
    <t>Montáž obložení podhledů jednoduchých palubkami z měkkého dřeva š přes 80 do 100 mm</t>
  </si>
  <si>
    <t>-1499338057</t>
  </si>
  <si>
    <t>podhled venkovní</t>
  </si>
  <si>
    <t>12,24*0,45</t>
  </si>
  <si>
    <t>164</t>
  </si>
  <si>
    <t>61191155</t>
  </si>
  <si>
    <t>palubky obkladové smrk profil klasický 19x116mm jakost A/B</t>
  </si>
  <si>
    <t>1081100512</t>
  </si>
  <si>
    <t>5,508*1,1 'Přepočtené koeficientem množství</t>
  </si>
  <si>
    <t>165</t>
  </si>
  <si>
    <t>766622131</t>
  </si>
  <si>
    <t>Montáž plastových oken plochy přes 1 m2 otevíravých v do 1,5 m s rámem do zdiva</t>
  </si>
  <si>
    <t>-1734835765</t>
  </si>
  <si>
    <t>2*1*2</t>
  </si>
  <si>
    <t>166</t>
  </si>
  <si>
    <t>61140051</t>
  </si>
  <si>
    <t>okno plastové otevíravé/sklopné dvojsklo přes plochu 1m2 do v 1,5m</t>
  </si>
  <si>
    <t>-158905600</t>
  </si>
  <si>
    <t>167</t>
  </si>
  <si>
    <t>766694116</t>
  </si>
  <si>
    <t>Montáž parapetních desek dřevěných nebo plastových š do 30 cm</t>
  </si>
  <si>
    <t>869871790</t>
  </si>
  <si>
    <t>168</t>
  </si>
  <si>
    <t>60794100</t>
  </si>
  <si>
    <t>parapet dřevotřískový vnitřní povrch laminátový š 150mm</t>
  </si>
  <si>
    <t>415036909</t>
  </si>
  <si>
    <t>169</t>
  </si>
  <si>
    <t>60794121</t>
  </si>
  <si>
    <t>koncovka PVC k parapetním dřevotřískovým deskám 600mm</t>
  </si>
  <si>
    <t>-237594673</t>
  </si>
  <si>
    <t>170</t>
  </si>
  <si>
    <t>998766101</t>
  </si>
  <si>
    <t>Přesun hmot tonážní pro kce truhlářské v objektech v do 6 m</t>
  </si>
  <si>
    <t>1914266824</t>
  </si>
  <si>
    <t>767</t>
  </si>
  <si>
    <t>Konstrukce zámečnické</t>
  </si>
  <si>
    <t>171</t>
  </si>
  <si>
    <t>767651112</t>
  </si>
  <si>
    <t>Montáž vrat garážových sekčních zajížděcích pod strop pl přes 6 do 9 m2</t>
  </si>
  <si>
    <t>898574449</t>
  </si>
  <si>
    <t>172</t>
  </si>
  <si>
    <t>55345869R</t>
  </si>
  <si>
    <t>vrata garážová sekční zateplená lamela typ M 2,75x3m s dveřmi</t>
  </si>
  <si>
    <t>567509316</t>
  </si>
  <si>
    <t>173</t>
  </si>
  <si>
    <t>767651121</t>
  </si>
  <si>
    <t>Montáž vrat garážových sekčních - kliky se zámkem</t>
  </si>
  <si>
    <t>525653925</t>
  </si>
  <si>
    <t>174</t>
  </si>
  <si>
    <t>55345889</t>
  </si>
  <si>
    <t>pohon garážových vrat ruční klika se zámkem chrom sada</t>
  </si>
  <si>
    <t>-408069808</t>
  </si>
  <si>
    <t>175</t>
  </si>
  <si>
    <t>767651126</t>
  </si>
  <si>
    <t>Montáž vrat garážových sekčních elektrického stropního pohonu</t>
  </si>
  <si>
    <t>945435552</t>
  </si>
  <si>
    <t>176</t>
  </si>
  <si>
    <t>55345877</t>
  </si>
  <si>
    <t>pohon garážových sekčních a výklopných vrat o síle 800N max. 25 cyklů denně</t>
  </si>
  <si>
    <t>-380253051</t>
  </si>
  <si>
    <t>177</t>
  </si>
  <si>
    <t>767651131</t>
  </si>
  <si>
    <t>Montáž vrat garážových sekčních fotobuněk</t>
  </si>
  <si>
    <t>pár</t>
  </si>
  <si>
    <t>-1249619357</t>
  </si>
  <si>
    <t>178</t>
  </si>
  <si>
    <t>40461020</t>
  </si>
  <si>
    <t>fotobuňka bezpečnostní infrazávora dosah do 30m</t>
  </si>
  <si>
    <t>sada</t>
  </si>
  <si>
    <t>1688526589</t>
  </si>
  <si>
    <t>179</t>
  </si>
  <si>
    <t>998767101</t>
  </si>
  <si>
    <t>Přesun hmot tonážní pro zámečnické konstrukce v objektech v do 6 m</t>
  </si>
  <si>
    <t>131654231</t>
  </si>
  <si>
    <t>771</t>
  </si>
  <si>
    <t>Podlahy z dlaždic</t>
  </si>
  <si>
    <t>180</t>
  </si>
  <si>
    <t>771111011</t>
  </si>
  <si>
    <t>Vysátí podkladu před pokládkou dlažby</t>
  </si>
  <si>
    <t>1006835947</t>
  </si>
  <si>
    <t>181</t>
  </si>
  <si>
    <t>771121011</t>
  </si>
  <si>
    <t>Nátěr penetrační na podlahu</t>
  </si>
  <si>
    <t>498381732</t>
  </si>
  <si>
    <t>182</t>
  </si>
  <si>
    <t>771474112</t>
  </si>
  <si>
    <t>Montáž soklů z dlaždic keramických rovných lepených cementovým flexibilním lepidlem v přes 65 do 90 mm</t>
  </si>
  <si>
    <t>-170523232</t>
  </si>
  <si>
    <t>((11,94+6,2+0,3+0,25)*2)-3</t>
  </si>
  <si>
    <t>183</t>
  </si>
  <si>
    <t>59761166</t>
  </si>
  <si>
    <t>dlažba keramická slinutá mrazuvzdorná do interiéru i exteriéru R10/A povrch hladký/matný tl do 10mm přes 9 do 12ks/m2</t>
  </si>
  <si>
    <t>1884156325</t>
  </si>
  <si>
    <t>34,38*0,1</t>
  </si>
  <si>
    <t>3,438*1,1 'Přepočtené koeficientem množství</t>
  </si>
  <si>
    <t>184</t>
  </si>
  <si>
    <t>771574416</t>
  </si>
  <si>
    <t>Montáž podlah keramických hladkých lepených cementovým flexibilním lepidlem přes 9 do 12 ks/m2</t>
  </si>
  <si>
    <t>1499447772</t>
  </si>
  <si>
    <t>185</t>
  </si>
  <si>
    <t>1625639307</t>
  </si>
  <si>
    <t>73,67*1,1 'Přepočtené koeficientem množství</t>
  </si>
  <si>
    <t>186</t>
  </si>
  <si>
    <t>771591115</t>
  </si>
  <si>
    <t>Podlahy spárování silikonem</t>
  </si>
  <si>
    <t>-371453756</t>
  </si>
  <si>
    <t>187</t>
  </si>
  <si>
    <t>998771101</t>
  </si>
  <si>
    <t>Přesun hmot tonážní pro podlahy z dlaždic v objektech v do 6 m</t>
  </si>
  <si>
    <t>1833312958</t>
  </si>
  <si>
    <t>783</t>
  </si>
  <si>
    <t>Dokončovací práce - nátěry</t>
  </si>
  <si>
    <t>188</t>
  </si>
  <si>
    <t>783218101</t>
  </si>
  <si>
    <t>Lazurovací jednonásobný syntetický nátěr tesařských konstrukcí</t>
  </si>
  <si>
    <t>-1071026861</t>
  </si>
  <si>
    <t>neviditelná strana</t>
  </si>
  <si>
    <t>189</t>
  </si>
  <si>
    <t>783218111</t>
  </si>
  <si>
    <t>Lazurovací dvojnásobný syntetický nátěr tesařských konstrukcí</t>
  </si>
  <si>
    <t>-1385249962</t>
  </si>
  <si>
    <t>viditelná strana</t>
  </si>
  <si>
    <t>190</t>
  </si>
  <si>
    <t>783301401</t>
  </si>
  <si>
    <t>Ometení zámečnických konstrukcí</t>
  </si>
  <si>
    <t>514634415</t>
  </si>
  <si>
    <t>překlady a průvlaky</t>
  </si>
  <si>
    <t>3,5*2*0,68</t>
  </si>
  <si>
    <t>5,87*2*2*1</t>
  </si>
  <si>
    <t>191</t>
  </si>
  <si>
    <t>783314101</t>
  </si>
  <si>
    <t>Základní jednonásobný syntetický nátěr zámečnických konstrukcí</t>
  </si>
  <si>
    <t>-943331596</t>
  </si>
  <si>
    <t>784</t>
  </si>
  <si>
    <t>Dokončovací práce - malby a tapety</t>
  </si>
  <si>
    <t>192</t>
  </si>
  <si>
    <t>784111001</t>
  </si>
  <si>
    <t>Oprášení (ometení ) podkladu v místnostech v do 3,80 m</t>
  </si>
  <si>
    <t>564787796</t>
  </si>
  <si>
    <t>stěny</t>
  </si>
  <si>
    <t>193</t>
  </si>
  <si>
    <t>784181101</t>
  </si>
  <si>
    <t>Základní akrylátová jednonásobná bezbarvá penetrace podkladu v místnostech v do 3,80 m</t>
  </si>
  <si>
    <t>1959516657</t>
  </si>
  <si>
    <t>194</t>
  </si>
  <si>
    <t>784211111</t>
  </si>
  <si>
    <t>Dvojnásobné bílé malby ze směsí za mokra velmi dobře oděruvzdorných v místnostech v do 3,80 m</t>
  </si>
  <si>
    <t>1856743664</t>
  </si>
  <si>
    <t>stropy</t>
  </si>
  <si>
    <t>VRN</t>
  </si>
  <si>
    <t>Vedlejší rozpočtové náklady</t>
  </si>
  <si>
    <t>VRN1</t>
  </si>
  <si>
    <t>Průzkumné, geodetické a projektové práce</t>
  </si>
  <si>
    <t>195</t>
  </si>
  <si>
    <t>011002000</t>
  </si>
  <si>
    <t>Průzkumné práce - vytyčení stávajících sítí</t>
  </si>
  <si>
    <t>1024</t>
  </si>
  <si>
    <t>758419690</t>
  </si>
  <si>
    <t>196</t>
  </si>
  <si>
    <t>012002000</t>
  </si>
  <si>
    <t>Geodetické práce</t>
  </si>
  <si>
    <t>1681952532</t>
  </si>
  <si>
    <t>VRN3</t>
  </si>
  <si>
    <t>Zařízení staveniště</t>
  </si>
  <si>
    <t>197</t>
  </si>
  <si>
    <t>030001000</t>
  </si>
  <si>
    <t>Zařízení staveniště, čištění komunikací, BOZP apod.</t>
  </si>
  <si>
    <t>1131652699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</si>
</sst>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7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6" fillId="0" borderId="0" applyNumberFormat="0" applyFill="0" applyBorder="0" applyAlignment="0" applyProtection="0"/>
  </cellStyleXfs>
  <cellXfs count="276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6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7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7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8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9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7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1" fillId="0" borderId="14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2" fillId="4" borderId="6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right" vertical="center"/>
    </xf>
    <xf numFmtId="0" fontId="22" fillId="4" borderId="8" xfId="0" applyFont="1" applyFill="1" applyBorder="1" applyAlignment="1" applyProtection="1">
      <alignment horizontal="left" vertical="center"/>
    </xf>
    <xf numFmtId="0" fontId="22" fillId="4" borderId="0" xfId="0" applyFont="1" applyFill="1" applyAlignment="1" applyProtection="1">
      <alignment horizontal="center" vertical="center"/>
    </xf>
    <xf numFmtId="0" fontId="23" fillId="0" borderId="16" xfId="0" applyFont="1" applyBorder="1" applyAlignment="1" applyProtection="1">
      <alignment horizontal="center" vertical="center" wrapText="1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20" fillId="0" borderId="14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26" fillId="0" borderId="0" xfId="0" applyFont="1" applyAlignment="1" applyProtection="1">
      <alignment horizontal="left" vertical="center" wrapText="1"/>
    </xf>
    <xf numFmtId="0" fontId="27" fillId="0" borderId="0" xfId="0" applyFont="1" applyAlignment="1" applyProtection="1">
      <alignment vertical="center"/>
    </xf>
    <xf numFmtId="4" fontId="27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8" fillId="0" borderId="19" xfId="0" applyNumberFormat="1" applyFont="1" applyBorder="1" applyAlignment="1" applyProtection="1">
      <alignment vertical="center"/>
    </xf>
    <xf numFmtId="4" fontId="28" fillId="0" borderId="20" xfId="0" applyNumberFormat="1" applyFont="1" applyBorder="1" applyAlignment="1" applyProtection="1">
      <alignment vertical="center"/>
    </xf>
    <xf numFmtId="166" fontId="28" fillId="0" borderId="20" xfId="0" applyNumberFormat="1" applyFont="1" applyBorder="1" applyAlignment="1" applyProtection="1">
      <alignment vertical="center"/>
    </xf>
    <xf numFmtId="4" fontId="28" fillId="0" borderId="21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13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right" vertical="center"/>
    </xf>
    <xf numFmtId="0" fontId="30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2" fillId="4" borderId="16" xfId="0" applyFont="1" applyFill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22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1" fillId="0" borderId="12" xfId="0" applyNumberFormat="1" applyFont="1" applyBorder="1" applyAlignment="1" applyProtection="1"/>
    <xf numFmtId="166" fontId="31" fillId="0" borderId="13" xfId="0" applyNumberFormat="1" applyFont="1" applyBorder="1" applyAlignment="1" applyProtection="1"/>
    <xf numFmtId="4" fontId="32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0" borderId="22" xfId="0" applyFont="1" applyBorder="1" applyAlignment="1" applyProtection="1">
      <alignment horizontal="center" vertical="center"/>
    </xf>
    <xf numFmtId="49" fontId="22" fillId="0" borderId="22" xfId="0" applyNumberFormat="1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center" vertical="center" wrapText="1"/>
    </xf>
    <xf numFmtId="167" fontId="22" fillId="0" borderId="22" xfId="0" applyNumberFormat="1" applyFont="1" applyBorder="1" applyAlignment="1" applyProtection="1">
      <alignment vertical="center"/>
    </xf>
    <xf numFmtId="4" fontId="22" fillId="2" borderId="22" xfId="0" applyNumberFormat="1" applyFont="1" applyFill="1" applyBorder="1" applyAlignment="1" applyProtection="1">
      <alignment vertical="center"/>
      <protection locked="0"/>
    </xf>
    <xf numFmtId="4" fontId="22" fillId="0" borderId="22" xfId="0" applyNumberFormat="1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3" fillId="2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5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3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3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3" xfId="0" applyFont="1" applyBorder="1" applyAlignment="1">
      <alignment vertical="center"/>
    </xf>
    <xf numFmtId="0" fontId="11" fillId="0" borderId="14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34" fillId="0" borderId="22" xfId="0" applyFont="1" applyBorder="1" applyAlignment="1" applyProtection="1">
      <alignment horizontal="center" vertical="center"/>
    </xf>
    <xf numFmtId="49" fontId="34" fillId="0" borderId="22" xfId="0" applyNumberFormat="1" applyFont="1" applyBorder="1" applyAlignment="1" applyProtection="1">
      <alignment horizontal="left" vertical="center" wrapText="1"/>
    </xf>
    <xf numFmtId="0" fontId="34" fillId="0" borderId="22" xfId="0" applyFont="1" applyBorder="1" applyAlignment="1" applyProtection="1">
      <alignment horizontal="left" vertical="center" wrapText="1"/>
    </xf>
    <xf numFmtId="0" fontId="34" fillId="0" borderId="22" xfId="0" applyFont="1" applyBorder="1" applyAlignment="1" applyProtection="1">
      <alignment horizontal="center" vertical="center" wrapText="1"/>
    </xf>
    <xf numFmtId="167" fontId="34" fillId="0" borderId="22" xfId="0" applyNumberFormat="1" applyFont="1" applyBorder="1" applyAlignment="1" applyProtection="1">
      <alignment vertical="center"/>
    </xf>
    <xf numFmtId="4" fontId="34" fillId="2" borderId="22" xfId="0" applyNumberFormat="1" applyFont="1" applyFill="1" applyBorder="1" applyAlignment="1" applyProtection="1">
      <alignment vertical="center"/>
      <protection locked="0"/>
    </xf>
    <xf numFmtId="4" fontId="34" fillId="0" borderId="22" xfId="0" applyNumberFormat="1" applyFont="1" applyBorder="1" applyAlignment="1" applyProtection="1">
      <alignment vertical="center"/>
    </xf>
    <xf numFmtId="0" fontId="35" fillId="0" borderId="22" xfId="0" applyFont="1" applyBorder="1" applyAlignment="1" applyProtection="1">
      <alignment vertical="center"/>
    </xf>
    <xf numFmtId="0" fontId="35" fillId="0" borderId="3" xfId="0" applyFont="1" applyBorder="1" applyAlignment="1">
      <alignment vertical="center"/>
    </xf>
    <xf numFmtId="0" fontId="34" fillId="2" borderId="14" xfId="0" applyFont="1" applyFill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center" vertical="center"/>
    </xf>
    <xf numFmtId="167" fontId="22" fillId="2" borderId="22" xfId="0" applyNumberFormat="1" applyFont="1" applyFill="1" applyBorder="1" applyAlignment="1" applyProtection="1">
      <alignment vertical="center"/>
      <protection locked="0"/>
    </xf>
    <xf numFmtId="0" fontId="23" fillId="2" borderId="19" xfId="0" applyFont="1" applyFill="1" applyBorder="1" applyAlignment="1" applyProtection="1">
      <alignment horizontal="left" vertical="center"/>
      <protection locked="0"/>
    </xf>
    <xf numFmtId="0" fontId="23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3" fillId="0" borderId="20" xfId="0" applyNumberFormat="1" applyFont="1" applyBorder="1" applyAlignment="1" applyProtection="1">
      <alignment vertical="center"/>
    </xf>
    <xf numFmtId="166" fontId="23" fillId="0" borderId="21" xfId="0" applyNumberFormat="1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styles" Target="styles.xml" /><Relationship Id="rId4" Type="http://schemas.openxmlformats.org/officeDocument/2006/relationships/theme" Target="theme/theme1.xml" /><Relationship Id="rId5" Type="http://schemas.openxmlformats.org/officeDocument/2006/relationships/calcChain" Target="calcChain.xml" /><Relationship Id="rId6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6" t="s">
        <v>0</v>
      </c>
      <c r="AZ1" s="16" t="s">
        <v>1</v>
      </c>
      <c r="BA1" s="16" t="s">
        <v>2</v>
      </c>
      <c r="BB1" s="16" t="s">
        <v>3</v>
      </c>
      <c r="BT1" s="16" t="s">
        <v>4</v>
      </c>
      <c r="BU1" s="16" t="s">
        <v>4</v>
      </c>
      <c r="BV1" s="16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7" t="s">
        <v>6</v>
      </c>
      <c r="BT2" s="17" t="s">
        <v>7</v>
      </c>
    </row>
    <row r="3" s="1" customFormat="1" ht="6.96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8</v>
      </c>
    </row>
    <row r="4" s="1" customFormat="1" ht="24.96" customHeight="1">
      <c r="B4" s="21"/>
      <c r="C4" s="22"/>
      <c r="D4" s="23" t="s">
        <v>9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0"/>
      <c r="AS4" s="24" t="s">
        <v>10</v>
      </c>
      <c r="BE4" s="25" t="s">
        <v>11</v>
      </c>
      <c r="BS4" s="17" t="s">
        <v>12</v>
      </c>
    </row>
    <row r="5" s="1" customFormat="1" ht="12" customHeight="1">
      <c r="B5" s="21"/>
      <c r="C5" s="22"/>
      <c r="D5" s="26" t="s">
        <v>13</v>
      </c>
      <c r="E5" s="22"/>
      <c r="F5" s="22"/>
      <c r="G5" s="22"/>
      <c r="H5" s="22"/>
      <c r="I5" s="22"/>
      <c r="J5" s="22"/>
      <c r="K5" s="27" t="s">
        <v>14</v>
      </c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0"/>
      <c r="BE5" s="28" t="s">
        <v>15</v>
      </c>
      <c r="BS5" s="17" t="s">
        <v>6</v>
      </c>
    </row>
    <row r="6" s="1" customFormat="1" ht="36.96" customHeight="1">
      <c r="B6" s="21"/>
      <c r="C6" s="22"/>
      <c r="D6" s="29" t="s">
        <v>16</v>
      </c>
      <c r="E6" s="22"/>
      <c r="F6" s="22"/>
      <c r="G6" s="22"/>
      <c r="H6" s="22"/>
      <c r="I6" s="22"/>
      <c r="J6" s="22"/>
      <c r="K6" s="30" t="s">
        <v>17</v>
      </c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0"/>
      <c r="BE6" s="31"/>
      <c r="BS6" s="17" t="s">
        <v>6</v>
      </c>
    </row>
    <row r="7" s="1" customFormat="1" ht="12" customHeight="1">
      <c r="B7" s="21"/>
      <c r="C7" s="22"/>
      <c r="D7" s="32" t="s">
        <v>18</v>
      </c>
      <c r="E7" s="22"/>
      <c r="F7" s="22"/>
      <c r="G7" s="22"/>
      <c r="H7" s="22"/>
      <c r="I7" s="22"/>
      <c r="J7" s="22"/>
      <c r="K7" s="27" t="s">
        <v>1</v>
      </c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32" t="s">
        <v>19</v>
      </c>
      <c r="AL7" s="22"/>
      <c r="AM7" s="22"/>
      <c r="AN7" s="27" t="s">
        <v>1</v>
      </c>
      <c r="AO7" s="22"/>
      <c r="AP7" s="22"/>
      <c r="AQ7" s="22"/>
      <c r="AR7" s="20"/>
      <c r="BE7" s="31"/>
      <c r="BS7" s="17" t="s">
        <v>6</v>
      </c>
    </row>
    <row r="8" s="1" customFormat="1" ht="12" customHeight="1">
      <c r="B8" s="21"/>
      <c r="C8" s="22"/>
      <c r="D8" s="32" t="s">
        <v>20</v>
      </c>
      <c r="E8" s="22"/>
      <c r="F8" s="22"/>
      <c r="G8" s="22"/>
      <c r="H8" s="22"/>
      <c r="I8" s="22"/>
      <c r="J8" s="22"/>
      <c r="K8" s="27" t="s">
        <v>21</v>
      </c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32" t="s">
        <v>22</v>
      </c>
      <c r="AL8" s="22"/>
      <c r="AM8" s="22"/>
      <c r="AN8" s="33" t="s">
        <v>23</v>
      </c>
      <c r="AO8" s="22"/>
      <c r="AP8" s="22"/>
      <c r="AQ8" s="22"/>
      <c r="AR8" s="20"/>
      <c r="BE8" s="31"/>
      <c r="BS8" s="17" t="s">
        <v>6</v>
      </c>
    </row>
    <row r="9" s="1" customFormat="1" ht="14.4" customHeight="1">
      <c r="B9" s="21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0"/>
      <c r="BE9" s="31"/>
      <c r="BS9" s="17" t="s">
        <v>6</v>
      </c>
    </row>
    <row r="10" s="1" customFormat="1" ht="12" customHeight="1">
      <c r="B10" s="21"/>
      <c r="C10" s="22"/>
      <c r="D10" s="32" t="s">
        <v>24</v>
      </c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32" t="s">
        <v>25</v>
      </c>
      <c r="AL10" s="22"/>
      <c r="AM10" s="22"/>
      <c r="AN10" s="27" t="s">
        <v>1</v>
      </c>
      <c r="AO10" s="22"/>
      <c r="AP10" s="22"/>
      <c r="AQ10" s="22"/>
      <c r="AR10" s="20"/>
      <c r="BE10" s="31"/>
      <c r="BS10" s="17" t="s">
        <v>6</v>
      </c>
    </row>
    <row r="11" s="1" customFormat="1" ht="18.48" customHeight="1">
      <c r="B11" s="21"/>
      <c r="C11" s="22"/>
      <c r="D11" s="22"/>
      <c r="E11" s="27" t="s">
        <v>26</v>
      </c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32" t="s">
        <v>27</v>
      </c>
      <c r="AL11" s="22"/>
      <c r="AM11" s="22"/>
      <c r="AN11" s="27" t="s">
        <v>1</v>
      </c>
      <c r="AO11" s="22"/>
      <c r="AP11" s="22"/>
      <c r="AQ11" s="22"/>
      <c r="AR11" s="20"/>
      <c r="BE11" s="31"/>
      <c r="BS11" s="17" t="s">
        <v>6</v>
      </c>
    </row>
    <row r="12" s="1" customFormat="1" ht="6.96" customHeight="1">
      <c r="B12" s="21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0"/>
      <c r="BE12" s="31"/>
      <c r="BS12" s="17" t="s">
        <v>6</v>
      </c>
    </row>
    <row r="13" s="1" customFormat="1" ht="12" customHeight="1">
      <c r="B13" s="21"/>
      <c r="C13" s="22"/>
      <c r="D13" s="32" t="s">
        <v>28</v>
      </c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32" t="s">
        <v>25</v>
      </c>
      <c r="AL13" s="22"/>
      <c r="AM13" s="22"/>
      <c r="AN13" s="34" t="s">
        <v>29</v>
      </c>
      <c r="AO13" s="22"/>
      <c r="AP13" s="22"/>
      <c r="AQ13" s="22"/>
      <c r="AR13" s="20"/>
      <c r="BE13" s="31"/>
      <c r="BS13" s="17" t="s">
        <v>6</v>
      </c>
    </row>
    <row r="14">
      <c r="B14" s="21"/>
      <c r="C14" s="22"/>
      <c r="D14" s="22"/>
      <c r="E14" s="34" t="s">
        <v>29</v>
      </c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2" t="s">
        <v>27</v>
      </c>
      <c r="AL14" s="22"/>
      <c r="AM14" s="22"/>
      <c r="AN14" s="34" t="s">
        <v>29</v>
      </c>
      <c r="AO14" s="22"/>
      <c r="AP14" s="22"/>
      <c r="AQ14" s="22"/>
      <c r="AR14" s="20"/>
      <c r="BE14" s="31"/>
      <c r="BS14" s="17" t="s">
        <v>6</v>
      </c>
    </row>
    <row r="15" s="1" customFormat="1" ht="6.96" customHeight="1">
      <c r="B15" s="21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0"/>
      <c r="BE15" s="31"/>
      <c r="BS15" s="17" t="s">
        <v>4</v>
      </c>
    </row>
    <row r="16" s="1" customFormat="1" ht="12" customHeight="1">
      <c r="B16" s="21"/>
      <c r="C16" s="22"/>
      <c r="D16" s="32" t="s">
        <v>30</v>
      </c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32" t="s">
        <v>25</v>
      </c>
      <c r="AL16" s="22"/>
      <c r="AM16" s="22"/>
      <c r="AN16" s="27" t="s">
        <v>1</v>
      </c>
      <c r="AO16" s="22"/>
      <c r="AP16" s="22"/>
      <c r="AQ16" s="22"/>
      <c r="AR16" s="20"/>
      <c r="BE16" s="31"/>
      <c r="BS16" s="17" t="s">
        <v>4</v>
      </c>
    </row>
    <row r="17" s="1" customFormat="1" ht="18.48" customHeight="1">
      <c r="B17" s="21"/>
      <c r="C17" s="22"/>
      <c r="D17" s="22"/>
      <c r="E17" s="27" t="s">
        <v>31</v>
      </c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32" t="s">
        <v>27</v>
      </c>
      <c r="AL17" s="22"/>
      <c r="AM17" s="22"/>
      <c r="AN17" s="27" t="s">
        <v>1</v>
      </c>
      <c r="AO17" s="22"/>
      <c r="AP17" s="22"/>
      <c r="AQ17" s="22"/>
      <c r="AR17" s="20"/>
      <c r="BE17" s="31"/>
      <c r="BS17" s="17" t="s">
        <v>32</v>
      </c>
    </row>
    <row r="18" s="1" customFormat="1" ht="6.96" customHeight="1">
      <c r="B18" s="21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0"/>
      <c r="BE18" s="31"/>
      <c r="BS18" s="17" t="s">
        <v>6</v>
      </c>
    </row>
    <row r="19" s="1" customFormat="1" ht="12" customHeight="1">
      <c r="B19" s="21"/>
      <c r="C19" s="22"/>
      <c r="D19" s="32" t="s">
        <v>33</v>
      </c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32" t="s">
        <v>25</v>
      </c>
      <c r="AL19" s="22"/>
      <c r="AM19" s="22"/>
      <c r="AN19" s="27" t="s">
        <v>34</v>
      </c>
      <c r="AO19" s="22"/>
      <c r="AP19" s="22"/>
      <c r="AQ19" s="22"/>
      <c r="AR19" s="20"/>
      <c r="BE19" s="31"/>
      <c r="BS19" s="17" t="s">
        <v>6</v>
      </c>
    </row>
    <row r="20" s="1" customFormat="1" ht="18.48" customHeight="1">
      <c r="B20" s="21"/>
      <c r="C20" s="22"/>
      <c r="D20" s="22"/>
      <c r="E20" s="27" t="s">
        <v>35</v>
      </c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32" t="s">
        <v>27</v>
      </c>
      <c r="AL20" s="22"/>
      <c r="AM20" s="22"/>
      <c r="AN20" s="27" t="s">
        <v>1</v>
      </c>
      <c r="AO20" s="22"/>
      <c r="AP20" s="22"/>
      <c r="AQ20" s="22"/>
      <c r="AR20" s="20"/>
      <c r="BE20" s="31"/>
      <c r="BS20" s="17" t="s">
        <v>32</v>
      </c>
    </row>
    <row r="21" s="1" customFormat="1" ht="6.96" customHeight="1">
      <c r="B21" s="21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0"/>
      <c r="BE21" s="31"/>
    </row>
    <row r="22" s="1" customFormat="1" ht="12" customHeight="1">
      <c r="B22" s="21"/>
      <c r="C22" s="22"/>
      <c r="D22" s="32" t="s">
        <v>36</v>
      </c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0"/>
      <c r="BE22" s="31"/>
    </row>
    <row r="23" s="1" customFormat="1" ht="16.5" customHeight="1">
      <c r="B23" s="21"/>
      <c r="C23" s="22"/>
      <c r="D23" s="22"/>
      <c r="E23" s="36" t="s">
        <v>1</v>
      </c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22"/>
      <c r="AP23" s="22"/>
      <c r="AQ23" s="22"/>
      <c r="AR23" s="20"/>
      <c r="BE23" s="31"/>
    </row>
    <row r="24" s="1" customFormat="1" ht="6.96" customHeight="1">
      <c r="B24" s="21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0"/>
      <c r="BE24" s="31"/>
    </row>
    <row r="25" s="1" customFormat="1" ht="6.96" customHeight="1">
      <c r="B25" s="21"/>
      <c r="C25" s="22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22"/>
      <c r="AQ25" s="22"/>
      <c r="AR25" s="20"/>
      <c r="BE25" s="31"/>
    </row>
    <row r="26" s="2" customFormat="1" ht="25.92" customHeight="1">
      <c r="A26" s="38"/>
      <c r="B26" s="39"/>
      <c r="C26" s="40"/>
      <c r="D26" s="41" t="s">
        <v>37</v>
      </c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3">
        <f>ROUND(AG94,2)</f>
        <v>0</v>
      </c>
      <c r="AL26" s="42"/>
      <c r="AM26" s="42"/>
      <c r="AN26" s="42"/>
      <c r="AO26" s="42"/>
      <c r="AP26" s="40"/>
      <c r="AQ26" s="40"/>
      <c r="AR26" s="44"/>
      <c r="BE26" s="31"/>
    </row>
    <row r="27" s="2" customFormat="1" ht="6.96" customHeight="1">
      <c r="A27" s="38"/>
      <c r="B27" s="39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4"/>
      <c r="BE27" s="31"/>
    </row>
    <row r="28" s="2" customFormat="1">
      <c r="A28" s="38"/>
      <c r="B28" s="39"/>
      <c r="C28" s="40"/>
      <c r="D28" s="40"/>
      <c r="E28" s="40"/>
      <c r="F28" s="40"/>
      <c r="G28" s="40"/>
      <c r="H28" s="40"/>
      <c r="I28" s="40"/>
      <c r="J28" s="40"/>
      <c r="K28" s="40"/>
      <c r="L28" s="45" t="s">
        <v>38</v>
      </c>
      <c r="M28" s="45"/>
      <c r="N28" s="45"/>
      <c r="O28" s="45"/>
      <c r="P28" s="45"/>
      <c r="Q28" s="40"/>
      <c r="R28" s="40"/>
      <c r="S28" s="40"/>
      <c r="T28" s="40"/>
      <c r="U28" s="40"/>
      <c r="V28" s="40"/>
      <c r="W28" s="45" t="s">
        <v>39</v>
      </c>
      <c r="X28" s="45"/>
      <c r="Y28" s="45"/>
      <c r="Z28" s="45"/>
      <c r="AA28" s="45"/>
      <c r="AB28" s="45"/>
      <c r="AC28" s="45"/>
      <c r="AD28" s="45"/>
      <c r="AE28" s="45"/>
      <c r="AF28" s="40"/>
      <c r="AG28" s="40"/>
      <c r="AH28" s="40"/>
      <c r="AI28" s="40"/>
      <c r="AJ28" s="40"/>
      <c r="AK28" s="45" t="s">
        <v>40</v>
      </c>
      <c r="AL28" s="45"/>
      <c r="AM28" s="45"/>
      <c r="AN28" s="45"/>
      <c r="AO28" s="45"/>
      <c r="AP28" s="40"/>
      <c r="AQ28" s="40"/>
      <c r="AR28" s="44"/>
      <c r="BE28" s="31"/>
    </row>
    <row r="29" s="3" customFormat="1" ht="14.4" customHeight="1">
      <c r="A29" s="3"/>
      <c r="B29" s="46"/>
      <c r="C29" s="47"/>
      <c r="D29" s="32" t="s">
        <v>41</v>
      </c>
      <c r="E29" s="47"/>
      <c r="F29" s="32" t="s">
        <v>42</v>
      </c>
      <c r="G29" s="47"/>
      <c r="H29" s="47"/>
      <c r="I29" s="47"/>
      <c r="J29" s="47"/>
      <c r="K29" s="47"/>
      <c r="L29" s="48">
        <v>0.20999999999999999</v>
      </c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9">
        <f>ROUND(AZ94, 2)</f>
        <v>0</v>
      </c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9">
        <f>ROUND(AV94, 2)</f>
        <v>0</v>
      </c>
      <c r="AL29" s="47"/>
      <c r="AM29" s="47"/>
      <c r="AN29" s="47"/>
      <c r="AO29" s="47"/>
      <c r="AP29" s="47"/>
      <c r="AQ29" s="47"/>
      <c r="AR29" s="50"/>
      <c r="BE29" s="51"/>
    </row>
    <row r="30" s="3" customFormat="1" ht="14.4" customHeight="1">
      <c r="A30" s="3"/>
      <c r="B30" s="46"/>
      <c r="C30" s="47"/>
      <c r="D30" s="47"/>
      <c r="E30" s="47"/>
      <c r="F30" s="32" t="s">
        <v>43</v>
      </c>
      <c r="G30" s="47"/>
      <c r="H30" s="47"/>
      <c r="I30" s="47"/>
      <c r="J30" s="47"/>
      <c r="K30" s="47"/>
      <c r="L30" s="48">
        <v>0.14999999999999999</v>
      </c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9">
        <f>ROUND(BA94, 2)</f>
        <v>0</v>
      </c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9">
        <f>ROUND(AW94, 2)</f>
        <v>0</v>
      </c>
      <c r="AL30" s="47"/>
      <c r="AM30" s="47"/>
      <c r="AN30" s="47"/>
      <c r="AO30" s="47"/>
      <c r="AP30" s="47"/>
      <c r="AQ30" s="47"/>
      <c r="AR30" s="50"/>
      <c r="BE30" s="51"/>
    </row>
    <row r="31" hidden="1" s="3" customFormat="1" ht="14.4" customHeight="1">
      <c r="A31" s="3"/>
      <c r="B31" s="46"/>
      <c r="C31" s="47"/>
      <c r="D31" s="47"/>
      <c r="E31" s="47"/>
      <c r="F31" s="32" t="s">
        <v>44</v>
      </c>
      <c r="G31" s="47"/>
      <c r="H31" s="47"/>
      <c r="I31" s="47"/>
      <c r="J31" s="47"/>
      <c r="K31" s="47"/>
      <c r="L31" s="48">
        <v>0.20999999999999999</v>
      </c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9">
        <f>ROUND(BB94, 2)</f>
        <v>0</v>
      </c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9">
        <v>0</v>
      </c>
      <c r="AL31" s="47"/>
      <c r="AM31" s="47"/>
      <c r="AN31" s="47"/>
      <c r="AO31" s="47"/>
      <c r="AP31" s="47"/>
      <c r="AQ31" s="47"/>
      <c r="AR31" s="50"/>
      <c r="BE31" s="51"/>
    </row>
    <row r="32" hidden="1" s="3" customFormat="1" ht="14.4" customHeight="1">
      <c r="A32" s="3"/>
      <c r="B32" s="46"/>
      <c r="C32" s="47"/>
      <c r="D32" s="47"/>
      <c r="E32" s="47"/>
      <c r="F32" s="32" t="s">
        <v>45</v>
      </c>
      <c r="G32" s="47"/>
      <c r="H32" s="47"/>
      <c r="I32" s="47"/>
      <c r="J32" s="47"/>
      <c r="K32" s="47"/>
      <c r="L32" s="48">
        <v>0.14999999999999999</v>
      </c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9">
        <f>ROUND(BC94, 2)</f>
        <v>0</v>
      </c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9">
        <v>0</v>
      </c>
      <c r="AL32" s="47"/>
      <c r="AM32" s="47"/>
      <c r="AN32" s="47"/>
      <c r="AO32" s="47"/>
      <c r="AP32" s="47"/>
      <c r="AQ32" s="47"/>
      <c r="AR32" s="50"/>
      <c r="BE32" s="51"/>
    </row>
    <row r="33" hidden="1" s="3" customFormat="1" ht="14.4" customHeight="1">
      <c r="A33" s="3"/>
      <c r="B33" s="46"/>
      <c r="C33" s="47"/>
      <c r="D33" s="47"/>
      <c r="E33" s="47"/>
      <c r="F33" s="32" t="s">
        <v>46</v>
      </c>
      <c r="G33" s="47"/>
      <c r="H33" s="47"/>
      <c r="I33" s="47"/>
      <c r="J33" s="47"/>
      <c r="K33" s="47"/>
      <c r="L33" s="48">
        <v>0</v>
      </c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9">
        <f>ROUND(BD94, 2)</f>
        <v>0</v>
      </c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9">
        <v>0</v>
      </c>
      <c r="AL33" s="47"/>
      <c r="AM33" s="47"/>
      <c r="AN33" s="47"/>
      <c r="AO33" s="47"/>
      <c r="AP33" s="47"/>
      <c r="AQ33" s="47"/>
      <c r="AR33" s="50"/>
      <c r="BE33" s="51"/>
    </row>
    <row r="34" s="2" customFormat="1" ht="6.96" customHeight="1">
      <c r="A34" s="38"/>
      <c r="B34" s="39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4"/>
      <c r="BE34" s="31"/>
    </row>
    <row r="35" s="2" customFormat="1" ht="25.92" customHeight="1">
      <c r="A35" s="38"/>
      <c r="B35" s="39"/>
      <c r="C35" s="52"/>
      <c r="D35" s="53" t="s">
        <v>47</v>
      </c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5" t="s">
        <v>48</v>
      </c>
      <c r="U35" s="54"/>
      <c r="V35" s="54"/>
      <c r="W35" s="54"/>
      <c r="X35" s="56" t="s">
        <v>49</v>
      </c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7">
        <f>SUM(AK26:AK33)</f>
        <v>0</v>
      </c>
      <c r="AL35" s="54"/>
      <c r="AM35" s="54"/>
      <c r="AN35" s="54"/>
      <c r="AO35" s="58"/>
      <c r="AP35" s="52"/>
      <c r="AQ35" s="52"/>
      <c r="AR35" s="44"/>
      <c r="BE35" s="38"/>
    </row>
    <row r="36" s="2" customFormat="1" ht="6.96" customHeight="1">
      <c r="A36" s="38"/>
      <c r="B36" s="39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4"/>
      <c r="BE36" s="38"/>
    </row>
    <row r="37" s="2" customFormat="1" ht="14.4" customHeight="1">
      <c r="A37" s="38"/>
      <c r="B37" s="39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4"/>
      <c r="BE37" s="38"/>
    </row>
    <row r="38" s="1" customFormat="1" ht="14.4" customHeight="1">
      <c r="B38" s="21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0"/>
    </row>
    <row r="39" s="1" customFormat="1" ht="14.4" customHeight="1">
      <c r="B39" s="21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0"/>
    </row>
    <row r="40" s="1" customFormat="1" ht="14.4" customHeight="1">
      <c r="B40" s="21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0"/>
    </row>
    <row r="41" s="1" customFormat="1" ht="14.4" customHeight="1">
      <c r="B41" s="21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0"/>
    </row>
    <row r="42" s="1" customFormat="1" ht="14.4" customHeight="1">
      <c r="B42" s="21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0"/>
    </row>
    <row r="43" s="1" customFormat="1" ht="14.4" customHeight="1">
      <c r="B43" s="21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0"/>
    </row>
    <row r="44" s="1" customFormat="1" ht="14.4" customHeight="1">
      <c r="B44" s="21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0"/>
    </row>
    <row r="45" s="1" customFormat="1" ht="14.4" customHeight="1">
      <c r="B45" s="21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0"/>
    </row>
    <row r="46" s="1" customFormat="1" ht="14.4" customHeight="1">
      <c r="B46" s="21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0"/>
    </row>
    <row r="47" s="1" customFormat="1" ht="14.4" customHeight="1">
      <c r="B47" s="21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0"/>
    </row>
    <row r="48" s="1" customFormat="1" ht="14.4" customHeight="1">
      <c r="B48" s="21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0"/>
    </row>
    <row r="49" s="2" customFormat="1" ht="14.4" customHeight="1">
      <c r="B49" s="59"/>
      <c r="C49" s="60"/>
      <c r="D49" s="61" t="s">
        <v>50</v>
      </c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62"/>
      <c r="AC49" s="62"/>
      <c r="AD49" s="62"/>
      <c r="AE49" s="62"/>
      <c r="AF49" s="62"/>
      <c r="AG49" s="62"/>
      <c r="AH49" s="61" t="s">
        <v>51</v>
      </c>
      <c r="AI49" s="62"/>
      <c r="AJ49" s="62"/>
      <c r="AK49" s="62"/>
      <c r="AL49" s="62"/>
      <c r="AM49" s="62"/>
      <c r="AN49" s="62"/>
      <c r="AO49" s="62"/>
      <c r="AP49" s="60"/>
      <c r="AQ49" s="60"/>
      <c r="AR49" s="63"/>
    </row>
    <row r="50">
      <c r="B50" s="21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0"/>
    </row>
    <row r="51">
      <c r="B51" s="21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0"/>
    </row>
    <row r="52">
      <c r="B52" s="21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0"/>
    </row>
    <row r="53">
      <c r="B53" s="21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0"/>
    </row>
    <row r="54">
      <c r="B54" s="21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0"/>
    </row>
    <row r="55">
      <c r="B55" s="21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0"/>
    </row>
    <row r="56">
      <c r="B56" s="21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0"/>
    </row>
    <row r="57">
      <c r="B57" s="21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0"/>
    </row>
    <row r="58">
      <c r="B58" s="21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0"/>
    </row>
    <row r="59"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0"/>
    </row>
    <row r="60" s="2" customFormat="1">
      <c r="A60" s="38"/>
      <c r="B60" s="39"/>
      <c r="C60" s="40"/>
      <c r="D60" s="64" t="s">
        <v>52</v>
      </c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64" t="s">
        <v>53</v>
      </c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64" t="s">
        <v>52</v>
      </c>
      <c r="AI60" s="42"/>
      <c r="AJ60" s="42"/>
      <c r="AK60" s="42"/>
      <c r="AL60" s="42"/>
      <c r="AM60" s="64" t="s">
        <v>53</v>
      </c>
      <c r="AN60" s="42"/>
      <c r="AO60" s="42"/>
      <c r="AP60" s="40"/>
      <c r="AQ60" s="40"/>
      <c r="AR60" s="44"/>
      <c r="BE60" s="38"/>
    </row>
    <row r="61">
      <c r="B61" s="21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0"/>
    </row>
    <row r="62">
      <c r="B62" s="21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  <c r="AR62" s="20"/>
    </row>
    <row r="63">
      <c r="B63" s="21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0"/>
    </row>
    <row r="64" s="2" customFormat="1">
      <c r="A64" s="38"/>
      <c r="B64" s="39"/>
      <c r="C64" s="40"/>
      <c r="D64" s="61" t="s">
        <v>54</v>
      </c>
      <c r="E64" s="65"/>
      <c r="F64" s="65"/>
      <c r="G64" s="65"/>
      <c r="H64" s="65"/>
      <c r="I64" s="65"/>
      <c r="J64" s="65"/>
      <c r="K64" s="65"/>
      <c r="L64" s="65"/>
      <c r="M64" s="65"/>
      <c r="N64" s="65"/>
      <c r="O64" s="65"/>
      <c r="P64" s="65"/>
      <c r="Q64" s="65"/>
      <c r="R64" s="65"/>
      <c r="S64" s="65"/>
      <c r="T64" s="65"/>
      <c r="U64" s="65"/>
      <c r="V64" s="65"/>
      <c r="W64" s="65"/>
      <c r="X64" s="65"/>
      <c r="Y64" s="65"/>
      <c r="Z64" s="65"/>
      <c r="AA64" s="65"/>
      <c r="AB64" s="65"/>
      <c r="AC64" s="65"/>
      <c r="AD64" s="65"/>
      <c r="AE64" s="65"/>
      <c r="AF64" s="65"/>
      <c r="AG64" s="65"/>
      <c r="AH64" s="61" t="s">
        <v>55</v>
      </c>
      <c r="AI64" s="65"/>
      <c r="AJ64" s="65"/>
      <c r="AK64" s="65"/>
      <c r="AL64" s="65"/>
      <c r="AM64" s="65"/>
      <c r="AN64" s="65"/>
      <c r="AO64" s="65"/>
      <c r="AP64" s="40"/>
      <c r="AQ64" s="40"/>
      <c r="AR64" s="44"/>
      <c r="BE64" s="38"/>
    </row>
    <row r="65">
      <c r="B65" s="21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  <c r="AR65" s="20"/>
    </row>
    <row r="66">
      <c r="B66" s="21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22"/>
      <c r="AR66" s="20"/>
    </row>
    <row r="67">
      <c r="B67" s="21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  <c r="AR67" s="20"/>
    </row>
    <row r="68">
      <c r="B68" s="21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  <c r="AQ68" s="22"/>
      <c r="AR68" s="20"/>
    </row>
    <row r="69">
      <c r="B69" s="21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  <c r="AR69" s="20"/>
    </row>
    <row r="70">
      <c r="B70" s="21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  <c r="AR70" s="20"/>
    </row>
    <row r="71">
      <c r="B71" s="21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  <c r="AQ71" s="22"/>
      <c r="AR71" s="20"/>
    </row>
    <row r="72">
      <c r="B72" s="21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  <c r="AQ72" s="22"/>
      <c r="AR72" s="20"/>
    </row>
    <row r="73">
      <c r="B73" s="21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  <c r="AQ73" s="22"/>
      <c r="AR73" s="20"/>
    </row>
    <row r="74">
      <c r="B74" s="21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  <c r="AQ74" s="22"/>
      <c r="AR74" s="20"/>
    </row>
    <row r="75" s="2" customFormat="1">
      <c r="A75" s="38"/>
      <c r="B75" s="39"/>
      <c r="C75" s="40"/>
      <c r="D75" s="64" t="s">
        <v>52</v>
      </c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64" t="s">
        <v>53</v>
      </c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64" t="s">
        <v>52</v>
      </c>
      <c r="AI75" s="42"/>
      <c r="AJ75" s="42"/>
      <c r="AK75" s="42"/>
      <c r="AL75" s="42"/>
      <c r="AM75" s="64" t="s">
        <v>53</v>
      </c>
      <c r="AN75" s="42"/>
      <c r="AO75" s="42"/>
      <c r="AP75" s="40"/>
      <c r="AQ75" s="40"/>
      <c r="AR75" s="44"/>
      <c r="BE75" s="38"/>
    </row>
    <row r="76" s="2" customFormat="1">
      <c r="A76" s="38"/>
      <c r="B76" s="39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  <c r="AF76" s="40"/>
      <c r="AG76" s="40"/>
      <c r="AH76" s="40"/>
      <c r="AI76" s="40"/>
      <c r="AJ76" s="40"/>
      <c r="AK76" s="40"/>
      <c r="AL76" s="40"/>
      <c r="AM76" s="40"/>
      <c r="AN76" s="40"/>
      <c r="AO76" s="40"/>
      <c r="AP76" s="40"/>
      <c r="AQ76" s="40"/>
      <c r="AR76" s="44"/>
      <c r="BE76" s="38"/>
    </row>
    <row r="77" s="2" customFormat="1" ht="6.96" customHeight="1">
      <c r="A77" s="38"/>
      <c r="B77" s="66"/>
      <c r="C77" s="67"/>
      <c r="D77" s="67"/>
      <c r="E77" s="67"/>
      <c r="F77" s="67"/>
      <c r="G77" s="67"/>
      <c r="H77" s="67"/>
      <c r="I77" s="67"/>
      <c r="J77" s="67"/>
      <c r="K77" s="67"/>
      <c r="L77" s="67"/>
      <c r="M77" s="67"/>
      <c r="N77" s="67"/>
      <c r="O77" s="67"/>
      <c r="P77" s="67"/>
      <c r="Q77" s="67"/>
      <c r="R77" s="67"/>
      <c r="S77" s="67"/>
      <c r="T77" s="67"/>
      <c r="U77" s="67"/>
      <c r="V77" s="67"/>
      <c r="W77" s="67"/>
      <c r="X77" s="67"/>
      <c r="Y77" s="67"/>
      <c r="Z77" s="67"/>
      <c r="AA77" s="67"/>
      <c r="AB77" s="67"/>
      <c r="AC77" s="67"/>
      <c r="AD77" s="67"/>
      <c r="AE77" s="67"/>
      <c r="AF77" s="67"/>
      <c r="AG77" s="67"/>
      <c r="AH77" s="67"/>
      <c r="AI77" s="67"/>
      <c r="AJ77" s="67"/>
      <c r="AK77" s="67"/>
      <c r="AL77" s="67"/>
      <c r="AM77" s="67"/>
      <c r="AN77" s="67"/>
      <c r="AO77" s="67"/>
      <c r="AP77" s="67"/>
      <c r="AQ77" s="67"/>
      <c r="AR77" s="44"/>
      <c r="BE77" s="38"/>
    </row>
    <row r="81" s="2" customFormat="1" ht="6.96" customHeight="1">
      <c r="A81" s="38"/>
      <c r="B81" s="68"/>
      <c r="C81" s="69"/>
      <c r="D81" s="69"/>
      <c r="E81" s="69"/>
      <c r="F81" s="69"/>
      <c r="G81" s="69"/>
      <c r="H81" s="69"/>
      <c r="I81" s="69"/>
      <c r="J81" s="69"/>
      <c r="K81" s="69"/>
      <c r="L81" s="69"/>
      <c r="M81" s="69"/>
      <c r="N81" s="69"/>
      <c r="O81" s="69"/>
      <c r="P81" s="69"/>
      <c r="Q81" s="69"/>
      <c r="R81" s="69"/>
      <c r="S81" s="69"/>
      <c r="T81" s="69"/>
      <c r="U81" s="69"/>
      <c r="V81" s="69"/>
      <c r="W81" s="69"/>
      <c r="X81" s="69"/>
      <c r="Y81" s="69"/>
      <c r="Z81" s="69"/>
      <c r="AA81" s="69"/>
      <c r="AB81" s="69"/>
      <c r="AC81" s="69"/>
      <c r="AD81" s="69"/>
      <c r="AE81" s="69"/>
      <c r="AF81" s="69"/>
      <c r="AG81" s="69"/>
      <c r="AH81" s="69"/>
      <c r="AI81" s="69"/>
      <c r="AJ81" s="69"/>
      <c r="AK81" s="69"/>
      <c r="AL81" s="69"/>
      <c r="AM81" s="69"/>
      <c r="AN81" s="69"/>
      <c r="AO81" s="69"/>
      <c r="AP81" s="69"/>
      <c r="AQ81" s="69"/>
      <c r="AR81" s="44"/>
      <c r="BE81" s="38"/>
    </row>
    <row r="82" s="2" customFormat="1" ht="24.96" customHeight="1">
      <c r="A82" s="38"/>
      <c r="B82" s="39"/>
      <c r="C82" s="23" t="s">
        <v>56</v>
      </c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M82" s="40"/>
      <c r="AN82" s="40"/>
      <c r="AO82" s="40"/>
      <c r="AP82" s="40"/>
      <c r="AQ82" s="40"/>
      <c r="AR82" s="44"/>
      <c r="B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F83" s="40"/>
      <c r="AG83" s="40"/>
      <c r="AH83" s="40"/>
      <c r="AI83" s="40"/>
      <c r="AJ83" s="40"/>
      <c r="AK83" s="40"/>
      <c r="AL83" s="40"/>
      <c r="AM83" s="40"/>
      <c r="AN83" s="40"/>
      <c r="AO83" s="40"/>
      <c r="AP83" s="40"/>
      <c r="AQ83" s="40"/>
      <c r="AR83" s="44"/>
      <c r="BE83" s="38"/>
    </row>
    <row r="84" s="4" customFormat="1" ht="12" customHeight="1">
      <c r="A84" s="4"/>
      <c r="B84" s="70"/>
      <c r="C84" s="32" t="s">
        <v>13</v>
      </c>
      <c r="D84" s="71"/>
      <c r="E84" s="71"/>
      <c r="F84" s="71"/>
      <c r="G84" s="71"/>
      <c r="H84" s="71"/>
      <c r="I84" s="71"/>
      <c r="J84" s="71"/>
      <c r="K84" s="71"/>
      <c r="L84" s="71" t="str">
        <f>K5</f>
        <v>LS2023-046</v>
      </c>
      <c r="M84" s="71"/>
      <c r="N84" s="71"/>
      <c r="O84" s="71"/>
      <c r="P84" s="71"/>
      <c r="Q84" s="71"/>
      <c r="R84" s="71"/>
      <c r="S84" s="71"/>
      <c r="T84" s="71"/>
      <c r="U84" s="71"/>
      <c r="V84" s="71"/>
      <c r="W84" s="71"/>
      <c r="X84" s="71"/>
      <c r="Y84" s="71"/>
      <c r="Z84" s="71"/>
      <c r="AA84" s="71"/>
      <c r="AB84" s="71"/>
      <c r="AC84" s="71"/>
      <c r="AD84" s="71"/>
      <c r="AE84" s="71"/>
      <c r="AF84" s="71"/>
      <c r="AG84" s="71"/>
      <c r="AH84" s="71"/>
      <c r="AI84" s="71"/>
      <c r="AJ84" s="71"/>
      <c r="AK84" s="71"/>
      <c r="AL84" s="71"/>
      <c r="AM84" s="71"/>
      <c r="AN84" s="71"/>
      <c r="AO84" s="71"/>
      <c r="AP84" s="71"/>
      <c r="AQ84" s="71"/>
      <c r="AR84" s="72"/>
      <c r="BE84" s="4"/>
    </row>
    <row r="85" s="5" customFormat="1" ht="36.96" customHeight="1">
      <c r="A85" s="5"/>
      <c r="B85" s="73"/>
      <c r="C85" s="74" t="s">
        <v>16</v>
      </c>
      <c r="D85" s="75"/>
      <c r="E85" s="75"/>
      <c r="F85" s="75"/>
      <c r="G85" s="75"/>
      <c r="H85" s="75"/>
      <c r="I85" s="75"/>
      <c r="J85" s="75"/>
      <c r="K85" s="75"/>
      <c r="L85" s="76" t="str">
        <f>K6</f>
        <v>Novostavba garáže na p.č.328, k.ú. Vintířov</v>
      </c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5"/>
      <c r="AA85" s="75"/>
      <c r="AB85" s="75"/>
      <c r="AC85" s="75"/>
      <c r="AD85" s="75"/>
      <c r="AE85" s="75"/>
      <c r="AF85" s="75"/>
      <c r="AG85" s="75"/>
      <c r="AH85" s="75"/>
      <c r="AI85" s="75"/>
      <c r="AJ85" s="75"/>
      <c r="AK85" s="75"/>
      <c r="AL85" s="75"/>
      <c r="AM85" s="75"/>
      <c r="AN85" s="75"/>
      <c r="AO85" s="75"/>
      <c r="AP85" s="75"/>
      <c r="AQ85" s="75"/>
      <c r="AR85" s="77"/>
      <c r="BE85" s="5"/>
    </row>
    <row r="86" s="2" customFormat="1" ht="6.96" customHeight="1">
      <c r="A86" s="38"/>
      <c r="B86" s="39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F86" s="40"/>
      <c r="AG86" s="40"/>
      <c r="AH86" s="40"/>
      <c r="AI86" s="40"/>
      <c r="AJ86" s="40"/>
      <c r="AK86" s="40"/>
      <c r="AL86" s="40"/>
      <c r="AM86" s="40"/>
      <c r="AN86" s="40"/>
      <c r="AO86" s="40"/>
      <c r="AP86" s="40"/>
      <c r="AQ86" s="40"/>
      <c r="AR86" s="44"/>
      <c r="BE86" s="38"/>
    </row>
    <row r="87" s="2" customFormat="1" ht="12" customHeight="1">
      <c r="A87" s="38"/>
      <c r="B87" s="39"/>
      <c r="C87" s="32" t="s">
        <v>20</v>
      </c>
      <c r="D87" s="40"/>
      <c r="E87" s="40"/>
      <c r="F87" s="40"/>
      <c r="G87" s="40"/>
      <c r="H87" s="40"/>
      <c r="I87" s="40"/>
      <c r="J87" s="40"/>
      <c r="K87" s="40"/>
      <c r="L87" s="78" t="str">
        <f>IF(K8="","",K8)</f>
        <v xml:space="preserve">Vintířov </v>
      </c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F87" s="40"/>
      <c r="AG87" s="40"/>
      <c r="AH87" s="40"/>
      <c r="AI87" s="32" t="s">
        <v>22</v>
      </c>
      <c r="AJ87" s="40"/>
      <c r="AK87" s="40"/>
      <c r="AL87" s="40"/>
      <c r="AM87" s="79" t="str">
        <f>IF(AN8= "","",AN8)</f>
        <v>13. 10. 2023</v>
      </c>
      <c r="AN87" s="79"/>
      <c r="AO87" s="40"/>
      <c r="AP87" s="40"/>
      <c r="AQ87" s="40"/>
      <c r="AR87" s="44"/>
      <c r="B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F88" s="40"/>
      <c r="AG88" s="40"/>
      <c r="AH88" s="40"/>
      <c r="AI88" s="40"/>
      <c r="AJ88" s="40"/>
      <c r="AK88" s="40"/>
      <c r="AL88" s="40"/>
      <c r="AM88" s="40"/>
      <c r="AN88" s="40"/>
      <c r="AO88" s="40"/>
      <c r="AP88" s="40"/>
      <c r="AQ88" s="40"/>
      <c r="AR88" s="44"/>
      <c r="BE88" s="38"/>
    </row>
    <row r="89" s="2" customFormat="1" ht="15.15" customHeight="1">
      <c r="A89" s="38"/>
      <c r="B89" s="39"/>
      <c r="C89" s="32" t="s">
        <v>24</v>
      </c>
      <c r="D89" s="40"/>
      <c r="E89" s="40"/>
      <c r="F89" s="40"/>
      <c r="G89" s="40"/>
      <c r="H89" s="40"/>
      <c r="I89" s="40"/>
      <c r="J89" s="40"/>
      <c r="K89" s="40"/>
      <c r="L89" s="71" t="str">
        <f>IF(E11= "","",E11)</f>
        <v>Obec Vintířov</v>
      </c>
      <c r="M89" s="40"/>
      <c r="N89" s="40"/>
      <c r="O89" s="40"/>
      <c r="P89" s="40"/>
      <c r="Q89" s="40"/>
      <c r="R89" s="40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F89" s="40"/>
      <c r="AG89" s="40"/>
      <c r="AH89" s="40"/>
      <c r="AI89" s="32" t="s">
        <v>30</v>
      </c>
      <c r="AJ89" s="40"/>
      <c r="AK89" s="40"/>
      <c r="AL89" s="40"/>
      <c r="AM89" s="80" t="str">
        <f>IF(E17="","",E17)</f>
        <v>Ing.Martin Dědič</v>
      </c>
      <c r="AN89" s="71"/>
      <c r="AO89" s="71"/>
      <c r="AP89" s="71"/>
      <c r="AQ89" s="40"/>
      <c r="AR89" s="44"/>
      <c r="AS89" s="81" t="s">
        <v>57</v>
      </c>
      <c r="AT89" s="82"/>
      <c r="AU89" s="83"/>
      <c r="AV89" s="83"/>
      <c r="AW89" s="83"/>
      <c r="AX89" s="83"/>
      <c r="AY89" s="83"/>
      <c r="AZ89" s="83"/>
      <c r="BA89" s="83"/>
      <c r="BB89" s="83"/>
      <c r="BC89" s="83"/>
      <c r="BD89" s="84"/>
      <c r="BE89" s="38"/>
    </row>
    <row r="90" s="2" customFormat="1" ht="15.15" customHeight="1">
      <c r="A90" s="38"/>
      <c r="B90" s="39"/>
      <c r="C90" s="32" t="s">
        <v>28</v>
      </c>
      <c r="D90" s="40"/>
      <c r="E90" s="40"/>
      <c r="F90" s="40"/>
      <c r="G90" s="40"/>
      <c r="H90" s="40"/>
      <c r="I90" s="40"/>
      <c r="J90" s="40"/>
      <c r="K90" s="40"/>
      <c r="L90" s="71" t="str">
        <f>IF(E14= "Vyplň údaj","",E14)</f>
        <v/>
      </c>
      <c r="M90" s="40"/>
      <c r="N90" s="40"/>
      <c r="O90" s="40"/>
      <c r="P90" s="40"/>
      <c r="Q90" s="40"/>
      <c r="R90" s="40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F90" s="40"/>
      <c r="AG90" s="40"/>
      <c r="AH90" s="40"/>
      <c r="AI90" s="32" t="s">
        <v>33</v>
      </c>
      <c r="AJ90" s="40"/>
      <c r="AK90" s="40"/>
      <c r="AL90" s="40"/>
      <c r="AM90" s="80" t="str">
        <f>IF(E20="","",E20)</f>
        <v>Sadílek Ladislav</v>
      </c>
      <c r="AN90" s="71"/>
      <c r="AO90" s="71"/>
      <c r="AP90" s="71"/>
      <c r="AQ90" s="40"/>
      <c r="AR90" s="44"/>
      <c r="AS90" s="85"/>
      <c r="AT90" s="86"/>
      <c r="AU90" s="87"/>
      <c r="AV90" s="87"/>
      <c r="AW90" s="87"/>
      <c r="AX90" s="87"/>
      <c r="AY90" s="87"/>
      <c r="AZ90" s="87"/>
      <c r="BA90" s="87"/>
      <c r="BB90" s="87"/>
      <c r="BC90" s="87"/>
      <c r="BD90" s="88"/>
      <c r="BE90" s="38"/>
    </row>
    <row r="91" s="2" customFormat="1" ht="10.8" customHeight="1">
      <c r="A91" s="38"/>
      <c r="B91" s="39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F91" s="40"/>
      <c r="AG91" s="40"/>
      <c r="AH91" s="40"/>
      <c r="AI91" s="40"/>
      <c r="AJ91" s="40"/>
      <c r="AK91" s="40"/>
      <c r="AL91" s="40"/>
      <c r="AM91" s="40"/>
      <c r="AN91" s="40"/>
      <c r="AO91" s="40"/>
      <c r="AP91" s="40"/>
      <c r="AQ91" s="40"/>
      <c r="AR91" s="44"/>
      <c r="AS91" s="89"/>
      <c r="AT91" s="90"/>
      <c r="AU91" s="91"/>
      <c r="AV91" s="91"/>
      <c r="AW91" s="91"/>
      <c r="AX91" s="91"/>
      <c r="AY91" s="91"/>
      <c r="AZ91" s="91"/>
      <c r="BA91" s="91"/>
      <c r="BB91" s="91"/>
      <c r="BC91" s="91"/>
      <c r="BD91" s="92"/>
      <c r="BE91" s="38"/>
    </row>
    <row r="92" s="2" customFormat="1" ht="29.28" customHeight="1">
      <c r="A92" s="38"/>
      <c r="B92" s="39"/>
      <c r="C92" s="93" t="s">
        <v>58</v>
      </c>
      <c r="D92" s="94"/>
      <c r="E92" s="94"/>
      <c r="F92" s="94"/>
      <c r="G92" s="94"/>
      <c r="H92" s="95"/>
      <c r="I92" s="96" t="s">
        <v>59</v>
      </c>
      <c r="J92" s="94"/>
      <c r="K92" s="94"/>
      <c r="L92" s="94"/>
      <c r="M92" s="94"/>
      <c r="N92" s="94"/>
      <c r="O92" s="94"/>
      <c r="P92" s="94"/>
      <c r="Q92" s="94"/>
      <c r="R92" s="94"/>
      <c r="S92" s="94"/>
      <c r="T92" s="94"/>
      <c r="U92" s="94"/>
      <c r="V92" s="94"/>
      <c r="W92" s="94"/>
      <c r="X92" s="94"/>
      <c r="Y92" s="94"/>
      <c r="Z92" s="94"/>
      <c r="AA92" s="94"/>
      <c r="AB92" s="94"/>
      <c r="AC92" s="94"/>
      <c r="AD92" s="94"/>
      <c r="AE92" s="94"/>
      <c r="AF92" s="94"/>
      <c r="AG92" s="97" t="s">
        <v>60</v>
      </c>
      <c r="AH92" s="94"/>
      <c r="AI92" s="94"/>
      <c r="AJ92" s="94"/>
      <c r="AK92" s="94"/>
      <c r="AL92" s="94"/>
      <c r="AM92" s="94"/>
      <c r="AN92" s="96" t="s">
        <v>61</v>
      </c>
      <c r="AO92" s="94"/>
      <c r="AP92" s="98"/>
      <c r="AQ92" s="99" t="s">
        <v>62</v>
      </c>
      <c r="AR92" s="44"/>
      <c r="AS92" s="100" t="s">
        <v>63</v>
      </c>
      <c r="AT92" s="101" t="s">
        <v>64</v>
      </c>
      <c r="AU92" s="101" t="s">
        <v>65</v>
      </c>
      <c r="AV92" s="101" t="s">
        <v>66</v>
      </c>
      <c r="AW92" s="101" t="s">
        <v>67</v>
      </c>
      <c r="AX92" s="101" t="s">
        <v>68</v>
      </c>
      <c r="AY92" s="101" t="s">
        <v>69</v>
      </c>
      <c r="AZ92" s="101" t="s">
        <v>70</v>
      </c>
      <c r="BA92" s="101" t="s">
        <v>71</v>
      </c>
      <c r="BB92" s="101" t="s">
        <v>72</v>
      </c>
      <c r="BC92" s="101" t="s">
        <v>73</v>
      </c>
      <c r="BD92" s="102" t="s">
        <v>74</v>
      </c>
      <c r="BE92" s="38"/>
    </row>
    <row r="93" s="2" customFormat="1" ht="10.8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F93" s="40"/>
      <c r="AG93" s="40"/>
      <c r="AH93" s="40"/>
      <c r="AI93" s="40"/>
      <c r="AJ93" s="40"/>
      <c r="AK93" s="40"/>
      <c r="AL93" s="40"/>
      <c r="AM93" s="40"/>
      <c r="AN93" s="40"/>
      <c r="AO93" s="40"/>
      <c r="AP93" s="40"/>
      <c r="AQ93" s="40"/>
      <c r="AR93" s="44"/>
      <c r="AS93" s="103"/>
      <c r="AT93" s="104"/>
      <c r="AU93" s="104"/>
      <c r="AV93" s="104"/>
      <c r="AW93" s="104"/>
      <c r="AX93" s="104"/>
      <c r="AY93" s="104"/>
      <c r="AZ93" s="104"/>
      <c r="BA93" s="104"/>
      <c r="BB93" s="104"/>
      <c r="BC93" s="104"/>
      <c r="BD93" s="105"/>
      <c r="BE93" s="38"/>
    </row>
    <row r="94" s="6" customFormat="1" ht="32.4" customHeight="1">
      <c r="A94" s="6"/>
      <c r="B94" s="106"/>
      <c r="C94" s="107" t="s">
        <v>75</v>
      </c>
      <c r="D94" s="108"/>
      <c r="E94" s="108"/>
      <c r="F94" s="108"/>
      <c r="G94" s="108"/>
      <c r="H94" s="108"/>
      <c r="I94" s="108"/>
      <c r="J94" s="108"/>
      <c r="K94" s="108"/>
      <c r="L94" s="108"/>
      <c r="M94" s="108"/>
      <c r="N94" s="108"/>
      <c r="O94" s="108"/>
      <c r="P94" s="108"/>
      <c r="Q94" s="108"/>
      <c r="R94" s="108"/>
      <c r="S94" s="108"/>
      <c r="T94" s="108"/>
      <c r="U94" s="108"/>
      <c r="V94" s="108"/>
      <c r="W94" s="108"/>
      <c r="X94" s="108"/>
      <c r="Y94" s="108"/>
      <c r="Z94" s="108"/>
      <c r="AA94" s="108"/>
      <c r="AB94" s="108"/>
      <c r="AC94" s="108"/>
      <c r="AD94" s="108"/>
      <c r="AE94" s="108"/>
      <c r="AF94" s="108"/>
      <c r="AG94" s="109">
        <f>ROUND(AG95,2)</f>
        <v>0</v>
      </c>
      <c r="AH94" s="109"/>
      <c r="AI94" s="109"/>
      <c r="AJ94" s="109"/>
      <c r="AK94" s="109"/>
      <c r="AL94" s="109"/>
      <c r="AM94" s="109"/>
      <c r="AN94" s="110">
        <f>SUM(AG94,AT94)</f>
        <v>0</v>
      </c>
      <c r="AO94" s="110"/>
      <c r="AP94" s="110"/>
      <c r="AQ94" s="111" t="s">
        <v>1</v>
      </c>
      <c r="AR94" s="112"/>
      <c r="AS94" s="113">
        <f>ROUND(AS95,2)</f>
        <v>0</v>
      </c>
      <c r="AT94" s="114">
        <f>ROUND(SUM(AV94:AW94),2)</f>
        <v>0</v>
      </c>
      <c r="AU94" s="115">
        <f>ROUND(AU95,5)</f>
        <v>0</v>
      </c>
      <c r="AV94" s="114">
        <f>ROUND(AZ94*L29,2)</f>
        <v>0</v>
      </c>
      <c r="AW94" s="114">
        <f>ROUND(BA94*L30,2)</f>
        <v>0</v>
      </c>
      <c r="AX94" s="114">
        <f>ROUND(BB94*L29,2)</f>
        <v>0</v>
      </c>
      <c r="AY94" s="114">
        <f>ROUND(BC94*L30,2)</f>
        <v>0</v>
      </c>
      <c r="AZ94" s="114">
        <f>ROUND(AZ95,2)</f>
        <v>0</v>
      </c>
      <c r="BA94" s="114">
        <f>ROUND(BA95,2)</f>
        <v>0</v>
      </c>
      <c r="BB94" s="114">
        <f>ROUND(BB95,2)</f>
        <v>0</v>
      </c>
      <c r="BC94" s="114">
        <f>ROUND(BC95,2)</f>
        <v>0</v>
      </c>
      <c r="BD94" s="116">
        <f>ROUND(BD95,2)</f>
        <v>0</v>
      </c>
      <c r="BE94" s="6"/>
      <c r="BS94" s="117" t="s">
        <v>76</v>
      </c>
      <c r="BT94" s="117" t="s">
        <v>77</v>
      </c>
      <c r="BV94" s="117" t="s">
        <v>78</v>
      </c>
      <c r="BW94" s="117" t="s">
        <v>5</v>
      </c>
      <c r="BX94" s="117" t="s">
        <v>79</v>
      </c>
      <c r="CL94" s="117" t="s">
        <v>1</v>
      </c>
    </row>
    <row r="95" s="7" customFormat="1" ht="24.75" customHeight="1">
      <c r="A95" s="118" t="s">
        <v>80</v>
      </c>
      <c r="B95" s="119"/>
      <c r="C95" s="120"/>
      <c r="D95" s="121" t="s">
        <v>14</v>
      </c>
      <c r="E95" s="121"/>
      <c r="F95" s="121"/>
      <c r="G95" s="121"/>
      <c r="H95" s="121"/>
      <c r="I95" s="122"/>
      <c r="J95" s="121" t="s">
        <v>17</v>
      </c>
      <c r="K95" s="121"/>
      <c r="L95" s="121"/>
      <c r="M95" s="121"/>
      <c r="N95" s="121"/>
      <c r="O95" s="121"/>
      <c r="P95" s="121"/>
      <c r="Q95" s="121"/>
      <c r="R95" s="121"/>
      <c r="S95" s="121"/>
      <c r="T95" s="121"/>
      <c r="U95" s="121"/>
      <c r="V95" s="121"/>
      <c r="W95" s="121"/>
      <c r="X95" s="121"/>
      <c r="Y95" s="121"/>
      <c r="Z95" s="121"/>
      <c r="AA95" s="121"/>
      <c r="AB95" s="121"/>
      <c r="AC95" s="121"/>
      <c r="AD95" s="121"/>
      <c r="AE95" s="121"/>
      <c r="AF95" s="121"/>
      <c r="AG95" s="123">
        <f>'LS2023-046 - Novostavba g...'!J28</f>
        <v>0</v>
      </c>
      <c r="AH95" s="122"/>
      <c r="AI95" s="122"/>
      <c r="AJ95" s="122"/>
      <c r="AK95" s="122"/>
      <c r="AL95" s="122"/>
      <c r="AM95" s="122"/>
      <c r="AN95" s="123">
        <f>SUM(AG95,AT95)</f>
        <v>0</v>
      </c>
      <c r="AO95" s="122"/>
      <c r="AP95" s="122"/>
      <c r="AQ95" s="124" t="s">
        <v>81</v>
      </c>
      <c r="AR95" s="125"/>
      <c r="AS95" s="126">
        <v>0</v>
      </c>
      <c r="AT95" s="127">
        <f>ROUND(SUM(AV95:AW95),2)</f>
        <v>0</v>
      </c>
      <c r="AU95" s="128">
        <f>'LS2023-046 - Novostavba g...'!P138</f>
        <v>0</v>
      </c>
      <c r="AV95" s="127">
        <f>'LS2023-046 - Novostavba g...'!J31</f>
        <v>0</v>
      </c>
      <c r="AW95" s="127">
        <f>'LS2023-046 - Novostavba g...'!J32</f>
        <v>0</v>
      </c>
      <c r="AX95" s="127">
        <f>'LS2023-046 - Novostavba g...'!J33</f>
        <v>0</v>
      </c>
      <c r="AY95" s="127">
        <f>'LS2023-046 - Novostavba g...'!J34</f>
        <v>0</v>
      </c>
      <c r="AZ95" s="127">
        <f>'LS2023-046 - Novostavba g...'!F31</f>
        <v>0</v>
      </c>
      <c r="BA95" s="127">
        <f>'LS2023-046 - Novostavba g...'!F32</f>
        <v>0</v>
      </c>
      <c r="BB95" s="127">
        <f>'LS2023-046 - Novostavba g...'!F33</f>
        <v>0</v>
      </c>
      <c r="BC95" s="127">
        <f>'LS2023-046 - Novostavba g...'!F34</f>
        <v>0</v>
      </c>
      <c r="BD95" s="129">
        <f>'LS2023-046 - Novostavba g...'!F35</f>
        <v>0</v>
      </c>
      <c r="BE95" s="7"/>
      <c r="BT95" s="130" t="s">
        <v>82</v>
      </c>
      <c r="BU95" s="130" t="s">
        <v>83</v>
      </c>
      <c r="BV95" s="130" t="s">
        <v>78</v>
      </c>
      <c r="BW95" s="130" t="s">
        <v>5</v>
      </c>
      <c r="BX95" s="130" t="s">
        <v>79</v>
      </c>
      <c r="CL95" s="130" t="s">
        <v>1</v>
      </c>
    </row>
    <row r="96" s="2" customFormat="1" ht="30" customHeight="1">
      <c r="A96" s="38"/>
      <c r="B96" s="39"/>
      <c r="C96" s="40"/>
      <c r="D96" s="40"/>
      <c r="E96" s="40"/>
      <c r="F96" s="40"/>
      <c r="G96" s="40"/>
      <c r="H96" s="40"/>
      <c r="I96" s="40"/>
      <c r="J96" s="40"/>
      <c r="K96" s="40"/>
      <c r="L96" s="40"/>
      <c r="M96" s="40"/>
      <c r="N96" s="40"/>
      <c r="O96" s="40"/>
      <c r="P96" s="40"/>
      <c r="Q96" s="40"/>
      <c r="R96" s="40"/>
      <c r="S96" s="40"/>
      <c r="T96" s="40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F96" s="40"/>
      <c r="AG96" s="40"/>
      <c r="AH96" s="40"/>
      <c r="AI96" s="40"/>
      <c r="AJ96" s="40"/>
      <c r="AK96" s="40"/>
      <c r="AL96" s="40"/>
      <c r="AM96" s="40"/>
      <c r="AN96" s="40"/>
      <c r="AO96" s="40"/>
      <c r="AP96" s="40"/>
      <c r="AQ96" s="40"/>
      <c r="AR96" s="44"/>
      <c r="AS96" s="38"/>
      <c r="AT96" s="38"/>
      <c r="AU96" s="38"/>
      <c r="AV96" s="38"/>
      <c r="AW96" s="38"/>
      <c r="AX96" s="38"/>
      <c r="AY96" s="38"/>
      <c r="AZ96" s="38"/>
      <c r="BA96" s="38"/>
      <c r="BB96" s="38"/>
      <c r="BC96" s="38"/>
      <c r="BD96" s="38"/>
      <c r="BE96" s="38"/>
    </row>
    <row r="97" s="2" customFormat="1" ht="6.96" customHeight="1">
      <c r="A97" s="38"/>
      <c r="B97" s="66"/>
      <c r="C97" s="67"/>
      <c r="D97" s="67"/>
      <c r="E97" s="67"/>
      <c r="F97" s="67"/>
      <c r="G97" s="67"/>
      <c r="H97" s="67"/>
      <c r="I97" s="67"/>
      <c r="J97" s="67"/>
      <c r="K97" s="67"/>
      <c r="L97" s="67"/>
      <c r="M97" s="67"/>
      <c r="N97" s="67"/>
      <c r="O97" s="67"/>
      <c r="P97" s="67"/>
      <c r="Q97" s="67"/>
      <c r="R97" s="67"/>
      <c r="S97" s="67"/>
      <c r="T97" s="67"/>
      <c r="U97" s="67"/>
      <c r="V97" s="67"/>
      <c r="W97" s="67"/>
      <c r="X97" s="67"/>
      <c r="Y97" s="67"/>
      <c r="Z97" s="67"/>
      <c r="AA97" s="67"/>
      <c r="AB97" s="67"/>
      <c r="AC97" s="67"/>
      <c r="AD97" s="67"/>
      <c r="AE97" s="67"/>
      <c r="AF97" s="67"/>
      <c r="AG97" s="67"/>
      <c r="AH97" s="67"/>
      <c r="AI97" s="67"/>
      <c r="AJ97" s="67"/>
      <c r="AK97" s="67"/>
      <c r="AL97" s="67"/>
      <c r="AM97" s="67"/>
      <c r="AN97" s="67"/>
      <c r="AO97" s="67"/>
      <c r="AP97" s="67"/>
      <c r="AQ97" s="67"/>
      <c r="AR97" s="44"/>
      <c r="AS97" s="38"/>
      <c r="AT97" s="38"/>
      <c r="AU97" s="38"/>
      <c r="AV97" s="38"/>
      <c r="AW97" s="38"/>
      <c r="AX97" s="38"/>
      <c r="AY97" s="38"/>
      <c r="AZ97" s="38"/>
      <c r="BA97" s="38"/>
      <c r="BB97" s="38"/>
      <c r="BC97" s="38"/>
      <c r="BD97" s="38"/>
      <c r="BE97" s="38"/>
    </row>
  </sheetData>
  <sheetProtection sheet="1" formatColumns="0" formatRows="0" objects="1" scenarios="1" spinCount="100000" saltValue="kcOzKb0CGBjtdwhAiFG221cjipRDy7wlxAkZ7TzDrdJO0eOFgBqydPvTzJRPmGsRBVjpN8dVjYCtGQ4l+KF8fw==" hashValue="jzlJZsL2yWlsVpEpbO2v0+k49pjC9I5Y3ThaxsNJVr6v1jFs1n1w8EPj5X16s8nnZcGeBOZ2oGiRz/w55Pzuxg==" algorithmName="SHA-512" password="CC35"/>
  <mergeCells count="42"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85:AO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AR2:BE2"/>
  </mergeCells>
  <hyperlinks>
    <hyperlink ref="A95" location="'LS2023-046 - Novostavba g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5</v>
      </c>
    </row>
    <row r="3" s="1" customFormat="1" ht="6.96" customHeight="1">
      <c r="B3" s="131"/>
      <c r="C3" s="132"/>
      <c r="D3" s="132"/>
      <c r="E3" s="132"/>
      <c r="F3" s="132"/>
      <c r="G3" s="132"/>
      <c r="H3" s="132"/>
      <c r="I3" s="132"/>
      <c r="J3" s="132"/>
      <c r="K3" s="132"/>
      <c r="L3" s="20"/>
      <c r="AT3" s="17" t="s">
        <v>84</v>
      </c>
    </row>
    <row r="4" s="1" customFormat="1" ht="24.96" customHeight="1">
      <c r="B4" s="20"/>
      <c r="D4" s="133" t="s">
        <v>85</v>
      </c>
      <c r="L4" s="20"/>
      <c r="M4" s="134" t="s">
        <v>10</v>
      </c>
      <c r="AT4" s="17" t="s">
        <v>4</v>
      </c>
    </row>
    <row r="5" s="1" customFormat="1" ht="6.96" customHeight="1">
      <c r="B5" s="20"/>
      <c r="L5" s="20"/>
    </row>
    <row r="6" s="2" customFormat="1" ht="12" customHeight="1">
      <c r="A6" s="38"/>
      <c r="B6" s="44"/>
      <c r="C6" s="38"/>
      <c r="D6" s="135" t="s">
        <v>16</v>
      </c>
      <c r="E6" s="38"/>
      <c r="F6" s="38"/>
      <c r="G6" s="38"/>
      <c r="H6" s="38"/>
      <c r="I6" s="38"/>
      <c r="J6" s="38"/>
      <c r="K6" s="38"/>
      <c r="L6" s="63"/>
      <c r="S6" s="38"/>
      <c r="T6" s="38"/>
      <c r="U6" s="38"/>
      <c r="V6" s="38"/>
      <c r="W6" s="38"/>
      <c r="X6" s="38"/>
      <c r="Y6" s="38"/>
      <c r="Z6" s="38"/>
      <c r="AA6" s="38"/>
      <c r="AB6" s="38"/>
      <c r="AC6" s="38"/>
      <c r="AD6" s="38"/>
      <c r="AE6" s="38"/>
    </row>
    <row r="7" s="2" customFormat="1" ht="16.5" customHeight="1">
      <c r="A7" s="38"/>
      <c r="B7" s="44"/>
      <c r="C7" s="38"/>
      <c r="D7" s="38"/>
      <c r="E7" s="136" t="s">
        <v>17</v>
      </c>
      <c r="F7" s="38"/>
      <c r="G7" s="38"/>
      <c r="H7" s="38"/>
      <c r="I7" s="38"/>
      <c r="J7" s="38"/>
      <c r="K7" s="38"/>
      <c r="L7" s="63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</row>
    <row r="8" s="2" customFormat="1">
      <c r="A8" s="38"/>
      <c r="B8" s="44"/>
      <c r="C8" s="38"/>
      <c r="D8" s="38"/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2" customHeight="1">
      <c r="A9" s="38"/>
      <c r="B9" s="44"/>
      <c r="C9" s="38"/>
      <c r="D9" s="135" t="s">
        <v>18</v>
      </c>
      <c r="E9" s="38"/>
      <c r="F9" s="137" t="s">
        <v>1</v>
      </c>
      <c r="G9" s="38"/>
      <c r="H9" s="38"/>
      <c r="I9" s="135" t="s">
        <v>19</v>
      </c>
      <c r="J9" s="137" t="s">
        <v>1</v>
      </c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 ht="12" customHeight="1">
      <c r="A10" s="38"/>
      <c r="B10" s="44"/>
      <c r="C10" s="38"/>
      <c r="D10" s="135" t="s">
        <v>20</v>
      </c>
      <c r="E10" s="38"/>
      <c r="F10" s="137" t="s">
        <v>21</v>
      </c>
      <c r="G10" s="38"/>
      <c r="H10" s="38"/>
      <c r="I10" s="135" t="s">
        <v>22</v>
      </c>
      <c r="J10" s="138" t="str">
        <f>'Rekapitulace stavby'!AN8</f>
        <v>13. 10. 2023</v>
      </c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0.8" customHeight="1">
      <c r="A11" s="38"/>
      <c r="B11" s="44"/>
      <c r="C11" s="38"/>
      <c r="D11" s="38"/>
      <c r="E11" s="38"/>
      <c r="F11" s="38"/>
      <c r="G11" s="38"/>
      <c r="H11" s="38"/>
      <c r="I11" s="38"/>
      <c r="J11" s="38"/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35" t="s">
        <v>24</v>
      </c>
      <c r="E12" s="38"/>
      <c r="F12" s="38"/>
      <c r="G12" s="38"/>
      <c r="H12" s="38"/>
      <c r="I12" s="135" t="s">
        <v>25</v>
      </c>
      <c r="J12" s="137" t="s">
        <v>1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8" customHeight="1">
      <c r="A13" s="38"/>
      <c r="B13" s="44"/>
      <c r="C13" s="38"/>
      <c r="D13" s="38"/>
      <c r="E13" s="137" t="s">
        <v>26</v>
      </c>
      <c r="F13" s="38"/>
      <c r="G13" s="38"/>
      <c r="H13" s="38"/>
      <c r="I13" s="135" t="s">
        <v>27</v>
      </c>
      <c r="J13" s="137" t="s">
        <v>1</v>
      </c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6.96" customHeight="1">
      <c r="A14" s="38"/>
      <c r="B14" s="44"/>
      <c r="C14" s="38"/>
      <c r="D14" s="38"/>
      <c r="E14" s="38"/>
      <c r="F14" s="38"/>
      <c r="G14" s="38"/>
      <c r="H14" s="38"/>
      <c r="I14" s="38"/>
      <c r="J14" s="38"/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2" customHeight="1">
      <c r="A15" s="38"/>
      <c r="B15" s="44"/>
      <c r="C15" s="38"/>
      <c r="D15" s="135" t="s">
        <v>28</v>
      </c>
      <c r="E15" s="38"/>
      <c r="F15" s="38"/>
      <c r="G15" s="38"/>
      <c r="H15" s="38"/>
      <c r="I15" s="135" t="s">
        <v>25</v>
      </c>
      <c r="J15" s="33" t="str">
        <f>'Rekapitulace stavby'!AN13</f>
        <v>Vyplň údaj</v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18" customHeight="1">
      <c r="A16" s="38"/>
      <c r="B16" s="44"/>
      <c r="C16" s="38"/>
      <c r="D16" s="38"/>
      <c r="E16" s="33" t="str">
        <f>'Rekapitulace stavby'!E14</f>
        <v>Vyplň údaj</v>
      </c>
      <c r="F16" s="137"/>
      <c r="G16" s="137"/>
      <c r="H16" s="137"/>
      <c r="I16" s="135" t="s">
        <v>27</v>
      </c>
      <c r="J16" s="33" t="str">
        <f>'Rekapitulace stavby'!AN14</f>
        <v>Vyplň údaj</v>
      </c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6.96" customHeight="1">
      <c r="A17" s="38"/>
      <c r="B17" s="44"/>
      <c r="C17" s="38"/>
      <c r="D17" s="38"/>
      <c r="E17" s="38"/>
      <c r="F17" s="38"/>
      <c r="G17" s="38"/>
      <c r="H17" s="38"/>
      <c r="I17" s="38"/>
      <c r="J17" s="38"/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2" customHeight="1">
      <c r="A18" s="38"/>
      <c r="B18" s="44"/>
      <c r="C18" s="38"/>
      <c r="D18" s="135" t="s">
        <v>30</v>
      </c>
      <c r="E18" s="38"/>
      <c r="F18" s="38"/>
      <c r="G18" s="38"/>
      <c r="H18" s="38"/>
      <c r="I18" s="135" t="s">
        <v>25</v>
      </c>
      <c r="J18" s="137" t="s">
        <v>1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18" customHeight="1">
      <c r="A19" s="38"/>
      <c r="B19" s="44"/>
      <c r="C19" s="38"/>
      <c r="D19" s="38"/>
      <c r="E19" s="137" t="s">
        <v>31</v>
      </c>
      <c r="F19" s="38"/>
      <c r="G19" s="38"/>
      <c r="H19" s="38"/>
      <c r="I19" s="135" t="s">
        <v>27</v>
      </c>
      <c r="J19" s="137" t="s">
        <v>1</v>
      </c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6.96" customHeight="1">
      <c r="A20" s="38"/>
      <c r="B20" s="44"/>
      <c r="C20" s="38"/>
      <c r="D20" s="38"/>
      <c r="E20" s="38"/>
      <c r="F20" s="38"/>
      <c r="G20" s="38"/>
      <c r="H20" s="38"/>
      <c r="I20" s="38"/>
      <c r="J20" s="38"/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2" customHeight="1">
      <c r="A21" s="38"/>
      <c r="B21" s="44"/>
      <c r="C21" s="38"/>
      <c r="D21" s="135" t="s">
        <v>33</v>
      </c>
      <c r="E21" s="38"/>
      <c r="F21" s="38"/>
      <c r="G21" s="38"/>
      <c r="H21" s="38"/>
      <c r="I21" s="135" t="s">
        <v>25</v>
      </c>
      <c r="J21" s="137" t="s">
        <v>34</v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18" customHeight="1">
      <c r="A22" s="38"/>
      <c r="B22" s="44"/>
      <c r="C22" s="38"/>
      <c r="D22" s="38"/>
      <c r="E22" s="137" t="s">
        <v>35</v>
      </c>
      <c r="F22" s="38"/>
      <c r="G22" s="38"/>
      <c r="H22" s="38"/>
      <c r="I22" s="135" t="s">
        <v>27</v>
      </c>
      <c r="J22" s="137" t="s">
        <v>1</v>
      </c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6.96" customHeight="1">
      <c r="A23" s="38"/>
      <c r="B23" s="44"/>
      <c r="C23" s="38"/>
      <c r="D23" s="38"/>
      <c r="E23" s="38"/>
      <c r="F23" s="38"/>
      <c r="G23" s="38"/>
      <c r="H23" s="38"/>
      <c r="I23" s="38"/>
      <c r="J23" s="38"/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2" customHeight="1">
      <c r="A24" s="38"/>
      <c r="B24" s="44"/>
      <c r="C24" s="38"/>
      <c r="D24" s="135" t="s">
        <v>36</v>
      </c>
      <c r="E24" s="38"/>
      <c r="F24" s="38"/>
      <c r="G24" s="38"/>
      <c r="H24" s="38"/>
      <c r="I24" s="38"/>
      <c r="J24" s="38"/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8" customFormat="1" ht="16.5" customHeight="1">
      <c r="A25" s="139"/>
      <c r="B25" s="140"/>
      <c r="C25" s="139"/>
      <c r="D25" s="139"/>
      <c r="E25" s="141" t="s">
        <v>1</v>
      </c>
      <c r="F25" s="141"/>
      <c r="G25" s="141"/>
      <c r="H25" s="141"/>
      <c r="I25" s="139"/>
      <c r="J25" s="139"/>
      <c r="K25" s="139"/>
      <c r="L25" s="142"/>
      <c r="S25" s="139"/>
      <c r="T25" s="139"/>
      <c r="U25" s="139"/>
      <c r="V25" s="139"/>
      <c r="W25" s="139"/>
      <c r="X25" s="139"/>
      <c r="Y25" s="139"/>
      <c r="Z25" s="139"/>
      <c r="AA25" s="139"/>
      <c r="AB25" s="139"/>
      <c r="AC25" s="139"/>
      <c r="AD25" s="139"/>
      <c r="AE25" s="139"/>
    </row>
    <row r="26" s="2" customFormat="1" ht="6.96" customHeight="1">
      <c r="A26" s="38"/>
      <c r="B26" s="44"/>
      <c r="C26" s="38"/>
      <c r="D26" s="38"/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2" customFormat="1" ht="6.96" customHeight="1">
      <c r="A27" s="38"/>
      <c r="B27" s="44"/>
      <c r="C27" s="38"/>
      <c r="D27" s="143"/>
      <c r="E27" s="143"/>
      <c r="F27" s="143"/>
      <c r="G27" s="143"/>
      <c r="H27" s="143"/>
      <c r="I27" s="143"/>
      <c r="J27" s="143"/>
      <c r="K27" s="143"/>
      <c r="L27" s="63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</row>
    <row r="28" s="2" customFormat="1" ht="25.44" customHeight="1">
      <c r="A28" s="38"/>
      <c r="B28" s="44"/>
      <c r="C28" s="38"/>
      <c r="D28" s="144" t="s">
        <v>37</v>
      </c>
      <c r="E28" s="38"/>
      <c r="F28" s="38"/>
      <c r="G28" s="38"/>
      <c r="H28" s="38"/>
      <c r="I28" s="38"/>
      <c r="J28" s="145">
        <f>ROUND(J138, 2)</f>
        <v>0</v>
      </c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3"/>
      <c r="E29" s="143"/>
      <c r="F29" s="143"/>
      <c r="G29" s="143"/>
      <c r="H29" s="143"/>
      <c r="I29" s="143"/>
      <c r="J29" s="143"/>
      <c r="K29" s="143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14.4" customHeight="1">
      <c r="A30" s="38"/>
      <c r="B30" s="44"/>
      <c r="C30" s="38"/>
      <c r="D30" s="38"/>
      <c r="E30" s="38"/>
      <c r="F30" s="146" t="s">
        <v>39</v>
      </c>
      <c r="G30" s="38"/>
      <c r="H30" s="38"/>
      <c r="I30" s="146" t="s">
        <v>38</v>
      </c>
      <c r="J30" s="146" t="s">
        <v>40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14.4" customHeight="1">
      <c r="A31" s="38"/>
      <c r="B31" s="44"/>
      <c r="C31" s="38"/>
      <c r="D31" s="147" t="s">
        <v>41</v>
      </c>
      <c r="E31" s="135" t="s">
        <v>42</v>
      </c>
      <c r="F31" s="148">
        <f>ROUND((SUM(BE138:BE575)),  2)</f>
        <v>0</v>
      </c>
      <c r="G31" s="38"/>
      <c r="H31" s="38"/>
      <c r="I31" s="149">
        <v>0.20999999999999999</v>
      </c>
      <c r="J31" s="148">
        <f>ROUND(((SUM(BE138:BE575))*I31),  2)</f>
        <v>0</v>
      </c>
      <c r="K31" s="38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135" t="s">
        <v>43</v>
      </c>
      <c r="F32" s="148">
        <f>ROUND((SUM(BF138:BF575)),  2)</f>
        <v>0</v>
      </c>
      <c r="G32" s="38"/>
      <c r="H32" s="38"/>
      <c r="I32" s="149">
        <v>0.14999999999999999</v>
      </c>
      <c r="J32" s="148">
        <f>ROUND(((SUM(BF138:BF575))*I32),  2)</f>
        <v>0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hidden="1" s="2" customFormat="1" ht="14.4" customHeight="1">
      <c r="A33" s="38"/>
      <c r="B33" s="44"/>
      <c r="C33" s="38"/>
      <c r="D33" s="38"/>
      <c r="E33" s="135" t="s">
        <v>44</v>
      </c>
      <c r="F33" s="148">
        <f>ROUND((SUM(BG138:BG575)),  2)</f>
        <v>0</v>
      </c>
      <c r="G33" s="38"/>
      <c r="H33" s="38"/>
      <c r="I33" s="149">
        <v>0.20999999999999999</v>
      </c>
      <c r="J33" s="148">
        <f>0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hidden="1" s="2" customFormat="1" ht="14.4" customHeight="1">
      <c r="A34" s="38"/>
      <c r="B34" s="44"/>
      <c r="C34" s="38"/>
      <c r="D34" s="38"/>
      <c r="E34" s="135" t="s">
        <v>45</v>
      </c>
      <c r="F34" s="148">
        <f>ROUND((SUM(BH138:BH575)),  2)</f>
        <v>0</v>
      </c>
      <c r="G34" s="38"/>
      <c r="H34" s="38"/>
      <c r="I34" s="149">
        <v>0.14999999999999999</v>
      </c>
      <c r="J34" s="148">
        <f>0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35" t="s">
        <v>46</v>
      </c>
      <c r="F35" s="148">
        <f>ROUND((SUM(BI138:BI575)),  2)</f>
        <v>0</v>
      </c>
      <c r="G35" s="38"/>
      <c r="H35" s="38"/>
      <c r="I35" s="149">
        <v>0</v>
      </c>
      <c r="J35" s="148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s="2" customFormat="1" ht="6.96" customHeight="1">
      <c r="A36" s="38"/>
      <c r="B36" s="44"/>
      <c r="C36" s="38"/>
      <c r="D36" s="38"/>
      <c r="E36" s="38"/>
      <c r="F36" s="38"/>
      <c r="G36" s="38"/>
      <c r="H36" s="38"/>
      <c r="I36" s="38"/>
      <c r="J36" s="38"/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s="2" customFormat="1" ht="25.44" customHeight="1">
      <c r="A37" s="38"/>
      <c r="B37" s="44"/>
      <c r="C37" s="150"/>
      <c r="D37" s="151" t="s">
        <v>47</v>
      </c>
      <c r="E37" s="152"/>
      <c r="F37" s="152"/>
      <c r="G37" s="153" t="s">
        <v>48</v>
      </c>
      <c r="H37" s="154" t="s">
        <v>49</v>
      </c>
      <c r="I37" s="152"/>
      <c r="J37" s="155">
        <f>SUM(J28:J35)</f>
        <v>0</v>
      </c>
      <c r="K37" s="156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14.4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1" customFormat="1" ht="14.4" customHeight="1">
      <c r="B39" s="20"/>
      <c r="L39" s="20"/>
    </row>
    <row r="40" s="1" customFormat="1" ht="14.4" customHeight="1">
      <c r="B40" s="20"/>
      <c r="L40" s="20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57" t="s">
        <v>50</v>
      </c>
      <c r="E50" s="158"/>
      <c r="F50" s="158"/>
      <c r="G50" s="157" t="s">
        <v>51</v>
      </c>
      <c r="H50" s="158"/>
      <c r="I50" s="158"/>
      <c r="J50" s="158"/>
      <c r="K50" s="158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59" t="s">
        <v>52</v>
      </c>
      <c r="E61" s="160"/>
      <c r="F61" s="161" t="s">
        <v>53</v>
      </c>
      <c r="G61" s="159" t="s">
        <v>52</v>
      </c>
      <c r="H61" s="160"/>
      <c r="I61" s="160"/>
      <c r="J61" s="162" t="s">
        <v>53</v>
      </c>
      <c r="K61" s="160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57" t="s">
        <v>54</v>
      </c>
      <c r="E65" s="163"/>
      <c r="F65" s="163"/>
      <c r="G65" s="157" t="s">
        <v>55</v>
      </c>
      <c r="H65" s="163"/>
      <c r="I65" s="163"/>
      <c r="J65" s="163"/>
      <c r="K65" s="163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59" t="s">
        <v>52</v>
      </c>
      <c r="E76" s="160"/>
      <c r="F76" s="161" t="s">
        <v>53</v>
      </c>
      <c r="G76" s="159" t="s">
        <v>52</v>
      </c>
      <c r="H76" s="160"/>
      <c r="I76" s="160"/>
      <c r="J76" s="162" t="s">
        <v>53</v>
      </c>
      <c r="K76" s="160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64"/>
      <c r="C77" s="165"/>
      <c r="D77" s="165"/>
      <c r="E77" s="165"/>
      <c r="F77" s="165"/>
      <c r="G77" s="165"/>
      <c r="H77" s="165"/>
      <c r="I77" s="165"/>
      <c r="J77" s="165"/>
      <c r="K77" s="165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66"/>
      <c r="C81" s="167"/>
      <c r="D81" s="167"/>
      <c r="E81" s="167"/>
      <c r="F81" s="167"/>
      <c r="G81" s="167"/>
      <c r="H81" s="167"/>
      <c r="I81" s="167"/>
      <c r="J81" s="167"/>
      <c r="K81" s="167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86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40"/>
      <c r="D85" s="40"/>
      <c r="E85" s="76" t="str">
        <f>E7</f>
        <v>Novostavba garáže na p.č.328, k.ú. Vintířov</v>
      </c>
      <c r="F85" s="40"/>
      <c r="G85" s="40"/>
      <c r="H85" s="40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6.96" customHeight="1">
      <c r="A86" s="38"/>
      <c r="B86" s="39"/>
      <c r="C86" s="40"/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2" customHeight="1">
      <c r="A87" s="38"/>
      <c r="B87" s="39"/>
      <c r="C87" s="32" t="s">
        <v>20</v>
      </c>
      <c r="D87" s="40"/>
      <c r="E87" s="40"/>
      <c r="F87" s="27" t="str">
        <f>F10</f>
        <v xml:space="preserve">Vintířov </v>
      </c>
      <c r="G87" s="40"/>
      <c r="H87" s="40"/>
      <c r="I87" s="32" t="s">
        <v>22</v>
      </c>
      <c r="J87" s="79" t="str">
        <f>IF(J10="","",J10)</f>
        <v>13. 10. 2023</v>
      </c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5.15" customHeight="1">
      <c r="A89" s="38"/>
      <c r="B89" s="39"/>
      <c r="C89" s="32" t="s">
        <v>24</v>
      </c>
      <c r="D89" s="40"/>
      <c r="E89" s="40"/>
      <c r="F89" s="27" t="str">
        <f>E13</f>
        <v>Obec Vintířov</v>
      </c>
      <c r="G89" s="40"/>
      <c r="H89" s="40"/>
      <c r="I89" s="32" t="s">
        <v>30</v>
      </c>
      <c r="J89" s="36" t="str">
        <f>E19</f>
        <v>Ing.Martin Dědič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15.15" customHeight="1">
      <c r="A90" s="38"/>
      <c r="B90" s="39"/>
      <c r="C90" s="32" t="s">
        <v>28</v>
      </c>
      <c r="D90" s="40"/>
      <c r="E90" s="40"/>
      <c r="F90" s="27" t="str">
        <f>IF(E16="","",E16)</f>
        <v>Vyplň údaj</v>
      </c>
      <c r="G90" s="40"/>
      <c r="H90" s="40"/>
      <c r="I90" s="32" t="s">
        <v>33</v>
      </c>
      <c r="J90" s="36" t="str">
        <f>E22</f>
        <v>Sadílek Ladislav</v>
      </c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0.32" customHeight="1">
      <c r="A91" s="38"/>
      <c r="B91" s="39"/>
      <c r="C91" s="40"/>
      <c r="D91" s="40"/>
      <c r="E91" s="40"/>
      <c r="F91" s="40"/>
      <c r="G91" s="40"/>
      <c r="H91" s="40"/>
      <c r="I91" s="40"/>
      <c r="J91" s="40"/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29.28" customHeight="1">
      <c r="A92" s="38"/>
      <c r="B92" s="39"/>
      <c r="C92" s="168" t="s">
        <v>87</v>
      </c>
      <c r="D92" s="169"/>
      <c r="E92" s="169"/>
      <c r="F92" s="169"/>
      <c r="G92" s="169"/>
      <c r="H92" s="169"/>
      <c r="I92" s="169"/>
      <c r="J92" s="170" t="s">
        <v>88</v>
      </c>
      <c r="K92" s="169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2.8" customHeight="1">
      <c r="A94" s="38"/>
      <c r="B94" s="39"/>
      <c r="C94" s="171" t="s">
        <v>89</v>
      </c>
      <c r="D94" s="40"/>
      <c r="E94" s="40"/>
      <c r="F94" s="40"/>
      <c r="G94" s="40"/>
      <c r="H94" s="40"/>
      <c r="I94" s="40"/>
      <c r="J94" s="110">
        <f>J138</f>
        <v>0</v>
      </c>
      <c r="K94" s="40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U94" s="17" t="s">
        <v>90</v>
      </c>
    </row>
    <row r="95" s="9" customFormat="1" ht="24.96" customHeight="1">
      <c r="A95" s="9"/>
      <c r="B95" s="172"/>
      <c r="C95" s="173"/>
      <c r="D95" s="174" t="s">
        <v>91</v>
      </c>
      <c r="E95" s="175"/>
      <c r="F95" s="175"/>
      <c r="G95" s="175"/>
      <c r="H95" s="175"/>
      <c r="I95" s="175"/>
      <c r="J95" s="176">
        <f>J139</f>
        <v>0</v>
      </c>
      <c r="K95" s="173"/>
      <c r="L95" s="177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</row>
    <row r="96" s="10" customFormat="1" ht="19.92" customHeight="1">
      <c r="A96" s="10"/>
      <c r="B96" s="178"/>
      <c r="C96" s="179"/>
      <c r="D96" s="180" t="s">
        <v>92</v>
      </c>
      <c r="E96" s="181"/>
      <c r="F96" s="181"/>
      <c r="G96" s="181"/>
      <c r="H96" s="181"/>
      <c r="I96" s="181"/>
      <c r="J96" s="182">
        <f>J140</f>
        <v>0</v>
      </c>
      <c r="K96" s="179"/>
      <c r="L96" s="183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</row>
    <row r="97" s="10" customFormat="1" ht="19.92" customHeight="1">
      <c r="A97" s="10"/>
      <c r="B97" s="178"/>
      <c r="C97" s="179"/>
      <c r="D97" s="180" t="s">
        <v>93</v>
      </c>
      <c r="E97" s="181"/>
      <c r="F97" s="181"/>
      <c r="G97" s="181"/>
      <c r="H97" s="181"/>
      <c r="I97" s="181"/>
      <c r="J97" s="182">
        <f>J201</f>
        <v>0</v>
      </c>
      <c r="K97" s="179"/>
      <c r="L97" s="183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</row>
    <row r="98" s="10" customFormat="1" ht="19.92" customHeight="1">
      <c r="A98" s="10"/>
      <c r="B98" s="178"/>
      <c r="C98" s="179"/>
      <c r="D98" s="180" t="s">
        <v>94</v>
      </c>
      <c r="E98" s="181"/>
      <c r="F98" s="181"/>
      <c r="G98" s="181"/>
      <c r="H98" s="181"/>
      <c r="I98" s="181"/>
      <c r="J98" s="182">
        <f>J228</f>
        <v>0</v>
      </c>
      <c r="K98" s="179"/>
      <c r="L98" s="183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78"/>
      <c r="C99" s="179"/>
      <c r="D99" s="180" t="s">
        <v>95</v>
      </c>
      <c r="E99" s="181"/>
      <c r="F99" s="181"/>
      <c r="G99" s="181"/>
      <c r="H99" s="181"/>
      <c r="I99" s="181"/>
      <c r="J99" s="182">
        <f>J259</f>
        <v>0</v>
      </c>
      <c r="K99" s="179"/>
      <c r="L99" s="183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78"/>
      <c r="C100" s="179"/>
      <c r="D100" s="180" t="s">
        <v>96</v>
      </c>
      <c r="E100" s="181"/>
      <c r="F100" s="181"/>
      <c r="G100" s="181"/>
      <c r="H100" s="181"/>
      <c r="I100" s="181"/>
      <c r="J100" s="182">
        <f>J277</f>
        <v>0</v>
      </c>
      <c r="K100" s="179"/>
      <c r="L100" s="183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78"/>
      <c r="C101" s="179"/>
      <c r="D101" s="180" t="s">
        <v>97</v>
      </c>
      <c r="E101" s="181"/>
      <c r="F101" s="181"/>
      <c r="G101" s="181"/>
      <c r="H101" s="181"/>
      <c r="I101" s="181"/>
      <c r="J101" s="182">
        <f>J298</f>
        <v>0</v>
      </c>
      <c r="K101" s="179"/>
      <c r="L101" s="183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78"/>
      <c r="C102" s="179"/>
      <c r="D102" s="180" t="s">
        <v>98</v>
      </c>
      <c r="E102" s="181"/>
      <c r="F102" s="181"/>
      <c r="G102" s="181"/>
      <c r="H102" s="181"/>
      <c r="I102" s="181"/>
      <c r="J102" s="182">
        <f>J331</f>
        <v>0</v>
      </c>
      <c r="K102" s="179"/>
      <c r="L102" s="183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78"/>
      <c r="C103" s="179"/>
      <c r="D103" s="180" t="s">
        <v>99</v>
      </c>
      <c r="E103" s="181"/>
      <c r="F103" s="181"/>
      <c r="G103" s="181"/>
      <c r="H103" s="181"/>
      <c r="I103" s="181"/>
      <c r="J103" s="182">
        <f>J338</f>
        <v>0</v>
      </c>
      <c r="K103" s="179"/>
      <c r="L103" s="183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78"/>
      <c r="C104" s="179"/>
      <c r="D104" s="180" t="s">
        <v>100</v>
      </c>
      <c r="E104" s="181"/>
      <c r="F104" s="181"/>
      <c r="G104" s="181"/>
      <c r="H104" s="181"/>
      <c r="I104" s="181"/>
      <c r="J104" s="182">
        <f>J365</f>
        <v>0</v>
      </c>
      <c r="K104" s="179"/>
      <c r="L104" s="183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78"/>
      <c r="C105" s="179"/>
      <c r="D105" s="180" t="s">
        <v>101</v>
      </c>
      <c r="E105" s="181"/>
      <c r="F105" s="181"/>
      <c r="G105" s="181"/>
      <c r="H105" s="181"/>
      <c r="I105" s="181"/>
      <c r="J105" s="182">
        <f>J371</f>
        <v>0</v>
      </c>
      <c r="K105" s="179"/>
      <c r="L105" s="183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9" customFormat="1" ht="24.96" customHeight="1">
      <c r="A106" s="9"/>
      <c r="B106" s="172"/>
      <c r="C106" s="173"/>
      <c r="D106" s="174" t="s">
        <v>102</v>
      </c>
      <c r="E106" s="175"/>
      <c r="F106" s="175"/>
      <c r="G106" s="175"/>
      <c r="H106" s="175"/>
      <c r="I106" s="175"/>
      <c r="J106" s="176">
        <f>J373</f>
        <v>0</v>
      </c>
      <c r="K106" s="173"/>
      <c r="L106" s="177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</row>
    <row r="107" s="10" customFormat="1" ht="19.92" customHeight="1">
      <c r="A107" s="10"/>
      <c r="B107" s="178"/>
      <c r="C107" s="179"/>
      <c r="D107" s="180" t="s">
        <v>103</v>
      </c>
      <c r="E107" s="181"/>
      <c r="F107" s="181"/>
      <c r="G107" s="181"/>
      <c r="H107" s="181"/>
      <c r="I107" s="181"/>
      <c r="J107" s="182">
        <f>J374</f>
        <v>0</v>
      </c>
      <c r="K107" s="179"/>
      <c r="L107" s="183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10" customFormat="1" ht="19.92" customHeight="1">
      <c r="A108" s="10"/>
      <c r="B108" s="178"/>
      <c r="C108" s="179"/>
      <c r="D108" s="180" t="s">
        <v>104</v>
      </c>
      <c r="E108" s="181"/>
      <c r="F108" s="181"/>
      <c r="G108" s="181"/>
      <c r="H108" s="181"/>
      <c r="I108" s="181"/>
      <c r="J108" s="182">
        <f>J404</f>
        <v>0</v>
      </c>
      <c r="K108" s="179"/>
      <c r="L108" s="183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10" customFormat="1" ht="19.92" customHeight="1">
      <c r="A109" s="10"/>
      <c r="B109" s="178"/>
      <c r="C109" s="179"/>
      <c r="D109" s="180" t="s">
        <v>105</v>
      </c>
      <c r="E109" s="181"/>
      <c r="F109" s="181"/>
      <c r="G109" s="181"/>
      <c r="H109" s="181"/>
      <c r="I109" s="181"/>
      <c r="J109" s="182">
        <f>J443</f>
        <v>0</v>
      </c>
      <c r="K109" s="179"/>
      <c r="L109" s="183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10" customFormat="1" ht="19.92" customHeight="1">
      <c r="A110" s="10"/>
      <c r="B110" s="178"/>
      <c r="C110" s="179"/>
      <c r="D110" s="180" t="s">
        <v>106</v>
      </c>
      <c r="E110" s="181"/>
      <c r="F110" s="181"/>
      <c r="G110" s="181"/>
      <c r="H110" s="181"/>
      <c r="I110" s="181"/>
      <c r="J110" s="182">
        <f>J459</f>
        <v>0</v>
      </c>
      <c r="K110" s="179"/>
      <c r="L110" s="183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</row>
    <row r="111" s="10" customFormat="1" ht="19.92" customHeight="1">
      <c r="A111" s="10"/>
      <c r="B111" s="178"/>
      <c r="C111" s="179"/>
      <c r="D111" s="180" t="s">
        <v>107</v>
      </c>
      <c r="E111" s="181"/>
      <c r="F111" s="181"/>
      <c r="G111" s="181"/>
      <c r="H111" s="181"/>
      <c r="I111" s="181"/>
      <c r="J111" s="182">
        <f>J476</f>
        <v>0</v>
      </c>
      <c r="K111" s="179"/>
      <c r="L111" s="183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</row>
    <row r="112" s="10" customFormat="1" ht="19.92" customHeight="1">
      <c r="A112" s="10"/>
      <c r="B112" s="178"/>
      <c r="C112" s="179"/>
      <c r="D112" s="180" t="s">
        <v>108</v>
      </c>
      <c r="E112" s="181"/>
      <c r="F112" s="181"/>
      <c r="G112" s="181"/>
      <c r="H112" s="181"/>
      <c r="I112" s="181"/>
      <c r="J112" s="182">
        <f>J493</f>
        <v>0</v>
      </c>
      <c r="K112" s="179"/>
      <c r="L112" s="183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</row>
    <row r="113" s="10" customFormat="1" ht="19.92" customHeight="1">
      <c r="A113" s="10"/>
      <c r="B113" s="178"/>
      <c r="C113" s="179"/>
      <c r="D113" s="180" t="s">
        <v>109</v>
      </c>
      <c r="E113" s="181"/>
      <c r="F113" s="181"/>
      <c r="G113" s="181"/>
      <c r="H113" s="181"/>
      <c r="I113" s="181"/>
      <c r="J113" s="182">
        <f>J499</f>
        <v>0</v>
      </c>
      <c r="K113" s="179"/>
      <c r="L113" s="183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</row>
    <row r="114" s="10" customFormat="1" ht="19.92" customHeight="1">
      <c r="A114" s="10"/>
      <c r="B114" s="178"/>
      <c r="C114" s="179"/>
      <c r="D114" s="180" t="s">
        <v>110</v>
      </c>
      <c r="E114" s="181"/>
      <c r="F114" s="181"/>
      <c r="G114" s="181"/>
      <c r="H114" s="181"/>
      <c r="I114" s="181"/>
      <c r="J114" s="182">
        <f>J513</f>
        <v>0</v>
      </c>
      <c r="K114" s="179"/>
      <c r="L114" s="183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</row>
    <row r="115" s="10" customFormat="1" ht="19.92" customHeight="1">
      <c r="A115" s="10"/>
      <c r="B115" s="178"/>
      <c r="C115" s="179"/>
      <c r="D115" s="180" t="s">
        <v>111</v>
      </c>
      <c r="E115" s="181"/>
      <c r="F115" s="181"/>
      <c r="G115" s="181"/>
      <c r="H115" s="181"/>
      <c r="I115" s="181"/>
      <c r="J115" s="182">
        <f>J523</f>
        <v>0</v>
      </c>
      <c r="K115" s="179"/>
      <c r="L115" s="183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</row>
    <row r="116" s="10" customFormat="1" ht="19.92" customHeight="1">
      <c r="A116" s="10"/>
      <c r="B116" s="178"/>
      <c r="C116" s="179"/>
      <c r="D116" s="180" t="s">
        <v>112</v>
      </c>
      <c r="E116" s="181"/>
      <c r="F116" s="181"/>
      <c r="G116" s="181"/>
      <c r="H116" s="181"/>
      <c r="I116" s="181"/>
      <c r="J116" s="182">
        <f>J536</f>
        <v>0</v>
      </c>
      <c r="K116" s="179"/>
      <c r="L116" s="183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</row>
    <row r="117" s="10" customFormat="1" ht="19.92" customHeight="1">
      <c r="A117" s="10"/>
      <c r="B117" s="178"/>
      <c r="C117" s="179"/>
      <c r="D117" s="180" t="s">
        <v>113</v>
      </c>
      <c r="E117" s="181"/>
      <c r="F117" s="181"/>
      <c r="G117" s="181"/>
      <c r="H117" s="181"/>
      <c r="I117" s="181"/>
      <c r="J117" s="182">
        <f>J557</f>
        <v>0</v>
      </c>
      <c r="K117" s="179"/>
      <c r="L117" s="183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</row>
    <row r="118" s="9" customFormat="1" ht="24.96" customHeight="1">
      <c r="A118" s="9"/>
      <c r="B118" s="172"/>
      <c r="C118" s="173"/>
      <c r="D118" s="174" t="s">
        <v>114</v>
      </c>
      <c r="E118" s="175"/>
      <c r="F118" s="175"/>
      <c r="G118" s="175"/>
      <c r="H118" s="175"/>
      <c r="I118" s="175"/>
      <c r="J118" s="176">
        <f>J570</f>
        <v>0</v>
      </c>
      <c r="K118" s="173"/>
      <c r="L118" s="177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</row>
    <row r="119" s="10" customFormat="1" ht="19.92" customHeight="1">
      <c r="A119" s="10"/>
      <c r="B119" s="178"/>
      <c r="C119" s="179"/>
      <c r="D119" s="180" t="s">
        <v>115</v>
      </c>
      <c r="E119" s="181"/>
      <c r="F119" s="181"/>
      <c r="G119" s="181"/>
      <c r="H119" s="181"/>
      <c r="I119" s="181"/>
      <c r="J119" s="182">
        <f>J571</f>
        <v>0</v>
      </c>
      <c r="K119" s="179"/>
      <c r="L119" s="183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</row>
    <row r="120" s="10" customFormat="1" ht="19.92" customHeight="1">
      <c r="A120" s="10"/>
      <c r="B120" s="178"/>
      <c r="C120" s="179"/>
      <c r="D120" s="180" t="s">
        <v>116</v>
      </c>
      <c r="E120" s="181"/>
      <c r="F120" s="181"/>
      <c r="G120" s="181"/>
      <c r="H120" s="181"/>
      <c r="I120" s="181"/>
      <c r="J120" s="182">
        <f>J574</f>
        <v>0</v>
      </c>
      <c r="K120" s="179"/>
      <c r="L120" s="183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</row>
    <row r="121" s="2" customFormat="1" ht="21.84" customHeight="1">
      <c r="A121" s="38"/>
      <c r="B121" s="39"/>
      <c r="C121" s="40"/>
      <c r="D121" s="40"/>
      <c r="E121" s="40"/>
      <c r="F121" s="40"/>
      <c r="G121" s="40"/>
      <c r="H121" s="40"/>
      <c r="I121" s="40"/>
      <c r="J121" s="40"/>
      <c r="K121" s="40"/>
      <c r="L121" s="63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  <row r="122" s="2" customFormat="1" ht="6.96" customHeight="1">
      <c r="A122" s="38"/>
      <c r="B122" s="66"/>
      <c r="C122" s="67"/>
      <c r="D122" s="67"/>
      <c r="E122" s="67"/>
      <c r="F122" s="67"/>
      <c r="G122" s="67"/>
      <c r="H122" s="67"/>
      <c r="I122" s="67"/>
      <c r="J122" s="67"/>
      <c r="K122" s="67"/>
      <c r="L122" s="63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</row>
    <row r="126" s="2" customFormat="1" ht="6.96" customHeight="1">
      <c r="A126" s="38"/>
      <c r="B126" s="68"/>
      <c r="C126" s="69"/>
      <c r="D126" s="69"/>
      <c r="E126" s="69"/>
      <c r="F126" s="69"/>
      <c r="G126" s="69"/>
      <c r="H126" s="69"/>
      <c r="I126" s="69"/>
      <c r="J126" s="69"/>
      <c r="K126" s="69"/>
      <c r="L126" s="63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</row>
    <row r="127" s="2" customFormat="1" ht="24.96" customHeight="1">
      <c r="A127" s="38"/>
      <c r="B127" s="39"/>
      <c r="C127" s="23" t="s">
        <v>117</v>
      </c>
      <c r="D127" s="40"/>
      <c r="E127" s="40"/>
      <c r="F127" s="40"/>
      <c r="G127" s="40"/>
      <c r="H127" s="40"/>
      <c r="I127" s="40"/>
      <c r="J127" s="40"/>
      <c r="K127" s="40"/>
      <c r="L127" s="63"/>
      <c r="S127" s="38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</row>
    <row r="128" s="2" customFormat="1" ht="6.96" customHeight="1">
      <c r="A128" s="38"/>
      <c r="B128" s="39"/>
      <c r="C128" s="40"/>
      <c r="D128" s="40"/>
      <c r="E128" s="40"/>
      <c r="F128" s="40"/>
      <c r="G128" s="40"/>
      <c r="H128" s="40"/>
      <c r="I128" s="40"/>
      <c r="J128" s="40"/>
      <c r="K128" s="40"/>
      <c r="L128" s="63"/>
      <c r="S128" s="38"/>
      <c r="T128" s="38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</row>
    <row r="129" s="2" customFormat="1" ht="12" customHeight="1">
      <c r="A129" s="38"/>
      <c r="B129" s="39"/>
      <c r="C129" s="32" t="s">
        <v>16</v>
      </c>
      <c r="D129" s="40"/>
      <c r="E129" s="40"/>
      <c r="F129" s="40"/>
      <c r="G129" s="40"/>
      <c r="H129" s="40"/>
      <c r="I129" s="40"/>
      <c r="J129" s="40"/>
      <c r="K129" s="40"/>
      <c r="L129" s="63"/>
      <c r="S129" s="38"/>
      <c r="T129" s="38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</row>
    <row r="130" s="2" customFormat="1" ht="16.5" customHeight="1">
      <c r="A130" s="38"/>
      <c r="B130" s="39"/>
      <c r="C130" s="40"/>
      <c r="D130" s="40"/>
      <c r="E130" s="76" t="str">
        <f>E7</f>
        <v>Novostavba garáže na p.č.328, k.ú. Vintířov</v>
      </c>
      <c r="F130" s="40"/>
      <c r="G130" s="40"/>
      <c r="H130" s="40"/>
      <c r="I130" s="40"/>
      <c r="J130" s="40"/>
      <c r="K130" s="40"/>
      <c r="L130" s="63"/>
      <c r="S130" s="38"/>
      <c r="T130" s="38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</row>
    <row r="131" s="2" customFormat="1" ht="6.96" customHeight="1">
      <c r="A131" s="38"/>
      <c r="B131" s="39"/>
      <c r="C131" s="40"/>
      <c r="D131" s="40"/>
      <c r="E131" s="40"/>
      <c r="F131" s="40"/>
      <c r="G131" s="40"/>
      <c r="H131" s="40"/>
      <c r="I131" s="40"/>
      <c r="J131" s="40"/>
      <c r="K131" s="40"/>
      <c r="L131" s="63"/>
      <c r="S131" s="38"/>
      <c r="T131" s="38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</row>
    <row r="132" s="2" customFormat="1" ht="12" customHeight="1">
      <c r="A132" s="38"/>
      <c r="B132" s="39"/>
      <c r="C132" s="32" t="s">
        <v>20</v>
      </c>
      <c r="D132" s="40"/>
      <c r="E132" s="40"/>
      <c r="F132" s="27" t="str">
        <f>F10</f>
        <v xml:space="preserve">Vintířov </v>
      </c>
      <c r="G132" s="40"/>
      <c r="H132" s="40"/>
      <c r="I132" s="32" t="s">
        <v>22</v>
      </c>
      <c r="J132" s="79" t="str">
        <f>IF(J10="","",J10)</f>
        <v>13. 10. 2023</v>
      </c>
      <c r="K132" s="40"/>
      <c r="L132" s="63"/>
      <c r="S132" s="38"/>
      <c r="T132" s="38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</row>
    <row r="133" s="2" customFormat="1" ht="6.96" customHeight="1">
      <c r="A133" s="38"/>
      <c r="B133" s="39"/>
      <c r="C133" s="40"/>
      <c r="D133" s="40"/>
      <c r="E133" s="40"/>
      <c r="F133" s="40"/>
      <c r="G133" s="40"/>
      <c r="H133" s="40"/>
      <c r="I133" s="40"/>
      <c r="J133" s="40"/>
      <c r="K133" s="40"/>
      <c r="L133" s="63"/>
      <c r="S133" s="38"/>
      <c r="T133" s="38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</row>
    <row r="134" s="2" customFormat="1" ht="15.15" customHeight="1">
      <c r="A134" s="38"/>
      <c r="B134" s="39"/>
      <c r="C134" s="32" t="s">
        <v>24</v>
      </c>
      <c r="D134" s="40"/>
      <c r="E134" s="40"/>
      <c r="F134" s="27" t="str">
        <f>E13</f>
        <v>Obec Vintířov</v>
      </c>
      <c r="G134" s="40"/>
      <c r="H134" s="40"/>
      <c r="I134" s="32" t="s">
        <v>30</v>
      </c>
      <c r="J134" s="36" t="str">
        <f>E19</f>
        <v>Ing.Martin Dědič</v>
      </c>
      <c r="K134" s="40"/>
      <c r="L134" s="63"/>
      <c r="S134" s="38"/>
      <c r="T134" s="3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</row>
    <row r="135" s="2" customFormat="1" ht="15.15" customHeight="1">
      <c r="A135" s="38"/>
      <c r="B135" s="39"/>
      <c r="C135" s="32" t="s">
        <v>28</v>
      </c>
      <c r="D135" s="40"/>
      <c r="E135" s="40"/>
      <c r="F135" s="27" t="str">
        <f>IF(E16="","",E16)</f>
        <v>Vyplň údaj</v>
      </c>
      <c r="G135" s="40"/>
      <c r="H135" s="40"/>
      <c r="I135" s="32" t="s">
        <v>33</v>
      </c>
      <c r="J135" s="36" t="str">
        <f>E22</f>
        <v>Sadílek Ladislav</v>
      </c>
      <c r="K135" s="40"/>
      <c r="L135" s="63"/>
      <c r="S135" s="38"/>
      <c r="T135" s="38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</row>
    <row r="136" s="2" customFormat="1" ht="10.32" customHeight="1">
      <c r="A136" s="38"/>
      <c r="B136" s="39"/>
      <c r="C136" s="40"/>
      <c r="D136" s="40"/>
      <c r="E136" s="40"/>
      <c r="F136" s="40"/>
      <c r="G136" s="40"/>
      <c r="H136" s="40"/>
      <c r="I136" s="40"/>
      <c r="J136" s="40"/>
      <c r="K136" s="40"/>
      <c r="L136" s="63"/>
      <c r="S136" s="38"/>
      <c r="T136" s="38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</row>
    <row r="137" s="11" customFormat="1" ht="29.28" customHeight="1">
      <c r="A137" s="184"/>
      <c r="B137" s="185"/>
      <c r="C137" s="186" t="s">
        <v>118</v>
      </c>
      <c r="D137" s="187" t="s">
        <v>62</v>
      </c>
      <c r="E137" s="187" t="s">
        <v>58</v>
      </c>
      <c r="F137" s="187" t="s">
        <v>59</v>
      </c>
      <c r="G137" s="187" t="s">
        <v>119</v>
      </c>
      <c r="H137" s="187" t="s">
        <v>120</v>
      </c>
      <c r="I137" s="187" t="s">
        <v>121</v>
      </c>
      <c r="J137" s="188" t="s">
        <v>88</v>
      </c>
      <c r="K137" s="189" t="s">
        <v>122</v>
      </c>
      <c r="L137" s="190"/>
      <c r="M137" s="100" t="s">
        <v>1</v>
      </c>
      <c r="N137" s="101" t="s">
        <v>41</v>
      </c>
      <c r="O137" s="101" t="s">
        <v>123</v>
      </c>
      <c r="P137" s="101" t="s">
        <v>124</v>
      </c>
      <c r="Q137" s="101" t="s">
        <v>125</v>
      </c>
      <c r="R137" s="101" t="s">
        <v>126</v>
      </c>
      <c r="S137" s="101" t="s">
        <v>127</v>
      </c>
      <c r="T137" s="102" t="s">
        <v>128</v>
      </c>
      <c r="U137" s="184"/>
      <c r="V137" s="184"/>
      <c r="W137" s="184"/>
      <c r="X137" s="184"/>
      <c r="Y137" s="184"/>
      <c r="Z137" s="184"/>
      <c r="AA137" s="184"/>
      <c r="AB137" s="184"/>
      <c r="AC137" s="184"/>
      <c r="AD137" s="184"/>
      <c r="AE137" s="184"/>
    </row>
    <row r="138" s="2" customFormat="1" ht="22.8" customHeight="1">
      <c r="A138" s="38"/>
      <c r="B138" s="39"/>
      <c r="C138" s="107" t="s">
        <v>129</v>
      </c>
      <c r="D138" s="40"/>
      <c r="E138" s="40"/>
      <c r="F138" s="40"/>
      <c r="G138" s="40"/>
      <c r="H138" s="40"/>
      <c r="I138" s="40"/>
      <c r="J138" s="191">
        <f>BK138</f>
        <v>0</v>
      </c>
      <c r="K138" s="40"/>
      <c r="L138" s="44"/>
      <c r="M138" s="103"/>
      <c r="N138" s="192"/>
      <c r="O138" s="104"/>
      <c r="P138" s="193">
        <f>P139+P373+P570</f>
        <v>0</v>
      </c>
      <c r="Q138" s="104"/>
      <c r="R138" s="193">
        <f>R139+R373+R570</f>
        <v>164.42025582000002</v>
      </c>
      <c r="S138" s="104"/>
      <c r="T138" s="194">
        <f>T139+T373+T570</f>
        <v>0.12825800000000001</v>
      </c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T138" s="17" t="s">
        <v>76</v>
      </c>
      <c r="AU138" s="17" t="s">
        <v>90</v>
      </c>
      <c r="BK138" s="195">
        <f>BK139+BK373+BK570</f>
        <v>0</v>
      </c>
    </row>
    <row r="139" s="12" customFormat="1" ht="25.92" customHeight="1">
      <c r="A139" s="12"/>
      <c r="B139" s="196"/>
      <c r="C139" s="197"/>
      <c r="D139" s="198" t="s">
        <v>76</v>
      </c>
      <c r="E139" s="199" t="s">
        <v>130</v>
      </c>
      <c r="F139" s="199" t="s">
        <v>131</v>
      </c>
      <c r="G139" s="197"/>
      <c r="H139" s="197"/>
      <c r="I139" s="200"/>
      <c r="J139" s="201">
        <f>BK139</f>
        <v>0</v>
      </c>
      <c r="K139" s="197"/>
      <c r="L139" s="202"/>
      <c r="M139" s="203"/>
      <c r="N139" s="204"/>
      <c r="O139" s="204"/>
      <c r="P139" s="205">
        <f>P140+P201+P228+P259+P277+P298+P331+P338+P365+P371</f>
        <v>0</v>
      </c>
      <c r="Q139" s="204"/>
      <c r="R139" s="205">
        <f>R140+R201+R228+R259+R277+R298+R331+R338+R365+R371</f>
        <v>156.67459062000003</v>
      </c>
      <c r="S139" s="204"/>
      <c r="T139" s="206">
        <f>T140+T201+T228+T259+T277+T298+T331+T338+T365+T371</f>
        <v>0.12425</v>
      </c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R139" s="207" t="s">
        <v>82</v>
      </c>
      <c r="AT139" s="208" t="s">
        <v>76</v>
      </c>
      <c r="AU139" s="208" t="s">
        <v>77</v>
      </c>
      <c r="AY139" s="207" t="s">
        <v>132</v>
      </c>
      <c r="BK139" s="209">
        <f>BK140+BK201+BK228+BK259+BK277+BK298+BK331+BK338+BK365+BK371</f>
        <v>0</v>
      </c>
    </row>
    <row r="140" s="12" customFormat="1" ht="22.8" customHeight="1">
      <c r="A140" s="12"/>
      <c r="B140" s="196"/>
      <c r="C140" s="197"/>
      <c r="D140" s="198" t="s">
        <v>76</v>
      </c>
      <c r="E140" s="210" t="s">
        <v>82</v>
      </c>
      <c r="F140" s="210" t="s">
        <v>133</v>
      </c>
      <c r="G140" s="197"/>
      <c r="H140" s="197"/>
      <c r="I140" s="200"/>
      <c r="J140" s="211">
        <f>BK140</f>
        <v>0</v>
      </c>
      <c r="K140" s="197"/>
      <c r="L140" s="202"/>
      <c r="M140" s="203"/>
      <c r="N140" s="204"/>
      <c r="O140" s="204"/>
      <c r="P140" s="205">
        <f>SUM(P141:P200)</f>
        <v>0</v>
      </c>
      <c r="Q140" s="204"/>
      <c r="R140" s="205">
        <f>SUM(R141:R200)</f>
        <v>8.3425569999999993</v>
      </c>
      <c r="S140" s="204"/>
      <c r="T140" s="206">
        <f>SUM(T141:T200)</f>
        <v>0</v>
      </c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R140" s="207" t="s">
        <v>82</v>
      </c>
      <c r="AT140" s="208" t="s">
        <v>76</v>
      </c>
      <c r="AU140" s="208" t="s">
        <v>82</v>
      </c>
      <c r="AY140" s="207" t="s">
        <v>132</v>
      </c>
      <c r="BK140" s="209">
        <f>SUM(BK141:BK200)</f>
        <v>0</v>
      </c>
    </row>
    <row r="141" s="2" customFormat="1" ht="24.15" customHeight="1">
      <c r="A141" s="38"/>
      <c r="B141" s="39"/>
      <c r="C141" s="212" t="s">
        <v>82</v>
      </c>
      <c r="D141" s="212" t="s">
        <v>134</v>
      </c>
      <c r="E141" s="213" t="s">
        <v>135</v>
      </c>
      <c r="F141" s="214" t="s">
        <v>136</v>
      </c>
      <c r="G141" s="215" t="s">
        <v>137</v>
      </c>
      <c r="H141" s="216">
        <v>140.613</v>
      </c>
      <c r="I141" s="217"/>
      <c r="J141" s="218">
        <f>ROUND(I141*H141,2)</f>
        <v>0</v>
      </c>
      <c r="K141" s="219"/>
      <c r="L141" s="44"/>
      <c r="M141" s="220" t="s">
        <v>1</v>
      </c>
      <c r="N141" s="221" t="s">
        <v>42</v>
      </c>
      <c r="O141" s="91"/>
      <c r="P141" s="222">
        <f>O141*H141</f>
        <v>0</v>
      </c>
      <c r="Q141" s="222">
        <v>0</v>
      </c>
      <c r="R141" s="222">
        <f>Q141*H141</f>
        <v>0</v>
      </c>
      <c r="S141" s="222">
        <v>0</v>
      </c>
      <c r="T141" s="223">
        <f>S141*H141</f>
        <v>0</v>
      </c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R141" s="224" t="s">
        <v>138</v>
      </c>
      <c r="AT141" s="224" t="s">
        <v>134</v>
      </c>
      <c r="AU141" s="224" t="s">
        <v>84</v>
      </c>
      <c r="AY141" s="17" t="s">
        <v>132</v>
      </c>
      <c r="BE141" s="225">
        <f>IF(N141="základní",J141,0)</f>
        <v>0</v>
      </c>
      <c r="BF141" s="225">
        <f>IF(N141="snížená",J141,0)</f>
        <v>0</v>
      </c>
      <c r="BG141" s="225">
        <f>IF(N141="zákl. přenesená",J141,0)</f>
        <v>0</v>
      </c>
      <c r="BH141" s="225">
        <f>IF(N141="sníž. přenesená",J141,0)</f>
        <v>0</v>
      </c>
      <c r="BI141" s="225">
        <f>IF(N141="nulová",J141,0)</f>
        <v>0</v>
      </c>
      <c r="BJ141" s="17" t="s">
        <v>82</v>
      </c>
      <c r="BK141" s="225">
        <f>ROUND(I141*H141,2)</f>
        <v>0</v>
      </c>
      <c r="BL141" s="17" t="s">
        <v>138</v>
      </c>
      <c r="BM141" s="224" t="s">
        <v>139</v>
      </c>
    </row>
    <row r="142" s="13" customFormat="1">
      <c r="A142" s="13"/>
      <c r="B142" s="226"/>
      <c r="C142" s="227"/>
      <c r="D142" s="228" t="s">
        <v>140</v>
      </c>
      <c r="E142" s="229" t="s">
        <v>1</v>
      </c>
      <c r="F142" s="230" t="s">
        <v>141</v>
      </c>
      <c r="G142" s="227"/>
      <c r="H142" s="229" t="s">
        <v>1</v>
      </c>
      <c r="I142" s="231"/>
      <c r="J142" s="227"/>
      <c r="K142" s="227"/>
      <c r="L142" s="232"/>
      <c r="M142" s="233"/>
      <c r="N142" s="234"/>
      <c r="O142" s="234"/>
      <c r="P142" s="234"/>
      <c r="Q142" s="234"/>
      <c r="R142" s="234"/>
      <c r="S142" s="234"/>
      <c r="T142" s="235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36" t="s">
        <v>140</v>
      </c>
      <c r="AU142" s="236" t="s">
        <v>84</v>
      </c>
      <c r="AV142" s="13" t="s">
        <v>82</v>
      </c>
      <c r="AW142" s="13" t="s">
        <v>32</v>
      </c>
      <c r="AX142" s="13" t="s">
        <v>77</v>
      </c>
      <c r="AY142" s="236" t="s">
        <v>132</v>
      </c>
    </row>
    <row r="143" s="14" customFormat="1">
      <c r="A143" s="14"/>
      <c r="B143" s="237"/>
      <c r="C143" s="238"/>
      <c r="D143" s="228" t="s">
        <v>140</v>
      </c>
      <c r="E143" s="239" t="s">
        <v>1</v>
      </c>
      <c r="F143" s="240" t="s">
        <v>142</v>
      </c>
      <c r="G143" s="238"/>
      <c r="H143" s="241">
        <v>95.370000000000005</v>
      </c>
      <c r="I143" s="242"/>
      <c r="J143" s="238"/>
      <c r="K143" s="238"/>
      <c r="L143" s="243"/>
      <c r="M143" s="244"/>
      <c r="N143" s="245"/>
      <c r="O143" s="245"/>
      <c r="P143" s="245"/>
      <c r="Q143" s="245"/>
      <c r="R143" s="245"/>
      <c r="S143" s="245"/>
      <c r="T143" s="246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T143" s="247" t="s">
        <v>140</v>
      </c>
      <c r="AU143" s="247" t="s">
        <v>84</v>
      </c>
      <c r="AV143" s="14" t="s">
        <v>84</v>
      </c>
      <c r="AW143" s="14" t="s">
        <v>32</v>
      </c>
      <c r="AX143" s="14" t="s">
        <v>77</v>
      </c>
      <c r="AY143" s="247" t="s">
        <v>132</v>
      </c>
    </row>
    <row r="144" s="13" customFormat="1">
      <c r="A144" s="13"/>
      <c r="B144" s="226"/>
      <c r="C144" s="227"/>
      <c r="D144" s="228" t="s">
        <v>140</v>
      </c>
      <c r="E144" s="229" t="s">
        <v>1</v>
      </c>
      <c r="F144" s="230" t="s">
        <v>143</v>
      </c>
      <c r="G144" s="227"/>
      <c r="H144" s="229" t="s">
        <v>1</v>
      </c>
      <c r="I144" s="231"/>
      <c r="J144" s="227"/>
      <c r="K144" s="227"/>
      <c r="L144" s="232"/>
      <c r="M144" s="233"/>
      <c r="N144" s="234"/>
      <c r="O144" s="234"/>
      <c r="P144" s="234"/>
      <c r="Q144" s="234"/>
      <c r="R144" s="234"/>
      <c r="S144" s="234"/>
      <c r="T144" s="235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36" t="s">
        <v>140</v>
      </c>
      <c r="AU144" s="236" t="s">
        <v>84</v>
      </c>
      <c r="AV144" s="13" t="s">
        <v>82</v>
      </c>
      <c r="AW144" s="13" t="s">
        <v>32</v>
      </c>
      <c r="AX144" s="13" t="s">
        <v>77</v>
      </c>
      <c r="AY144" s="236" t="s">
        <v>132</v>
      </c>
    </row>
    <row r="145" s="14" customFormat="1">
      <c r="A145" s="14"/>
      <c r="B145" s="237"/>
      <c r="C145" s="238"/>
      <c r="D145" s="228" t="s">
        <v>140</v>
      </c>
      <c r="E145" s="239" t="s">
        <v>1</v>
      </c>
      <c r="F145" s="240" t="s">
        <v>144</v>
      </c>
      <c r="G145" s="238"/>
      <c r="H145" s="241">
        <v>45.243000000000002</v>
      </c>
      <c r="I145" s="242"/>
      <c r="J145" s="238"/>
      <c r="K145" s="238"/>
      <c r="L145" s="243"/>
      <c r="M145" s="244"/>
      <c r="N145" s="245"/>
      <c r="O145" s="245"/>
      <c r="P145" s="245"/>
      <c r="Q145" s="245"/>
      <c r="R145" s="245"/>
      <c r="S145" s="245"/>
      <c r="T145" s="246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T145" s="247" t="s">
        <v>140</v>
      </c>
      <c r="AU145" s="247" t="s">
        <v>84</v>
      </c>
      <c r="AV145" s="14" t="s">
        <v>84</v>
      </c>
      <c r="AW145" s="14" t="s">
        <v>32</v>
      </c>
      <c r="AX145" s="14" t="s">
        <v>77</v>
      </c>
      <c r="AY145" s="247" t="s">
        <v>132</v>
      </c>
    </row>
    <row r="146" s="15" customFormat="1">
      <c r="A146" s="15"/>
      <c r="B146" s="248"/>
      <c r="C146" s="249"/>
      <c r="D146" s="228" t="s">
        <v>140</v>
      </c>
      <c r="E146" s="250" t="s">
        <v>1</v>
      </c>
      <c r="F146" s="251" t="s">
        <v>145</v>
      </c>
      <c r="G146" s="249"/>
      <c r="H146" s="252">
        <v>140.613</v>
      </c>
      <c r="I146" s="253"/>
      <c r="J146" s="249"/>
      <c r="K146" s="249"/>
      <c r="L146" s="254"/>
      <c r="M146" s="255"/>
      <c r="N146" s="256"/>
      <c r="O146" s="256"/>
      <c r="P146" s="256"/>
      <c r="Q146" s="256"/>
      <c r="R146" s="256"/>
      <c r="S146" s="256"/>
      <c r="T146" s="257"/>
      <c r="U146" s="15"/>
      <c r="V146" s="15"/>
      <c r="W146" s="15"/>
      <c r="X146" s="15"/>
      <c r="Y146" s="15"/>
      <c r="Z146" s="15"/>
      <c r="AA146" s="15"/>
      <c r="AB146" s="15"/>
      <c r="AC146" s="15"/>
      <c r="AD146" s="15"/>
      <c r="AE146" s="15"/>
      <c r="AT146" s="258" t="s">
        <v>140</v>
      </c>
      <c r="AU146" s="258" t="s">
        <v>84</v>
      </c>
      <c r="AV146" s="15" t="s">
        <v>138</v>
      </c>
      <c r="AW146" s="15" t="s">
        <v>32</v>
      </c>
      <c r="AX146" s="15" t="s">
        <v>82</v>
      </c>
      <c r="AY146" s="258" t="s">
        <v>132</v>
      </c>
    </row>
    <row r="147" s="2" customFormat="1" ht="33" customHeight="1">
      <c r="A147" s="38"/>
      <c r="B147" s="39"/>
      <c r="C147" s="212" t="s">
        <v>84</v>
      </c>
      <c r="D147" s="212" t="s">
        <v>134</v>
      </c>
      <c r="E147" s="213" t="s">
        <v>146</v>
      </c>
      <c r="F147" s="214" t="s">
        <v>147</v>
      </c>
      <c r="G147" s="215" t="s">
        <v>148</v>
      </c>
      <c r="H147" s="216">
        <v>34.014000000000003</v>
      </c>
      <c r="I147" s="217"/>
      <c r="J147" s="218">
        <f>ROUND(I147*H147,2)</f>
        <v>0</v>
      </c>
      <c r="K147" s="219"/>
      <c r="L147" s="44"/>
      <c r="M147" s="220" t="s">
        <v>1</v>
      </c>
      <c r="N147" s="221" t="s">
        <v>42</v>
      </c>
      <c r="O147" s="91"/>
      <c r="P147" s="222">
        <f>O147*H147</f>
        <v>0</v>
      </c>
      <c r="Q147" s="222">
        <v>0</v>
      </c>
      <c r="R147" s="222">
        <f>Q147*H147</f>
        <v>0</v>
      </c>
      <c r="S147" s="222">
        <v>0</v>
      </c>
      <c r="T147" s="223">
        <f>S147*H147</f>
        <v>0</v>
      </c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R147" s="224" t="s">
        <v>138</v>
      </c>
      <c r="AT147" s="224" t="s">
        <v>134</v>
      </c>
      <c r="AU147" s="224" t="s">
        <v>84</v>
      </c>
      <c r="AY147" s="17" t="s">
        <v>132</v>
      </c>
      <c r="BE147" s="225">
        <f>IF(N147="základní",J147,0)</f>
        <v>0</v>
      </c>
      <c r="BF147" s="225">
        <f>IF(N147="snížená",J147,0)</f>
        <v>0</v>
      </c>
      <c r="BG147" s="225">
        <f>IF(N147="zákl. přenesená",J147,0)</f>
        <v>0</v>
      </c>
      <c r="BH147" s="225">
        <f>IF(N147="sníž. přenesená",J147,0)</f>
        <v>0</v>
      </c>
      <c r="BI147" s="225">
        <f>IF(N147="nulová",J147,0)</f>
        <v>0</v>
      </c>
      <c r="BJ147" s="17" t="s">
        <v>82</v>
      </c>
      <c r="BK147" s="225">
        <f>ROUND(I147*H147,2)</f>
        <v>0</v>
      </c>
      <c r="BL147" s="17" t="s">
        <v>138</v>
      </c>
      <c r="BM147" s="224" t="s">
        <v>149</v>
      </c>
    </row>
    <row r="148" s="13" customFormat="1">
      <c r="A148" s="13"/>
      <c r="B148" s="226"/>
      <c r="C148" s="227"/>
      <c r="D148" s="228" t="s">
        <v>140</v>
      </c>
      <c r="E148" s="229" t="s">
        <v>1</v>
      </c>
      <c r="F148" s="230" t="s">
        <v>150</v>
      </c>
      <c r="G148" s="227"/>
      <c r="H148" s="229" t="s">
        <v>1</v>
      </c>
      <c r="I148" s="231"/>
      <c r="J148" s="227"/>
      <c r="K148" s="227"/>
      <c r="L148" s="232"/>
      <c r="M148" s="233"/>
      <c r="N148" s="234"/>
      <c r="O148" s="234"/>
      <c r="P148" s="234"/>
      <c r="Q148" s="234"/>
      <c r="R148" s="234"/>
      <c r="S148" s="234"/>
      <c r="T148" s="235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36" t="s">
        <v>140</v>
      </c>
      <c r="AU148" s="236" t="s">
        <v>84</v>
      </c>
      <c r="AV148" s="13" t="s">
        <v>82</v>
      </c>
      <c r="AW148" s="13" t="s">
        <v>32</v>
      </c>
      <c r="AX148" s="13" t="s">
        <v>77</v>
      </c>
      <c r="AY148" s="236" t="s">
        <v>132</v>
      </c>
    </row>
    <row r="149" s="14" customFormat="1">
      <c r="A149" s="14"/>
      <c r="B149" s="237"/>
      <c r="C149" s="238"/>
      <c r="D149" s="228" t="s">
        <v>140</v>
      </c>
      <c r="E149" s="239" t="s">
        <v>1</v>
      </c>
      <c r="F149" s="240" t="s">
        <v>151</v>
      </c>
      <c r="G149" s="238"/>
      <c r="H149" s="241">
        <v>21.675000000000001</v>
      </c>
      <c r="I149" s="242"/>
      <c r="J149" s="238"/>
      <c r="K149" s="238"/>
      <c r="L149" s="243"/>
      <c r="M149" s="244"/>
      <c r="N149" s="245"/>
      <c r="O149" s="245"/>
      <c r="P149" s="245"/>
      <c r="Q149" s="245"/>
      <c r="R149" s="245"/>
      <c r="S149" s="245"/>
      <c r="T149" s="246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T149" s="247" t="s">
        <v>140</v>
      </c>
      <c r="AU149" s="247" t="s">
        <v>84</v>
      </c>
      <c r="AV149" s="14" t="s">
        <v>84</v>
      </c>
      <c r="AW149" s="14" t="s">
        <v>32</v>
      </c>
      <c r="AX149" s="14" t="s">
        <v>77</v>
      </c>
      <c r="AY149" s="247" t="s">
        <v>132</v>
      </c>
    </row>
    <row r="150" s="13" customFormat="1">
      <c r="A150" s="13"/>
      <c r="B150" s="226"/>
      <c r="C150" s="227"/>
      <c r="D150" s="228" t="s">
        <v>140</v>
      </c>
      <c r="E150" s="229" t="s">
        <v>1</v>
      </c>
      <c r="F150" s="230" t="s">
        <v>143</v>
      </c>
      <c r="G150" s="227"/>
      <c r="H150" s="229" t="s">
        <v>1</v>
      </c>
      <c r="I150" s="231"/>
      <c r="J150" s="227"/>
      <c r="K150" s="227"/>
      <c r="L150" s="232"/>
      <c r="M150" s="233"/>
      <c r="N150" s="234"/>
      <c r="O150" s="234"/>
      <c r="P150" s="234"/>
      <c r="Q150" s="234"/>
      <c r="R150" s="234"/>
      <c r="S150" s="234"/>
      <c r="T150" s="235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36" t="s">
        <v>140</v>
      </c>
      <c r="AU150" s="236" t="s">
        <v>84</v>
      </c>
      <c r="AV150" s="13" t="s">
        <v>82</v>
      </c>
      <c r="AW150" s="13" t="s">
        <v>32</v>
      </c>
      <c r="AX150" s="13" t="s">
        <v>77</v>
      </c>
      <c r="AY150" s="236" t="s">
        <v>132</v>
      </c>
    </row>
    <row r="151" s="14" customFormat="1">
      <c r="A151" s="14"/>
      <c r="B151" s="237"/>
      <c r="C151" s="238"/>
      <c r="D151" s="228" t="s">
        <v>140</v>
      </c>
      <c r="E151" s="239" t="s">
        <v>1</v>
      </c>
      <c r="F151" s="240" t="s">
        <v>152</v>
      </c>
      <c r="G151" s="238"/>
      <c r="H151" s="241">
        <v>12.339</v>
      </c>
      <c r="I151" s="242"/>
      <c r="J151" s="238"/>
      <c r="K151" s="238"/>
      <c r="L151" s="243"/>
      <c r="M151" s="244"/>
      <c r="N151" s="245"/>
      <c r="O151" s="245"/>
      <c r="P151" s="245"/>
      <c r="Q151" s="245"/>
      <c r="R151" s="245"/>
      <c r="S151" s="245"/>
      <c r="T151" s="246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T151" s="247" t="s">
        <v>140</v>
      </c>
      <c r="AU151" s="247" t="s">
        <v>84</v>
      </c>
      <c r="AV151" s="14" t="s">
        <v>84</v>
      </c>
      <c r="AW151" s="14" t="s">
        <v>32</v>
      </c>
      <c r="AX151" s="14" t="s">
        <v>77</v>
      </c>
      <c r="AY151" s="247" t="s">
        <v>132</v>
      </c>
    </row>
    <row r="152" s="15" customFormat="1">
      <c r="A152" s="15"/>
      <c r="B152" s="248"/>
      <c r="C152" s="249"/>
      <c r="D152" s="228" t="s">
        <v>140</v>
      </c>
      <c r="E152" s="250" t="s">
        <v>1</v>
      </c>
      <c r="F152" s="251" t="s">
        <v>145</v>
      </c>
      <c r="G152" s="249"/>
      <c r="H152" s="252">
        <v>34.014000000000003</v>
      </c>
      <c r="I152" s="253"/>
      <c r="J152" s="249"/>
      <c r="K152" s="249"/>
      <c r="L152" s="254"/>
      <c r="M152" s="255"/>
      <c r="N152" s="256"/>
      <c r="O152" s="256"/>
      <c r="P152" s="256"/>
      <c r="Q152" s="256"/>
      <c r="R152" s="256"/>
      <c r="S152" s="256"/>
      <c r="T152" s="257"/>
      <c r="U152" s="15"/>
      <c r="V152" s="15"/>
      <c r="W152" s="15"/>
      <c r="X152" s="15"/>
      <c r="Y152" s="15"/>
      <c r="Z152" s="15"/>
      <c r="AA152" s="15"/>
      <c r="AB152" s="15"/>
      <c r="AC152" s="15"/>
      <c r="AD152" s="15"/>
      <c r="AE152" s="15"/>
      <c r="AT152" s="258" t="s">
        <v>140</v>
      </c>
      <c r="AU152" s="258" t="s">
        <v>84</v>
      </c>
      <c r="AV152" s="15" t="s">
        <v>138</v>
      </c>
      <c r="AW152" s="15" t="s">
        <v>32</v>
      </c>
      <c r="AX152" s="15" t="s">
        <v>82</v>
      </c>
      <c r="AY152" s="258" t="s">
        <v>132</v>
      </c>
    </row>
    <row r="153" s="2" customFormat="1" ht="24.15" customHeight="1">
      <c r="A153" s="38"/>
      <c r="B153" s="39"/>
      <c r="C153" s="212" t="s">
        <v>153</v>
      </c>
      <c r="D153" s="212" t="s">
        <v>134</v>
      </c>
      <c r="E153" s="213" t="s">
        <v>154</v>
      </c>
      <c r="F153" s="214" t="s">
        <v>155</v>
      </c>
      <c r="G153" s="215" t="s">
        <v>148</v>
      </c>
      <c r="H153" s="216">
        <v>9</v>
      </c>
      <c r="I153" s="217"/>
      <c r="J153" s="218">
        <f>ROUND(I153*H153,2)</f>
        <v>0</v>
      </c>
      <c r="K153" s="219"/>
      <c r="L153" s="44"/>
      <c r="M153" s="220" t="s">
        <v>1</v>
      </c>
      <c r="N153" s="221" t="s">
        <v>42</v>
      </c>
      <c r="O153" s="91"/>
      <c r="P153" s="222">
        <f>O153*H153</f>
        <v>0</v>
      </c>
      <c r="Q153" s="222">
        <v>0</v>
      </c>
      <c r="R153" s="222">
        <f>Q153*H153</f>
        <v>0</v>
      </c>
      <c r="S153" s="222">
        <v>0</v>
      </c>
      <c r="T153" s="223">
        <f>S153*H153</f>
        <v>0</v>
      </c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R153" s="224" t="s">
        <v>138</v>
      </c>
      <c r="AT153" s="224" t="s">
        <v>134</v>
      </c>
      <c r="AU153" s="224" t="s">
        <v>84</v>
      </c>
      <c r="AY153" s="17" t="s">
        <v>132</v>
      </c>
      <c r="BE153" s="225">
        <f>IF(N153="základní",J153,0)</f>
        <v>0</v>
      </c>
      <c r="BF153" s="225">
        <f>IF(N153="snížená",J153,0)</f>
        <v>0</v>
      </c>
      <c r="BG153" s="225">
        <f>IF(N153="zákl. přenesená",J153,0)</f>
        <v>0</v>
      </c>
      <c r="BH153" s="225">
        <f>IF(N153="sníž. přenesená",J153,0)</f>
        <v>0</v>
      </c>
      <c r="BI153" s="225">
        <f>IF(N153="nulová",J153,0)</f>
        <v>0</v>
      </c>
      <c r="BJ153" s="17" t="s">
        <v>82</v>
      </c>
      <c r="BK153" s="225">
        <f>ROUND(I153*H153,2)</f>
        <v>0</v>
      </c>
      <c r="BL153" s="17" t="s">
        <v>138</v>
      </c>
      <c r="BM153" s="224" t="s">
        <v>156</v>
      </c>
    </row>
    <row r="154" s="13" customFormat="1">
      <c r="A154" s="13"/>
      <c r="B154" s="226"/>
      <c r="C154" s="227"/>
      <c r="D154" s="228" t="s">
        <v>140</v>
      </c>
      <c r="E154" s="229" t="s">
        <v>1</v>
      </c>
      <c r="F154" s="230" t="s">
        <v>157</v>
      </c>
      <c r="G154" s="227"/>
      <c r="H154" s="229" t="s">
        <v>1</v>
      </c>
      <c r="I154" s="231"/>
      <c r="J154" s="227"/>
      <c r="K154" s="227"/>
      <c r="L154" s="232"/>
      <c r="M154" s="233"/>
      <c r="N154" s="234"/>
      <c r="O154" s="234"/>
      <c r="P154" s="234"/>
      <c r="Q154" s="234"/>
      <c r="R154" s="234"/>
      <c r="S154" s="234"/>
      <c r="T154" s="235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36" t="s">
        <v>140</v>
      </c>
      <c r="AU154" s="236" t="s">
        <v>84</v>
      </c>
      <c r="AV154" s="13" t="s">
        <v>82</v>
      </c>
      <c r="AW154" s="13" t="s">
        <v>32</v>
      </c>
      <c r="AX154" s="13" t="s">
        <v>77</v>
      </c>
      <c r="AY154" s="236" t="s">
        <v>132</v>
      </c>
    </row>
    <row r="155" s="14" customFormat="1">
      <c r="A155" s="14"/>
      <c r="B155" s="237"/>
      <c r="C155" s="238"/>
      <c r="D155" s="228" t="s">
        <v>140</v>
      </c>
      <c r="E155" s="239" t="s">
        <v>1</v>
      </c>
      <c r="F155" s="240" t="s">
        <v>158</v>
      </c>
      <c r="G155" s="238"/>
      <c r="H155" s="241">
        <v>6</v>
      </c>
      <c r="I155" s="242"/>
      <c r="J155" s="238"/>
      <c r="K155" s="238"/>
      <c r="L155" s="243"/>
      <c r="M155" s="244"/>
      <c r="N155" s="245"/>
      <c r="O155" s="245"/>
      <c r="P155" s="245"/>
      <c r="Q155" s="245"/>
      <c r="R155" s="245"/>
      <c r="S155" s="245"/>
      <c r="T155" s="246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T155" s="247" t="s">
        <v>140</v>
      </c>
      <c r="AU155" s="247" t="s">
        <v>84</v>
      </c>
      <c r="AV155" s="14" t="s">
        <v>84</v>
      </c>
      <c r="AW155" s="14" t="s">
        <v>32</v>
      </c>
      <c r="AX155" s="14" t="s">
        <v>77</v>
      </c>
      <c r="AY155" s="247" t="s">
        <v>132</v>
      </c>
    </row>
    <row r="156" s="13" customFormat="1">
      <c r="A156" s="13"/>
      <c r="B156" s="226"/>
      <c r="C156" s="227"/>
      <c r="D156" s="228" t="s">
        <v>140</v>
      </c>
      <c r="E156" s="229" t="s">
        <v>1</v>
      </c>
      <c r="F156" s="230" t="s">
        <v>159</v>
      </c>
      <c r="G156" s="227"/>
      <c r="H156" s="229" t="s">
        <v>1</v>
      </c>
      <c r="I156" s="231"/>
      <c r="J156" s="227"/>
      <c r="K156" s="227"/>
      <c r="L156" s="232"/>
      <c r="M156" s="233"/>
      <c r="N156" s="234"/>
      <c r="O156" s="234"/>
      <c r="P156" s="234"/>
      <c r="Q156" s="234"/>
      <c r="R156" s="234"/>
      <c r="S156" s="234"/>
      <c r="T156" s="235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36" t="s">
        <v>140</v>
      </c>
      <c r="AU156" s="236" t="s">
        <v>84</v>
      </c>
      <c r="AV156" s="13" t="s">
        <v>82</v>
      </c>
      <c r="AW156" s="13" t="s">
        <v>32</v>
      </c>
      <c r="AX156" s="13" t="s">
        <v>77</v>
      </c>
      <c r="AY156" s="236" t="s">
        <v>132</v>
      </c>
    </row>
    <row r="157" s="14" customFormat="1">
      <c r="A157" s="14"/>
      <c r="B157" s="237"/>
      <c r="C157" s="238"/>
      <c r="D157" s="228" t="s">
        <v>140</v>
      </c>
      <c r="E157" s="239" t="s">
        <v>1</v>
      </c>
      <c r="F157" s="240" t="s">
        <v>153</v>
      </c>
      <c r="G157" s="238"/>
      <c r="H157" s="241">
        <v>3</v>
      </c>
      <c r="I157" s="242"/>
      <c r="J157" s="238"/>
      <c r="K157" s="238"/>
      <c r="L157" s="243"/>
      <c r="M157" s="244"/>
      <c r="N157" s="245"/>
      <c r="O157" s="245"/>
      <c r="P157" s="245"/>
      <c r="Q157" s="245"/>
      <c r="R157" s="245"/>
      <c r="S157" s="245"/>
      <c r="T157" s="246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T157" s="247" t="s">
        <v>140</v>
      </c>
      <c r="AU157" s="247" t="s">
        <v>84</v>
      </c>
      <c r="AV157" s="14" t="s">
        <v>84</v>
      </c>
      <c r="AW157" s="14" t="s">
        <v>32</v>
      </c>
      <c r="AX157" s="14" t="s">
        <v>77</v>
      </c>
      <c r="AY157" s="247" t="s">
        <v>132</v>
      </c>
    </row>
    <row r="158" s="15" customFormat="1">
      <c r="A158" s="15"/>
      <c r="B158" s="248"/>
      <c r="C158" s="249"/>
      <c r="D158" s="228" t="s">
        <v>140</v>
      </c>
      <c r="E158" s="250" t="s">
        <v>1</v>
      </c>
      <c r="F158" s="251" t="s">
        <v>145</v>
      </c>
      <c r="G158" s="249"/>
      <c r="H158" s="252">
        <v>9</v>
      </c>
      <c r="I158" s="253"/>
      <c r="J158" s="249"/>
      <c r="K158" s="249"/>
      <c r="L158" s="254"/>
      <c r="M158" s="255"/>
      <c r="N158" s="256"/>
      <c r="O158" s="256"/>
      <c r="P158" s="256"/>
      <c r="Q158" s="256"/>
      <c r="R158" s="256"/>
      <c r="S158" s="256"/>
      <c r="T158" s="257"/>
      <c r="U158" s="15"/>
      <c r="V158" s="15"/>
      <c r="W158" s="15"/>
      <c r="X158" s="15"/>
      <c r="Y158" s="15"/>
      <c r="Z158" s="15"/>
      <c r="AA158" s="15"/>
      <c r="AB158" s="15"/>
      <c r="AC158" s="15"/>
      <c r="AD158" s="15"/>
      <c r="AE158" s="15"/>
      <c r="AT158" s="258" t="s">
        <v>140</v>
      </c>
      <c r="AU158" s="258" t="s">
        <v>84</v>
      </c>
      <c r="AV158" s="15" t="s">
        <v>138</v>
      </c>
      <c r="AW158" s="15" t="s">
        <v>32</v>
      </c>
      <c r="AX158" s="15" t="s">
        <v>82</v>
      </c>
      <c r="AY158" s="258" t="s">
        <v>132</v>
      </c>
    </row>
    <row r="159" s="2" customFormat="1" ht="33" customHeight="1">
      <c r="A159" s="38"/>
      <c r="B159" s="39"/>
      <c r="C159" s="212" t="s">
        <v>138</v>
      </c>
      <c r="D159" s="212" t="s">
        <v>134</v>
      </c>
      <c r="E159" s="213" t="s">
        <v>160</v>
      </c>
      <c r="F159" s="214" t="s">
        <v>161</v>
      </c>
      <c r="G159" s="215" t="s">
        <v>148</v>
      </c>
      <c r="H159" s="216">
        <v>21.163</v>
      </c>
      <c r="I159" s="217"/>
      <c r="J159" s="218">
        <f>ROUND(I159*H159,2)</f>
        <v>0</v>
      </c>
      <c r="K159" s="219"/>
      <c r="L159" s="44"/>
      <c r="M159" s="220" t="s">
        <v>1</v>
      </c>
      <c r="N159" s="221" t="s">
        <v>42</v>
      </c>
      <c r="O159" s="91"/>
      <c r="P159" s="222">
        <f>O159*H159</f>
        <v>0</v>
      </c>
      <c r="Q159" s="222">
        <v>0</v>
      </c>
      <c r="R159" s="222">
        <f>Q159*H159</f>
        <v>0</v>
      </c>
      <c r="S159" s="222">
        <v>0</v>
      </c>
      <c r="T159" s="223">
        <f>S159*H159</f>
        <v>0</v>
      </c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R159" s="224" t="s">
        <v>138</v>
      </c>
      <c r="AT159" s="224" t="s">
        <v>134</v>
      </c>
      <c r="AU159" s="224" t="s">
        <v>84</v>
      </c>
      <c r="AY159" s="17" t="s">
        <v>132</v>
      </c>
      <c r="BE159" s="225">
        <f>IF(N159="základní",J159,0)</f>
        <v>0</v>
      </c>
      <c r="BF159" s="225">
        <f>IF(N159="snížená",J159,0)</f>
        <v>0</v>
      </c>
      <c r="BG159" s="225">
        <f>IF(N159="zákl. přenesená",J159,0)</f>
        <v>0</v>
      </c>
      <c r="BH159" s="225">
        <f>IF(N159="sníž. přenesená",J159,0)</f>
        <v>0</v>
      </c>
      <c r="BI159" s="225">
        <f>IF(N159="nulová",J159,0)</f>
        <v>0</v>
      </c>
      <c r="BJ159" s="17" t="s">
        <v>82</v>
      </c>
      <c r="BK159" s="225">
        <f>ROUND(I159*H159,2)</f>
        <v>0</v>
      </c>
      <c r="BL159" s="17" t="s">
        <v>138</v>
      </c>
      <c r="BM159" s="224" t="s">
        <v>162</v>
      </c>
    </row>
    <row r="160" s="13" customFormat="1">
      <c r="A160" s="13"/>
      <c r="B160" s="226"/>
      <c r="C160" s="227"/>
      <c r="D160" s="228" t="s">
        <v>140</v>
      </c>
      <c r="E160" s="229" t="s">
        <v>1</v>
      </c>
      <c r="F160" s="230" t="s">
        <v>163</v>
      </c>
      <c r="G160" s="227"/>
      <c r="H160" s="229" t="s">
        <v>1</v>
      </c>
      <c r="I160" s="231"/>
      <c r="J160" s="227"/>
      <c r="K160" s="227"/>
      <c r="L160" s="232"/>
      <c r="M160" s="233"/>
      <c r="N160" s="234"/>
      <c r="O160" s="234"/>
      <c r="P160" s="234"/>
      <c r="Q160" s="234"/>
      <c r="R160" s="234"/>
      <c r="S160" s="234"/>
      <c r="T160" s="235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36" t="s">
        <v>140</v>
      </c>
      <c r="AU160" s="236" t="s">
        <v>84</v>
      </c>
      <c r="AV160" s="13" t="s">
        <v>82</v>
      </c>
      <c r="AW160" s="13" t="s">
        <v>32</v>
      </c>
      <c r="AX160" s="13" t="s">
        <v>77</v>
      </c>
      <c r="AY160" s="236" t="s">
        <v>132</v>
      </c>
    </row>
    <row r="161" s="14" customFormat="1">
      <c r="A161" s="14"/>
      <c r="B161" s="237"/>
      <c r="C161" s="238"/>
      <c r="D161" s="228" t="s">
        <v>140</v>
      </c>
      <c r="E161" s="239" t="s">
        <v>1</v>
      </c>
      <c r="F161" s="240" t="s">
        <v>164</v>
      </c>
      <c r="G161" s="238"/>
      <c r="H161" s="241">
        <v>5.8499999999999996</v>
      </c>
      <c r="I161" s="242"/>
      <c r="J161" s="238"/>
      <c r="K161" s="238"/>
      <c r="L161" s="243"/>
      <c r="M161" s="244"/>
      <c r="N161" s="245"/>
      <c r="O161" s="245"/>
      <c r="P161" s="245"/>
      <c r="Q161" s="245"/>
      <c r="R161" s="245"/>
      <c r="S161" s="245"/>
      <c r="T161" s="246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T161" s="247" t="s">
        <v>140</v>
      </c>
      <c r="AU161" s="247" t="s">
        <v>84</v>
      </c>
      <c r="AV161" s="14" t="s">
        <v>84</v>
      </c>
      <c r="AW161" s="14" t="s">
        <v>32</v>
      </c>
      <c r="AX161" s="14" t="s">
        <v>77</v>
      </c>
      <c r="AY161" s="247" t="s">
        <v>132</v>
      </c>
    </row>
    <row r="162" s="13" customFormat="1">
      <c r="A162" s="13"/>
      <c r="B162" s="226"/>
      <c r="C162" s="227"/>
      <c r="D162" s="228" t="s">
        <v>140</v>
      </c>
      <c r="E162" s="229" t="s">
        <v>1</v>
      </c>
      <c r="F162" s="230" t="s">
        <v>165</v>
      </c>
      <c r="G162" s="227"/>
      <c r="H162" s="229" t="s">
        <v>1</v>
      </c>
      <c r="I162" s="231"/>
      <c r="J162" s="227"/>
      <c r="K162" s="227"/>
      <c r="L162" s="232"/>
      <c r="M162" s="233"/>
      <c r="N162" s="234"/>
      <c r="O162" s="234"/>
      <c r="P162" s="234"/>
      <c r="Q162" s="234"/>
      <c r="R162" s="234"/>
      <c r="S162" s="234"/>
      <c r="T162" s="235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36" t="s">
        <v>140</v>
      </c>
      <c r="AU162" s="236" t="s">
        <v>84</v>
      </c>
      <c r="AV162" s="13" t="s">
        <v>82</v>
      </c>
      <c r="AW162" s="13" t="s">
        <v>32</v>
      </c>
      <c r="AX162" s="13" t="s">
        <v>77</v>
      </c>
      <c r="AY162" s="236" t="s">
        <v>132</v>
      </c>
    </row>
    <row r="163" s="14" customFormat="1">
      <c r="A163" s="14"/>
      <c r="B163" s="237"/>
      <c r="C163" s="238"/>
      <c r="D163" s="228" t="s">
        <v>140</v>
      </c>
      <c r="E163" s="239" t="s">
        <v>1</v>
      </c>
      <c r="F163" s="240" t="s">
        <v>166</v>
      </c>
      <c r="G163" s="238"/>
      <c r="H163" s="241">
        <v>15.313000000000001</v>
      </c>
      <c r="I163" s="242"/>
      <c r="J163" s="238"/>
      <c r="K163" s="238"/>
      <c r="L163" s="243"/>
      <c r="M163" s="244"/>
      <c r="N163" s="245"/>
      <c r="O163" s="245"/>
      <c r="P163" s="245"/>
      <c r="Q163" s="245"/>
      <c r="R163" s="245"/>
      <c r="S163" s="245"/>
      <c r="T163" s="246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T163" s="247" t="s">
        <v>140</v>
      </c>
      <c r="AU163" s="247" t="s">
        <v>84</v>
      </c>
      <c r="AV163" s="14" t="s">
        <v>84</v>
      </c>
      <c r="AW163" s="14" t="s">
        <v>32</v>
      </c>
      <c r="AX163" s="14" t="s">
        <v>77</v>
      </c>
      <c r="AY163" s="247" t="s">
        <v>132</v>
      </c>
    </row>
    <row r="164" s="15" customFormat="1">
      <c r="A164" s="15"/>
      <c r="B164" s="248"/>
      <c r="C164" s="249"/>
      <c r="D164" s="228" t="s">
        <v>140</v>
      </c>
      <c r="E164" s="250" t="s">
        <v>1</v>
      </c>
      <c r="F164" s="251" t="s">
        <v>145</v>
      </c>
      <c r="G164" s="249"/>
      <c r="H164" s="252">
        <v>21.163</v>
      </c>
      <c r="I164" s="253"/>
      <c r="J164" s="249"/>
      <c r="K164" s="249"/>
      <c r="L164" s="254"/>
      <c r="M164" s="255"/>
      <c r="N164" s="256"/>
      <c r="O164" s="256"/>
      <c r="P164" s="256"/>
      <c r="Q164" s="256"/>
      <c r="R164" s="256"/>
      <c r="S164" s="256"/>
      <c r="T164" s="257"/>
      <c r="U164" s="15"/>
      <c r="V164" s="15"/>
      <c r="W164" s="15"/>
      <c r="X164" s="15"/>
      <c r="Y164" s="15"/>
      <c r="Z164" s="15"/>
      <c r="AA164" s="15"/>
      <c r="AB164" s="15"/>
      <c r="AC164" s="15"/>
      <c r="AD164" s="15"/>
      <c r="AE164" s="15"/>
      <c r="AT164" s="258" t="s">
        <v>140</v>
      </c>
      <c r="AU164" s="258" t="s">
        <v>84</v>
      </c>
      <c r="AV164" s="15" t="s">
        <v>138</v>
      </c>
      <c r="AW164" s="15" t="s">
        <v>32</v>
      </c>
      <c r="AX164" s="15" t="s">
        <v>82</v>
      </c>
      <c r="AY164" s="258" t="s">
        <v>132</v>
      </c>
    </row>
    <row r="165" s="2" customFormat="1" ht="37.8" customHeight="1">
      <c r="A165" s="38"/>
      <c r="B165" s="39"/>
      <c r="C165" s="212" t="s">
        <v>167</v>
      </c>
      <c r="D165" s="212" t="s">
        <v>134</v>
      </c>
      <c r="E165" s="213" t="s">
        <v>168</v>
      </c>
      <c r="F165" s="214" t="s">
        <v>169</v>
      </c>
      <c r="G165" s="215" t="s">
        <v>148</v>
      </c>
      <c r="H165" s="216">
        <v>57.082000000000001</v>
      </c>
      <c r="I165" s="217"/>
      <c r="J165" s="218">
        <f>ROUND(I165*H165,2)</f>
        <v>0</v>
      </c>
      <c r="K165" s="219"/>
      <c r="L165" s="44"/>
      <c r="M165" s="220" t="s">
        <v>1</v>
      </c>
      <c r="N165" s="221" t="s">
        <v>42</v>
      </c>
      <c r="O165" s="91"/>
      <c r="P165" s="222">
        <f>O165*H165</f>
        <v>0</v>
      </c>
      <c r="Q165" s="222">
        <v>0</v>
      </c>
      <c r="R165" s="222">
        <f>Q165*H165</f>
        <v>0</v>
      </c>
      <c r="S165" s="222">
        <v>0</v>
      </c>
      <c r="T165" s="223">
        <f>S165*H165</f>
        <v>0</v>
      </c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R165" s="224" t="s">
        <v>138</v>
      </c>
      <c r="AT165" s="224" t="s">
        <v>134</v>
      </c>
      <c r="AU165" s="224" t="s">
        <v>84</v>
      </c>
      <c r="AY165" s="17" t="s">
        <v>132</v>
      </c>
      <c r="BE165" s="225">
        <f>IF(N165="základní",J165,0)</f>
        <v>0</v>
      </c>
      <c r="BF165" s="225">
        <f>IF(N165="snížená",J165,0)</f>
        <v>0</v>
      </c>
      <c r="BG165" s="225">
        <f>IF(N165="zákl. přenesená",J165,0)</f>
        <v>0</v>
      </c>
      <c r="BH165" s="225">
        <f>IF(N165="sníž. přenesená",J165,0)</f>
        <v>0</v>
      </c>
      <c r="BI165" s="225">
        <f>IF(N165="nulová",J165,0)</f>
        <v>0</v>
      </c>
      <c r="BJ165" s="17" t="s">
        <v>82</v>
      </c>
      <c r="BK165" s="225">
        <f>ROUND(I165*H165,2)</f>
        <v>0</v>
      </c>
      <c r="BL165" s="17" t="s">
        <v>138</v>
      </c>
      <c r="BM165" s="224" t="s">
        <v>170</v>
      </c>
    </row>
    <row r="166" s="14" customFormat="1">
      <c r="A166" s="14"/>
      <c r="B166" s="237"/>
      <c r="C166" s="238"/>
      <c r="D166" s="228" t="s">
        <v>140</v>
      </c>
      <c r="E166" s="239" t="s">
        <v>1</v>
      </c>
      <c r="F166" s="240" t="s">
        <v>171</v>
      </c>
      <c r="G166" s="238"/>
      <c r="H166" s="241">
        <v>57.082000000000001</v>
      </c>
      <c r="I166" s="242"/>
      <c r="J166" s="238"/>
      <c r="K166" s="238"/>
      <c r="L166" s="243"/>
      <c r="M166" s="244"/>
      <c r="N166" s="245"/>
      <c r="O166" s="245"/>
      <c r="P166" s="245"/>
      <c r="Q166" s="245"/>
      <c r="R166" s="245"/>
      <c r="S166" s="245"/>
      <c r="T166" s="246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T166" s="247" t="s">
        <v>140</v>
      </c>
      <c r="AU166" s="247" t="s">
        <v>84</v>
      </c>
      <c r="AV166" s="14" t="s">
        <v>84</v>
      </c>
      <c r="AW166" s="14" t="s">
        <v>32</v>
      </c>
      <c r="AX166" s="14" t="s">
        <v>82</v>
      </c>
      <c r="AY166" s="247" t="s">
        <v>132</v>
      </c>
    </row>
    <row r="167" s="2" customFormat="1" ht="24.15" customHeight="1">
      <c r="A167" s="38"/>
      <c r="B167" s="39"/>
      <c r="C167" s="212" t="s">
        <v>158</v>
      </c>
      <c r="D167" s="212" t="s">
        <v>134</v>
      </c>
      <c r="E167" s="213" t="s">
        <v>172</v>
      </c>
      <c r="F167" s="214" t="s">
        <v>173</v>
      </c>
      <c r="G167" s="215" t="s">
        <v>148</v>
      </c>
      <c r="H167" s="216">
        <v>57.082000000000001</v>
      </c>
      <c r="I167" s="217"/>
      <c r="J167" s="218">
        <f>ROUND(I167*H167,2)</f>
        <v>0</v>
      </c>
      <c r="K167" s="219"/>
      <c r="L167" s="44"/>
      <c r="M167" s="220" t="s">
        <v>1</v>
      </c>
      <c r="N167" s="221" t="s">
        <v>42</v>
      </c>
      <c r="O167" s="91"/>
      <c r="P167" s="222">
        <f>O167*H167</f>
        <v>0</v>
      </c>
      <c r="Q167" s="222">
        <v>0</v>
      </c>
      <c r="R167" s="222">
        <f>Q167*H167</f>
        <v>0</v>
      </c>
      <c r="S167" s="222">
        <v>0</v>
      </c>
      <c r="T167" s="223">
        <f>S167*H167</f>
        <v>0</v>
      </c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R167" s="224" t="s">
        <v>138</v>
      </c>
      <c r="AT167" s="224" t="s">
        <v>134</v>
      </c>
      <c r="AU167" s="224" t="s">
        <v>84</v>
      </c>
      <c r="AY167" s="17" t="s">
        <v>132</v>
      </c>
      <c r="BE167" s="225">
        <f>IF(N167="základní",J167,0)</f>
        <v>0</v>
      </c>
      <c r="BF167" s="225">
        <f>IF(N167="snížená",J167,0)</f>
        <v>0</v>
      </c>
      <c r="BG167" s="225">
        <f>IF(N167="zákl. přenesená",J167,0)</f>
        <v>0</v>
      </c>
      <c r="BH167" s="225">
        <f>IF(N167="sníž. přenesená",J167,0)</f>
        <v>0</v>
      </c>
      <c r="BI167" s="225">
        <f>IF(N167="nulová",J167,0)</f>
        <v>0</v>
      </c>
      <c r="BJ167" s="17" t="s">
        <v>82</v>
      </c>
      <c r="BK167" s="225">
        <f>ROUND(I167*H167,2)</f>
        <v>0</v>
      </c>
      <c r="BL167" s="17" t="s">
        <v>138</v>
      </c>
      <c r="BM167" s="224" t="s">
        <v>174</v>
      </c>
    </row>
    <row r="168" s="2" customFormat="1" ht="33" customHeight="1">
      <c r="A168" s="38"/>
      <c r="B168" s="39"/>
      <c r="C168" s="212" t="s">
        <v>175</v>
      </c>
      <c r="D168" s="212" t="s">
        <v>134</v>
      </c>
      <c r="E168" s="213" t="s">
        <v>176</v>
      </c>
      <c r="F168" s="214" t="s">
        <v>177</v>
      </c>
      <c r="G168" s="215" t="s">
        <v>178</v>
      </c>
      <c r="H168" s="216">
        <v>114.164</v>
      </c>
      <c r="I168" s="217"/>
      <c r="J168" s="218">
        <f>ROUND(I168*H168,2)</f>
        <v>0</v>
      </c>
      <c r="K168" s="219"/>
      <c r="L168" s="44"/>
      <c r="M168" s="220" t="s">
        <v>1</v>
      </c>
      <c r="N168" s="221" t="s">
        <v>42</v>
      </c>
      <c r="O168" s="91"/>
      <c r="P168" s="222">
        <f>O168*H168</f>
        <v>0</v>
      </c>
      <c r="Q168" s="222">
        <v>0</v>
      </c>
      <c r="R168" s="222">
        <f>Q168*H168</f>
        <v>0</v>
      </c>
      <c r="S168" s="222">
        <v>0</v>
      </c>
      <c r="T168" s="223">
        <f>S168*H168</f>
        <v>0</v>
      </c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R168" s="224" t="s">
        <v>138</v>
      </c>
      <c r="AT168" s="224" t="s">
        <v>134</v>
      </c>
      <c r="AU168" s="224" t="s">
        <v>84</v>
      </c>
      <c r="AY168" s="17" t="s">
        <v>132</v>
      </c>
      <c r="BE168" s="225">
        <f>IF(N168="základní",J168,0)</f>
        <v>0</v>
      </c>
      <c r="BF168" s="225">
        <f>IF(N168="snížená",J168,0)</f>
        <v>0</v>
      </c>
      <c r="BG168" s="225">
        <f>IF(N168="zákl. přenesená",J168,0)</f>
        <v>0</v>
      </c>
      <c r="BH168" s="225">
        <f>IF(N168="sníž. přenesená",J168,0)</f>
        <v>0</v>
      </c>
      <c r="BI168" s="225">
        <f>IF(N168="nulová",J168,0)</f>
        <v>0</v>
      </c>
      <c r="BJ168" s="17" t="s">
        <v>82</v>
      </c>
      <c r="BK168" s="225">
        <f>ROUND(I168*H168,2)</f>
        <v>0</v>
      </c>
      <c r="BL168" s="17" t="s">
        <v>138</v>
      </c>
      <c r="BM168" s="224" t="s">
        <v>179</v>
      </c>
    </row>
    <row r="169" s="14" customFormat="1">
      <c r="A169" s="14"/>
      <c r="B169" s="237"/>
      <c r="C169" s="238"/>
      <c r="D169" s="228" t="s">
        <v>140</v>
      </c>
      <c r="E169" s="239" t="s">
        <v>1</v>
      </c>
      <c r="F169" s="240" t="s">
        <v>180</v>
      </c>
      <c r="G169" s="238"/>
      <c r="H169" s="241">
        <v>57.082000000000001</v>
      </c>
      <c r="I169" s="242"/>
      <c r="J169" s="238"/>
      <c r="K169" s="238"/>
      <c r="L169" s="243"/>
      <c r="M169" s="244"/>
      <c r="N169" s="245"/>
      <c r="O169" s="245"/>
      <c r="P169" s="245"/>
      <c r="Q169" s="245"/>
      <c r="R169" s="245"/>
      <c r="S169" s="245"/>
      <c r="T169" s="246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T169" s="247" t="s">
        <v>140</v>
      </c>
      <c r="AU169" s="247" t="s">
        <v>84</v>
      </c>
      <c r="AV169" s="14" t="s">
        <v>84</v>
      </c>
      <c r="AW169" s="14" t="s">
        <v>32</v>
      </c>
      <c r="AX169" s="14" t="s">
        <v>82</v>
      </c>
      <c r="AY169" s="247" t="s">
        <v>132</v>
      </c>
    </row>
    <row r="170" s="14" customFormat="1">
      <c r="A170" s="14"/>
      <c r="B170" s="237"/>
      <c r="C170" s="238"/>
      <c r="D170" s="228" t="s">
        <v>140</v>
      </c>
      <c r="E170" s="238"/>
      <c r="F170" s="240" t="s">
        <v>181</v>
      </c>
      <c r="G170" s="238"/>
      <c r="H170" s="241">
        <v>114.164</v>
      </c>
      <c r="I170" s="242"/>
      <c r="J170" s="238"/>
      <c r="K170" s="238"/>
      <c r="L170" s="243"/>
      <c r="M170" s="244"/>
      <c r="N170" s="245"/>
      <c r="O170" s="245"/>
      <c r="P170" s="245"/>
      <c r="Q170" s="245"/>
      <c r="R170" s="245"/>
      <c r="S170" s="245"/>
      <c r="T170" s="246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T170" s="247" t="s">
        <v>140</v>
      </c>
      <c r="AU170" s="247" t="s">
        <v>84</v>
      </c>
      <c r="AV170" s="14" t="s">
        <v>84</v>
      </c>
      <c r="AW170" s="14" t="s">
        <v>4</v>
      </c>
      <c r="AX170" s="14" t="s">
        <v>82</v>
      </c>
      <c r="AY170" s="247" t="s">
        <v>132</v>
      </c>
    </row>
    <row r="171" s="2" customFormat="1" ht="24.15" customHeight="1">
      <c r="A171" s="38"/>
      <c r="B171" s="39"/>
      <c r="C171" s="212" t="s">
        <v>182</v>
      </c>
      <c r="D171" s="212" t="s">
        <v>134</v>
      </c>
      <c r="E171" s="213" t="s">
        <v>183</v>
      </c>
      <c r="F171" s="214" t="s">
        <v>184</v>
      </c>
      <c r="G171" s="215" t="s">
        <v>148</v>
      </c>
      <c r="H171" s="216">
        <v>7.0949999999999998</v>
      </c>
      <c r="I171" s="217"/>
      <c r="J171" s="218">
        <f>ROUND(I171*H171,2)</f>
        <v>0</v>
      </c>
      <c r="K171" s="219"/>
      <c r="L171" s="44"/>
      <c r="M171" s="220" t="s">
        <v>1</v>
      </c>
      <c r="N171" s="221" t="s">
        <v>42</v>
      </c>
      <c r="O171" s="91"/>
      <c r="P171" s="222">
        <f>O171*H171</f>
        <v>0</v>
      </c>
      <c r="Q171" s="222">
        <v>0</v>
      </c>
      <c r="R171" s="222">
        <f>Q171*H171</f>
        <v>0</v>
      </c>
      <c r="S171" s="222">
        <v>0</v>
      </c>
      <c r="T171" s="223">
        <f>S171*H171</f>
        <v>0</v>
      </c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R171" s="224" t="s">
        <v>138</v>
      </c>
      <c r="AT171" s="224" t="s">
        <v>134</v>
      </c>
      <c r="AU171" s="224" t="s">
        <v>84</v>
      </c>
      <c r="AY171" s="17" t="s">
        <v>132</v>
      </c>
      <c r="BE171" s="225">
        <f>IF(N171="základní",J171,0)</f>
        <v>0</v>
      </c>
      <c r="BF171" s="225">
        <f>IF(N171="snížená",J171,0)</f>
        <v>0</v>
      </c>
      <c r="BG171" s="225">
        <f>IF(N171="zákl. přenesená",J171,0)</f>
        <v>0</v>
      </c>
      <c r="BH171" s="225">
        <f>IF(N171="sníž. přenesená",J171,0)</f>
        <v>0</v>
      </c>
      <c r="BI171" s="225">
        <f>IF(N171="nulová",J171,0)</f>
        <v>0</v>
      </c>
      <c r="BJ171" s="17" t="s">
        <v>82</v>
      </c>
      <c r="BK171" s="225">
        <f>ROUND(I171*H171,2)</f>
        <v>0</v>
      </c>
      <c r="BL171" s="17" t="s">
        <v>138</v>
      </c>
      <c r="BM171" s="224" t="s">
        <v>185</v>
      </c>
    </row>
    <row r="172" s="13" customFormat="1">
      <c r="A172" s="13"/>
      <c r="B172" s="226"/>
      <c r="C172" s="227"/>
      <c r="D172" s="228" t="s">
        <v>140</v>
      </c>
      <c r="E172" s="229" t="s">
        <v>1</v>
      </c>
      <c r="F172" s="230" t="s">
        <v>163</v>
      </c>
      <c r="G172" s="227"/>
      <c r="H172" s="229" t="s">
        <v>1</v>
      </c>
      <c r="I172" s="231"/>
      <c r="J172" s="227"/>
      <c r="K172" s="227"/>
      <c r="L172" s="232"/>
      <c r="M172" s="233"/>
      <c r="N172" s="234"/>
      <c r="O172" s="234"/>
      <c r="P172" s="234"/>
      <c r="Q172" s="234"/>
      <c r="R172" s="234"/>
      <c r="S172" s="234"/>
      <c r="T172" s="235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236" t="s">
        <v>140</v>
      </c>
      <c r="AU172" s="236" t="s">
        <v>84</v>
      </c>
      <c r="AV172" s="13" t="s">
        <v>82</v>
      </c>
      <c r="AW172" s="13" t="s">
        <v>32</v>
      </c>
      <c r="AX172" s="13" t="s">
        <v>77</v>
      </c>
      <c r="AY172" s="236" t="s">
        <v>132</v>
      </c>
    </row>
    <row r="173" s="14" customFormat="1">
      <c r="A173" s="14"/>
      <c r="B173" s="237"/>
      <c r="C173" s="238"/>
      <c r="D173" s="228" t="s">
        <v>140</v>
      </c>
      <c r="E173" s="239" t="s">
        <v>1</v>
      </c>
      <c r="F173" s="240" t="s">
        <v>186</v>
      </c>
      <c r="G173" s="238"/>
      <c r="H173" s="241">
        <v>4.0949999999999998</v>
      </c>
      <c r="I173" s="242"/>
      <c r="J173" s="238"/>
      <c r="K173" s="238"/>
      <c r="L173" s="243"/>
      <c r="M173" s="244"/>
      <c r="N173" s="245"/>
      <c r="O173" s="245"/>
      <c r="P173" s="245"/>
      <c r="Q173" s="245"/>
      <c r="R173" s="245"/>
      <c r="S173" s="245"/>
      <c r="T173" s="246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T173" s="247" t="s">
        <v>140</v>
      </c>
      <c r="AU173" s="247" t="s">
        <v>84</v>
      </c>
      <c r="AV173" s="14" t="s">
        <v>84</v>
      </c>
      <c r="AW173" s="14" t="s">
        <v>32</v>
      </c>
      <c r="AX173" s="14" t="s">
        <v>77</v>
      </c>
      <c r="AY173" s="247" t="s">
        <v>132</v>
      </c>
    </row>
    <row r="174" s="13" customFormat="1">
      <c r="A174" s="13"/>
      <c r="B174" s="226"/>
      <c r="C174" s="227"/>
      <c r="D174" s="228" t="s">
        <v>140</v>
      </c>
      <c r="E174" s="229" t="s">
        <v>1</v>
      </c>
      <c r="F174" s="230" t="s">
        <v>187</v>
      </c>
      <c r="G174" s="227"/>
      <c r="H174" s="229" t="s">
        <v>1</v>
      </c>
      <c r="I174" s="231"/>
      <c r="J174" s="227"/>
      <c r="K174" s="227"/>
      <c r="L174" s="232"/>
      <c r="M174" s="233"/>
      <c r="N174" s="234"/>
      <c r="O174" s="234"/>
      <c r="P174" s="234"/>
      <c r="Q174" s="234"/>
      <c r="R174" s="234"/>
      <c r="S174" s="234"/>
      <c r="T174" s="235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236" t="s">
        <v>140</v>
      </c>
      <c r="AU174" s="236" t="s">
        <v>84</v>
      </c>
      <c r="AV174" s="13" t="s">
        <v>82</v>
      </c>
      <c r="AW174" s="13" t="s">
        <v>32</v>
      </c>
      <c r="AX174" s="13" t="s">
        <v>77</v>
      </c>
      <c r="AY174" s="236" t="s">
        <v>132</v>
      </c>
    </row>
    <row r="175" s="14" customFormat="1">
      <c r="A175" s="14"/>
      <c r="B175" s="237"/>
      <c r="C175" s="238"/>
      <c r="D175" s="228" t="s">
        <v>140</v>
      </c>
      <c r="E175" s="239" t="s">
        <v>1</v>
      </c>
      <c r="F175" s="240" t="s">
        <v>153</v>
      </c>
      <c r="G175" s="238"/>
      <c r="H175" s="241">
        <v>3</v>
      </c>
      <c r="I175" s="242"/>
      <c r="J175" s="238"/>
      <c r="K175" s="238"/>
      <c r="L175" s="243"/>
      <c r="M175" s="244"/>
      <c r="N175" s="245"/>
      <c r="O175" s="245"/>
      <c r="P175" s="245"/>
      <c r="Q175" s="245"/>
      <c r="R175" s="245"/>
      <c r="S175" s="245"/>
      <c r="T175" s="246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T175" s="247" t="s">
        <v>140</v>
      </c>
      <c r="AU175" s="247" t="s">
        <v>84</v>
      </c>
      <c r="AV175" s="14" t="s">
        <v>84</v>
      </c>
      <c r="AW175" s="14" t="s">
        <v>32</v>
      </c>
      <c r="AX175" s="14" t="s">
        <v>77</v>
      </c>
      <c r="AY175" s="247" t="s">
        <v>132</v>
      </c>
    </row>
    <row r="176" s="15" customFormat="1">
      <c r="A176" s="15"/>
      <c r="B176" s="248"/>
      <c r="C176" s="249"/>
      <c r="D176" s="228" t="s">
        <v>140</v>
      </c>
      <c r="E176" s="250" t="s">
        <v>1</v>
      </c>
      <c r="F176" s="251" t="s">
        <v>145</v>
      </c>
      <c r="G176" s="249"/>
      <c r="H176" s="252">
        <v>7.0949999999999998</v>
      </c>
      <c r="I176" s="253"/>
      <c r="J176" s="249"/>
      <c r="K176" s="249"/>
      <c r="L176" s="254"/>
      <c r="M176" s="255"/>
      <c r="N176" s="256"/>
      <c r="O176" s="256"/>
      <c r="P176" s="256"/>
      <c r="Q176" s="256"/>
      <c r="R176" s="256"/>
      <c r="S176" s="256"/>
      <c r="T176" s="257"/>
      <c r="U176" s="15"/>
      <c r="V176" s="15"/>
      <c r="W176" s="15"/>
      <c r="X176" s="15"/>
      <c r="Y176" s="15"/>
      <c r="Z176" s="15"/>
      <c r="AA176" s="15"/>
      <c r="AB176" s="15"/>
      <c r="AC176" s="15"/>
      <c r="AD176" s="15"/>
      <c r="AE176" s="15"/>
      <c r="AT176" s="258" t="s">
        <v>140</v>
      </c>
      <c r="AU176" s="258" t="s">
        <v>84</v>
      </c>
      <c r="AV176" s="15" t="s">
        <v>138</v>
      </c>
      <c r="AW176" s="15" t="s">
        <v>32</v>
      </c>
      <c r="AX176" s="15" t="s">
        <v>82</v>
      </c>
      <c r="AY176" s="258" t="s">
        <v>132</v>
      </c>
    </row>
    <row r="177" s="2" customFormat="1" ht="24.15" customHeight="1">
      <c r="A177" s="38"/>
      <c r="B177" s="39"/>
      <c r="C177" s="212" t="s">
        <v>188</v>
      </c>
      <c r="D177" s="212" t="s">
        <v>134</v>
      </c>
      <c r="E177" s="213" t="s">
        <v>189</v>
      </c>
      <c r="F177" s="214" t="s">
        <v>190</v>
      </c>
      <c r="G177" s="215" t="s">
        <v>148</v>
      </c>
      <c r="H177" s="216">
        <v>3</v>
      </c>
      <c r="I177" s="217"/>
      <c r="J177" s="218">
        <f>ROUND(I177*H177,2)</f>
        <v>0</v>
      </c>
      <c r="K177" s="219"/>
      <c r="L177" s="44"/>
      <c r="M177" s="220" t="s">
        <v>1</v>
      </c>
      <c r="N177" s="221" t="s">
        <v>42</v>
      </c>
      <c r="O177" s="91"/>
      <c r="P177" s="222">
        <f>O177*H177</f>
        <v>0</v>
      </c>
      <c r="Q177" s="222">
        <v>0</v>
      </c>
      <c r="R177" s="222">
        <f>Q177*H177</f>
        <v>0</v>
      </c>
      <c r="S177" s="222">
        <v>0</v>
      </c>
      <c r="T177" s="223">
        <f>S177*H177</f>
        <v>0</v>
      </c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R177" s="224" t="s">
        <v>138</v>
      </c>
      <c r="AT177" s="224" t="s">
        <v>134</v>
      </c>
      <c r="AU177" s="224" t="s">
        <v>84</v>
      </c>
      <c r="AY177" s="17" t="s">
        <v>132</v>
      </c>
      <c r="BE177" s="225">
        <f>IF(N177="základní",J177,0)</f>
        <v>0</v>
      </c>
      <c r="BF177" s="225">
        <f>IF(N177="snížená",J177,0)</f>
        <v>0</v>
      </c>
      <c r="BG177" s="225">
        <f>IF(N177="zákl. přenesená",J177,0)</f>
        <v>0</v>
      </c>
      <c r="BH177" s="225">
        <f>IF(N177="sníž. přenesená",J177,0)</f>
        <v>0</v>
      </c>
      <c r="BI177" s="225">
        <f>IF(N177="nulová",J177,0)</f>
        <v>0</v>
      </c>
      <c r="BJ177" s="17" t="s">
        <v>82</v>
      </c>
      <c r="BK177" s="225">
        <f>ROUND(I177*H177,2)</f>
        <v>0</v>
      </c>
      <c r="BL177" s="17" t="s">
        <v>138</v>
      </c>
      <c r="BM177" s="224" t="s">
        <v>191</v>
      </c>
    </row>
    <row r="178" s="13" customFormat="1">
      <c r="A178" s="13"/>
      <c r="B178" s="226"/>
      <c r="C178" s="227"/>
      <c r="D178" s="228" t="s">
        <v>140</v>
      </c>
      <c r="E178" s="229" t="s">
        <v>1</v>
      </c>
      <c r="F178" s="230" t="s">
        <v>159</v>
      </c>
      <c r="G178" s="227"/>
      <c r="H178" s="229" t="s">
        <v>1</v>
      </c>
      <c r="I178" s="231"/>
      <c r="J178" s="227"/>
      <c r="K178" s="227"/>
      <c r="L178" s="232"/>
      <c r="M178" s="233"/>
      <c r="N178" s="234"/>
      <c r="O178" s="234"/>
      <c r="P178" s="234"/>
      <c r="Q178" s="234"/>
      <c r="R178" s="234"/>
      <c r="S178" s="234"/>
      <c r="T178" s="235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236" t="s">
        <v>140</v>
      </c>
      <c r="AU178" s="236" t="s">
        <v>84</v>
      </c>
      <c r="AV178" s="13" t="s">
        <v>82</v>
      </c>
      <c r="AW178" s="13" t="s">
        <v>32</v>
      </c>
      <c r="AX178" s="13" t="s">
        <v>77</v>
      </c>
      <c r="AY178" s="236" t="s">
        <v>132</v>
      </c>
    </row>
    <row r="179" s="14" customFormat="1">
      <c r="A179" s="14"/>
      <c r="B179" s="237"/>
      <c r="C179" s="238"/>
      <c r="D179" s="228" t="s">
        <v>140</v>
      </c>
      <c r="E179" s="239" t="s">
        <v>1</v>
      </c>
      <c r="F179" s="240" t="s">
        <v>153</v>
      </c>
      <c r="G179" s="238"/>
      <c r="H179" s="241">
        <v>3</v>
      </c>
      <c r="I179" s="242"/>
      <c r="J179" s="238"/>
      <c r="K179" s="238"/>
      <c r="L179" s="243"/>
      <c r="M179" s="244"/>
      <c r="N179" s="245"/>
      <c r="O179" s="245"/>
      <c r="P179" s="245"/>
      <c r="Q179" s="245"/>
      <c r="R179" s="245"/>
      <c r="S179" s="245"/>
      <c r="T179" s="246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T179" s="247" t="s">
        <v>140</v>
      </c>
      <c r="AU179" s="247" t="s">
        <v>84</v>
      </c>
      <c r="AV179" s="14" t="s">
        <v>84</v>
      </c>
      <c r="AW179" s="14" t="s">
        <v>32</v>
      </c>
      <c r="AX179" s="14" t="s">
        <v>82</v>
      </c>
      <c r="AY179" s="247" t="s">
        <v>132</v>
      </c>
    </row>
    <row r="180" s="2" customFormat="1" ht="16.5" customHeight="1">
      <c r="A180" s="38"/>
      <c r="B180" s="39"/>
      <c r="C180" s="259" t="s">
        <v>192</v>
      </c>
      <c r="D180" s="259" t="s">
        <v>193</v>
      </c>
      <c r="E180" s="260" t="s">
        <v>194</v>
      </c>
      <c r="F180" s="261" t="s">
        <v>195</v>
      </c>
      <c r="G180" s="262" t="s">
        <v>178</v>
      </c>
      <c r="H180" s="263">
        <v>6</v>
      </c>
      <c r="I180" s="264"/>
      <c r="J180" s="265">
        <f>ROUND(I180*H180,2)</f>
        <v>0</v>
      </c>
      <c r="K180" s="266"/>
      <c r="L180" s="267"/>
      <c r="M180" s="268" t="s">
        <v>1</v>
      </c>
      <c r="N180" s="269" t="s">
        <v>42</v>
      </c>
      <c r="O180" s="91"/>
      <c r="P180" s="222">
        <f>O180*H180</f>
        <v>0</v>
      </c>
      <c r="Q180" s="222">
        <v>1</v>
      </c>
      <c r="R180" s="222">
        <f>Q180*H180</f>
        <v>6</v>
      </c>
      <c r="S180" s="222">
        <v>0</v>
      </c>
      <c r="T180" s="223">
        <f>S180*H180</f>
        <v>0</v>
      </c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R180" s="224" t="s">
        <v>182</v>
      </c>
      <c r="AT180" s="224" t="s">
        <v>193</v>
      </c>
      <c r="AU180" s="224" t="s">
        <v>84</v>
      </c>
      <c r="AY180" s="17" t="s">
        <v>132</v>
      </c>
      <c r="BE180" s="225">
        <f>IF(N180="základní",J180,0)</f>
        <v>0</v>
      </c>
      <c r="BF180" s="225">
        <f>IF(N180="snížená",J180,0)</f>
        <v>0</v>
      </c>
      <c r="BG180" s="225">
        <f>IF(N180="zákl. přenesená",J180,0)</f>
        <v>0</v>
      </c>
      <c r="BH180" s="225">
        <f>IF(N180="sníž. přenesená",J180,0)</f>
        <v>0</v>
      </c>
      <c r="BI180" s="225">
        <f>IF(N180="nulová",J180,0)</f>
        <v>0</v>
      </c>
      <c r="BJ180" s="17" t="s">
        <v>82</v>
      </c>
      <c r="BK180" s="225">
        <f>ROUND(I180*H180,2)</f>
        <v>0</v>
      </c>
      <c r="BL180" s="17" t="s">
        <v>138</v>
      </c>
      <c r="BM180" s="224" t="s">
        <v>196</v>
      </c>
    </row>
    <row r="181" s="14" customFormat="1">
      <c r="A181" s="14"/>
      <c r="B181" s="237"/>
      <c r="C181" s="238"/>
      <c r="D181" s="228" t="s">
        <v>140</v>
      </c>
      <c r="E181" s="238"/>
      <c r="F181" s="240" t="s">
        <v>197</v>
      </c>
      <c r="G181" s="238"/>
      <c r="H181" s="241">
        <v>6</v>
      </c>
      <c r="I181" s="242"/>
      <c r="J181" s="238"/>
      <c r="K181" s="238"/>
      <c r="L181" s="243"/>
      <c r="M181" s="244"/>
      <c r="N181" s="245"/>
      <c r="O181" s="245"/>
      <c r="P181" s="245"/>
      <c r="Q181" s="245"/>
      <c r="R181" s="245"/>
      <c r="S181" s="245"/>
      <c r="T181" s="246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T181" s="247" t="s">
        <v>140</v>
      </c>
      <c r="AU181" s="247" t="s">
        <v>84</v>
      </c>
      <c r="AV181" s="14" t="s">
        <v>84</v>
      </c>
      <c r="AW181" s="14" t="s">
        <v>4</v>
      </c>
      <c r="AX181" s="14" t="s">
        <v>82</v>
      </c>
      <c r="AY181" s="247" t="s">
        <v>132</v>
      </c>
    </row>
    <row r="182" s="2" customFormat="1" ht="24.15" customHeight="1">
      <c r="A182" s="38"/>
      <c r="B182" s="39"/>
      <c r="C182" s="212" t="s">
        <v>198</v>
      </c>
      <c r="D182" s="212" t="s">
        <v>134</v>
      </c>
      <c r="E182" s="213" t="s">
        <v>199</v>
      </c>
      <c r="F182" s="214" t="s">
        <v>200</v>
      </c>
      <c r="G182" s="215" t="s">
        <v>148</v>
      </c>
      <c r="H182" s="216">
        <v>1.1699999999999999</v>
      </c>
      <c r="I182" s="217"/>
      <c r="J182" s="218">
        <f>ROUND(I182*H182,2)</f>
        <v>0</v>
      </c>
      <c r="K182" s="219"/>
      <c r="L182" s="44"/>
      <c r="M182" s="220" t="s">
        <v>1</v>
      </c>
      <c r="N182" s="221" t="s">
        <v>42</v>
      </c>
      <c r="O182" s="91"/>
      <c r="P182" s="222">
        <f>O182*H182</f>
        <v>0</v>
      </c>
      <c r="Q182" s="222">
        <v>0</v>
      </c>
      <c r="R182" s="222">
        <f>Q182*H182</f>
        <v>0</v>
      </c>
      <c r="S182" s="222">
        <v>0</v>
      </c>
      <c r="T182" s="223">
        <f>S182*H182</f>
        <v>0</v>
      </c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R182" s="224" t="s">
        <v>138</v>
      </c>
      <c r="AT182" s="224" t="s">
        <v>134</v>
      </c>
      <c r="AU182" s="224" t="s">
        <v>84</v>
      </c>
      <c r="AY182" s="17" t="s">
        <v>132</v>
      </c>
      <c r="BE182" s="225">
        <f>IF(N182="základní",J182,0)</f>
        <v>0</v>
      </c>
      <c r="BF182" s="225">
        <f>IF(N182="snížená",J182,0)</f>
        <v>0</v>
      </c>
      <c r="BG182" s="225">
        <f>IF(N182="zákl. přenesená",J182,0)</f>
        <v>0</v>
      </c>
      <c r="BH182" s="225">
        <f>IF(N182="sníž. přenesená",J182,0)</f>
        <v>0</v>
      </c>
      <c r="BI182" s="225">
        <f>IF(N182="nulová",J182,0)</f>
        <v>0</v>
      </c>
      <c r="BJ182" s="17" t="s">
        <v>82</v>
      </c>
      <c r="BK182" s="225">
        <f>ROUND(I182*H182,2)</f>
        <v>0</v>
      </c>
      <c r="BL182" s="17" t="s">
        <v>138</v>
      </c>
      <c r="BM182" s="224" t="s">
        <v>201</v>
      </c>
    </row>
    <row r="183" s="13" customFormat="1">
      <c r="A183" s="13"/>
      <c r="B183" s="226"/>
      <c r="C183" s="227"/>
      <c r="D183" s="228" t="s">
        <v>140</v>
      </c>
      <c r="E183" s="229" t="s">
        <v>1</v>
      </c>
      <c r="F183" s="230" t="s">
        <v>163</v>
      </c>
      <c r="G183" s="227"/>
      <c r="H183" s="229" t="s">
        <v>1</v>
      </c>
      <c r="I183" s="231"/>
      <c r="J183" s="227"/>
      <c r="K183" s="227"/>
      <c r="L183" s="232"/>
      <c r="M183" s="233"/>
      <c r="N183" s="234"/>
      <c r="O183" s="234"/>
      <c r="P183" s="234"/>
      <c r="Q183" s="234"/>
      <c r="R183" s="234"/>
      <c r="S183" s="234"/>
      <c r="T183" s="235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36" t="s">
        <v>140</v>
      </c>
      <c r="AU183" s="236" t="s">
        <v>84</v>
      </c>
      <c r="AV183" s="13" t="s">
        <v>82</v>
      </c>
      <c r="AW183" s="13" t="s">
        <v>32</v>
      </c>
      <c r="AX183" s="13" t="s">
        <v>77</v>
      </c>
      <c r="AY183" s="236" t="s">
        <v>132</v>
      </c>
    </row>
    <row r="184" s="14" customFormat="1">
      <c r="A184" s="14"/>
      <c r="B184" s="237"/>
      <c r="C184" s="238"/>
      <c r="D184" s="228" t="s">
        <v>140</v>
      </c>
      <c r="E184" s="239" t="s">
        <v>1</v>
      </c>
      <c r="F184" s="240" t="s">
        <v>202</v>
      </c>
      <c r="G184" s="238"/>
      <c r="H184" s="241">
        <v>1.1699999999999999</v>
      </c>
      <c r="I184" s="242"/>
      <c r="J184" s="238"/>
      <c r="K184" s="238"/>
      <c r="L184" s="243"/>
      <c r="M184" s="244"/>
      <c r="N184" s="245"/>
      <c r="O184" s="245"/>
      <c r="P184" s="245"/>
      <c r="Q184" s="245"/>
      <c r="R184" s="245"/>
      <c r="S184" s="245"/>
      <c r="T184" s="246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T184" s="247" t="s">
        <v>140</v>
      </c>
      <c r="AU184" s="247" t="s">
        <v>84</v>
      </c>
      <c r="AV184" s="14" t="s">
        <v>84</v>
      </c>
      <c r="AW184" s="14" t="s">
        <v>32</v>
      </c>
      <c r="AX184" s="14" t="s">
        <v>82</v>
      </c>
      <c r="AY184" s="247" t="s">
        <v>132</v>
      </c>
    </row>
    <row r="185" s="2" customFormat="1" ht="16.5" customHeight="1">
      <c r="A185" s="38"/>
      <c r="B185" s="39"/>
      <c r="C185" s="259" t="s">
        <v>203</v>
      </c>
      <c r="D185" s="259" t="s">
        <v>193</v>
      </c>
      <c r="E185" s="260" t="s">
        <v>204</v>
      </c>
      <c r="F185" s="261" t="s">
        <v>205</v>
      </c>
      <c r="G185" s="262" t="s">
        <v>178</v>
      </c>
      <c r="H185" s="263">
        <v>2.3399999999999999</v>
      </c>
      <c r="I185" s="264"/>
      <c r="J185" s="265">
        <f>ROUND(I185*H185,2)</f>
        <v>0</v>
      </c>
      <c r="K185" s="266"/>
      <c r="L185" s="267"/>
      <c r="M185" s="268" t="s">
        <v>1</v>
      </c>
      <c r="N185" s="269" t="s">
        <v>42</v>
      </c>
      <c r="O185" s="91"/>
      <c r="P185" s="222">
        <f>O185*H185</f>
        <v>0</v>
      </c>
      <c r="Q185" s="222">
        <v>1</v>
      </c>
      <c r="R185" s="222">
        <f>Q185*H185</f>
        <v>2.3399999999999999</v>
      </c>
      <c r="S185" s="222">
        <v>0</v>
      </c>
      <c r="T185" s="223">
        <f>S185*H185</f>
        <v>0</v>
      </c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R185" s="224" t="s">
        <v>182</v>
      </c>
      <c r="AT185" s="224" t="s">
        <v>193</v>
      </c>
      <c r="AU185" s="224" t="s">
        <v>84</v>
      </c>
      <c r="AY185" s="17" t="s">
        <v>132</v>
      </c>
      <c r="BE185" s="225">
        <f>IF(N185="základní",J185,0)</f>
        <v>0</v>
      </c>
      <c r="BF185" s="225">
        <f>IF(N185="snížená",J185,0)</f>
        <v>0</v>
      </c>
      <c r="BG185" s="225">
        <f>IF(N185="zákl. přenesená",J185,0)</f>
        <v>0</v>
      </c>
      <c r="BH185" s="225">
        <f>IF(N185="sníž. přenesená",J185,0)</f>
        <v>0</v>
      </c>
      <c r="BI185" s="225">
        <f>IF(N185="nulová",J185,0)</f>
        <v>0</v>
      </c>
      <c r="BJ185" s="17" t="s">
        <v>82</v>
      </c>
      <c r="BK185" s="225">
        <f>ROUND(I185*H185,2)</f>
        <v>0</v>
      </c>
      <c r="BL185" s="17" t="s">
        <v>138</v>
      </c>
      <c r="BM185" s="224" t="s">
        <v>206</v>
      </c>
    </row>
    <row r="186" s="14" customFormat="1">
      <c r="A186" s="14"/>
      <c r="B186" s="237"/>
      <c r="C186" s="238"/>
      <c r="D186" s="228" t="s">
        <v>140</v>
      </c>
      <c r="E186" s="238"/>
      <c r="F186" s="240" t="s">
        <v>207</v>
      </c>
      <c r="G186" s="238"/>
      <c r="H186" s="241">
        <v>2.3399999999999999</v>
      </c>
      <c r="I186" s="242"/>
      <c r="J186" s="238"/>
      <c r="K186" s="238"/>
      <c r="L186" s="243"/>
      <c r="M186" s="244"/>
      <c r="N186" s="245"/>
      <c r="O186" s="245"/>
      <c r="P186" s="245"/>
      <c r="Q186" s="245"/>
      <c r="R186" s="245"/>
      <c r="S186" s="245"/>
      <c r="T186" s="246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T186" s="247" t="s">
        <v>140</v>
      </c>
      <c r="AU186" s="247" t="s">
        <v>84</v>
      </c>
      <c r="AV186" s="14" t="s">
        <v>84</v>
      </c>
      <c r="AW186" s="14" t="s">
        <v>4</v>
      </c>
      <c r="AX186" s="14" t="s">
        <v>82</v>
      </c>
      <c r="AY186" s="247" t="s">
        <v>132</v>
      </c>
    </row>
    <row r="187" s="2" customFormat="1" ht="33" customHeight="1">
      <c r="A187" s="38"/>
      <c r="B187" s="39"/>
      <c r="C187" s="212" t="s">
        <v>208</v>
      </c>
      <c r="D187" s="212" t="s">
        <v>134</v>
      </c>
      <c r="E187" s="213" t="s">
        <v>209</v>
      </c>
      <c r="F187" s="214" t="s">
        <v>210</v>
      </c>
      <c r="G187" s="215" t="s">
        <v>137</v>
      </c>
      <c r="H187" s="216">
        <v>127.84</v>
      </c>
      <c r="I187" s="217"/>
      <c r="J187" s="218">
        <f>ROUND(I187*H187,2)</f>
        <v>0</v>
      </c>
      <c r="K187" s="219"/>
      <c r="L187" s="44"/>
      <c r="M187" s="220" t="s">
        <v>1</v>
      </c>
      <c r="N187" s="221" t="s">
        <v>42</v>
      </c>
      <c r="O187" s="91"/>
      <c r="P187" s="222">
        <f>O187*H187</f>
        <v>0</v>
      </c>
      <c r="Q187" s="222">
        <v>0</v>
      </c>
      <c r="R187" s="222">
        <f>Q187*H187</f>
        <v>0</v>
      </c>
      <c r="S187" s="222">
        <v>0</v>
      </c>
      <c r="T187" s="223">
        <f>S187*H187</f>
        <v>0</v>
      </c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R187" s="224" t="s">
        <v>138</v>
      </c>
      <c r="AT187" s="224" t="s">
        <v>134</v>
      </c>
      <c r="AU187" s="224" t="s">
        <v>84</v>
      </c>
      <c r="AY187" s="17" t="s">
        <v>132</v>
      </c>
      <c r="BE187" s="225">
        <f>IF(N187="základní",J187,0)</f>
        <v>0</v>
      </c>
      <c r="BF187" s="225">
        <f>IF(N187="snížená",J187,0)</f>
        <v>0</v>
      </c>
      <c r="BG187" s="225">
        <f>IF(N187="zákl. přenesená",J187,0)</f>
        <v>0</v>
      </c>
      <c r="BH187" s="225">
        <f>IF(N187="sníž. přenesená",J187,0)</f>
        <v>0</v>
      </c>
      <c r="BI187" s="225">
        <f>IF(N187="nulová",J187,0)</f>
        <v>0</v>
      </c>
      <c r="BJ187" s="17" t="s">
        <v>82</v>
      </c>
      <c r="BK187" s="225">
        <f>ROUND(I187*H187,2)</f>
        <v>0</v>
      </c>
      <c r="BL187" s="17" t="s">
        <v>138</v>
      </c>
      <c r="BM187" s="224" t="s">
        <v>211</v>
      </c>
    </row>
    <row r="188" s="13" customFormat="1">
      <c r="A188" s="13"/>
      <c r="B188" s="226"/>
      <c r="C188" s="227"/>
      <c r="D188" s="228" t="s">
        <v>140</v>
      </c>
      <c r="E188" s="229" t="s">
        <v>1</v>
      </c>
      <c r="F188" s="230" t="s">
        <v>212</v>
      </c>
      <c r="G188" s="227"/>
      <c r="H188" s="229" t="s">
        <v>1</v>
      </c>
      <c r="I188" s="231"/>
      <c r="J188" s="227"/>
      <c r="K188" s="227"/>
      <c r="L188" s="232"/>
      <c r="M188" s="233"/>
      <c r="N188" s="234"/>
      <c r="O188" s="234"/>
      <c r="P188" s="234"/>
      <c r="Q188" s="234"/>
      <c r="R188" s="234"/>
      <c r="S188" s="234"/>
      <c r="T188" s="235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T188" s="236" t="s">
        <v>140</v>
      </c>
      <c r="AU188" s="236" t="s">
        <v>84</v>
      </c>
      <c r="AV188" s="13" t="s">
        <v>82</v>
      </c>
      <c r="AW188" s="13" t="s">
        <v>32</v>
      </c>
      <c r="AX188" s="13" t="s">
        <v>77</v>
      </c>
      <c r="AY188" s="236" t="s">
        <v>132</v>
      </c>
    </row>
    <row r="189" s="14" customFormat="1">
      <c r="A189" s="14"/>
      <c r="B189" s="237"/>
      <c r="C189" s="238"/>
      <c r="D189" s="228" t="s">
        <v>140</v>
      </c>
      <c r="E189" s="239" t="s">
        <v>1</v>
      </c>
      <c r="F189" s="240" t="s">
        <v>213</v>
      </c>
      <c r="G189" s="238"/>
      <c r="H189" s="241">
        <v>127.84</v>
      </c>
      <c r="I189" s="242"/>
      <c r="J189" s="238"/>
      <c r="K189" s="238"/>
      <c r="L189" s="243"/>
      <c r="M189" s="244"/>
      <c r="N189" s="245"/>
      <c r="O189" s="245"/>
      <c r="P189" s="245"/>
      <c r="Q189" s="245"/>
      <c r="R189" s="245"/>
      <c r="S189" s="245"/>
      <c r="T189" s="246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T189" s="247" t="s">
        <v>140</v>
      </c>
      <c r="AU189" s="247" t="s">
        <v>84</v>
      </c>
      <c r="AV189" s="14" t="s">
        <v>84</v>
      </c>
      <c r="AW189" s="14" t="s">
        <v>32</v>
      </c>
      <c r="AX189" s="14" t="s">
        <v>82</v>
      </c>
      <c r="AY189" s="247" t="s">
        <v>132</v>
      </c>
    </row>
    <row r="190" s="2" customFormat="1" ht="24.15" customHeight="1">
      <c r="A190" s="38"/>
      <c r="B190" s="39"/>
      <c r="C190" s="212" t="s">
        <v>214</v>
      </c>
      <c r="D190" s="212" t="s">
        <v>134</v>
      </c>
      <c r="E190" s="213" t="s">
        <v>215</v>
      </c>
      <c r="F190" s="214" t="s">
        <v>216</v>
      </c>
      <c r="G190" s="215" t="s">
        <v>137</v>
      </c>
      <c r="H190" s="216">
        <v>127.84</v>
      </c>
      <c r="I190" s="217"/>
      <c r="J190" s="218">
        <f>ROUND(I190*H190,2)</f>
        <v>0</v>
      </c>
      <c r="K190" s="219"/>
      <c r="L190" s="44"/>
      <c r="M190" s="220" t="s">
        <v>1</v>
      </c>
      <c r="N190" s="221" t="s">
        <v>42</v>
      </c>
      <c r="O190" s="91"/>
      <c r="P190" s="222">
        <f>O190*H190</f>
        <v>0</v>
      </c>
      <c r="Q190" s="222">
        <v>0</v>
      </c>
      <c r="R190" s="222">
        <f>Q190*H190</f>
        <v>0</v>
      </c>
      <c r="S190" s="222">
        <v>0</v>
      </c>
      <c r="T190" s="223">
        <f>S190*H190</f>
        <v>0</v>
      </c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R190" s="224" t="s">
        <v>138</v>
      </c>
      <c r="AT190" s="224" t="s">
        <v>134</v>
      </c>
      <c r="AU190" s="224" t="s">
        <v>84</v>
      </c>
      <c r="AY190" s="17" t="s">
        <v>132</v>
      </c>
      <c r="BE190" s="225">
        <f>IF(N190="základní",J190,0)</f>
        <v>0</v>
      </c>
      <c r="BF190" s="225">
        <f>IF(N190="snížená",J190,0)</f>
        <v>0</v>
      </c>
      <c r="BG190" s="225">
        <f>IF(N190="zákl. přenesená",J190,0)</f>
        <v>0</v>
      </c>
      <c r="BH190" s="225">
        <f>IF(N190="sníž. přenesená",J190,0)</f>
        <v>0</v>
      </c>
      <c r="BI190" s="225">
        <f>IF(N190="nulová",J190,0)</f>
        <v>0</v>
      </c>
      <c r="BJ190" s="17" t="s">
        <v>82</v>
      </c>
      <c r="BK190" s="225">
        <f>ROUND(I190*H190,2)</f>
        <v>0</v>
      </c>
      <c r="BL190" s="17" t="s">
        <v>138</v>
      </c>
      <c r="BM190" s="224" t="s">
        <v>217</v>
      </c>
    </row>
    <row r="191" s="13" customFormat="1">
      <c r="A191" s="13"/>
      <c r="B191" s="226"/>
      <c r="C191" s="227"/>
      <c r="D191" s="228" t="s">
        <v>140</v>
      </c>
      <c r="E191" s="229" t="s">
        <v>1</v>
      </c>
      <c r="F191" s="230" t="s">
        <v>212</v>
      </c>
      <c r="G191" s="227"/>
      <c r="H191" s="229" t="s">
        <v>1</v>
      </c>
      <c r="I191" s="231"/>
      <c r="J191" s="227"/>
      <c r="K191" s="227"/>
      <c r="L191" s="232"/>
      <c r="M191" s="233"/>
      <c r="N191" s="234"/>
      <c r="O191" s="234"/>
      <c r="P191" s="234"/>
      <c r="Q191" s="234"/>
      <c r="R191" s="234"/>
      <c r="S191" s="234"/>
      <c r="T191" s="235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236" t="s">
        <v>140</v>
      </c>
      <c r="AU191" s="236" t="s">
        <v>84</v>
      </c>
      <c r="AV191" s="13" t="s">
        <v>82</v>
      </c>
      <c r="AW191" s="13" t="s">
        <v>32</v>
      </c>
      <c r="AX191" s="13" t="s">
        <v>77</v>
      </c>
      <c r="AY191" s="236" t="s">
        <v>132</v>
      </c>
    </row>
    <row r="192" s="14" customFormat="1">
      <c r="A192" s="14"/>
      <c r="B192" s="237"/>
      <c r="C192" s="238"/>
      <c r="D192" s="228" t="s">
        <v>140</v>
      </c>
      <c r="E192" s="239" t="s">
        <v>1</v>
      </c>
      <c r="F192" s="240" t="s">
        <v>213</v>
      </c>
      <c r="G192" s="238"/>
      <c r="H192" s="241">
        <v>127.84</v>
      </c>
      <c r="I192" s="242"/>
      <c r="J192" s="238"/>
      <c r="K192" s="238"/>
      <c r="L192" s="243"/>
      <c r="M192" s="244"/>
      <c r="N192" s="245"/>
      <c r="O192" s="245"/>
      <c r="P192" s="245"/>
      <c r="Q192" s="245"/>
      <c r="R192" s="245"/>
      <c r="S192" s="245"/>
      <c r="T192" s="246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T192" s="247" t="s">
        <v>140</v>
      </c>
      <c r="AU192" s="247" t="s">
        <v>84</v>
      </c>
      <c r="AV192" s="14" t="s">
        <v>84</v>
      </c>
      <c r="AW192" s="14" t="s">
        <v>32</v>
      </c>
      <c r="AX192" s="14" t="s">
        <v>82</v>
      </c>
      <c r="AY192" s="247" t="s">
        <v>132</v>
      </c>
    </row>
    <row r="193" s="2" customFormat="1" ht="16.5" customHeight="1">
      <c r="A193" s="38"/>
      <c r="B193" s="39"/>
      <c r="C193" s="259" t="s">
        <v>8</v>
      </c>
      <c r="D193" s="259" t="s">
        <v>193</v>
      </c>
      <c r="E193" s="260" t="s">
        <v>218</v>
      </c>
      <c r="F193" s="261" t="s">
        <v>219</v>
      </c>
      <c r="G193" s="262" t="s">
        <v>220</v>
      </c>
      <c r="H193" s="263">
        <v>2.5569999999999999</v>
      </c>
      <c r="I193" s="264"/>
      <c r="J193" s="265">
        <f>ROUND(I193*H193,2)</f>
        <v>0</v>
      </c>
      <c r="K193" s="266"/>
      <c r="L193" s="267"/>
      <c r="M193" s="268" t="s">
        <v>1</v>
      </c>
      <c r="N193" s="269" t="s">
        <v>42</v>
      </c>
      <c r="O193" s="91"/>
      <c r="P193" s="222">
        <f>O193*H193</f>
        <v>0</v>
      </c>
      <c r="Q193" s="222">
        <v>0.001</v>
      </c>
      <c r="R193" s="222">
        <f>Q193*H193</f>
        <v>0.0025569999999999998</v>
      </c>
      <c r="S193" s="222">
        <v>0</v>
      </c>
      <c r="T193" s="223">
        <f>S193*H193</f>
        <v>0</v>
      </c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R193" s="224" t="s">
        <v>182</v>
      </c>
      <c r="AT193" s="224" t="s">
        <v>193</v>
      </c>
      <c r="AU193" s="224" t="s">
        <v>84</v>
      </c>
      <c r="AY193" s="17" t="s">
        <v>132</v>
      </c>
      <c r="BE193" s="225">
        <f>IF(N193="základní",J193,0)</f>
        <v>0</v>
      </c>
      <c r="BF193" s="225">
        <f>IF(N193="snížená",J193,0)</f>
        <v>0</v>
      </c>
      <c r="BG193" s="225">
        <f>IF(N193="zákl. přenesená",J193,0)</f>
        <v>0</v>
      </c>
      <c r="BH193" s="225">
        <f>IF(N193="sníž. přenesená",J193,0)</f>
        <v>0</v>
      </c>
      <c r="BI193" s="225">
        <f>IF(N193="nulová",J193,0)</f>
        <v>0</v>
      </c>
      <c r="BJ193" s="17" t="s">
        <v>82</v>
      </c>
      <c r="BK193" s="225">
        <f>ROUND(I193*H193,2)</f>
        <v>0</v>
      </c>
      <c r="BL193" s="17" t="s">
        <v>138</v>
      </c>
      <c r="BM193" s="224" t="s">
        <v>221</v>
      </c>
    </row>
    <row r="194" s="14" customFormat="1">
      <c r="A194" s="14"/>
      <c r="B194" s="237"/>
      <c r="C194" s="238"/>
      <c r="D194" s="228" t="s">
        <v>140</v>
      </c>
      <c r="E194" s="238"/>
      <c r="F194" s="240" t="s">
        <v>222</v>
      </c>
      <c r="G194" s="238"/>
      <c r="H194" s="241">
        <v>2.5569999999999999</v>
      </c>
      <c r="I194" s="242"/>
      <c r="J194" s="238"/>
      <c r="K194" s="238"/>
      <c r="L194" s="243"/>
      <c r="M194" s="244"/>
      <c r="N194" s="245"/>
      <c r="O194" s="245"/>
      <c r="P194" s="245"/>
      <c r="Q194" s="245"/>
      <c r="R194" s="245"/>
      <c r="S194" s="245"/>
      <c r="T194" s="246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T194" s="247" t="s">
        <v>140</v>
      </c>
      <c r="AU194" s="247" t="s">
        <v>84</v>
      </c>
      <c r="AV194" s="14" t="s">
        <v>84</v>
      </c>
      <c r="AW194" s="14" t="s">
        <v>4</v>
      </c>
      <c r="AX194" s="14" t="s">
        <v>82</v>
      </c>
      <c r="AY194" s="247" t="s">
        <v>132</v>
      </c>
    </row>
    <row r="195" s="2" customFormat="1" ht="24.15" customHeight="1">
      <c r="A195" s="38"/>
      <c r="B195" s="39"/>
      <c r="C195" s="212" t="s">
        <v>223</v>
      </c>
      <c r="D195" s="212" t="s">
        <v>134</v>
      </c>
      <c r="E195" s="213" t="s">
        <v>224</v>
      </c>
      <c r="F195" s="214" t="s">
        <v>225</v>
      </c>
      <c r="G195" s="215" t="s">
        <v>137</v>
      </c>
      <c r="H195" s="216">
        <v>127.83</v>
      </c>
      <c r="I195" s="217"/>
      <c r="J195" s="218">
        <f>ROUND(I195*H195,2)</f>
        <v>0</v>
      </c>
      <c r="K195" s="219"/>
      <c r="L195" s="44"/>
      <c r="M195" s="220" t="s">
        <v>1</v>
      </c>
      <c r="N195" s="221" t="s">
        <v>42</v>
      </c>
      <c r="O195" s="91"/>
      <c r="P195" s="222">
        <f>O195*H195</f>
        <v>0</v>
      </c>
      <c r="Q195" s="222">
        <v>0</v>
      </c>
      <c r="R195" s="222">
        <f>Q195*H195</f>
        <v>0</v>
      </c>
      <c r="S195" s="222">
        <v>0</v>
      </c>
      <c r="T195" s="223">
        <f>S195*H195</f>
        <v>0</v>
      </c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R195" s="224" t="s">
        <v>138</v>
      </c>
      <c r="AT195" s="224" t="s">
        <v>134</v>
      </c>
      <c r="AU195" s="224" t="s">
        <v>84</v>
      </c>
      <c r="AY195" s="17" t="s">
        <v>132</v>
      </c>
      <c r="BE195" s="225">
        <f>IF(N195="základní",J195,0)</f>
        <v>0</v>
      </c>
      <c r="BF195" s="225">
        <f>IF(N195="snížená",J195,0)</f>
        <v>0</v>
      </c>
      <c r="BG195" s="225">
        <f>IF(N195="zákl. přenesená",J195,0)</f>
        <v>0</v>
      </c>
      <c r="BH195" s="225">
        <f>IF(N195="sníž. přenesená",J195,0)</f>
        <v>0</v>
      </c>
      <c r="BI195" s="225">
        <f>IF(N195="nulová",J195,0)</f>
        <v>0</v>
      </c>
      <c r="BJ195" s="17" t="s">
        <v>82</v>
      </c>
      <c r="BK195" s="225">
        <f>ROUND(I195*H195,2)</f>
        <v>0</v>
      </c>
      <c r="BL195" s="17" t="s">
        <v>138</v>
      </c>
      <c r="BM195" s="224" t="s">
        <v>226</v>
      </c>
    </row>
    <row r="196" s="13" customFormat="1">
      <c r="A196" s="13"/>
      <c r="B196" s="226"/>
      <c r="C196" s="227"/>
      <c r="D196" s="228" t="s">
        <v>140</v>
      </c>
      <c r="E196" s="229" t="s">
        <v>1</v>
      </c>
      <c r="F196" s="230" t="s">
        <v>150</v>
      </c>
      <c r="G196" s="227"/>
      <c r="H196" s="229" t="s">
        <v>1</v>
      </c>
      <c r="I196" s="231"/>
      <c r="J196" s="227"/>
      <c r="K196" s="227"/>
      <c r="L196" s="232"/>
      <c r="M196" s="233"/>
      <c r="N196" s="234"/>
      <c r="O196" s="234"/>
      <c r="P196" s="234"/>
      <c r="Q196" s="234"/>
      <c r="R196" s="234"/>
      <c r="S196" s="234"/>
      <c r="T196" s="235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236" t="s">
        <v>140</v>
      </c>
      <c r="AU196" s="236" t="s">
        <v>84</v>
      </c>
      <c r="AV196" s="13" t="s">
        <v>82</v>
      </c>
      <c r="AW196" s="13" t="s">
        <v>32</v>
      </c>
      <c r="AX196" s="13" t="s">
        <v>77</v>
      </c>
      <c r="AY196" s="236" t="s">
        <v>132</v>
      </c>
    </row>
    <row r="197" s="14" customFormat="1">
      <c r="A197" s="14"/>
      <c r="B197" s="237"/>
      <c r="C197" s="238"/>
      <c r="D197" s="228" t="s">
        <v>140</v>
      </c>
      <c r="E197" s="239" t="s">
        <v>1</v>
      </c>
      <c r="F197" s="240" t="s">
        <v>227</v>
      </c>
      <c r="G197" s="238"/>
      <c r="H197" s="241">
        <v>86.700000000000003</v>
      </c>
      <c r="I197" s="242"/>
      <c r="J197" s="238"/>
      <c r="K197" s="238"/>
      <c r="L197" s="243"/>
      <c r="M197" s="244"/>
      <c r="N197" s="245"/>
      <c r="O197" s="245"/>
      <c r="P197" s="245"/>
      <c r="Q197" s="245"/>
      <c r="R197" s="245"/>
      <c r="S197" s="245"/>
      <c r="T197" s="246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T197" s="247" t="s">
        <v>140</v>
      </c>
      <c r="AU197" s="247" t="s">
        <v>84</v>
      </c>
      <c r="AV197" s="14" t="s">
        <v>84</v>
      </c>
      <c r="AW197" s="14" t="s">
        <v>32</v>
      </c>
      <c r="AX197" s="14" t="s">
        <v>77</v>
      </c>
      <c r="AY197" s="247" t="s">
        <v>132</v>
      </c>
    </row>
    <row r="198" s="13" customFormat="1">
      <c r="A198" s="13"/>
      <c r="B198" s="226"/>
      <c r="C198" s="227"/>
      <c r="D198" s="228" t="s">
        <v>140</v>
      </c>
      <c r="E198" s="229" t="s">
        <v>1</v>
      </c>
      <c r="F198" s="230" t="s">
        <v>143</v>
      </c>
      <c r="G198" s="227"/>
      <c r="H198" s="229" t="s">
        <v>1</v>
      </c>
      <c r="I198" s="231"/>
      <c r="J198" s="227"/>
      <c r="K198" s="227"/>
      <c r="L198" s="232"/>
      <c r="M198" s="233"/>
      <c r="N198" s="234"/>
      <c r="O198" s="234"/>
      <c r="P198" s="234"/>
      <c r="Q198" s="234"/>
      <c r="R198" s="234"/>
      <c r="S198" s="234"/>
      <c r="T198" s="235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T198" s="236" t="s">
        <v>140</v>
      </c>
      <c r="AU198" s="236" t="s">
        <v>84</v>
      </c>
      <c r="AV198" s="13" t="s">
        <v>82</v>
      </c>
      <c r="AW198" s="13" t="s">
        <v>32</v>
      </c>
      <c r="AX198" s="13" t="s">
        <v>77</v>
      </c>
      <c r="AY198" s="236" t="s">
        <v>132</v>
      </c>
    </row>
    <row r="199" s="14" customFormat="1">
      <c r="A199" s="14"/>
      <c r="B199" s="237"/>
      <c r="C199" s="238"/>
      <c r="D199" s="228" t="s">
        <v>140</v>
      </c>
      <c r="E199" s="239" t="s">
        <v>1</v>
      </c>
      <c r="F199" s="240" t="s">
        <v>228</v>
      </c>
      <c r="G199" s="238"/>
      <c r="H199" s="241">
        <v>41.130000000000003</v>
      </c>
      <c r="I199" s="242"/>
      <c r="J199" s="238"/>
      <c r="K199" s="238"/>
      <c r="L199" s="243"/>
      <c r="M199" s="244"/>
      <c r="N199" s="245"/>
      <c r="O199" s="245"/>
      <c r="P199" s="245"/>
      <c r="Q199" s="245"/>
      <c r="R199" s="245"/>
      <c r="S199" s="245"/>
      <c r="T199" s="246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T199" s="247" t="s">
        <v>140</v>
      </c>
      <c r="AU199" s="247" t="s">
        <v>84</v>
      </c>
      <c r="AV199" s="14" t="s">
        <v>84</v>
      </c>
      <c r="AW199" s="14" t="s">
        <v>32</v>
      </c>
      <c r="AX199" s="14" t="s">
        <v>77</v>
      </c>
      <c r="AY199" s="247" t="s">
        <v>132</v>
      </c>
    </row>
    <row r="200" s="15" customFormat="1">
      <c r="A200" s="15"/>
      <c r="B200" s="248"/>
      <c r="C200" s="249"/>
      <c r="D200" s="228" t="s">
        <v>140</v>
      </c>
      <c r="E200" s="250" t="s">
        <v>1</v>
      </c>
      <c r="F200" s="251" t="s">
        <v>145</v>
      </c>
      <c r="G200" s="249"/>
      <c r="H200" s="252">
        <v>127.83000000000001</v>
      </c>
      <c r="I200" s="253"/>
      <c r="J200" s="249"/>
      <c r="K200" s="249"/>
      <c r="L200" s="254"/>
      <c r="M200" s="255"/>
      <c r="N200" s="256"/>
      <c r="O200" s="256"/>
      <c r="P200" s="256"/>
      <c r="Q200" s="256"/>
      <c r="R200" s="256"/>
      <c r="S200" s="256"/>
      <c r="T200" s="257"/>
      <c r="U200" s="15"/>
      <c r="V200" s="15"/>
      <c r="W200" s="15"/>
      <c r="X200" s="15"/>
      <c r="Y200" s="15"/>
      <c r="Z200" s="15"/>
      <c r="AA200" s="15"/>
      <c r="AB200" s="15"/>
      <c r="AC200" s="15"/>
      <c r="AD200" s="15"/>
      <c r="AE200" s="15"/>
      <c r="AT200" s="258" t="s">
        <v>140</v>
      </c>
      <c r="AU200" s="258" t="s">
        <v>84</v>
      </c>
      <c r="AV200" s="15" t="s">
        <v>138</v>
      </c>
      <c r="AW200" s="15" t="s">
        <v>32</v>
      </c>
      <c r="AX200" s="15" t="s">
        <v>82</v>
      </c>
      <c r="AY200" s="258" t="s">
        <v>132</v>
      </c>
    </row>
    <row r="201" s="12" customFormat="1" ht="22.8" customHeight="1">
      <c r="A201" s="12"/>
      <c r="B201" s="196"/>
      <c r="C201" s="197"/>
      <c r="D201" s="198" t="s">
        <v>76</v>
      </c>
      <c r="E201" s="210" t="s">
        <v>84</v>
      </c>
      <c r="F201" s="210" t="s">
        <v>229</v>
      </c>
      <c r="G201" s="197"/>
      <c r="H201" s="197"/>
      <c r="I201" s="200"/>
      <c r="J201" s="211">
        <f>BK201</f>
        <v>0</v>
      </c>
      <c r="K201" s="197"/>
      <c r="L201" s="202"/>
      <c r="M201" s="203"/>
      <c r="N201" s="204"/>
      <c r="O201" s="204"/>
      <c r="P201" s="205">
        <f>SUM(P202:P227)</f>
        <v>0</v>
      </c>
      <c r="Q201" s="204"/>
      <c r="R201" s="205">
        <f>SUM(R202:R227)</f>
        <v>88.894663410000007</v>
      </c>
      <c r="S201" s="204"/>
      <c r="T201" s="206">
        <f>SUM(T202:T227)</f>
        <v>0</v>
      </c>
      <c r="U201" s="12"/>
      <c r="V201" s="12"/>
      <c r="W201" s="12"/>
      <c r="X201" s="12"/>
      <c r="Y201" s="12"/>
      <c r="Z201" s="12"/>
      <c r="AA201" s="12"/>
      <c r="AB201" s="12"/>
      <c r="AC201" s="12"/>
      <c r="AD201" s="12"/>
      <c r="AE201" s="12"/>
      <c r="AR201" s="207" t="s">
        <v>82</v>
      </c>
      <c r="AT201" s="208" t="s">
        <v>76</v>
      </c>
      <c r="AU201" s="208" t="s">
        <v>82</v>
      </c>
      <c r="AY201" s="207" t="s">
        <v>132</v>
      </c>
      <c r="BK201" s="209">
        <f>SUM(BK202:BK227)</f>
        <v>0</v>
      </c>
    </row>
    <row r="202" s="2" customFormat="1" ht="24.15" customHeight="1">
      <c r="A202" s="38"/>
      <c r="B202" s="39"/>
      <c r="C202" s="212" t="s">
        <v>230</v>
      </c>
      <c r="D202" s="212" t="s">
        <v>134</v>
      </c>
      <c r="E202" s="213" t="s">
        <v>231</v>
      </c>
      <c r="F202" s="214" t="s">
        <v>232</v>
      </c>
      <c r="G202" s="215" t="s">
        <v>137</v>
      </c>
      <c r="H202" s="216">
        <v>5</v>
      </c>
      <c r="I202" s="217"/>
      <c r="J202" s="218">
        <f>ROUND(I202*H202,2)</f>
        <v>0</v>
      </c>
      <c r="K202" s="219"/>
      <c r="L202" s="44"/>
      <c r="M202" s="220" t="s">
        <v>1</v>
      </c>
      <c r="N202" s="221" t="s">
        <v>42</v>
      </c>
      <c r="O202" s="91"/>
      <c r="P202" s="222">
        <f>O202*H202</f>
        <v>0</v>
      </c>
      <c r="Q202" s="222">
        <v>0.00010000000000000001</v>
      </c>
      <c r="R202" s="222">
        <f>Q202*H202</f>
        <v>0.00050000000000000001</v>
      </c>
      <c r="S202" s="222">
        <v>0</v>
      </c>
      <c r="T202" s="223">
        <f>S202*H202</f>
        <v>0</v>
      </c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R202" s="224" t="s">
        <v>138</v>
      </c>
      <c r="AT202" s="224" t="s">
        <v>134</v>
      </c>
      <c r="AU202" s="224" t="s">
        <v>84</v>
      </c>
      <c r="AY202" s="17" t="s">
        <v>132</v>
      </c>
      <c r="BE202" s="225">
        <f>IF(N202="základní",J202,0)</f>
        <v>0</v>
      </c>
      <c r="BF202" s="225">
        <f>IF(N202="snížená",J202,0)</f>
        <v>0</v>
      </c>
      <c r="BG202" s="225">
        <f>IF(N202="zákl. přenesená",J202,0)</f>
        <v>0</v>
      </c>
      <c r="BH202" s="225">
        <f>IF(N202="sníž. přenesená",J202,0)</f>
        <v>0</v>
      </c>
      <c r="BI202" s="225">
        <f>IF(N202="nulová",J202,0)</f>
        <v>0</v>
      </c>
      <c r="BJ202" s="17" t="s">
        <v>82</v>
      </c>
      <c r="BK202" s="225">
        <f>ROUND(I202*H202,2)</f>
        <v>0</v>
      </c>
      <c r="BL202" s="17" t="s">
        <v>138</v>
      </c>
      <c r="BM202" s="224" t="s">
        <v>233</v>
      </c>
    </row>
    <row r="203" s="13" customFormat="1">
      <c r="A203" s="13"/>
      <c r="B203" s="226"/>
      <c r="C203" s="227"/>
      <c r="D203" s="228" t="s">
        <v>140</v>
      </c>
      <c r="E203" s="229" t="s">
        <v>1</v>
      </c>
      <c r="F203" s="230" t="s">
        <v>234</v>
      </c>
      <c r="G203" s="227"/>
      <c r="H203" s="229" t="s">
        <v>1</v>
      </c>
      <c r="I203" s="231"/>
      <c r="J203" s="227"/>
      <c r="K203" s="227"/>
      <c r="L203" s="232"/>
      <c r="M203" s="233"/>
      <c r="N203" s="234"/>
      <c r="O203" s="234"/>
      <c r="P203" s="234"/>
      <c r="Q203" s="234"/>
      <c r="R203" s="234"/>
      <c r="S203" s="234"/>
      <c r="T203" s="235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T203" s="236" t="s">
        <v>140</v>
      </c>
      <c r="AU203" s="236" t="s">
        <v>84</v>
      </c>
      <c r="AV203" s="13" t="s">
        <v>82</v>
      </c>
      <c r="AW203" s="13" t="s">
        <v>32</v>
      </c>
      <c r="AX203" s="13" t="s">
        <v>77</v>
      </c>
      <c r="AY203" s="236" t="s">
        <v>132</v>
      </c>
    </row>
    <row r="204" s="14" customFormat="1">
      <c r="A204" s="14"/>
      <c r="B204" s="237"/>
      <c r="C204" s="238"/>
      <c r="D204" s="228" t="s">
        <v>140</v>
      </c>
      <c r="E204" s="239" t="s">
        <v>1</v>
      </c>
      <c r="F204" s="240" t="s">
        <v>167</v>
      </c>
      <c r="G204" s="238"/>
      <c r="H204" s="241">
        <v>5</v>
      </c>
      <c r="I204" s="242"/>
      <c r="J204" s="238"/>
      <c r="K204" s="238"/>
      <c r="L204" s="243"/>
      <c r="M204" s="244"/>
      <c r="N204" s="245"/>
      <c r="O204" s="245"/>
      <c r="P204" s="245"/>
      <c r="Q204" s="245"/>
      <c r="R204" s="245"/>
      <c r="S204" s="245"/>
      <c r="T204" s="246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T204" s="247" t="s">
        <v>140</v>
      </c>
      <c r="AU204" s="247" t="s">
        <v>84</v>
      </c>
      <c r="AV204" s="14" t="s">
        <v>84</v>
      </c>
      <c r="AW204" s="14" t="s">
        <v>32</v>
      </c>
      <c r="AX204" s="14" t="s">
        <v>82</v>
      </c>
      <c r="AY204" s="247" t="s">
        <v>132</v>
      </c>
    </row>
    <row r="205" s="2" customFormat="1" ht="24.15" customHeight="1">
      <c r="A205" s="38"/>
      <c r="B205" s="39"/>
      <c r="C205" s="259" t="s">
        <v>235</v>
      </c>
      <c r="D205" s="259" t="s">
        <v>193</v>
      </c>
      <c r="E205" s="260" t="s">
        <v>236</v>
      </c>
      <c r="F205" s="261" t="s">
        <v>237</v>
      </c>
      <c r="G205" s="262" t="s">
        <v>137</v>
      </c>
      <c r="H205" s="263">
        <v>5.923</v>
      </c>
      <c r="I205" s="264"/>
      <c r="J205" s="265">
        <f>ROUND(I205*H205,2)</f>
        <v>0</v>
      </c>
      <c r="K205" s="266"/>
      <c r="L205" s="267"/>
      <c r="M205" s="268" t="s">
        <v>1</v>
      </c>
      <c r="N205" s="269" t="s">
        <v>42</v>
      </c>
      <c r="O205" s="91"/>
      <c r="P205" s="222">
        <f>O205*H205</f>
        <v>0</v>
      </c>
      <c r="Q205" s="222">
        <v>0.00029999999999999997</v>
      </c>
      <c r="R205" s="222">
        <f>Q205*H205</f>
        <v>0.0017768999999999999</v>
      </c>
      <c r="S205" s="222">
        <v>0</v>
      </c>
      <c r="T205" s="223">
        <f>S205*H205</f>
        <v>0</v>
      </c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R205" s="224" t="s">
        <v>182</v>
      </c>
      <c r="AT205" s="224" t="s">
        <v>193</v>
      </c>
      <c r="AU205" s="224" t="s">
        <v>84</v>
      </c>
      <c r="AY205" s="17" t="s">
        <v>132</v>
      </c>
      <c r="BE205" s="225">
        <f>IF(N205="základní",J205,0)</f>
        <v>0</v>
      </c>
      <c r="BF205" s="225">
        <f>IF(N205="snížená",J205,0)</f>
        <v>0</v>
      </c>
      <c r="BG205" s="225">
        <f>IF(N205="zákl. přenesená",J205,0)</f>
        <v>0</v>
      </c>
      <c r="BH205" s="225">
        <f>IF(N205="sníž. přenesená",J205,0)</f>
        <v>0</v>
      </c>
      <c r="BI205" s="225">
        <f>IF(N205="nulová",J205,0)</f>
        <v>0</v>
      </c>
      <c r="BJ205" s="17" t="s">
        <v>82</v>
      </c>
      <c r="BK205" s="225">
        <f>ROUND(I205*H205,2)</f>
        <v>0</v>
      </c>
      <c r="BL205" s="17" t="s">
        <v>138</v>
      </c>
      <c r="BM205" s="224" t="s">
        <v>238</v>
      </c>
    </row>
    <row r="206" s="14" customFormat="1">
      <c r="A206" s="14"/>
      <c r="B206" s="237"/>
      <c r="C206" s="238"/>
      <c r="D206" s="228" t="s">
        <v>140</v>
      </c>
      <c r="E206" s="238"/>
      <c r="F206" s="240" t="s">
        <v>239</v>
      </c>
      <c r="G206" s="238"/>
      <c r="H206" s="241">
        <v>5.923</v>
      </c>
      <c r="I206" s="242"/>
      <c r="J206" s="238"/>
      <c r="K206" s="238"/>
      <c r="L206" s="243"/>
      <c r="M206" s="244"/>
      <c r="N206" s="245"/>
      <c r="O206" s="245"/>
      <c r="P206" s="245"/>
      <c r="Q206" s="245"/>
      <c r="R206" s="245"/>
      <c r="S206" s="245"/>
      <c r="T206" s="246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T206" s="247" t="s">
        <v>140</v>
      </c>
      <c r="AU206" s="247" t="s">
        <v>84</v>
      </c>
      <c r="AV206" s="14" t="s">
        <v>84</v>
      </c>
      <c r="AW206" s="14" t="s">
        <v>4</v>
      </c>
      <c r="AX206" s="14" t="s">
        <v>82</v>
      </c>
      <c r="AY206" s="247" t="s">
        <v>132</v>
      </c>
    </row>
    <row r="207" s="2" customFormat="1" ht="24.15" customHeight="1">
      <c r="A207" s="38"/>
      <c r="B207" s="39"/>
      <c r="C207" s="212" t="s">
        <v>240</v>
      </c>
      <c r="D207" s="212" t="s">
        <v>134</v>
      </c>
      <c r="E207" s="213" t="s">
        <v>241</v>
      </c>
      <c r="F207" s="214" t="s">
        <v>242</v>
      </c>
      <c r="G207" s="215" t="s">
        <v>148</v>
      </c>
      <c r="H207" s="216">
        <v>17.706</v>
      </c>
      <c r="I207" s="217"/>
      <c r="J207" s="218">
        <f>ROUND(I207*H207,2)</f>
        <v>0</v>
      </c>
      <c r="K207" s="219"/>
      <c r="L207" s="44"/>
      <c r="M207" s="220" t="s">
        <v>1</v>
      </c>
      <c r="N207" s="221" t="s">
        <v>42</v>
      </c>
      <c r="O207" s="91"/>
      <c r="P207" s="222">
        <f>O207*H207</f>
        <v>0</v>
      </c>
      <c r="Q207" s="222">
        <v>0</v>
      </c>
      <c r="R207" s="222">
        <f>Q207*H207</f>
        <v>0</v>
      </c>
      <c r="S207" s="222">
        <v>0</v>
      </c>
      <c r="T207" s="223">
        <f>S207*H207</f>
        <v>0</v>
      </c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R207" s="224" t="s">
        <v>138</v>
      </c>
      <c r="AT207" s="224" t="s">
        <v>134</v>
      </c>
      <c r="AU207" s="224" t="s">
        <v>84</v>
      </c>
      <c r="AY207" s="17" t="s">
        <v>132</v>
      </c>
      <c r="BE207" s="225">
        <f>IF(N207="základní",J207,0)</f>
        <v>0</v>
      </c>
      <c r="BF207" s="225">
        <f>IF(N207="snížená",J207,0)</f>
        <v>0</v>
      </c>
      <c r="BG207" s="225">
        <f>IF(N207="zákl. přenesená",J207,0)</f>
        <v>0</v>
      </c>
      <c r="BH207" s="225">
        <f>IF(N207="sníž. přenesená",J207,0)</f>
        <v>0</v>
      </c>
      <c r="BI207" s="225">
        <f>IF(N207="nulová",J207,0)</f>
        <v>0</v>
      </c>
      <c r="BJ207" s="17" t="s">
        <v>82</v>
      </c>
      <c r="BK207" s="225">
        <f>ROUND(I207*H207,2)</f>
        <v>0</v>
      </c>
      <c r="BL207" s="17" t="s">
        <v>138</v>
      </c>
      <c r="BM207" s="224" t="s">
        <v>243</v>
      </c>
    </row>
    <row r="208" s="13" customFormat="1">
      <c r="A208" s="13"/>
      <c r="B208" s="226"/>
      <c r="C208" s="227"/>
      <c r="D208" s="228" t="s">
        <v>140</v>
      </c>
      <c r="E208" s="229" t="s">
        <v>1</v>
      </c>
      <c r="F208" s="230" t="s">
        <v>244</v>
      </c>
      <c r="G208" s="227"/>
      <c r="H208" s="229" t="s">
        <v>1</v>
      </c>
      <c r="I208" s="231"/>
      <c r="J208" s="227"/>
      <c r="K208" s="227"/>
      <c r="L208" s="232"/>
      <c r="M208" s="233"/>
      <c r="N208" s="234"/>
      <c r="O208" s="234"/>
      <c r="P208" s="234"/>
      <c r="Q208" s="234"/>
      <c r="R208" s="234"/>
      <c r="S208" s="234"/>
      <c r="T208" s="235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T208" s="236" t="s">
        <v>140</v>
      </c>
      <c r="AU208" s="236" t="s">
        <v>84</v>
      </c>
      <c r="AV208" s="13" t="s">
        <v>82</v>
      </c>
      <c r="AW208" s="13" t="s">
        <v>32</v>
      </c>
      <c r="AX208" s="13" t="s">
        <v>77</v>
      </c>
      <c r="AY208" s="236" t="s">
        <v>132</v>
      </c>
    </row>
    <row r="209" s="14" customFormat="1">
      <c r="A209" s="14"/>
      <c r="B209" s="237"/>
      <c r="C209" s="238"/>
      <c r="D209" s="228" t="s">
        <v>140</v>
      </c>
      <c r="E209" s="239" t="s">
        <v>1</v>
      </c>
      <c r="F209" s="240" t="s">
        <v>245</v>
      </c>
      <c r="G209" s="238"/>
      <c r="H209" s="241">
        <v>17.706</v>
      </c>
      <c r="I209" s="242"/>
      <c r="J209" s="238"/>
      <c r="K209" s="238"/>
      <c r="L209" s="243"/>
      <c r="M209" s="244"/>
      <c r="N209" s="245"/>
      <c r="O209" s="245"/>
      <c r="P209" s="245"/>
      <c r="Q209" s="245"/>
      <c r="R209" s="245"/>
      <c r="S209" s="245"/>
      <c r="T209" s="246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T209" s="247" t="s">
        <v>140</v>
      </c>
      <c r="AU209" s="247" t="s">
        <v>84</v>
      </c>
      <c r="AV209" s="14" t="s">
        <v>84</v>
      </c>
      <c r="AW209" s="14" t="s">
        <v>32</v>
      </c>
      <c r="AX209" s="14" t="s">
        <v>82</v>
      </c>
      <c r="AY209" s="247" t="s">
        <v>132</v>
      </c>
    </row>
    <row r="210" s="2" customFormat="1" ht="24.15" customHeight="1">
      <c r="A210" s="38"/>
      <c r="B210" s="39"/>
      <c r="C210" s="212" t="s">
        <v>246</v>
      </c>
      <c r="D210" s="212" t="s">
        <v>134</v>
      </c>
      <c r="E210" s="213" t="s">
        <v>247</v>
      </c>
      <c r="F210" s="214" t="s">
        <v>248</v>
      </c>
      <c r="G210" s="215" t="s">
        <v>148</v>
      </c>
      <c r="H210" s="216">
        <v>12.074999999999999</v>
      </c>
      <c r="I210" s="217"/>
      <c r="J210" s="218">
        <f>ROUND(I210*H210,2)</f>
        <v>0</v>
      </c>
      <c r="K210" s="219"/>
      <c r="L210" s="44"/>
      <c r="M210" s="220" t="s">
        <v>1</v>
      </c>
      <c r="N210" s="221" t="s">
        <v>42</v>
      </c>
      <c r="O210" s="91"/>
      <c r="P210" s="222">
        <f>O210*H210</f>
        <v>0</v>
      </c>
      <c r="Q210" s="222">
        <v>2.5018699999999998</v>
      </c>
      <c r="R210" s="222">
        <f>Q210*H210</f>
        <v>30.210080249999997</v>
      </c>
      <c r="S210" s="222">
        <v>0</v>
      </c>
      <c r="T210" s="223">
        <f>S210*H210</f>
        <v>0</v>
      </c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R210" s="224" t="s">
        <v>138</v>
      </c>
      <c r="AT210" s="224" t="s">
        <v>134</v>
      </c>
      <c r="AU210" s="224" t="s">
        <v>84</v>
      </c>
      <c r="AY210" s="17" t="s">
        <v>132</v>
      </c>
      <c r="BE210" s="225">
        <f>IF(N210="základní",J210,0)</f>
        <v>0</v>
      </c>
      <c r="BF210" s="225">
        <f>IF(N210="snížená",J210,0)</f>
        <v>0</v>
      </c>
      <c r="BG210" s="225">
        <f>IF(N210="zákl. přenesená",J210,0)</f>
        <v>0</v>
      </c>
      <c r="BH210" s="225">
        <f>IF(N210="sníž. přenesená",J210,0)</f>
        <v>0</v>
      </c>
      <c r="BI210" s="225">
        <f>IF(N210="nulová",J210,0)</f>
        <v>0</v>
      </c>
      <c r="BJ210" s="17" t="s">
        <v>82</v>
      </c>
      <c r="BK210" s="225">
        <f>ROUND(I210*H210,2)</f>
        <v>0</v>
      </c>
      <c r="BL210" s="17" t="s">
        <v>138</v>
      </c>
      <c r="BM210" s="224" t="s">
        <v>249</v>
      </c>
    </row>
    <row r="211" s="13" customFormat="1">
      <c r="A211" s="13"/>
      <c r="B211" s="226"/>
      <c r="C211" s="227"/>
      <c r="D211" s="228" t="s">
        <v>140</v>
      </c>
      <c r="E211" s="229" t="s">
        <v>1</v>
      </c>
      <c r="F211" s="230" t="s">
        <v>250</v>
      </c>
      <c r="G211" s="227"/>
      <c r="H211" s="229" t="s">
        <v>1</v>
      </c>
      <c r="I211" s="231"/>
      <c r="J211" s="227"/>
      <c r="K211" s="227"/>
      <c r="L211" s="232"/>
      <c r="M211" s="233"/>
      <c r="N211" s="234"/>
      <c r="O211" s="234"/>
      <c r="P211" s="234"/>
      <c r="Q211" s="234"/>
      <c r="R211" s="234"/>
      <c r="S211" s="234"/>
      <c r="T211" s="235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T211" s="236" t="s">
        <v>140</v>
      </c>
      <c r="AU211" s="236" t="s">
        <v>84</v>
      </c>
      <c r="AV211" s="13" t="s">
        <v>82</v>
      </c>
      <c r="AW211" s="13" t="s">
        <v>32</v>
      </c>
      <c r="AX211" s="13" t="s">
        <v>77</v>
      </c>
      <c r="AY211" s="236" t="s">
        <v>132</v>
      </c>
    </row>
    <row r="212" s="14" customFormat="1">
      <c r="A212" s="14"/>
      <c r="B212" s="237"/>
      <c r="C212" s="238"/>
      <c r="D212" s="228" t="s">
        <v>140</v>
      </c>
      <c r="E212" s="239" t="s">
        <v>1</v>
      </c>
      <c r="F212" s="240" t="s">
        <v>251</v>
      </c>
      <c r="G212" s="238"/>
      <c r="H212" s="241">
        <v>12.074999999999999</v>
      </c>
      <c r="I212" s="242"/>
      <c r="J212" s="238"/>
      <c r="K212" s="238"/>
      <c r="L212" s="243"/>
      <c r="M212" s="244"/>
      <c r="N212" s="245"/>
      <c r="O212" s="245"/>
      <c r="P212" s="245"/>
      <c r="Q212" s="245"/>
      <c r="R212" s="245"/>
      <c r="S212" s="245"/>
      <c r="T212" s="246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  <c r="AT212" s="247" t="s">
        <v>140</v>
      </c>
      <c r="AU212" s="247" t="s">
        <v>84</v>
      </c>
      <c r="AV212" s="14" t="s">
        <v>84</v>
      </c>
      <c r="AW212" s="14" t="s">
        <v>32</v>
      </c>
      <c r="AX212" s="14" t="s">
        <v>82</v>
      </c>
      <c r="AY212" s="247" t="s">
        <v>132</v>
      </c>
    </row>
    <row r="213" s="2" customFormat="1" ht="16.5" customHeight="1">
      <c r="A213" s="38"/>
      <c r="B213" s="39"/>
      <c r="C213" s="212" t="s">
        <v>7</v>
      </c>
      <c r="D213" s="212" t="s">
        <v>134</v>
      </c>
      <c r="E213" s="213" t="s">
        <v>252</v>
      </c>
      <c r="F213" s="214" t="s">
        <v>253</v>
      </c>
      <c r="G213" s="215" t="s">
        <v>137</v>
      </c>
      <c r="H213" s="216">
        <v>3.7679999999999998</v>
      </c>
      <c r="I213" s="217"/>
      <c r="J213" s="218">
        <f>ROUND(I213*H213,2)</f>
        <v>0</v>
      </c>
      <c r="K213" s="219"/>
      <c r="L213" s="44"/>
      <c r="M213" s="220" t="s">
        <v>1</v>
      </c>
      <c r="N213" s="221" t="s">
        <v>42</v>
      </c>
      <c r="O213" s="91"/>
      <c r="P213" s="222">
        <f>O213*H213</f>
        <v>0</v>
      </c>
      <c r="Q213" s="222">
        <v>0.00247</v>
      </c>
      <c r="R213" s="222">
        <f>Q213*H213</f>
        <v>0.0093069599999999995</v>
      </c>
      <c r="S213" s="222">
        <v>0</v>
      </c>
      <c r="T213" s="223">
        <f>S213*H213</f>
        <v>0</v>
      </c>
      <c r="U213" s="38"/>
      <c r="V213" s="38"/>
      <c r="W213" s="38"/>
      <c r="X213" s="38"/>
      <c r="Y213" s="38"/>
      <c r="Z213" s="38"/>
      <c r="AA213" s="38"/>
      <c r="AB213" s="38"/>
      <c r="AC213" s="38"/>
      <c r="AD213" s="38"/>
      <c r="AE213" s="38"/>
      <c r="AR213" s="224" t="s">
        <v>138</v>
      </c>
      <c r="AT213" s="224" t="s">
        <v>134</v>
      </c>
      <c r="AU213" s="224" t="s">
        <v>84</v>
      </c>
      <c r="AY213" s="17" t="s">
        <v>132</v>
      </c>
      <c r="BE213" s="225">
        <f>IF(N213="základní",J213,0)</f>
        <v>0</v>
      </c>
      <c r="BF213" s="225">
        <f>IF(N213="snížená",J213,0)</f>
        <v>0</v>
      </c>
      <c r="BG213" s="225">
        <f>IF(N213="zákl. přenesená",J213,0)</f>
        <v>0</v>
      </c>
      <c r="BH213" s="225">
        <f>IF(N213="sníž. přenesená",J213,0)</f>
        <v>0</v>
      </c>
      <c r="BI213" s="225">
        <f>IF(N213="nulová",J213,0)</f>
        <v>0</v>
      </c>
      <c r="BJ213" s="17" t="s">
        <v>82</v>
      </c>
      <c r="BK213" s="225">
        <f>ROUND(I213*H213,2)</f>
        <v>0</v>
      </c>
      <c r="BL213" s="17" t="s">
        <v>138</v>
      </c>
      <c r="BM213" s="224" t="s">
        <v>254</v>
      </c>
    </row>
    <row r="214" s="14" customFormat="1">
      <c r="A214" s="14"/>
      <c r="B214" s="237"/>
      <c r="C214" s="238"/>
      <c r="D214" s="228" t="s">
        <v>140</v>
      </c>
      <c r="E214" s="239" t="s">
        <v>1</v>
      </c>
      <c r="F214" s="240" t="s">
        <v>255</v>
      </c>
      <c r="G214" s="238"/>
      <c r="H214" s="241">
        <v>3.7679999999999998</v>
      </c>
      <c r="I214" s="242"/>
      <c r="J214" s="238"/>
      <c r="K214" s="238"/>
      <c r="L214" s="243"/>
      <c r="M214" s="244"/>
      <c r="N214" s="245"/>
      <c r="O214" s="245"/>
      <c r="P214" s="245"/>
      <c r="Q214" s="245"/>
      <c r="R214" s="245"/>
      <c r="S214" s="245"/>
      <c r="T214" s="246"/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  <c r="AT214" s="247" t="s">
        <v>140</v>
      </c>
      <c r="AU214" s="247" t="s">
        <v>84</v>
      </c>
      <c r="AV214" s="14" t="s">
        <v>84</v>
      </c>
      <c r="AW214" s="14" t="s">
        <v>32</v>
      </c>
      <c r="AX214" s="14" t="s">
        <v>82</v>
      </c>
      <c r="AY214" s="247" t="s">
        <v>132</v>
      </c>
    </row>
    <row r="215" s="2" customFormat="1" ht="16.5" customHeight="1">
      <c r="A215" s="38"/>
      <c r="B215" s="39"/>
      <c r="C215" s="212" t="s">
        <v>256</v>
      </c>
      <c r="D215" s="212" t="s">
        <v>134</v>
      </c>
      <c r="E215" s="213" t="s">
        <v>257</v>
      </c>
      <c r="F215" s="214" t="s">
        <v>258</v>
      </c>
      <c r="G215" s="215" t="s">
        <v>137</v>
      </c>
      <c r="H215" s="216">
        <v>3.7679999999999998</v>
      </c>
      <c r="I215" s="217"/>
      <c r="J215" s="218">
        <f>ROUND(I215*H215,2)</f>
        <v>0</v>
      </c>
      <c r="K215" s="219"/>
      <c r="L215" s="44"/>
      <c r="M215" s="220" t="s">
        <v>1</v>
      </c>
      <c r="N215" s="221" t="s">
        <v>42</v>
      </c>
      <c r="O215" s="91"/>
      <c r="P215" s="222">
        <f>O215*H215</f>
        <v>0</v>
      </c>
      <c r="Q215" s="222">
        <v>0</v>
      </c>
      <c r="R215" s="222">
        <f>Q215*H215</f>
        <v>0</v>
      </c>
      <c r="S215" s="222">
        <v>0</v>
      </c>
      <c r="T215" s="223">
        <f>S215*H215</f>
        <v>0</v>
      </c>
      <c r="U215" s="38"/>
      <c r="V215" s="38"/>
      <c r="W215" s="38"/>
      <c r="X215" s="38"/>
      <c r="Y215" s="38"/>
      <c r="Z215" s="38"/>
      <c r="AA215" s="38"/>
      <c r="AB215" s="38"/>
      <c r="AC215" s="38"/>
      <c r="AD215" s="38"/>
      <c r="AE215" s="38"/>
      <c r="AR215" s="224" t="s">
        <v>138</v>
      </c>
      <c r="AT215" s="224" t="s">
        <v>134</v>
      </c>
      <c r="AU215" s="224" t="s">
        <v>84</v>
      </c>
      <c r="AY215" s="17" t="s">
        <v>132</v>
      </c>
      <c r="BE215" s="225">
        <f>IF(N215="základní",J215,0)</f>
        <v>0</v>
      </c>
      <c r="BF215" s="225">
        <f>IF(N215="snížená",J215,0)</f>
        <v>0</v>
      </c>
      <c r="BG215" s="225">
        <f>IF(N215="zákl. přenesená",J215,0)</f>
        <v>0</v>
      </c>
      <c r="BH215" s="225">
        <f>IF(N215="sníž. přenesená",J215,0)</f>
        <v>0</v>
      </c>
      <c r="BI215" s="225">
        <f>IF(N215="nulová",J215,0)</f>
        <v>0</v>
      </c>
      <c r="BJ215" s="17" t="s">
        <v>82</v>
      </c>
      <c r="BK215" s="225">
        <f>ROUND(I215*H215,2)</f>
        <v>0</v>
      </c>
      <c r="BL215" s="17" t="s">
        <v>138</v>
      </c>
      <c r="BM215" s="224" t="s">
        <v>259</v>
      </c>
    </row>
    <row r="216" s="2" customFormat="1" ht="16.5" customHeight="1">
      <c r="A216" s="38"/>
      <c r="B216" s="39"/>
      <c r="C216" s="212" t="s">
        <v>260</v>
      </c>
      <c r="D216" s="212" t="s">
        <v>134</v>
      </c>
      <c r="E216" s="213" t="s">
        <v>261</v>
      </c>
      <c r="F216" s="214" t="s">
        <v>262</v>
      </c>
      <c r="G216" s="215" t="s">
        <v>178</v>
      </c>
      <c r="H216" s="216">
        <v>0.73099999999999998</v>
      </c>
      <c r="I216" s="217"/>
      <c r="J216" s="218">
        <f>ROUND(I216*H216,2)</f>
        <v>0</v>
      </c>
      <c r="K216" s="219"/>
      <c r="L216" s="44"/>
      <c r="M216" s="220" t="s">
        <v>1</v>
      </c>
      <c r="N216" s="221" t="s">
        <v>42</v>
      </c>
      <c r="O216" s="91"/>
      <c r="P216" s="222">
        <f>O216*H216</f>
        <v>0</v>
      </c>
      <c r="Q216" s="222">
        <v>1.06277</v>
      </c>
      <c r="R216" s="222">
        <f>Q216*H216</f>
        <v>0.77688486999999995</v>
      </c>
      <c r="S216" s="222">
        <v>0</v>
      </c>
      <c r="T216" s="223">
        <f>S216*H216</f>
        <v>0</v>
      </c>
      <c r="U216" s="38"/>
      <c r="V216" s="38"/>
      <c r="W216" s="38"/>
      <c r="X216" s="38"/>
      <c r="Y216" s="38"/>
      <c r="Z216" s="38"/>
      <c r="AA216" s="38"/>
      <c r="AB216" s="38"/>
      <c r="AC216" s="38"/>
      <c r="AD216" s="38"/>
      <c r="AE216" s="38"/>
      <c r="AR216" s="224" t="s">
        <v>138</v>
      </c>
      <c r="AT216" s="224" t="s">
        <v>134</v>
      </c>
      <c r="AU216" s="224" t="s">
        <v>84</v>
      </c>
      <c r="AY216" s="17" t="s">
        <v>132</v>
      </c>
      <c r="BE216" s="225">
        <f>IF(N216="základní",J216,0)</f>
        <v>0</v>
      </c>
      <c r="BF216" s="225">
        <f>IF(N216="snížená",J216,0)</f>
        <v>0</v>
      </c>
      <c r="BG216" s="225">
        <f>IF(N216="zákl. přenesená",J216,0)</f>
        <v>0</v>
      </c>
      <c r="BH216" s="225">
        <f>IF(N216="sníž. přenesená",J216,0)</f>
        <v>0</v>
      </c>
      <c r="BI216" s="225">
        <f>IF(N216="nulová",J216,0)</f>
        <v>0</v>
      </c>
      <c r="BJ216" s="17" t="s">
        <v>82</v>
      </c>
      <c r="BK216" s="225">
        <f>ROUND(I216*H216,2)</f>
        <v>0</v>
      </c>
      <c r="BL216" s="17" t="s">
        <v>138</v>
      </c>
      <c r="BM216" s="224" t="s">
        <v>263</v>
      </c>
    </row>
    <row r="217" s="13" customFormat="1">
      <c r="A217" s="13"/>
      <c r="B217" s="226"/>
      <c r="C217" s="227"/>
      <c r="D217" s="228" t="s">
        <v>140</v>
      </c>
      <c r="E217" s="229" t="s">
        <v>1</v>
      </c>
      <c r="F217" s="230" t="s">
        <v>264</v>
      </c>
      <c r="G217" s="227"/>
      <c r="H217" s="229" t="s">
        <v>1</v>
      </c>
      <c r="I217" s="231"/>
      <c r="J217" s="227"/>
      <c r="K217" s="227"/>
      <c r="L217" s="232"/>
      <c r="M217" s="233"/>
      <c r="N217" s="234"/>
      <c r="O217" s="234"/>
      <c r="P217" s="234"/>
      <c r="Q217" s="234"/>
      <c r="R217" s="234"/>
      <c r="S217" s="234"/>
      <c r="T217" s="235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T217" s="236" t="s">
        <v>140</v>
      </c>
      <c r="AU217" s="236" t="s">
        <v>84</v>
      </c>
      <c r="AV217" s="13" t="s">
        <v>82</v>
      </c>
      <c r="AW217" s="13" t="s">
        <v>32</v>
      </c>
      <c r="AX217" s="13" t="s">
        <v>77</v>
      </c>
      <c r="AY217" s="236" t="s">
        <v>132</v>
      </c>
    </row>
    <row r="218" s="14" customFormat="1">
      <c r="A218" s="14"/>
      <c r="B218" s="237"/>
      <c r="C218" s="238"/>
      <c r="D218" s="228" t="s">
        <v>140</v>
      </c>
      <c r="E218" s="239" t="s">
        <v>1</v>
      </c>
      <c r="F218" s="240" t="s">
        <v>265</v>
      </c>
      <c r="G218" s="238"/>
      <c r="H218" s="241">
        <v>0.73099999999999998</v>
      </c>
      <c r="I218" s="242"/>
      <c r="J218" s="238"/>
      <c r="K218" s="238"/>
      <c r="L218" s="243"/>
      <c r="M218" s="244"/>
      <c r="N218" s="245"/>
      <c r="O218" s="245"/>
      <c r="P218" s="245"/>
      <c r="Q218" s="245"/>
      <c r="R218" s="245"/>
      <c r="S218" s="245"/>
      <c r="T218" s="246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  <c r="AE218" s="14"/>
      <c r="AT218" s="247" t="s">
        <v>140</v>
      </c>
      <c r="AU218" s="247" t="s">
        <v>84</v>
      </c>
      <c r="AV218" s="14" t="s">
        <v>84</v>
      </c>
      <c r="AW218" s="14" t="s">
        <v>32</v>
      </c>
      <c r="AX218" s="14" t="s">
        <v>82</v>
      </c>
      <c r="AY218" s="247" t="s">
        <v>132</v>
      </c>
    </row>
    <row r="219" s="2" customFormat="1" ht="24.15" customHeight="1">
      <c r="A219" s="38"/>
      <c r="B219" s="39"/>
      <c r="C219" s="212" t="s">
        <v>266</v>
      </c>
      <c r="D219" s="212" t="s">
        <v>134</v>
      </c>
      <c r="E219" s="213" t="s">
        <v>267</v>
      </c>
      <c r="F219" s="214" t="s">
        <v>268</v>
      </c>
      <c r="G219" s="215" t="s">
        <v>148</v>
      </c>
      <c r="H219" s="216">
        <v>22.274000000000001</v>
      </c>
      <c r="I219" s="217"/>
      <c r="J219" s="218">
        <f>ROUND(I219*H219,2)</f>
        <v>0</v>
      </c>
      <c r="K219" s="219"/>
      <c r="L219" s="44"/>
      <c r="M219" s="220" t="s">
        <v>1</v>
      </c>
      <c r="N219" s="221" t="s">
        <v>42</v>
      </c>
      <c r="O219" s="91"/>
      <c r="P219" s="222">
        <f>O219*H219</f>
        <v>0</v>
      </c>
      <c r="Q219" s="222">
        <v>2.5018699999999998</v>
      </c>
      <c r="R219" s="222">
        <f>Q219*H219</f>
        <v>55.726652379999997</v>
      </c>
      <c r="S219" s="222">
        <v>0</v>
      </c>
      <c r="T219" s="223">
        <f>S219*H219</f>
        <v>0</v>
      </c>
      <c r="U219" s="38"/>
      <c r="V219" s="38"/>
      <c r="W219" s="38"/>
      <c r="X219" s="38"/>
      <c r="Y219" s="38"/>
      <c r="Z219" s="38"/>
      <c r="AA219" s="38"/>
      <c r="AB219" s="38"/>
      <c r="AC219" s="38"/>
      <c r="AD219" s="38"/>
      <c r="AE219" s="38"/>
      <c r="AR219" s="224" t="s">
        <v>138</v>
      </c>
      <c r="AT219" s="224" t="s">
        <v>134</v>
      </c>
      <c r="AU219" s="224" t="s">
        <v>84</v>
      </c>
      <c r="AY219" s="17" t="s">
        <v>132</v>
      </c>
      <c r="BE219" s="225">
        <f>IF(N219="základní",J219,0)</f>
        <v>0</v>
      </c>
      <c r="BF219" s="225">
        <f>IF(N219="snížená",J219,0)</f>
        <v>0</v>
      </c>
      <c r="BG219" s="225">
        <f>IF(N219="zákl. přenesená",J219,0)</f>
        <v>0</v>
      </c>
      <c r="BH219" s="225">
        <f>IF(N219="sníž. přenesená",J219,0)</f>
        <v>0</v>
      </c>
      <c r="BI219" s="225">
        <f>IF(N219="nulová",J219,0)</f>
        <v>0</v>
      </c>
      <c r="BJ219" s="17" t="s">
        <v>82</v>
      </c>
      <c r="BK219" s="225">
        <f>ROUND(I219*H219,2)</f>
        <v>0</v>
      </c>
      <c r="BL219" s="17" t="s">
        <v>138</v>
      </c>
      <c r="BM219" s="224" t="s">
        <v>269</v>
      </c>
    </row>
    <row r="220" s="13" customFormat="1">
      <c r="A220" s="13"/>
      <c r="B220" s="226"/>
      <c r="C220" s="227"/>
      <c r="D220" s="228" t="s">
        <v>140</v>
      </c>
      <c r="E220" s="229" t="s">
        <v>1</v>
      </c>
      <c r="F220" s="230" t="s">
        <v>165</v>
      </c>
      <c r="G220" s="227"/>
      <c r="H220" s="229" t="s">
        <v>1</v>
      </c>
      <c r="I220" s="231"/>
      <c r="J220" s="227"/>
      <c r="K220" s="227"/>
      <c r="L220" s="232"/>
      <c r="M220" s="233"/>
      <c r="N220" s="234"/>
      <c r="O220" s="234"/>
      <c r="P220" s="234"/>
      <c r="Q220" s="234"/>
      <c r="R220" s="234"/>
      <c r="S220" s="234"/>
      <c r="T220" s="235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T220" s="236" t="s">
        <v>140</v>
      </c>
      <c r="AU220" s="236" t="s">
        <v>84</v>
      </c>
      <c r="AV220" s="13" t="s">
        <v>82</v>
      </c>
      <c r="AW220" s="13" t="s">
        <v>32</v>
      </c>
      <c r="AX220" s="13" t="s">
        <v>77</v>
      </c>
      <c r="AY220" s="236" t="s">
        <v>132</v>
      </c>
    </row>
    <row r="221" s="14" customFormat="1">
      <c r="A221" s="14"/>
      <c r="B221" s="237"/>
      <c r="C221" s="238"/>
      <c r="D221" s="228" t="s">
        <v>140</v>
      </c>
      <c r="E221" s="239" t="s">
        <v>1</v>
      </c>
      <c r="F221" s="240" t="s">
        <v>270</v>
      </c>
      <c r="G221" s="238"/>
      <c r="H221" s="241">
        <v>22.274000000000001</v>
      </c>
      <c r="I221" s="242"/>
      <c r="J221" s="238"/>
      <c r="K221" s="238"/>
      <c r="L221" s="243"/>
      <c r="M221" s="244"/>
      <c r="N221" s="245"/>
      <c r="O221" s="245"/>
      <c r="P221" s="245"/>
      <c r="Q221" s="245"/>
      <c r="R221" s="245"/>
      <c r="S221" s="245"/>
      <c r="T221" s="246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T221" s="247" t="s">
        <v>140</v>
      </c>
      <c r="AU221" s="247" t="s">
        <v>84</v>
      </c>
      <c r="AV221" s="14" t="s">
        <v>84</v>
      </c>
      <c r="AW221" s="14" t="s">
        <v>32</v>
      </c>
      <c r="AX221" s="14" t="s">
        <v>82</v>
      </c>
      <c r="AY221" s="247" t="s">
        <v>132</v>
      </c>
    </row>
    <row r="222" s="2" customFormat="1" ht="16.5" customHeight="1">
      <c r="A222" s="38"/>
      <c r="B222" s="39"/>
      <c r="C222" s="212" t="s">
        <v>271</v>
      </c>
      <c r="D222" s="212" t="s">
        <v>134</v>
      </c>
      <c r="E222" s="213" t="s">
        <v>272</v>
      </c>
      <c r="F222" s="214" t="s">
        <v>273</v>
      </c>
      <c r="G222" s="215" t="s">
        <v>137</v>
      </c>
      <c r="H222" s="216">
        <v>15.955</v>
      </c>
      <c r="I222" s="217"/>
      <c r="J222" s="218">
        <f>ROUND(I222*H222,2)</f>
        <v>0</v>
      </c>
      <c r="K222" s="219"/>
      <c r="L222" s="44"/>
      <c r="M222" s="220" t="s">
        <v>1</v>
      </c>
      <c r="N222" s="221" t="s">
        <v>42</v>
      </c>
      <c r="O222" s="91"/>
      <c r="P222" s="222">
        <f>O222*H222</f>
        <v>0</v>
      </c>
      <c r="Q222" s="222">
        <v>0.0026900000000000001</v>
      </c>
      <c r="R222" s="222">
        <f>Q222*H222</f>
        <v>0.042918950000000004</v>
      </c>
      <c r="S222" s="222">
        <v>0</v>
      </c>
      <c r="T222" s="223">
        <f>S222*H222</f>
        <v>0</v>
      </c>
      <c r="U222" s="38"/>
      <c r="V222" s="38"/>
      <c r="W222" s="38"/>
      <c r="X222" s="38"/>
      <c r="Y222" s="38"/>
      <c r="Z222" s="38"/>
      <c r="AA222" s="38"/>
      <c r="AB222" s="38"/>
      <c r="AC222" s="38"/>
      <c r="AD222" s="38"/>
      <c r="AE222" s="38"/>
      <c r="AR222" s="224" t="s">
        <v>138</v>
      </c>
      <c r="AT222" s="224" t="s">
        <v>134</v>
      </c>
      <c r="AU222" s="224" t="s">
        <v>84</v>
      </c>
      <c r="AY222" s="17" t="s">
        <v>132</v>
      </c>
      <c r="BE222" s="225">
        <f>IF(N222="základní",J222,0)</f>
        <v>0</v>
      </c>
      <c r="BF222" s="225">
        <f>IF(N222="snížená",J222,0)</f>
        <v>0</v>
      </c>
      <c r="BG222" s="225">
        <f>IF(N222="zákl. přenesená",J222,0)</f>
        <v>0</v>
      </c>
      <c r="BH222" s="225">
        <f>IF(N222="sníž. přenesená",J222,0)</f>
        <v>0</v>
      </c>
      <c r="BI222" s="225">
        <f>IF(N222="nulová",J222,0)</f>
        <v>0</v>
      </c>
      <c r="BJ222" s="17" t="s">
        <v>82</v>
      </c>
      <c r="BK222" s="225">
        <f>ROUND(I222*H222,2)</f>
        <v>0</v>
      </c>
      <c r="BL222" s="17" t="s">
        <v>138</v>
      </c>
      <c r="BM222" s="224" t="s">
        <v>274</v>
      </c>
    </row>
    <row r="223" s="13" customFormat="1">
      <c r="A223" s="13"/>
      <c r="B223" s="226"/>
      <c r="C223" s="227"/>
      <c r="D223" s="228" t="s">
        <v>140</v>
      </c>
      <c r="E223" s="229" t="s">
        <v>1</v>
      </c>
      <c r="F223" s="230" t="s">
        <v>165</v>
      </c>
      <c r="G223" s="227"/>
      <c r="H223" s="229" t="s">
        <v>1</v>
      </c>
      <c r="I223" s="231"/>
      <c r="J223" s="227"/>
      <c r="K223" s="227"/>
      <c r="L223" s="232"/>
      <c r="M223" s="233"/>
      <c r="N223" s="234"/>
      <c r="O223" s="234"/>
      <c r="P223" s="234"/>
      <c r="Q223" s="234"/>
      <c r="R223" s="234"/>
      <c r="S223" s="234"/>
      <c r="T223" s="235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T223" s="236" t="s">
        <v>140</v>
      </c>
      <c r="AU223" s="236" t="s">
        <v>84</v>
      </c>
      <c r="AV223" s="13" t="s">
        <v>82</v>
      </c>
      <c r="AW223" s="13" t="s">
        <v>32</v>
      </c>
      <c r="AX223" s="13" t="s">
        <v>77</v>
      </c>
      <c r="AY223" s="236" t="s">
        <v>132</v>
      </c>
    </row>
    <row r="224" s="14" customFormat="1">
      <c r="A224" s="14"/>
      <c r="B224" s="237"/>
      <c r="C224" s="238"/>
      <c r="D224" s="228" t="s">
        <v>140</v>
      </c>
      <c r="E224" s="239" t="s">
        <v>1</v>
      </c>
      <c r="F224" s="240" t="s">
        <v>275</v>
      </c>
      <c r="G224" s="238"/>
      <c r="H224" s="241">
        <v>15.955</v>
      </c>
      <c r="I224" s="242"/>
      <c r="J224" s="238"/>
      <c r="K224" s="238"/>
      <c r="L224" s="243"/>
      <c r="M224" s="244"/>
      <c r="N224" s="245"/>
      <c r="O224" s="245"/>
      <c r="P224" s="245"/>
      <c r="Q224" s="245"/>
      <c r="R224" s="245"/>
      <c r="S224" s="245"/>
      <c r="T224" s="246"/>
      <c r="U224" s="14"/>
      <c r="V224" s="14"/>
      <c r="W224" s="14"/>
      <c r="X224" s="14"/>
      <c r="Y224" s="14"/>
      <c r="Z224" s="14"/>
      <c r="AA224" s="14"/>
      <c r="AB224" s="14"/>
      <c r="AC224" s="14"/>
      <c r="AD224" s="14"/>
      <c r="AE224" s="14"/>
      <c r="AT224" s="247" t="s">
        <v>140</v>
      </c>
      <c r="AU224" s="247" t="s">
        <v>84</v>
      </c>
      <c r="AV224" s="14" t="s">
        <v>84</v>
      </c>
      <c r="AW224" s="14" t="s">
        <v>32</v>
      </c>
      <c r="AX224" s="14" t="s">
        <v>82</v>
      </c>
      <c r="AY224" s="247" t="s">
        <v>132</v>
      </c>
    </row>
    <row r="225" s="2" customFormat="1" ht="16.5" customHeight="1">
      <c r="A225" s="38"/>
      <c r="B225" s="39"/>
      <c r="C225" s="212" t="s">
        <v>276</v>
      </c>
      <c r="D225" s="212" t="s">
        <v>134</v>
      </c>
      <c r="E225" s="213" t="s">
        <v>277</v>
      </c>
      <c r="F225" s="214" t="s">
        <v>278</v>
      </c>
      <c r="G225" s="215" t="s">
        <v>137</v>
      </c>
      <c r="H225" s="216">
        <v>15.955</v>
      </c>
      <c r="I225" s="217"/>
      <c r="J225" s="218">
        <f>ROUND(I225*H225,2)</f>
        <v>0</v>
      </c>
      <c r="K225" s="219"/>
      <c r="L225" s="44"/>
      <c r="M225" s="220" t="s">
        <v>1</v>
      </c>
      <c r="N225" s="221" t="s">
        <v>42</v>
      </c>
      <c r="O225" s="91"/>
      <c r="P225" s="222">
        <f>O225*H225</f>
        <v>0</v>
      </c>
      <c r="Q225" s="222">
        <v>0</v>
      </c>
      <c r="R225" s="222">
        <f>Q225*H225</f>
        <v>0</v>
      </c>
      <c r="S225" s="222">
        <v>0</v>
      </c>
      <c r="T225" s="223">
        <f>S225*H225</f>
        <v>0</v>
      </c>
      <c r="U225" s="38"/>
      <c r="V225" s="38"/>
      <c r="W225" s="38"/>
      <c r="X225" s="38"/>
      <c r="Y225" s="38"/>
      <c r="Z225" s="38"/>
      <c r="AA225" s="38"/>
      <c r="AB225" s="38"/>
      <c r="AC225" s="38"/>
      <c r="AD225" s="38"/>
      <c r="AE225" s="38"/>
      <c r="AR225" s="224" t="s">
        <v>138</v>
      </c>
      <c r="AT225" s="224" t="s">
        <v>134</v>
      </c>
      <c r="AU225" s="224" t="s">
        <v>84</v>
      </c>
      <c r="AY225" s="17" t="s">
        <v>132</v>
      </c>
      <c r="BE225" s="225">
        <f>IF(N225="základní",J225,0)</f>
        <v>0</v>
      </c>
      <c r="BF225" s="225">
        <f>IF(N225="snížená",J225,0)</f>
        <v>0</v>
      </c>
      <c r="BG225" s="225">
        <f>IF(N225="zákl. přenesená",J225,0)</f>
        <v>0</v>
      </c>
      <c r="BH225" s="225">
        <f>IF(N225="sníž. přenesená",J225,0)</f>
        <v>0</v>
      </c>
      <c r="BI225" s="225">
        <f>IF(N225="nulová",J225,0)</f>
        <v>0</v>
      </c>
      <c r="BJ225" s="17" t="s">
        <v>82</v>
      </c>
      <c r="BK225" s="225">
        <f>ROUND(I225*H225,2)</f>
        <v>0</v>
      </c>
      <c r="BL225" s="17" t="s">
        <v>138</v>
      </c>
      <c r="BM225" s="224" t="s">
        <v>279</v>
      </c>
    </row>
    <row r="226" s="2" customFormat="1" ht="21.75" customHeight="1">
      <c r="A226" s="38"/>
      <c r="B226" s="39"/>
      <c r="C226" s="212" t="s">
        <v>280</v>
      </c>
      <c r="D226" s="212" t="s">
        <v>134</v>
      </c>
      <c r="E226" s="213" t="s">
        <v>281</v>
      </c>
      <c r="F226" s="214" t="s">
        <v>282</v>
      </c>
      <c r="G226" s="215" t="s">
        <v>178</v>
      </c>
      <c r="H226" s="216">
        <v>2.0049999999999999</v>
      </c>
      <c r="I226" s="217"/>
      <c r="J226" s="218">
        <f>ROUND(I226*H226,2)</f>
        <v>0</v>
      </c>
      <c r="K226" s="219"/>
      <c r="L226" s="44"/>
      <c r="M226" s="220" t="s">
        <v>1</v>
      </c>
      <c r="N226" s="221" t="s">
        <v>42</v>
      </c>
      <c r="O226" s="91"/>
      <c r="P226" s="222">
        <f>O226*H226</f>
        <v>0</v>
      </c>
      <c r="Q226" s="222">
        <v>1.0606199999999999</v>
      </c>
      <c r="R226" s="222">
        <f>Q226*H226</f>
        <v>2.1265430999999997</v>
      </c>
      <c r="S226" s="222">
        <v>0</v>
      </c>
      <c r="T226" s="223">
        <f>S226*H226</f>
        <v>0</v>
      </c>
      <c r="U226" s="38"/>
      <c r="V226" s="38"/>
      <c r="W226" s="38"/>
      <c r="X226" s="38"/>
      <c r="Y226" s="38"/>
      <c r="Z226" s="38"/>
      <c r="AA226" s="38"/>
      <c r="AB226" s="38"/>
      <c r="AC226" s="38"/>
      <c r="AD226" s="38"/>
      <c r="AE226" s="38"/>
      <c r="AR226" s="224" t="s">
        <v>138</v>
      </c>
      <c r="AT226" s="224" t="s">
        <v>134</v>
      </c>
      <c r="AU226" s="224" t="s">
        <v>84</v>
      </c>
      <c r="AY226" s="17" t="s">
        <v>132</v>
      </c>
      <c r="BE226" s="225">
        <f>IF(N226="základní",J226,0)</f>
        <v>0</v>
      </c>
      <c r="BF226" s="225">
        <f>IF(N226="snížená",J226,0)</f>
        <v>0</v>
      </c>
      <c r="BG226" s="225">
        <f>IF(N226="zákl. přenesená",J226,0)</f>
        <v>0</v>
      </c>
      <c r="BH226" s="225">
        <f>IF(N226="sníž. přenesená",J226,0)</f>
        <v>0</v>
      </c>
      <c r="BI226" s="225">
        <f>IF(N226="nulová",J226,0)</f>
        <v>0</v>
      </c>
      <c r="BJ226" s="17" t="s">
        <v>82</v>
      </c>
      <c r="BK226" s="225">
        <f>ROUND(I226*H226,2)</f>
        <v>0</v>
      </c>
      <c r="BL226" s="17" t="s">
        <v>138</v>
      </c>
      <c r="BM226" s="224" t="s">
        <v>283</v>
      </c>
    </row>
    <row r="227" s="14" customFormat="1">
      <c r="A227" s="14"/>
      <c r="B227" s="237"/>
      <c r="C227" s="238"/>
      <c r="D227" s="228" t="s">
        <v>140</v>
      </c>
      <c r="E227" s="239" t="s">
        <v>1</v>
      </c>
      <c r="F227" s="240" t="s">
        <v>284</v>
      </c>
      <c r="G227" s="238"/>
      <c r="H227" s="241">
        <v>2.0049999999999999</v>
      </c>
      <c r="I227" s="242"/>
      <c r="J227" s="238"/>
      <c r="K227" s="238"/>
      <c r="L227" s="243"/>
      <c r="M227" s="244"/>
      <c r="N227" s="245"/>
      <c r="O227" s="245"/>
      <c r="P227" s="245"/>
      <c r="Q227" s="245"/>
      <c r="R227" s="245"/>
      <c r="S227" s="245"/>
      <c r="T227" s="246"/>
      <c r="U227" s="14"/>
      <c r="V227" s="14"/>
      <c r="W227" s="14"/>
      <c r="X227" s="14"/>
      <c r="Y227" s="14"/>
      <c r="Z227" s="14"/>
      <c r="AA227" s="14"/>
      <c r="AB227" s="14"/>
      <c r="AC227" s="14"/>
      <c r="AD227" s="14"/>
      <c r="AE227" s="14"/>
      <c r="AT227" s="247" t="s">
        <v>140</v>
      </c>
      <c r="AU227" s="247" t="s">
        <v>84</v>
      </c>
      <c r="AV227" s="14" t="s">
        <v>84</v>
      </c>
      <c r="AW227" s="14" t="s">
        <v>32</v>
      </c>
      <c r="AX227" s="14" t="s">
        <v>82</v>
      </c>
      <c r="AY227" s="247" t="s">
        <v>132</v>
      </c>
    </row>
    <row r="228" s="12" customFormat="1" ht="22.8" customHeight="1">
      <c r="A228" s="12"/>
      <c r="B228" s="196"/>
      <c r="C228" s="197"/>
      <c r="D228" s="198" t="s">
        <v>76</v>
      </c>
      <c r="E228" s="210" t="s">
        <v>153</v>
      </c>
      <c r="F228" s="210" t="s">
        <v>285</v>
      </c>
      <c r="G228" s="197"/>
      <c r="H228" s="197"/>
      <c r="I228" s="200"/>
      <c r="J228" s="211">
        <f>BK228</f>
        <v>0</v>
      </c>
      <c r="K228" s="197"/>
      <c r="L228" s="202"/>
      <c r="M228" s="203"/>
      <c r="N228" s="204"/>
      <c r="O228" s="204"/>
      <c r="P228" s="205">
        <f>SUM(P229:P258)</f>
        <v>0</v>
      </c>
      <c r="Q228" s="204"/>
      <c r="R228" s="205">
        <f>SUM(R229:R258)</f>
        <v>20.880830249999999</v>
      </c>
      <c r="S228" s="204"/>
      <c r="T228" s="206">
        <f>SUM(T229:T258)</f>
        <v>0</v>
      </c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R228" s="207" t="s">
        <v>82</v>
      </c>
      <c r="AT228" s="208" t="s">
        <v>76</v>
      </c>
      <c r="AU228" s="208" t="s">
        <v>82</v>
      </c>
      <c r="AY228" s="207" t="s">
        <v>132</v>
      </c>
      <c r="BK228" s="209">
        <f>SUM(BK229:BK258)</f>
        <v>0</v>
      </c>
    </row>
    <row r="229" s="2" customFormat="1" ht="37.8" customHeight="1">
      <c r="A229" s="38"/>
      <c r="B229" s="39"/>
      <c r="C229" s="212" t="s">
        <v>286</v>
      </c>
      <c r="D229" s="212" t="s">
        <v>134</v>
      </c>
      <c r="E229" s="213" t="s">
        <v>287</v>
      </c>
      <c r="F229" s="214" t="s">
        <v>288</v>
      </c>
      <c r="G229" s="215" t="s">
        <v>137</v>
      </c>
      <c r="H229" s="216">
        <v>1.44</v>
      </c>
      <c r="I229" s="217"/>
      <c r="J229" s="218">
        <f>ROUND(I229*H229,2)</f>
        <v>0</v>
      </c>
      <c r="K229" s="219"/>
      <c r="L229" s="44"/>
      <c r="M229" s="220" t="s">
        <v>1</v>
      </c>
      <c r="N229" s="221" t="s">
        <v>42</v>
      </c>
      <c r="O229" s="91"/>
      <c r="P229" s="222">
        <f>O229*H229</f>
        <v>0</v>
      </c>
      <c r="Q229" s="222">
        <v>0.18539</v>
      </c>
      <c r="R229" s="222">
        <f>Q229*H229</f>
        <v>0.26696159999999997</v>
      </c>
      <c r="S229" s="222">
        <v>0</v>
      </c>
      <c r="T229" s="223">
        <f>S229*H229</f>
        <v>0</v>
      </c>
      <c r="U229" s="38"/>
      <c r="V229" s="38"/>
      <c r="W229" s="38"/>
      <c r="X229" s="38"/>
      <c r="Y229" s="38"/>
      <c r="Z229" s="38"/>
      <c r="AA229" s="38"/>
      <c r="AB229" s="38"/>
      <c r="AC229" s="38"/>
      <c r="AD229" s="38"/>
      <c r="AE229" s="38"/>
      <c r="AR229" s="224" t="s">
        <v>138</v>
      </c>
      <c r="AT229" s="224" t="s">
        <v>134</v>
      </c>
      <c r="AU229" s="224" t="s">
        <v>84</v>
      </c>
      <c r="AY229" s="17" t="s">
        <v>132</v>
      </c>
      <c r="BE229" s="225">
        <f>IF(N229="základní",J229,0)</f>
        <v>0</v>
      </c>
      <c r="BF229" s="225">
        <f>IF(N229="snížená",J229,0)</f>
        <v>0</v>
      </c>
      <c r="BG229" s="225">
        <f>IF(N229="zákl. přenesená",J229,0)</f>
        <v>0</v>
      </c>
      <c r="BH229" s="225">
        <f>IF(N229="sníž. přenesená",J229,0)</f>
        <v>0</v>
      </c>
      <c r="BI229" s="225">
        <f>IF(N229="nulová",J229,0)</f>
        <v>0</v>
      </c>
      <c r="BJ229" s="17" t="s">
        <v>82</v>
      </c>
      <c r="BK229" s="225">
        <f>ROUND(I229*H229,2)</f>
        <v>0</v>
      </c>
      <c r="BL229" s="17" t="s">
        <v>138</v>
      </c>
      <c r="BM229" s="224" t="s">
        <v>289</v>
      </c>
    </row>
    <row r="230" s="13" customFormat="1">
      <c r="A230" s="13"/>
      <c r="B230" s="226"/>
      <c r="C230" s="227"/>
      <c r="D230" s="228" t="s">
        <v>140</v>
      </c>
      <c r="E230" s="229" t="s">
        <v>1</v>
      </c>
      <c r="F230" s="230" t="s">
        <v>290</v>
      </c>
      <c r="G230" s="227"/>
      <c r="H230" s="229" t="s">
        <v>1</v>
      </c>
      <c r="I230" s="231"/>
      <c r="J230" s="227"/>
      <c r="K230" s="227"/>
      <c r="L230" s="232"/>
      <c r="M230" s="233"/>
      <c r="N230" s="234"/>
      <c r="O230" s="234"/>
      <c r="P230" s="234"/>
      <c r="Q230" s="234"/>
      <c r="R230" s="234"/>
      <c r="S230" s="234"/>
      <c r="T230" s="235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T230" s="236" t="s">
        <v>140</v>
      </c>
      <c r="AU230" s="236" t="s">
        <v>84</v>
      </c>
      <c r="AV230" s="13" t="s">
        <v>82</v>
      </c>
      <c r="AW230" s="13" t="s">
        <v>32</v>
      </c>
      <c r="AX230" s="13" t="s">
        <v>77</v>
      </c>
      <c r="AY230" s="236" t="s">
        <v>132</v>
      </c>
    </row>
    <row r="231" s="14" customFormat="1">
      <c r="A231" s="14"/>
      <c r="B231" s="237"/>
      <c r="C231" s="238"/>
      <c r="D231" s="228" t="s">
        <v>140</v>
      </c>
      <c r="E231" s="239" t="s">
        <v>1</v>
      </c>
      <c r="F231" s="240" t="s">
        <v>291</v>
      </c>
      <c r="G231" s="238"/>
      <c r="H231" s="241">
        <v>1.44</v>
      </c>
      <c r="I231" s="242"/>
      <c r="J231" s="238"/>
      <c r="K231" s="238"/>
      <c r="L231" s="243"/>
      <c r="M231" s="244"/>
      <c r="N231" s="245"/>
      <c r="O231" s="245"/>
      <c r="P231" s="245"/>
      <c r="Q231" s="245"/>
      <c r="R231" s="245"/>
      <c r="S231" s="245"/>
      <c r="T231" s="246"/>
      <c r="U231" s="14"/>
      <c r="V231" s="14"/>
      <c r="W231" s="14"/>
      <c r="X231" s="14"/>
      <c r="Y231" s="14"/>
      <c r="Z231" s="14"/>
      <c r="AA231" s="14"/>
      <c r="AB231" s="14"/>
      <c r="AC231" s="14"/>
      <c r="AD231" s="14"/>
      <c r="AE231" s="14"/>
      <c r="AT231" s="247" t="s">
        <v>140</v>
      </c>
      <c r="AU231" s="247" t="s">
        <v>84</v>
      </c>
      <c r="AV231" s="14" t="s">
        <v>84</v>
      </c>
      <c r="AW231" s="14" t="s">
        <v>32</v>
      </c>
      <c r="AX231" s="14" t="s">
        <v>82</v>
      </c>
      <c r="AY231" s="247" t="s">
        <v>132</v>
      </c>
    </row>
    <row r="232" s="2" customFormat="1" ht="33" customHeight="1">
      <c r="A232" s="38"/>
      <c r="B232" s="39"/>
      <c r="C232" s="212" t="s">
        <v>292</v>
      </c>
      <c r="D232" s="212" t="s">
        <v>134</v>
      </c>
      <c r="E232" s="213" t="s">
        <v>293</v>
      </c>
      <c r="F232" s="214" t="s">
        <v>294</v>
      </c>
      <c r="G232" s="215" t="s">
        <v>137</v>
      </c>
      <c r="H232" s="216">
        <v>86.329999999999998</v>
      </c>
      <c r="I232" s="217"/>
      <c r="J232" s="218">
        <f>ROUND(I232*H232,2)</f>
        <v>0</v>
      </c>
      <c r="K232" s="219"/>
      <c r="L232" s="44"/>
      <c r="M232" s="220" t="s">
        <v>1</v>
      </c>
      <c r="N232" s="221" t="s">
        <v>42</v>
      </c>
      <c r="O232" s="91"/>
      <c r="P232" s="222">
        <f>O232*H232</f>
        <v>0</v>
      </c>
      <c r="Q232" s="222">
        <v>0.17111999999999999</v>
      </c>
      <c r="R232" s="222">
        <f>Q232*H232</f>
        <v>14.772789599999999</v>
      </c>
      <c r="S232" s="222">
        <v>0</v>
      </c>
      <c r="T232" s="223">
        <f>S232*H232</f>
        <v>0</v>
      </c>
      <c r="U232" s="38"/>
      <c r="V232" s="38"/>
      <c r="W232" s="38"/>
      <c r="X232" s="38"/>
      <c r="Y232" s="38"/>
      <c r="Z232" s="38"/>
      <c r="AA232" s="38"/>
      <c r="AB232" s="38"/>
      <c r="AC232" s="38"/>
      <c r="AD232" s="38"/>
      <c r="AE232" s="38"/>
      <c r="AR232" s="224" t="s">
        <v>138</v>
      </c>
      <c r="AT232" s="224" t="s">
        <v>134</v>
      </c>
      <c r="AU232" s="224" t="s">
        <v>84</v>
      </c>
      <c r="AY232" s="17" t="s">
        <v>132</v>
      </c>
      <c r="BE232" s="225">
        <f>IF(N232="základní",J232,0)</f>
        <v>0</v>
      </c>
      <c r="BF232" s="225">
        <f>IF(N232="snížená",J232,0)</f>
        <v>0</v>
      </c>
      <c r="BG232" s="225">
        <f>IF(N232="zákl. přenesená",J232,0)</f>
        <v>0</v>
      </c>
      <c r="BH232" s="225">
        <f>IF(N232="sníž. přenesená",J232,0)</f>
        <v>0</v>
      </c>
      <c r="BI232" s="225">
        <f>IF(N232="nulová",J232,0)</f>
        <v>0</v>
      </c>
      <c r="BJ232" s="17" t="s">
        <v>82</v>
      </c>
      <c r="BK232" s="225">
        <f>ROUND(I232*H232,2)</f>
        <v>0</v>
      </c>
      <c r="BL232" s="17" t="s">
        <v>138</v>
      </c>
      <c r="BM232" s="224" t="s">
        <v>295</v>
      </c>
    </row>
    <row r="233" s="14" customFormat="1">
      <c r="A233" s="14"/>
      <c r="B233" s="237"/>
      <c r="C233" s="238"/>
      <c r="D233" s="228" t="s">
        <v>140</v>
      </c>
      <c r="E233" s="239" t="s">
        <v>1</v>
      </c>
      <c r="F233" s="240" t="s">
        <v>296</v>
      </c>
      <c r="G233" s="238"/>
      <c r="H233" s="241">
        <v>86.329999999999998</v>
      </c>
      <c r="I233" s="242"/>
      <c r="J233" s="238"/>
      <c r="K233" s="238"/>
      <c r="L233" s="243"/>
      <c r="M233" s="244"/>
      <c r="N233" s="245"/>
      <c r="O233" s="245"/>
      <c r="P233" s="245"/>
      <c r="Q233" s="245"/>
      <c r="R233" s="245"/>
      <c r="S233" s="245"/>
      <c r="T233" s="246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T233" s="247" t="s">
        <v>140</v>
      </c>
      <c r="AU233" s="247" t="s">
        <v>84</v>
      </c>
      <c r="AV233" s="14" t="s">
        <v>84</v>
      </c>
      <c r="AW233" s="14" t="s">
        <v>32</v>
      </c>
      <c r="AX233" s="14" t="s">
        <v>82</v>
      </c>
      <c r="AY233" s="247" t="s">
        <v>132</v>
      </c>
    </row>
    <row r="234" s="2" customFormat="1" ht="24.15" customHeight="1">
      <c r="A234" s="38"/>
      <c r="B234" s="39"/>
      <c r="C234" s="212" t="s">
        <v>297</v>
      </c>
      <c r="D234" s="212" t="s">
        <v>134</v>
      </c>
      <c r="E234" s="213" t="s">
        <v>298</v>
      </c>
      <c r="F234" s="214" t="s">
        <v>299</v>
      </c>
      <c r="G234" s="215" t="s">
        <v>300</v>
      </c>
      <c r="H234" s="216">
        <v>2</v>
      </c>
      <c r="I234" s="217"/>
      <c r="J234" s="218">
        <f>ROUND(I234*H234,2)</f>
        <v>0</v>
      </c>
      <c r="K234" s="219"/>
      <c r="L234" s="44"/>
      <c r="M234" s="220" t="s">
        <v>1</v>
      </c>
      <c r="N234" s="221" t="s">
        <v>42</v>
      </c>
      <c r="O234" s="91"/>
      <c r="P234" s="222">
        <f>O234*H234</f>
        <v>0</v>
      </c>
      <c r="Q234" s="222">
        <v>0.15339</v>
      </c>
      <c r="R234" s="222">
        <f>Q234*H234</f>
        <v>0.30678</v>
      </c>
      <c r="S234" s="222">
        <v>0</v>
      </c>
      <c r="T234" s="223">
        <f>S234*H234</f>
        <v>0</v>
      </c>
      <c r="U234" s="38"/>
      <c r="V234" s="38"/>
      <c r="W234" s="38"/>
      <c r="X234" s="38"/>
      <c r="Y234" s="38"/>
      <c r="Z234" s="38"/>
      <c r="AA234" s="38"/>
      <c r="AB234" s="38"/>
      <c r="AC234" s="38"/>
      <c r="AD234" s="38"/>
      <c r="AE234" s="38"/>
      <c r="AR234" s="224" t="s">
        <v>138</v>
      </c>
      <c r="AT234" s="224" t="s">
        <v>134</v>
      </c>
      <c r="AU234" s="224" t="s">
        <v>84</v>
      </c>
      <c r="AY234" s="17" t="s">
        <v>132</v>
      </c>
      <c r="BE234" s="225">
        <f>IF(N234="základní",J234,0)</f>
        <v>0</v>
      </c>
      <c r="BF234" s="225">
        <f>IF(N234="snížená",J234,0)</f>
        <v>0</v>
      </c>
      <c r="BG234" s="225">
        <f>IF(N234="zákl. přenesená",J234,0)</f>
        <v>0</v>
      </c>
      <c r="BH234" s="225">
        <f>IF(N234="sníž. přenesená",J234,0)</f>
        <v>0</v>
      </c>
      <c r="BI234" s="225">
        <f>IF(N234="nulová",J234,0)</f>
        <v>0</v>
      </c>
      <c r="BJ234" s="17" t="s">
        <v>82</v>
      </c>
      <c r="BK234" s="225">
        <f>ROUND(I234*H234,2)</f>
        <v>0</v>
      </c>
      <c r="BL234" s="17" t="s">
        <v>138</v>
      </c>
      <c r="BM234" s="224" t="s">
        <v>301</v>
      </c>
    </row>
    <row r="235" s="13" customFormat="1">
      <c r="A235" s="13"/>
      <c r="B235" s="226"/>
      <c r="C235" s="227"/>
      <c r="D235" s="228" t="s">
        <v>140</v>
      </c>
      <c r="E235" s="229" t="s">
        <v>1</v>
      </c>
      <c r="F235" s="230" t="s">
        <v>302</v>
      </c>
      <c r="G235" s="227"/>
      <c r="H235" s="229" t="s">
        <v>1</v>
      </c>
      <c r="I235" s="231"/>
      <c r="J235" s="227"/>
      <c r="K235" s="227"/>
      <c r="L235" s="232"/>
      <c r="M235" s="233"/>
      <c r="N235" s="234"/>
      <c r="O235" s="234"/>
      <c r="P235" s="234"/>
      <c r="Q235" s="234"/>
      <c r="R235" s="234"/>
      <c r="S235" s="234"/>
      <c r="T235" s="235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T235" s="236" t="s">
        <v>140</v>
      </c>
      <c r="AU235" s="236" t="s">
        <v>84</v>
      </c>
      <c r="AV235" s="13" t="s">
        <v>82</v>
      </c>
      <c r="AW235" s="13" t="s">
        <v>32</v>
      </c>
      <c r="AX235" s="13" t="s">
        <v>77</v>
      </c>
      <c r="AY235" s="236" t="s">
        <v>132</v>
      </c>
    </row>
    <row r="236" s="14" customFormat="1">
      <c r="A236" s="14"/>
      <c r="B236" s="237"/>
      <c r="C236" s="238"/>
      <c r="D236" s="228" t="s">
        <v>140</v>
      </c>
      <c r="E236" s="239" t="s">
        <v>1</v>
      </c>
      <c r="F236" s="240" t="s">
        <v>84</v>
      </c>
      <c r="G236" s="238"/>
      <c r="H236" s="241">
        <v>2</v>
      </c>
      <c r="I236" s="242"/>
      <c r="J236" s="238"/>
      <c r="K236" s="238"/>
      <c r="L236" s="243"/>
      <c r="M236" s="244"/>
      <c r="N236" s="245"/>
      <c r="O236" s="245"/>
      <c r="P236" s="245"/>
      <c r="Q236" s="245"/>
      <c r="R236" s="245"/>
      <c r="S236" s="245"/>
      <c r="T236" s="246"/>
      <c r="U236" s="14"/>
      <c r="V236" s="14"/>
      <c r="W236" s="14"/>
      <c r="X236" s="14"/>
      <c r="Y236" s="14"/>
      <c r="Z236" s="14"/>
      <c r="AA236" s="14"/>
      <c r="AB236" s="14"/>
      <c r="AC236" s="14"/>
      <c r="AD236" s="14"/>
      <c r="AE236" s="14"/>
      <c r="AT236" s="247" t="s">
        <v>140</v>
      </c>
      <c r="AU236" s="247" t="s">
        <v>84</v>
      </c>
      <c r="AV236" s="14" t="s">
        <v>84</v>
      </c>
      <c r="AW236" s="14" t="s">
        <v>32</v>
      </c>
      <c r="AX236" s="14" t="s">
        <v>82</v>
      </c>
      <c r="AY236" s="247" t="s">
        <v>132</v>
      </c>
    </row>
    <row r="237" s="2" customFormat="1" ht="37.8" customHeight="1">
      <c r="A237" s="38"/>
      <c r="B237" s="39"/>
      <c r="C237" s="212" t="s">
        <v>303</v>
      </c>
      <c r="D237" s="212" t="s">
        <v>134</v>
      </c>
      <c r="E237" s="213" t="s">
        <v>304</v>
      </c>
      <c r="F237" s="214" t="s">
        <v>305</v>
      </c>
      <c r="G237" s="215" t="s">
        <v>178</v>
      </c>
      <c r="H237" s="216">
        <v>0.63200000000000001</v>
      </c>
      <c r="I237" s="217"/>
      <c r="J237" s="218">
        <f>ROUND(I237*H237,2)</f>
        <v>0</v>
      </c>
      <c r="K237" s="219"/>
      <c r="L237" s="44"/>
      <c r="M237" s="220" t="s">
        <v>1</v>
      </c>
      <c r="N237" s="221" t="s">
        <v>42</v>
      </c>
      <c r="O237" s="91"/>
      <c r="P237" s="222">
        <f>O237*H237</f>
        <v>0</v>
      </c>
      <c r="Q237" s="222">
        <v>0.017090000000000001</v>
      </c>
      <c r="R237" s="222">
        <f>Q237*H237</f>
        <v>0.010800880000000001</v>
      </c>
      <c r="S237" s="222">
        <v>0</v>
      </c>
      <c r="T237" s="223">
        <f>S237*H237</f>
        <v>0</v>
      </c>
      <c r="U237" s="38"/>
      <c r="V237" s="38"/>
      <c r="W237" s="38"/>
      <c r="X237" s="38"/>
      <c r="Y237" s="38"/>
      <c r="Z237" s="38"/>
      <c r="AA237" s="38"/>
      <c r="AB237" s="38"/>
      <c r="AC237" s="38"/>
      <c r="AD237" s="38"/>
      <c r="AE237" s="38"/>
      <c r="AR237" s="224" t="s">
        <v>138</v>
      </c>
      <c r="AT237" s="224" t="s">
        <v>134</v>
      </c>
      <c r="AU237" s="224" t="s">
        <v>84</v>
      </c>
      <c r="AY237" s="17" t="s">
        <v>132</v>
      </c>
      <c r="BE237" s="225">
        <f>IF(N237="základní",J237,0)</f>
        <v>0</v>
      </c>
      <c r="BF237" s="225">
        <f>IF(N237="snížená",J237,0)</f>
        <v>0</v>
      </c>
      <c r="BG237" s="225">
        <f>IF(N237="zákl. přenesená",J237,0)</f>
        <v>0</v>
      </c>
      <c r="BH237" s="225">
        <f>IF(N237="sníž. přenesená",J237,0)</f>
        <v>0</v>
      </c>
      <c r="BI237" s="225">
        <f>IF(N237="nulová",J237,0)</f>
        <v>0</v>
      </c>
      <c r="BJ237" s="17" t="s">
        <v>82</v>
      </c>
      <c r="BK237" s="225">
        <f>ROUND(I237*H237,2)</f>
        <v>0</v>
      </c>
      <c r="BL237" s="17" t="s">
        <v>138</v>
      </c>
      <c r="BM237" s="224" t="s">
        <v>306</v>
      </c>
    </row>
    <row r="238" s="13" customFormat="1">
      <c r="A238" s="13"/>
      <c r="B238" s="226"/>
      <c r="C238" s="227"/>
      <c r="D238" s="228" t="s">
        <v>140</v>
      </c>
      <c r="E238" s="229" t="s">
        <v>1</v>
      </c>
      <c r="F238" s="230" t="s">
        <v>307</v>
      </c>
      <c r="G238" s="227"/>
      <c r="H238" s="229" t="s">
        <v>1</v>
      </c>
      <c r="I238" s="231"/>
      <c r="J238" s="227"/>
      <c r="K238" s="227"/>
      <c r="L238" s="232"/>
      <c r="M238" s="233"/>
      <c r="N238" s="234"/>
      <c r="O238" s="234"/>
      <c r="P238" s="234"/>
      <c r="Q238" s="234"/>
      <c r="R238" s="234"/>
      <c r="S238" s="234"/>
      <c r="T238" s="235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T238" s="236" t="s">
        <v>140</v>
      </c>
      <c r="AU238" s="236" t="s">
        <v>84</v>
      </c>
      <c r="AV238" s="13" t="s">
        <v>82</v>
      </c>
      <c r="AW238" s="13" t="s">
        <v>32</v>
      </c>
      <c r="AX238" s="13" t="s">
        <v>77</v>
      </c>
      <c r="AY238" s="236" t="s">
        <v>132</v>
      </c>
    </row>
    <row r="239" s="14" customFormat="1">
      <c r="A239" s="14"/>
      <c r="B239" s="237"/>
      <c r="C239" s="238"/>
      <c r="D239" s="228" t="s">
        <v>140</v>
      </c>
      <c r="E239" s="239" t="s">
        <v>1</v>
      </c>
      <c r="F239" s="240" t="s">
        <v>308</v>
      </c>
      <c r="G239" s="238"/>
      <c r="H239" s="241">
        <v>0.094</v>
      </c>
      <c r="I239" s="242"/>
      <c r="J239" s="238"/>
      <c r="K239" s="238"/>
      <c r="L239" s="243"/>
      <c r="M239" s="244"/>
      <c r="N239" s="245"/>
      <c r="O239" s="245"/>
      <c r="P239" s="245"/>
      <c r="Q239" s="245"/>
      <c r="R239" s="245"/>
      <c r="S239" s="245"/>
      <c r="T239" s="246"/>
      <c r="U239" s="14"/>
      <c r="V239" s="14"/>
      <c r="W239" s="14"/>
      <c r="X239" s="14"/>
      <c r="Y239" s="14"/>
      <c r="Z239" s="14"/>
      <c r="AA239" s="14"/>
      <c r="AB239" s="14"/>
      <c r="AC239" s="14"/>
      <c r="AD239" s="14"/>
      <c r="AE239" s="14"/>
      <c r="AT239" s="247" t="s">
        <v>140</v>
      </c>
      <c r="AU239" s="247" t="s">
        <v>84</v>
      </c>
      <c r="AV239" s="14" t="s">
        <v>84</v>
      </c>
      <c r="AW239" s="14" t="s">
        <v>32</v>
      </c>
      <c r="AX239" s="14" t="s">
        <v>77</v>
      </c>
      <c r="AY239" s="247" t="s">
        <v>132</v>
      </c>
    </row>
    <row r="240" s="13" customFormat="1">
      <c r="A240" s="13"/>
      <c r="B240" s="226"/>
      <c r="C240" s="227"/>
      <c r="D240" s="228" t="s">
        <v>140</v>
      </c>
      <c r="E240" s="229" t="s">
        <v>1</v>
      </c>
      <c r="F240" s="230" t="s">
        <v>309</v>
      </c>
      <c r="G240" s="227"/>
      <c r="H240" s="229" t="s">
        <v>1</v>
      </c>
      <c r="I240" s="231"/>
      <c r="J240" s="227"/>
      <c r="K240" s="227"/>
      <c r="L240" s="232"/>
      <c r="M240" s="233"/>
      <c r="N240" s="234"/>
      <c r="O240" s="234"/>
      <c r="P240" s="234"/>
      <c r="Q240" s="234"/>
      <c r="R240" s="234"/>
      <c r="S240" s="234"/>
      <c r="T240" s="235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T240" s="236" t="s">
        <v>140</v>
      </c>
      <c r="AU240" s="236" t="s">
        <v>84</v>
      </c>
      <c r="AV240" s="13" t="s">
        <v>82</v>
      </c>
      <c r="AW240" s="13" t="s">
        <v>32</v>
      </c>
      <c r="AX240" s="13" t="s">
        <v>77</v>
      </c>
      <c r="AY240" s="236" t="s">
        <v>132</v>
      </c>
    </row>
    <row r="241" s="14" customFormat="1">
      <c r="A241" s="14"/>
      <c r="B241" s="237"/>
      <c r="C241" s="238"/>
      <c r="D241" s="228" t="s">
        <v>140</v>
      </c>
      <c r="E241" s="239" t="s">
        <v>1</v>
      </c>
      <c r="F241" s="240" t="s">
        <v>310</v>
      </c>
      <c r="G241" s="238"/>
      <c r="H241" s="241">
        <v>0.53800000000000003</v>
      </c>
      <c r="I241" s="242"/>
      <c r="J241" s="238"/>
      <c r="K241" s="238"/>
      <c r="L241" s="243"/>
      <c r="M241" s="244"/>
      <c r="N241" s="245"/>
      <c r="O241" s="245"/>
      <c r="P241" s="245"/>
      <c r="Q241" s="245"/>
      <c r="R241" s="245"/>
      <c r="S241" s="245"/>
      <c r="T241" s="246"/>
      <c r="U241" s="14"/>
      <c r="V241" s="14"/>
      <c r="W241" s="14"/>
      <c r="X241" s="14"/>
      <c r="Y241" s="14"/>
      <c r="Z241" s="14"/>
      <c r="AA241" s="14"/>
      <c r="AB241" s="14"/>
      <c r="AC241" s="14"/>
      <c r="AD241" s="14"/>
      <c r="AE241" s="14"/>
      <c r="AT241" s="247" t="s">
        <v>140</v>
      </c>
      <c r="AU241" s="247" t="s">
        <v>84</v>
      </c>
      <c r="AV241" s="14" t="s">
        <v>84</v>
      </c>
      <c r="AW241" s="14" t="s">
        <v>32</v>
      </c>
      <c r="AX241" s="14" t="s">
        <v>77</v>
      </c>
      <c r="AY241" s="247" t="s">
        <v>132</v>
      </c>
    </row>
    <row r="242" s="15" customFormat="1">
      <c r="A242" s="15"/>
      <c r="B242" s="248"/>
      <c r="C242" s="249"/>
      <c r="D242" s="228" t="s">
        <v>140</v>
      </c>
      <c r="E242" s="250" t="s">
        <v>1</v>
      </c>
      <c r="F242" s="251" t="s">
        <v>145</v>
      </c>
      <c r="G242" s="249"/>
      <c r="H242" s="252">
        <v>0.63200000000000001</v>
      </c>
      <c r="I242" s="253"/>
      <c r="J242" s="249"/>
      <c r="K242" s="249"/>
      <c r="L242" s="254"/>
      <c r="M242" s="255"/>
      <c r="N242" s="256"/>
      <c r="O242" s="256"/>
      <c r="P242" s="256"/>
      <c r="Q242" s="256"/>
      <c r="R242" s="256"/>
      <c r="S242" s="256"/>
      <c r="T242" s="257"/>
      <c r="U242" s="15"/>
      <c r="V242" s="15"/>
      <c r="W242" s="15"/>
      <c r="X242" s="15"/>
      <c r="Y242" s="15"/>
      <c r="Z242" s="15"/>
      <c r="AA242" s="15"/>
      <c r="AB242" s="15"/>
      <c r="AC242" s="15"/>
      <c r="AD242" s="15"/>
      <c r="AE242" s="15"/>
      <c r="AT242" s="258" t="s">
        <v>140</v>
      </c>
      <c r="AU242" s="258" t="s">
        <v>84</v>
      </c>
      <c r="AV242" s="15" t="s">
        <v>138</v>
      </c>
      <c r="AW242" s="15" t="s">
        <v>32</v>
      </c>
      <c r="AX242" s="15" t="s">
        <v>82</v>
      </c>
      <c r="AY242" s="258" t="s">
        <v>132</v>
      </c>
    </row>
    <row r="243" s="2" customFormat="1" ht="21.75" customHeight="1">
      <c r="A243" s="38"/>
      <c r="B243" s="39"/>
      <c r="C243" s="259" t="s">
        <v>311</v>
      </c>
      <c r="D243" s="259" t="s">
        <v>193</v>
      </c>
      <c r="E243" s="260" t="s">
        <v>312</v>
      </c>
      <c r="F243" s="261" t="s">
        <v>313</v>
      </c>
      <c r="G243" s="262" t="s">
        <v>178</v>
      </c>
      <c r="H243" s="263">
        <v>0.10299999999999999</v>
      </c>
      <c r="I243" s="264"/>
      <c r="J243" s="265">
        <f>ROUND(I243*H243,2)</f>
        <v>0</v>
      </c>
      <c r="K243" s="266"/>
      <c r="L243" s="267"/>
      <c r="M243" s="268" t="s">
        <v>1</v>
      </c>
      <c r="N243" s="269" t="s">
        <v>42</v>
      </c>
      <c r="O243" s="91"/>
      <c r="P243" s="222">
        <f>O243*H243</f>
        <v>0</v>
      </c>
      <c r="Q243" s="222">
        <v>1</v>
      </c>
      <c r="R243" s="222">
        <f>Q243*H243</f>
        <v>0.10299999999999999</v>
      </c>
      <c r="S243" s="222">
        <v>0</v>
      </c>
      <c r="T243" s="223">
        <f>S243*H243</f>
        <v>0</v>
      </c>
      <c r="U243" s="38"/>
      <c r="V243" s="38"/>
      <c r="W243" s="38"/>
      <c r="X243" s="38"/>
      <c r="Y243" s="38"/>
      <c r="Z243" s="38"/>
      <c r="AA243" s="38"/>
      <c r="AB243" s="38"/>
      <c r="AC243" s="38"/>
      <c r="AD243" s="38"/>
      <c r="AE243" s="38"/>
      <c r="AR243" s="224" t="s">
        <v>182</v>
      </c>
      <c r="AT243" s="224" t="s">
        <v>193</v>
      </c>
      <c r="AU243" s="224" t="s">
        <v>84</v>
      </c>
      <c r="AY243" s="17" t="s">
        <v>132</v>
      </c>
      <c r="BE243" s="225">
        <f>IF(N243="základní",J243,0)</f>
        <v>0</v>
      </c>
      <c r="BF243" s="225">
        <f>IF(N243="snížená",J243,0)</f>
        <v>0</v>
      </c>
      <c r="BG243" s="225">
        <f>IF(N243="zákl. přenesená",J243,0)</f>
        <v>0</v>
      </c>
      <c r="BH243" s="225">
        <f>IF(N243="sníž. přenesená",J243,0)</f>
        <v>0</v>
      </c>
      <c r="BI243" s="225">
        <f>IF(N243="nulová",J243,0)</f>
        <v>0</v>
      </c>
      <c r="BJ243" s="17" t="s">
        <v>82</v>
      </c>
      <c r="BK243" s="225">
        <f>ROUND(I243*H243,2)</f>
        <v>0</v>
      </c>
      <c r="BL243" s="17" t="s">
        <v>138</v>
      </c>
      <c r="BM243" s="224" t="s">
        <v>314</v>
      </c>
    </row>
    <row r="244" s="13" customFormat="1">
      <c r="A244" s="13"/>
      <c r="B244" s="226"/>
      <c r="C244" s="227"/>
      <c r="D244" s="228" t="s">
        <v>140</v>
      </c>
      <c r="E244" s="229" t="s">
        <v>1</v>
      </c>
      <c r="F244" s="230" t="s">
        <v>307</v>
      </c>
      <c r="G244" s="227"/>
      <c r="H244" s="229" t="s">
        <v>1</v>
      </c>
      <c r="I244" s="231"/>
      <c r="J244" s="227"/>
      <c r="K244" s="227"/>
      <c r="L244" s="232"/>
      <c r="M244" s="233"/>
      <c r="N244" s="234"/>
      <c r="O244" s="234"/>
      <c r="P244" s="234"/>
      <c r="Q244" s="234"/>
      <c r="R244" s="234"/>
      <c r="S244" s="234"/>
      <c r="T244" s="235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  <c r="AT244" s="236" t="s">
        <v>140</v>
      </c>
      <c r="AU244" s="236" t="s">
        <v>84</v>
      </c>
      <c r="AV244" s="13" t="s">
        <v>82</v>
      </c>
      <c r="AW244" s="13" t="s">
        <v>32</v>
      </c>
      <c r="AX244" s="13" t="s">
        <v>77</v>
      </c>
      <c r="AY244" s="236" t="s">
        <v>132</v>
      </c>
    </row>
    <row r="245" s="14" customFormat="1">
      <c r="A245" s="14"/>
      <c r="B245" s="237"/>
      <c r="C245" s="238"/>
      <c r="D245" s="228" t="s">
        <v>140</v>
      </c>
      <c r="E245" s="239" t="s">
        <v>1</v>
      </c>
      <c r="F245" s="240" t="s">
        <v>308</v>
      </c>
      <c r="G245" s="238"/>
      <c r="H245" s="241">
        <v>0.094</v>
      </c>
      <c r="I245" s="242"/>
      <c r="J245" s="238"/>
      <c r="K245" s="238"/>
      <c r="L245" s="243"/>
      <c r="M245" s="244"/>
      <c r="N245" s="245"/>
      <c r="O245" s="245"/>
      <c r="P245" s="245"/>
      <c r="Q245" s="245"/>
      <c r="R245" s="245"/>
      <c r="S245" s="245"/>
      <c r="T245" s="246"/>
      <c r="U245" s="14"/>
      <c r="V245" s="14"/>
      <c r="W245" s="14"/>
      <c r="X245" s="14"/>
      <c r="Y245" s="14"/>
      <c r="Z245" s="14"/>
      <c r="AA245" s="14"/>
      <c r="AB245" s="14"/>
      <c r="AC245" s="14"/>
      <c r="AD245" s="14"/>
      <c r="AE245" s="14"/>
      <c r="AT245" s="247" t="s">
        <v>140</v>
      </c>
      <c r="AU245" s="247" t="s">
        <v>84</v>
      </c>
      <c r="AV245" s="14" t="s">
        <v>84</v>
      </c>
      <c r="AW245" s="14" t="s">
        <v>32</v>
      </c>
      <c r="AX245" s="14" t="s">
        <v>82</v>
      </c>
      <c r="AY245" s="247" t="s">
        <v>132</v>
      </c>
    </row>
    <row r="246" s="14" customFormat="1">
      <c r="A246" s="14"/>
      <c r="B246" s="237"/>
      <c r="C246" s="238"/>
      <c r="D246" s="228" t="s">
        <v>140</v>
      </c>
      <c r="E246" s="238"/>
      <c r="F246" s="240" t="s">
        <v>315</v>
      </c>
      <c r="G246" s="238"/>
      <c r="H246" s="241">
        <v>0.10299999999999999</v>
      </c>
      <c r="I246" s="242"/>
      <c r="J246" s="238"/>
      <c r="K246" s="238"/>
      <c r="L246" s="243"/>
      <c r="M246" s="244"/>
      <c r="N246" s="245"/>
      <c r="O246" s="245"/>
      <c r="P246" s="245"/>
      <c r="Q246" s="245"/>
      <c r="R246" s="245"/>
      <c r="S246" s="245"/>
      <c r="T246" s="246"/>
      <c r="U246" s="14"/>
      <c r="V246" s="14"/>
      <c r="W246" s="14"/>
      <c r="X246" s="14"/>
      <c r="Y246" s="14"/>
      <c r="Z246" s="14"/>
      <c r="AA246" s="14"/>
      <c r="AB246" s="14"/>
      <c r="AC246" s="14"/>
      <c r="AD246" s="14"/>
      <c r="AE246" s="14"/>
      <c r="AT246" s="247" t="s">
        <v>140</v>
      </c>
      <c r="AU246" s="247" t="s">
        <v>84</v>
      </c>
      <c r="AV246" s="14" t="s">
        <v>84</v>
      </c>
      <c r="AW246" s="14" t="s">
        <v>4</v>
      </c>
      <c r="AX246" s="14" t="s">
        <v>82</v>
      </c>
      <c r="AY246" s="247" t="s">
        <v>132</v>
      </c>
    </row>
    <row r="247" s="2" customFormat="1" ht="21.75" customHeight="1">
      <c r="A247" s="38"/>
      <c r="B247" s="39"/>
      <c r="C247" s="259" t="s">
        <v>316</v>
      </c>
      <c r="D247" s="259" t="s">
        <v>193</v>
      </c>
      <c r="E247" s="260" t="s">
        <v>317</v>
      </c>
      <c r="F247" s="261" t="s">
        <v>318</v>
      </c>
      <c r="G247" s="262" t="s">
        <v>178</v>
      </c>
      <c r="H247" s="263">
        <v>0.59199999999999997</v>
      </c>
      <c r="I247" s="264"/>
      <c r="J247" s="265">
        <f>ROUND(I247*H247,2)</f>
        <v>0</v>
      </c>
      <c r="K247" s="266"/>
      <c r="L247" s="267"/>
      <c r="M247" s="268" t="s">
        <v>1</v>
      </c>
      <c r="N247" s="269" t="s">
        <v>42</v>
      </c>
      <c r="O247" s="91"/>
      <c r="P247" s="222">
        <f>O247*H247</f>
        <v>0</v>
      </c>
      <c r="Q247" s="222">
        <v>1</v>
      </c>
      <c r="R247" s="222">
        <f>Q247*H247</f>
        <v>0.59199999999999997</v>
      </c>
      <c r="S247" s="222">
        <v>0</v>
      </c>
      <c r="T247" s="223">
        <f>S247*H247</f>
        <v>0</v>
      </c>
      <c r="U247" s="38"/>
      <c r="V247" s="38"/>
      <c r="W247" s="38"/>
      <c r="X247" s="38"/>
      <c r="Y247" s="38"/>
      <c r="Z247" s="38"/>
      <c r="AA247" s="38"/>
      <c r="AB247" s="38"/>
      <c r="AC247" s="38"/>
      <c r="AD247" s="38"/>
      <c r="AE247" s="38"/>
      <c r="AR247" s="224" t="s">
        <v>182</v>
      </c>
      <c r="AT247" s="224" t="s">
        <v>193</v>
      </c>
      <c r="AU247" s="224" t="s">
        <v>84</v>
      </c>
      <c r="AY247" s="17" t="s">
        <v>132</v>
      </c>
      <c r="BE247" s="225">
        <f>IF(N247="základní",J247,0)</f>
        <v>0</v>
      </c>
      <c r="BF247" s="225">
        <f>IF(N247="snížená",J247,0)</f>
        <v>0</v>
      </c>
      <c r="BG247" s="225">
        <f>IF(N247="zákl. přenesená",J247,0)</f>
        <v>0</v>
      </c>
      <c r="BH247" s="225">
        <f>IF(N247="sníž. přenesená",J247,0)</f>
        <v>0</v>
      </c>
      <c r="BI247" s="225">
        <f>IF(N247="nulová",J247,0)</f>
        <v>0</v>
      </c>
      <c r="BJ247" s="17" t="s">
        <v>82</v>
      </c>
      <c r="BK247" s="225">
        <f>ROUND(I247*H247,2)</f>
        <v>0</v>
      </c>
      <c r="BL247" s="17" t="s">
        <v>138</v>
      </c>
      <c r="BM247" s="224" t="s">
        <v>319</v>
      </c>
    </row>
    <row r="248" s="13" customFormat="1">
      <c r="A248" s="13"/>
      <c r="B248" s="226"/>
      <c r="C248" s="227"/>
      <c r="D248" s="228" t="s">
        <v>140</v>
      </c>
      <c r="E248" s="229" t="s">
        <v>1</v>
      </c>
      <c r="F248" s="230" t="s">
        <v>309</v>
      </c>
      <c r="G248" s="227"/>
      <c r="H248" s="229" t="s">
        <v>1</v>
      </c>
      <c r="I248" s="231"/>
      <c r="J248" s="227"/>
      <c r="K248" s="227"/>
      <c r="L248" s="232"/>
      <c r="M248" s="233"/>
      <c r="N248" s="234"/>
      <c r="O248" s="234"/>
      <c r="P248" s="234"/>
      <c r="Q248" s="234"/>
      <c r="R248" s="234"/>
      <c r="S248" s="234"/>
      <c r="T248" s="235"/>
      <c r="U248" s="13"/>
      <c r="V248" s="13"/>
      <c r="W248" s="13"/>
      <c r="X248" s="13"/>
      <c r="Y248" s="13"/>
      <c r="Z248" s="13"/>
      <c r="AA248" s="13"/>
      <c r="AB248" s="13"/>
      <c r="AC248" s="13"/>
      <c r="AD248" s="13"/>
      <c r="AE248" s="13"/>
      <c r="AT248" s="236" t="s">
        <v>140</v>
      </c>
      <c r="AU248" s="236" t="s">
        <v>84</v>
      </c>
      <c r="AV248" s="13" t="s">
        <v>82</v>
      </c>
      <c r="AW248" s="13" t="s">
        <v>32</v>
      </c>
      <c r="AX248" s="13" t="s">
        <v>77</v>
      </c>
      <c r="AY248" s="236" t="s">
        <v>132</v>
      </c>
    </row>
    <row r="249" s="14" customFormat="1">
      <c r="A249" s="14"/>
      <c r="B249" s="237"/>
      <c r="C249" s="238"/>
      <c r="D249" s="228" t="s">
        <v>140</v>
      </c>
      <c r="E249" s="239" t="s">
        <v>1</v>
      </c>
      <c r="F249" s="240" t="s">
        <v>310</v>
      </c>
      <c r="G249" s="238"/>
      <c r="H249" s="241">
        <v>0.53800000000000003</v>
      </c>
      <c r="I249" s="242"/>
      <c r="J249" s="238"/>
      <c r="K249" s="238"/>
      <c r="L249" s="243"/>
      <c r="M249" s="244"/>
      <c r="N249" s="245"/>
      <c r="O249" s="245"/>
      <c r="P249" s="245"/>
      <c r="Q249" s="245"/>
      <c r="R249" s="245"/>
      <c r="S249" s="245"/>
      <c r="T249" s="246"/>
      <c r="U249" s="14"/>
      <c r="V249" s="14"/>
      <c r="W249" s="14"/>
      <c r="X249" s="14"/>
      <c r="Y249" s="14"/>
      <c r="Z249" s="14"/>
      <c r="AA249" s="14"/>
      <c r="AB249" s="14"/>
      <c r="AC249" s="14"/>
      <c r="AD249" s="14"/>
      <c r="AE249" s="14"/>
      <c r="AT249" s="247" t="s">
        <v>140</v>
      </c>
      <c r="AU249" s="247" t="s">
        <v>84</v>
      </c>
      <c r="AV249" s="14" t="s">
        <v>84</v>
      </c>
      <c r="AW249" s="14" t="s">
        <v>32</v>
      </c>
      <c r="AX249" s="14" t="s">
        <v>82</v>
      </c>
      <c r="AY249" s="247" t="s">
        <v>132</v>
      </c>
    </row>
    <row r="250" s="14" customFormat="1">
      <c r="A250" s="14"/>
      <c r="B250" s="237"/>
      <c r="C250" s="238"/>
      <c r="D250" s="228" t="s">
        <v>140</v>
      </c>
      <c r="E250" s="238"/>
      <c r="F250" s="240" t="s">
        <v>320</v>
      </c>
      <c r="G250" s="238"/>
      <c r="H250" s="241">
        <v>0.59199999999999997</v>
      </c>
      <c r="I250" s="242"/>
      <c r="J250" s="238"/>
      <c r="K250" s="238"/>
      <c r="L250" s="243"/>
      <c r="M250" s="244"/>
      <c r="N250" s="245"/>
      <c r="O250" s="245"/>
      <c r="P250" s="245"/>
      <c r="Q250" s="245"/>
      <c r="R250" s="245"/>
      <c r="S250" s="245"/>
      <c r="T250" s="246"/>
      <c r="U250" s="14"/>
      <c r="V250" s="14"/>
      <c r="W250" s="14"/>
      <c r="X250" s="14"/>
      <c r="Y250" s="14"/>
      <c r="Z250" s="14"/>
      <c r="AA250" s="14"/>
      <c r="AB250" s="14"/>
      <c r="AC250" s="14"/>
      <c r="AD250" s="14"/>
      <c r="AE250" s="14"/>
      <c r="AT250" s="247" t="s">
        <v>140</v>
      </c>
      <c r="AU250" s="247" t="s">
        <v>84</v>
      </c>
      <c r="AV250" s="14" t="s">
        <v>84</v>
      </c>
      <c r="AW250" s="14" t="s">
        <v>4</v>
      </c>
      <c r="AX250" s="14" t="s">
        <v>82</v>
      </c>
      <c r="AY250" s="247" t="s">
        <v>132</v>
      </c>
    </row>
    <row r="251" s="2" customFormat="1" ht="24.15" customHeight="1">
      <c r="A251" s="38"/>
      <c r="B251" s="39"/>
      <c r="C251" s="212" t="s">
        <v>321</v>
      </c>
      <c r="D251" s="212" t="s">
        <v>134</v>
      </c>
      <c r="E251" s="213" t="s">
        <v>322</v>
      </c>
      <c r="F251" s="214" t="s">
        <v>323</v>
      </c>
      <c r="G251" s="215" t="s">
        <v>148</v>
      </c>
      <c r="H251" s="216">
        <v>2.1000000000000001</v>
      </c>
      <c r="I251" s="217"/>
      <c r="J251" s="218">
        <f>ROUND(I251*H251,2)</f>
        <v>0</v>
      </c>
      <c r="K251" s="219"/>
      <c r="L251" s="44"/>
      <c r="M251" s="220" t="s">
        <v>1</v>
      </c>
      <c r="N251" s="221" t="s">
        <v>42</v>
      </c>
      <c r="O251" s="91"/>
      <c r="P251" s="222">
        <f>O251*H251</f>
        <v>0</v>
      </c>
      <c r="Q251" s="222">
        <v>2.2073100000000001</v>
      </c>
      <c r="R251" s="222">
        <f>Q251*H251</f>
        <v>4.635351</v>
      </c>
      <c r="S251" s="222">
        <v>0</v>
      </c>
      <c r="T251" s="223">
        <f>S251*H251</f>
        <v>0</v>
      </c>
      <c r="U251" s="38"/>
      <c r="V251" s="38"/>
      <c r="W251" s="38"/>
      <c r="X251" s="38"/>
      <c r="Y251" s="38"/>
      <c r="Z251" s="38"/>
      <c r="AA251" s="38"/>
      <c r="AB251" s="38"/>
      <c r="AC251" s="38"/>
      <c r="AD251" s="38"/>
      <c r="AE251" s="38"/>
      <c r="AR251" s="224" t="s">
        <v>138</v>
      </c>
      <c r="AT251" s="224" t="s">
        <v>134</v>
      </c>
      <c r="AU251" s="224" t="s">
        <v>84</v>
      </c>
      <c r="AY251" s="17" t="s">
        <v>132</v>
      </c>
      <c r="BE251" s="225">
        <f>IF(N251="základní",J251,0)</f>
        <v>0</v>
      </c>
      <c r="BF251" s="225">
        <f>IF(N251="snížená",J251,0)</f>
        <v>0</v>
      </c>
      <c r="BG251" s="225">
        <f>IF(N251="zákl. přenesená",J251,0)</f>
        <v>0</v>
      </c>
      <c r="BH251" s="225">
        <f>IF(N251="sníž. přenesená",J251,0)</f>
        <v>0</v>
      </c>
      <c r="BI251" s="225">
        <f>IF(N251="nulová",J251,0)</f>
        <v>0</v>
      </c>
      <c r="BJ251" s="17" t="s">
        <v>82</v>
      </c>
      <c r="BK251" s="225">
        <f>ROUND(I251*H251,2)</f>
        <v>0</v>
      </c>
      <c r="BL251" s="17" t="s">
        <v>138</v>
      </c>
      <c r="BM251" s="224" t="s">
        <v>324</v>
      </c>
    </row>
    <row r="252" s="13" customFormat="1">
      <c r="A252" s="13"/>
      <c r="B252" s="226"/>
      <c r="C252" s="227"/>
      <c r="D252" s="228" t="s">
        <v>140</v>
      </c>
      <c r="E252" s="229" t="s">
        <v>1</v>
      </c>
      <c r="F252" s="230" t="s">
        <v>325</v>
      </c>
      <c r="G252" s="227"/>
      <c r="H252" s="229" t="s">
        <v>1</v>
      </c>
      <c r="I252" s="231"/>
      <c r="J252" s="227"/>
      <c r="K252" s="227"/>
      <c r="L252" s="232"/>
      <c r="M252" s="233"/>
      <c r="N252" s="234"/>
      <c r="O252" s="234"/>
      <c r="P252" s="234"/>
      <c r="Q252" s="234"/>
      <c r="R252" s="234"/>
      <c r="S252" s="234"/>
      <c r="T252" s="235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T252" s="236" t="s">
        <v>140</v>
      </c>
      <c r="AU252" s="236" t="s">
        <v>84</v>
      </c>
      <c r="AV252" s="13" t="s">
        <v>82</v>
      </c>
      <c r="AW252" s="13" t="s">
        <v>32</v>
      </c>
      <c r="AX252" s="13" t="s">
        <v>77</v>
      </c>
      <c r="AY252" s="236" t="s">
        <v>132</v>
      </c>
    </row>
    <row r="253" s="14" customFormat="1">
      <c r="A253" s="14"/>
      <c r="B253" s="237"/>
      <c r="C253" s="238"/>
      <c r="D253" s="228" t="s">
        <v>140</v>
      </c>
      <c r="E253" s="239" t="s">
        <v>1</v>
      </c>
      <c r="F253" s="240" t="s">
        <v>326</v>
      </c>
      <c r="G253" s="238"/>
      <c r="H253" s="241">
        <v>2.1000000000000001</v>
      </c>
      <c r="I253" s="242"/>
      <c r="J253" s="238"/>
      <c r="K253" s="238"/>
      <c r="L253" s="243"/>
      <c r="M253" s="244"/>
      <c r="N253" s="245"/>
      <c r="O253" s="245"/>
      <c r="P253" s="245"/>
      <c r="Q253" s="245"/>
      <c r="R253" s="245"/>
      <c r="S253" s="245"/>
      <c r="T253" s="246"/>
      <c r="U253" s="14"/>
      <c r="V253" s="14"/>
      <c r="W253" s="14"/>
      <c r="X253" s="14"/>
      <c r="Y253" s="14"/>
      <c r="Z253" s="14"/>
      <c r="AA253" s="14"/>
      <c r="AB253" s="14"/>
      <c r="AC253" s="14"/>
      <c r="AD253" s="14"/>
      <c r="AE253" s="14"/>
      <c r="AT253" s="247" t="s">
        <v>140</v>
      </c>
      <c r="AU253" s="247" t="s">
        <v>84</v>
      </c>
      <c r="AV253" s="14" t="s">
        <v>84</v>
      </c>
      <c r="AW253" s="14" t="s">
        <v>32</v>
      </c>
      <c r="AX253" s="14" t="s">
        <v>82</v>
      </c>
      <c r="AY253" s="247" t="s">
        <v>132</v>
      </c>
    </row>
    <row r="254" s="2" customFormat="1" ht="21.75" customHeight="1">
      <c r="A254" s="38"/>
      <c r="B254" s="39"/>
      <c r="C254" s="212" t="s">
        <v>327</v>
      </c>
      <c r="D254" s="212" t="s">
        <v>134</v>
      </c>
      <c r="E254" s="213" t="s">
        <v>328</v>
      </c>
      <c r="F254" s="214" t="s">
        <v>329</v>
      </c>
      <c r="G254" s="215" t="s">
        <v>178</v>
      </c>
      <c r="H254" s="216">
        <v>0.041000000000000002</v>
      </c>
      <c r="I254" s="217"/>
      <c r="J254" s="218">
        <f>ROUND(I254*H254,2)</f>
        <v>0</v>
      </c>
      <c r="K254" s="219"/>
      <c r="L254" s="44"/>
      <c r="M254" s="220" t="s">
        <v>1</v>
      </c>
      <c r="N254" s="221" t="s">
        <v>42</v>
      </c>
      <c r="O254" s="91"/>
      <c r="P254" s="222">
        <f>O254*H254</f>
        <v>0</v>
      </c>
      <c r="Q254" s="222">
        <v>1.05237</v>
      </c>
      <c r="R254" s="222">
        <f>Q254*H254</f>
        <v>0.043147170000000006</v>
      </c>
      <c r="S254" s="222">
        <v>0</v>
      </c>
      <c r="T254" s="223">
        <f>S254*H254</f>
        <v>0</v>
      </c>
      <c r="U254" s="38"/>
      <c r="V254" s="38"/>
      <c r="W254" s="38"/>
      <c r="X254" s="38"/>
      <c r="Y254" s="38"/>
      <c r="Z254" s="38"/>
      <c r="AA254" s="38"/>
      <c r="AB254" s="38"/>
      <c r="AC254" s="38"/>
      <c r="AD254" s="38"/>
      <c r="AE254" s="38"/>
      <c r="AR254" s="224" t="s">
        <v>138</v>
      </c>
      <c r="AT254" s="224" t="s">
        <v>134</v>
      </c>
      <c r="AU254" s="224" t="s">
        <v>84</v>
      </c>
      <c r="AY254" s="17" t="s">
        <v>132</v>
      </c>
      <c r="BE254" s="225">
        <f>IF(N254="základní",J254,0)</f>
        <v>0</v>
      </c>
      <c r="BF254" s="225">
        <f>IF(N254="snížená",J254,0)</f>
        <v>0</v>
      </c>
      <c r="BG254" s="225">
        <f>IF(N254="zákl. přenesená",J254,0)</f>
        <v>0</v>
      </c>
      <c r="BH254" s="225">
        <f>IF(N254="sníž. přenesená",J254,0)</f>
        <v>0</v>
      </c>
      <c r="BI254" s="225">
        <f>IF(N254="nulová",J254,0)</f>
        <v>0</v>
      </c>
      <c r="BJ254" s="17" t="s">
        <v>82</v>
      </c>
      <c r="BK254" s="225">
        <f>ROUND(I254*H254,2)</f>
        <v>0</v>
      </c>
      <c r="BL254" s="17" t="s">
        <v>138</v>
      </c>
      <c r="BM254" s="224" t="s">
        <v>330</v>
      </c>
    </row>
    <row r="255" s="13" customFormat="1">
      <c r="A255" s="13"/>
      <c r="B255" s="226"/>
      <c r="C255" s="227"/>
      <c r="D255" s="228" t="s">
        <v>140</v>
      </c>
      <c r="E255" s="229" t="s">
        <v>1</v>
      </c>
      <c r="F255" s="230" t="s">
        <v>331</v>
      </c>
      <c r="G255" s="227"/>
      <c r="H255" s="229" t="s">
        <v>1</v>
      </c>
      <c r="I255" s="231"/>
      <c r="J255" s="227"/>
      <c r="K255" s="227"/>
      <c r="L255" s="232"/>
      <c r="M255" s="233"/>
      <c r="N255" s="234"/>
      <c r="O255" s="234"/>
      <c r="P255" s="234"/>
      <c r="Q255" s="234"/>
      <c r="R255" s="234"/>
      <c r="S255" s="234"/>
      <c r="T255" s="235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  <c r="AE255" s="13"/>
      <c r="AT255" s="236" t="s">
        <v>140</v>
      </c>
      <c r="AU255" s="236" t="s">
        <v>84</v>
      </c>
      <c r="AV255" s="13" t="s">
        <v>82</v>
      </c>
      <c r="AW255" s="13" t="s">
        <v>32</v>
      </c>
      <c r="AX255" s="13" t="s">
        <v>77</v>
      </c>
      <c r="AY255" s="236" t="s">
        <v>132</v>
      </c>
    </row>
    <row r="256" s="14" customFormat="1">
      <c r="A256" s="14"/>
      <c r="B256" s="237"/>
      <c r="C256" s="238"/>
      <c r="D256" s="228" t="s">
        <v>140</v>
      </c>
      <c r="E256" s="239" t="s">
        <v>1</v>
      </c>
      <c r="F256" s="240" t="s">
        <v>332</v>
      </c>
      <c r="G256" s="238"/>
      <c r="H256" s="241">
        <v>0.041000000000000002</v>
      </c>
      <c r="I256" s="242"/>
      <c r="J256" s="238"/>
      <c r="K256" s="238"/>
      <c r="L256" s="243"/>
      <c r="M256" s="244"/>
      <c r="N256" s="245"/>
      <c r="O256" s="245"/>
      <c r="P256" s="245"/>
      <c r="Q256" s="245"/>
      <c r="R256" s="245"/>
      <c r="S256" s="245"/>
      <c r="T256" s="246"/>
      <c r="U256" s="14"/>
      <c r="V256" s="14"/>
      <c r="W256" s="14"/>
      <c r="X256" s="14"/>
      <c r="Y256" s="14"/>
      <c r="Z256" s="14"/>
      <c r="AA256" s="14"/>
      <c r="AB256" s="14"/>
      <c r="AC256" s="14"/>
      <c r="AD256" s="14"/>
      <c r="AE256" s="14"/>
      <c r="AT256" s="247" t="s">
        <v>140</v>
      </c>
      <c r="AU256" s="247" t="s">
        <v>84</v>
      </c>
      <c r="AV256" s="14" t="s">
        <v>84</v>
      </c>
      <c r="AW256" s="14" t="s">
        <v>32</v>
      </c>
      <c r="AX256" s="14" t="s">
        <v>82</v>
      </c>
      <c r="AY256" s="247" t="s">
        <v>132</v>
      </c>
    </row>
    <row r="257" s="2" customFormat="1" ht="24.15" customHeight="1">
      <c r="A257" s="38"/>
      <c r="B257" s="39"/>
      <c r="C257" s="212" t="s">
        <v>333</v>
      </c>
      <c r="D257" s="212" t="s">
        <v>134</v>
      </c>
      <c r="E257" s="213" t="s">
        <v>334</v>
      </c>
      <c r="F257" s="214" t="s">
        <v>335</v>
      </c>
      <c r="G257" s="215" t="s">
        <v>300</v>
      </c>
      <c r="H257" s="216">
        <v>1</v>
      </c>
      <c r="I257" s="217"/>
      <c r="J257" s="218">
        <f>ROUND(I257*H257,2)</f>
        <v>0</v>
      </c>
      <c r="K257" s="219"/>
      <c r="L257" s="44"/>
      <c r="M257" s="220" t="s">
        <v>1</v>
      </c>
      <c r="N257" s="221" t="s">
        <v>42</v>
      </c>
      <c r="O257" s="91"/>
      <c r="P257" s="222">
        <f>O257*H257</f>
        <v>0</v>
      </c>
      <c r="Q257" s="222">
        <v>0</v>
      </c>
      <c r="R257" s="222">
        <f>Q257*H257</f>
        <v>0</v>
      </c>
      <c r="S257" s="222">
        <v>0</v>
      </c>
      <c r="T257" s="223">
        <f>S257*H257</f>
        <v>0</v>
      </c>
      <c r="U257" s="38"/>
      <c r="V257" s="38"/>
      <c r="W257" s="38"/>
      <c r="X257" s="38"/>
      <c r="Y257" s="38"/>
      <c r="Z257" s="38"/>
      <c r="AA257" s="38"/>
      <c r="AB257" s="38"/>
      <c r="AC257" s="38"/>
      <c r="AD257" s="38"/>
      <c r="AE257" s="38"/>
      <c r="AR257" s="224" t="s">
        <v>138</v>
      </c>
      <c r="AT257" s="224" t="s">
        <v>134</v>
      </c>
      <c r="AU257" s="224" t="s">
        <v>84</v>
      </c>
      <c r="AY257" s="17" t="s">
        <v>132</v>
      </c>
      <c r="BE257" s="225">
        <f>IF(N257="základní",J257,0)</f>
        <v>0</v>
      </c>
      <c r="BF257" s="225">
        <f>IF(N257="snížená",J257,0)</f>
        <v>0</v>
      </c>
      <c r="BG257" s="225">
        <f>IF(N257="zákl. přenesená",J257,0)</f>
        <v>0</v>
      </c>
      <c r="BH257" s="225">
        <f>IF(N257="sníž. přenesená",J257,0)</f>
        <v>0</v>
      </c>
      <c r="BI257" s="225">
        <f>IF(N257="nulová",J257,0)</f>
        <v>0</v>
      </c>
      <c r="BJ257" s="17" t="s">
        <v>82</v>
      </c>
      <c r="BK257" s="225">
        <f>ROUND(I257*H257,2)</f>
        <v>0</v>
      </c>
      <c r="BL257" s="17" t="s">
        <v>138</v>
      </c>
      <c r="BM257" s="224" t="s">
        <v>336</v>
      </c>
    </row>
    <row r="258" s="2" customFormat="1" ht="37.8" customHeight="1">
      <c r="A258" s="38"/>
      <c r="B258" s="39"/>
      <c r="C258" s="259" t="s">
        <v>337</v>
      </c>
      <c r="D258" s="259" t="s">
        <v>193</v>
      </c>
      <c r="E258" s="260" t="s">
        <v>338</v>
      </c>
      <c r="F258" s="261" t="s">
        <v>339</v>
      </c>
      <c r="G258" s="262" t="s">
        <v>300</v>
      </c>
      <c r="H258" s="263">
        <v>1</v>
      </c>
      <c r="I258" s="264"/>
      <c r="J258" s="265">
        <f>ROUND(I258*H258,2)</f>
        <v>0</v>
      </c>
      <c r="K258" s="266"/>
      <c r="L258" s="267"/>
      <c r="M258" s="268" t="s">
        <v>1</v>
      </c>
      <c r="N258" s="269" t="s">
        <v>42</v>
      </c>
      <c r="O258" s="91"/>
      <c r="P258" s="222">
        <f>O258*H258</f>
        <v>0</v>
      </c>
      <c r="Q258" s="222">
        <v>0.14999999999999999</v>
      </c>
      <c r="R258" s="222">
        <f>Q258*H258</f>
        <v>0.14999999999999999</v>
      </c>
      <c r="S258" s="222">
        <v>0</v>
      </c>
      <c r="T258" s="223">
        <f>S258*H258</f>
        <v>0</v>
      </c>
      <c r="U258" s="38"/>
      <c r="V258" s="38"/>
      <c r="W258" s="38"/>
      <c r="X258" s="38"/>
      <c r="Y258" s="38"/>
      <c r="Z258" s="38"/>
      <c r="AA258" s="38"/>
      <c r="AB258" s="38"/>
      <c r="AC258" s="38"/>
      <c r="AD258" s="38"/>
      <c r="AE258" s="38"/>
      <c r="AR258" s="224" t="s">
        <v>182</v>
      </c>
      <c r="AT258" s="224" t="s">
        <v>193</v>
      </c>
      <c r="AU258" s="224" t="s">
        <v>84</v>
      </c>
      <c r="AY258" s="17" t="s">
        <v>132</v>
      </c>
      <c r="BE258" s="225">
        <f>IF(N258="základní",J258,0)</f>
        <v>0</v>
      </c>
      <c r="BF258" s="225">
        <f>IF(N258="snížená",J258,0)</f>
        <v>0</v>
      </c>
      <c r="BG258" s="225">
        <f>IF(N258="zákl. přenesená",J258,0)</f>
        <v>0</v>
      </c>
      <c r="BH258" s="225">
        <f>IF(N258="sníž. přenesená",J258,0)</f>
        <v>0</v>
      </c>
      <c r="BI258" s="225">
        <f>IF(N258="nulová",J258,0)</f>
        <v>0</v>
      </c>
      <c r="BJ258" s="17" t="s">
        <v>82</v>
      </c>
      <c r="BK258" s="225">
        <f>ROUND(I258*H258,2)</f>
        <v>0</v>
      </c>
      <c r="BL258" s="17" t="s">
        <v>138</v>
      </c>
      <c r="BM258" s="224" t="s">
        <v>340</v>
      </c>
    </row>
    <row r="259" s="12" customFormat="1" ht="22.8" customHeight="1">
      <c r="A259" s="12"/>
      <c r="B259" s="196"/>
      <c r="C259" s="197"/>
      <c r="D259" s="198" t="s">
        <v>76</v>
      </c>
      <c r="E259" s="210" t="s">
        <v>138</v>
      </c>
      <c r="F259" s="210" t="s">
        <v>341</v>
      </c>
      <c r="G259" s="197"/>
      <c r="H259" s="197"/>
      <c r="I259" s="200"/>
      <c r="J259" s="211">
        <f>BK259</f>
        <v>0</v>
      </c>
      <c r="K259" s="197"/>
      <c r="L259" s="202"/>
      <c r="M259" s="203"/>
      <c r="N259" s="204"/>
      <c r="O259" s="204"/>
      <c r="P259" s="205">
        <f>SUM(P260:P276)</f>
        <v>0</v>
      </c>
      <c r="Q259" s="204"/>
      <c r="R259" s="205">
        <f>SUM(R260:R276)</f>
        <v>5.8763763999999998</v>
      </c>
      <c r="S259" s="204"/>
      <c r="T259" s="206">
        <f>SUM(T260:T276)</f>
        <v>0</v>
      </c>
      <c r="U259" s="12"/>
      <c r="V259" s="12"/>
      <c r="W259" s="12"/>
      <c r="X259" s="12"/>
      <c r="Y259" s="12"/>
      <c r="Z259" s="12"/>
      <c r="AA259" s="12"/>
      <c r="AB259" s="12"/>
      <c r="AC259" s="12"/>
      <c r="AD259" s="12"/>
      <c r="AE259" s="12"/>
      <c r="AR259" s="207" t="s">
        <v>82</v>
      </c>
      <c r="AT259" s="208" t="s">
        <v>76</v>
      </c>
      <c r="AU259" s="208" t="s">
        <v>82</v>
      </c>
      <c r="AY259" s="207" t="s">
        <v>132</v>
      </c>
      <c r="BK259" s="209">
        <f>SUM(BK260:BK276)</f>
        <v>0</v>
      </c>
    </row>
    <row r="260" s="2" customFormat="1" ht="16.5" customHeight="1">
      <c r="A260" s="38"/>
      <c r="B260" s="39"/>
      <c r="C260" s="212" t="s">
        <v>342</v>
      </c>
      <c r="D260" s="212" t="s">
        <v>134</v>
      </c>
      <c r="E260" s="213" t="s">
        <v>343</v>
      </c>
      <c r="F260" s="214" t="s">
        <v>344</v>
      </c>
      <c r="G260" s="215" t="s">
        <v>148</v>
      </c>
      <c r="H260" s="216">
        <v>2.2789999999999999</v>
      </c>
      <c r="I260" s="217"/>
      <c r="J260" s="218">
        <f>ROUND(I260*H260,2)</f>
        <v>0</v>
      </c>
      <c r="K260" s="219"/>
      <c r="L260" s="44"/>
      <c r="M260" s="220" t="s">
        <v>1</v>
      </c>
      <c r="N260" s="221" t="s">
        <v>42</v>
      </c>
      <c r="O260" s="91"/>
      <c r="P260" s="222">
        <f>O260*H260</f>
        <v>0</v>
      </c>
      <c r="Q260" s="222">
        <v>2.5019800000000001</v>
      </c>
      <c r="R260" s="222">
        <f>Q260*H260</f>
        <v>5.70201242</v>
      </c>
      <c r="S260" s="222">
        <v>0</v>
      </c>
      <c r="T260" s="223">
        <f>S260*H260</f>
        <v>0</v>
      </c>
      <c r="U260" s="38"/>
      <c r="V260" s="38"/>
      <c r="W260" s="38"/>
      <c r="X260" s="38"/>
      <c r="Y260" s="38"/>
      <c r="Z260" s="38"/>
      <c r="AA260" s="38"/>
      <c r="AB260" s="38"/>
      <c r="AC260" s="38"/>
      <c r="AD260" s="38"/>
      <c r="AE260" s="38"/>
      <c r="AR260" s="224" t="s">
        <v>138</v>
      </c>
      <c r="AT260" s="224" t="s">
        <v>134</v>
      </c>
      <c r="AU260" s="224" t="s">
        <v>84</v>
      </c>
      <c r="AY260" s="17" t="s">
        <v>132</v>
      </c>
      <c r="BE260" s="225">
        <f>IF(N260="základní",J260,0)</f>
        <v>0</v>
      </c>
      <c r="BF260" s="225">
        <f>IF(N260="snížená",J260,0)</f>
        <v>0</v>
      </c>
      <c r="BG260" s="225">
        <f>IF(N260="zákl. přenesená",J260,0)</f>
        <v>0</v>
      </c>
      <c r="BH260" s="225">
        <f>IF(N260="sníž. přenesená",J260,0)</f>
        <v>0</v>
      </c>
      <c r="BI260" s="225">
        <f>IF(N260="nulová",J260,0)</f>
        <v>0</v>
      </c>
      <c r="BJ260" s="17" t="s">
        <v>82</v>
      </c>
      <c r="BK260" s="225">
        <f>ROUND(I260*H260,2)</f>
        <v>0</v>
      </c>
      <c r="BL260" s="17" t="s">
        <v>138</v>
      </c>
      <c r="BM260" s="224" t="s">
        <v>345</v>
      </c>
    </row>
    <row r="261" s="14" customFormat="1">
      <c r="A261" s="14"/>
      <c r="B261" s="237"/>
      <c r="C261" s="238"/>
      <c r="D261" s="228" t="s">
        <v>140</v>
      </c>
      <c r="E261" s="239" t="s">
        <v>1</v>
      </c>
      <c r="F261" s="240" t="s">
        <v>346</v>
      </c>
      <c r="G261" s="238"/>
      <c r="H261" s="241">
        <v>2.2789999999999999</v>
      </c>
      <c r="I261" s="242"/>
      <c r="J261" s="238"/>
      <c r="K261" s="238"/>
      <c r="L261" s="243"/>
      <c r="M261" s="244"/>
      <c r="N261" s="245"/>
      <c r="O261" s="245"/>
      <c r="P261" s="245"/>
      <c r="Q261" s="245"/>
      <c r="R261" s="245"/>
      <c r="S261" s="245"/>
      <c r="T261" s="246"/>
      <c r="U261" s="14"/>
      <c r="V261" s="14"/>
      <c r="W261" s="14"/>
      <c r="X261" s="14"/>
      <c r="Y261" s="14"/>
      <c r="Z261" s="14"/>
      <c r="AA261" s="14"/>
      <c r="AB261" s="14"/>
      <c r="AC261" s="14"/>
      <c r="AD261" s="14"/>
      <c r="AE261" s="14"/>
      <c r="AT261" s="247" t="s">
        <v>140</v>
      </c>
      <c r="AU261" s="247" t="s">
        <v>84</v>
      </c>
      <c r="AV261" s="14" t="s">
        <v>84</v>
      </c>
      <c r="AW261" s="14" t="s">
        <v>32</v>
      </c>
      <c r="AX261" s="14" t="s">
        <v>82</v>
      </c>
      <c r="AY261" s="247" t="s">
        <v>132</v>
      </c>
    </row>
    <row r="262" s="2" customFormat="1" ht="16.5" customHeight="1">
      <c r="A262" s="38"/>
      <c r="B262" s="39"/>
      <c r="C262" s="212" t="s">
        <v>347</v>
      </c>
      <c r="D262" s="212" t="s">
        <v>134</v>
      </c>
      <c r="E262" s="213" t="s">
        <v>348</v>
      </c>
      <c r="F262" s="214" t="s">
        <v>349</v>
      </c>
      <c r="G262" s="215" t="s">
        <v>137</v>
      </c>
      <c r="H262" s="216">
        <v>12.205</v>
      </c>
      <c r="I262" s="217"/>
      <c r="J262" s="218">
        <f>ROUND(I262*H262,2)</f>
        <v>0</v>
      </c>
      <c r="K262" s="219"/>
      <c r="L262" s="44"/>
      <c r="M262" s="220" t="s">
        <v>1</v>
      </c>
      <c r="N262" s="221" t="s">
        <v>42</v>
      </c>
      <c r="O262" s="91"/>
      <c r="P262" s="222">
        <f>O262*H262</f>
        <v>0</v>
      </c>
      <c r="Q262" s="222">
        <v>0.0084200000000000004</v>
      </c>
      <c r="R262" s="222">
        <f>Q262*H262</f>
        <v>0.1027661</v>
      </c>
      <c r="S262" s="222">
        <v>0</v>
      </c>
      <c r="T262" s="223">
        <f>S262*H262</f>
        <v>0</v>
      </c>
      <c r="U262" s="38"/>
      <c r="V262" s="38"/>
      <c r="W262" s="38"/>
      <c r="X262" s="38"/>
      <c r="Y262" s="38"/>
      <c r="Z262" s="38"/>
      <c r="AA262" s="38"/>
      <c r="AB262" s="38"/>
      <c r="AC262" s="38"/>
      <c r="AD262" s="38"/>
      <c r="AE262" s="38"/>
      <c r="AR262" s="224" t="s">
        <v>138</v>
      </c>
      <c r="AT262" s="224" t="s">
        <v>134</v>
      </c>
      <c r="AU262" s="224" t="s">
        <v>84</v>
      </c>
      <c r="AY262" s="17" t="s">
        <v>132</v>
      </c>
      <c r="BE262" s="225">
        <f>IF(N262="základní",J262,0)</f>
        <v>0</v>
      </c>
      <c r="BF262" s="225">
        <f>IF(N262="snížená",J262,0)</f>
        <v>0</v>
      </c>
      <c r="BG262" s="225">
        <f>IF(N262="zákl. přenesená",J262,0)</f>
        <v>0</v>
      </c>
      <c r="BH262" s="225">
        <f>IF(N262="sníž. přenesená",J262,0)</f>
        <v>0</v>
      </c>
      <c r="BI262" s="225">
        <f>IF(N262="nulová",J262,0)</f>
        <v>0</v>
      </c>
      <c r="BJ262" s="17" t="s">
        <v>82</v>
      </c>
      <c r="BK262" s="225">
        <f>ROUND(I262*H262,2)</f>
        <v>0</v>
      </c>
      <c r="BL262" s="17" t="s">
        <v>138</v>
      </c>
      <c r="BM262" s="224" t="s">
        <v>350</v>
      </c>
    </row>
    <row r="263" s="14" customFormat="1">
      <c r="A263" s="14"/>
      <c r="B263" s="237"/>
      <c r="C263" s="238"/>
      <c r="D263" s="228" t="s">
        <v>140</v>
      </c>
      <c r="E263" s="239" t="s">
        <v>1</v>
      </c>
      <c r="F263" s="240" t="s">
        <v>351</v>
      </c>
      <c r="G263" s="238"/>
      <c r="H263" s="241">
        <v>12.205</v>
      </c>
      <c r="I263" s="242"/>
      <c r="J263" s="238"/>
      <c r="K263" s="238"/>
      <c r="L263" s="243"/>
      <c r="M263" s="244"/>
      <c r="N263" s="245"/>
      <c r="O263" s="245"/>
      <c r="P263" s="245"/>
      <c r="Q263" s="245"/>
      <c r="R263" s="245"/>
      <c r="S263" s="245"/>
      <c r="T263" s="246"/>
      <c r="U263" s="14"/>
      <c r="V263" s="14"/>
      <c r="W263" s="14"/>
      <c r="X263" s="14"/>
      <c r="Y263" s="14"/>
      <c r="Z263" s="14"/>
      <c r="AA263" s="14"/>
      <c r="AB263" s="14"/>
      <c r="AC263" s="14"/>
      <c r="AD263" s="14"/>
      <c r="AE263" s="14"/>
      <c r="AT263" s="247" t="s">
        <v>140</v>
      </c>
      <c r="AU263" s="247" t="s">
        <v>84</v>
      </c>
      <c r="AV263" s="14" t="s">
        <v>84</v>
      </c>
      <c r="AW263" s="14" t="s">
        <v>32</v>
      </c>
      <c r="AX263" s="14" t="s">
        <v>82</v>
      </c>
      <c r="AY263" s="247" t="s">
        <v>132</v>
      </c>
    </row>
    <row r="264" s="2" customFormat="1" ht="16.5" customHeight="1">
      <c r="A264" s="38"/>
      <c r="B264" s="39"/>
      <c r="C264" s="212" t="s">
        <v>352</v>
      </c>
      <c r="D264" s="212" t="s">
        <v>134</v>
      </c>
      <c r="E264" s="213" t="s">
        <v>353</v>
      </c>
      <c r="F264" s="214" t="s">
        <v>354</v>
      </c>
      <c r="G264" s="215" t="s">
        <v>137</v>
      </c>
      <c r="H264" s="216">
        <v>12.205</v>
      </c>
      <c r="I264" s="217"/>
      <c r="J264" s="218">
        <f>ROUND(I264*H264,2)</f>
        <v>0</v>
      </c>
      <c r="K264" s="219"/>
      <c r="L264" s="44"/>
      <c r="M264" s="220" t="s">
        <v>1</v>
      </c>
      <c r="N264" s="221" t="s">
        <v>42</v>
      </c>
      <c r="O264" s="91"/>
      <c r="P264" s="222">
        <f>O264*H264</f>
        <v>0</v>
      </c>
      <c r="Q264" s="222">
        <v>0</v>
      </c>
      <c r="R264" s="222">
        <f>Q264*H264</f>
        <v>0</v>
      </c>
      <c r="S264" s="222">
        <v>0</v>
      </c>
      <c r="T264" s="223">
        <f>S264*H264</f>
        <v>0</v>
      </c>
      <c r="U264" s="38"/>
      <c r="V264" s="38"/>
      <c r="W264" s="38"/>
      <c r="X264" s="38"/>
      <c r="Y264" s="38"/>
      <c r="Z264" s="38"/>
      <c r="AA264" s="38"/>
      <c r="AB264" s="38"/>
      <c r="AC264" s="38"/>
      <c r="AD264" s="38"/>
      <c r="AE264" s="38"/>
      <c r="AR264" s="224" t="s">
        <v>138</v>
      </c>
      <c r="AT264" s="224" t="s">
        <v>134</v>
      </c>
      <c r="AU264" s="224" t="s">
        <v>84</v>
      </c>
      <c r="AY264" s="17" t="s">
        <v>132</v>
      </c>
      <c r="BE264" s="225">
        <f>IF(N264="základní",J264,0)</f>
        <v>0</v>
      </c>
      <c r="BF264" s="225">
        <f>IF(N264="snížená",J264,0)</f>
        <v>0</v>
      </c>
      <c r="BG264" s="225">
        <f>IF(N264="zákl. přenesená",J264,0)</f>
        <v>0</v>
      </c>
      <c r="BH264" s="225">
        <f>IF(N264="sníž. přenesená",J264,0)</f>
        <v>0</v>
      </c>
      <c r="BI264" s="225">
        <f>IF(N264="nulová",J264,0)</f>
        <v>0</v>
      </c>
      <c r="BJ264" s="17" t="s">
        <v>82</v>
      </c>
      <c r="BK264" s="225">
        <f>ROUND(I264*H264,2)</f>
        <v>0</v>
      </c>
      <c r="BL264" s="17" t="s">
        <v>138</v>
      </c>
      <c r="BM264" s="224" t="s">
        <v>355</v>
      </c>
    </row>
    <row r="265" s="2" customFormat="1" ht="24.15" customHeight="1">
      <c r="A265" s="38"/>
      <c r="B265" s="39"/>
      <c r="C265" s="212" t="s">
        <v>356</v>
      </c>
      <c r="D265" s="212" t="s">
        <v>134</v>
      </c>
      <c r="E265" s="213" t="s">
        <v>357</v>
      </c>
      <c r="F265" s="214" t="s">
        <v>358</v>
      </c>
      <c r="G265" s="215" t="s">
        <v>178</v>
      </c>
      <c r="H265" s="216">
        <v>0.068000000000000005</v>
      </c>
      <c r="I265" s="217"/>
      <c r="J265" s="218">
        <f>ROUND(I265*H265,2)</f>
        <v>0</v>
      </c>
      <c r="K265" s="219"/>
      <c r="L265" s="44"/>
      <c r="M265" s="220" t="s">
        <v>1</v>
      </c>
      <c r="N265" s="221" t="s">
        <v>42</v>
      </c>
      <c r="O265" s="91"/>
      <c r="P265" s="222">
        <f>O265*H265</f>
        <v>0</v>
      </c>
      <c r="Q265" s="222">
        <v>1.05291</v>
      </c>
      <c r="R265" s="222">
        <f>Q265*H265</f>
        <v>0.071597880000000003</v>
      </c>
      <c r="S265" s="222">
        <v>0</v>
      </c>
      <c r="T265" s="223">
        <f>S265*H265</f>
        <v>0</v>
      </c>
      <c r="U265" s="38"/>
      <c r="V265" s="38"/>
      <c r="W265" s="38"/>
      <c r="X265" s="38"/>
      <c r="Y265" s="38"/>
      <c r="Z265" s="38"/>
      <c r="AA265" s="38"/>
      <c r="AB265" s="38"/>
      <c r="AC265" s="38"/>
      <c r="AD265" s="38"/>
      <c r="AE265" s="38"/>
      <c r="AR265" s="224" t="s">
        <v>138</v>
      </c>
      <c r="AT265" s="224" t="s">
        <v>134</v>
      </c>
      <c r="AU265" s="224" t="s">
        <v>84</v>
      </c>
      <c r="AY265" s="17" t="s">
        <v>132</v>
      </c>
      <c r="BE265" s="225">
        <f>IF(N265="základní",J265,0)</f>
        <v>0</v>
      </c>
      <c r="BF265" s="225">
        <f>IF(N265="snížená",J265,0)</f>
        <v>0</v>
      </c>
      <c r="BG265" s="225">
        <f>IF(N265="zákl. přenesená",J265,0)</f>
        <v>0</v>
      </c>
      <c r="BH265" s="225">
        <f>IF(N265="sníž. přenesená",J265,0)</f>
        <v>0</v>
      </c>
      <c r="BI265" s="225">
        <f>IF(N265="nulová",J265,0)</f>
        <v>0</v>
      </c>
      <c r="BJ265" s="17" t="s">
        <v>82</v>
      </c>
      <c r="BK265" s="225">
        <f>ROUND(I265*H265,2)</f>
        <v>0</v>
      </c>
      <c r="BL265" s="17" t="s">
        <v>138</v>
      </c>
      <c r="BM265" s="224" t="s">
        <v>359</v>
      </c>
    </row>
    <row r="266" s="13" customFormat="1">
      <c r="A266" s="13"/>
      <c r="B266" s="226"/>
      <c r="C266" s="227"/>
      <c r="D266" s="228" t="s">
        <v>140</v>
      </c>
      <c r="E266" s="229" t="s">
        <v>1</v>
      </c>
      <c r="F266" s="230" t="s">
        <v>360</v>
      </c>
      <c r="G266" s="227"/>
      <c r="H266" s="229" t="s">
        <v>1</v>
      </c>
      <c r="I266" s="231"/>
      <c r="J266" s="227"/>
      <c r="K266" s="227"/>
      <c r="L266" s="232"/>
      <c r="M266" s="233"/>
      <c r="N266" s="234"/>
      <c r="O266" s="234"/>
      <c r="P266" s="234"/>
      <c r="Q266" s="234"/>
      <c r="R266" s="234"/>
      <c r="S266" s="234"/>
      <c r="T266" s="235"/>
      <c r="U266" s="13"/>
      <c r="V266" s="13"/>
      <c r="W266" s="13"/>
      <c r="X266" s="13"/>
      <c r="Y266" s="13"/>
      <c r="Z266" s="13"/>
      <c r="AA266" s="13"/>
      <c r="AB266" s="13"/>
      <c r="AC266" s="13"/>
      <c r="AD266" s="13"/>
      <c r="AE266" s="13"/>
      <c r="AT266" s="236" t="s">
        <v>140</v>
      </c>
      <c r="AU266" s="236" t="s">
        <v>84</v>
      </c>
      <c r="AV266" s="13" t="s">
        <v>82</v>
      </c>
      <c r="AW266" s="13" t="s">
        <v>32</v>
      </c>
      <c r="AX266" s="13" t="s">
        <v>77</v>
      </c>
      <c r="AY266" s="236" t="s">
        <v>132</v>
      </c>
    </row>
    <row r="267" s="14" customFormat="1">
      <c r="A267" s="14"/>
      <c r="B267" s="237"/>
      <c r="C267" s="238"/>
      <c r="D267" s="228" t="s">
        <v>140</v>
      </c>
      <c r="E267" s="239" t="s">
        <v>1</v>
      </c>
      <c r="F267" s="240" t="s">
        <v>361</v>
      </c>
      <c r="G267" s="238"/>
      <c r="H267" s="241">
        <v>0.050000000000000003</v>
      </c>
      <c r="I267" s="242"/>
      <c r="J267" s="238"/>
      <c r="K267" s="238"/>
      <c r="L267" s="243"/>
      <c r="M267" s="244"/>
      <c r="N267" s="245"/>
      <c r="O267" s="245"/>
      <c r="P267" s="245"/>
      <c r="Q267" s="245"/>
      <c r="R267" s="245"/>
      <c r="S267" s="245"/>
      <c r="T267" s="246"/>
      <c r="U267" s="14"/>
      <c r="V267" s="14"/>
      <c r="W267" s="14"/>
      <c r="X267" s="14"/>
      <c r="Y267" s="14"/>
      <c r="Z267" s="14"/>
      <c r="AA267" s="14"/>
      <c r="AB267" s="14"/>
      <c r="AC267" s="14"/>
      <c r="AD267" s="14"/>
      <c r="AE267" s="14"/>
      <c r="AT267" s="247" t="s">
        <v>140</v>
      </c>
      <c r="AU267" s="247" t="s">
        <v>84</v>
      </c>
      <c r="AV267" s="14" t="s">
        <v>84</v>
      </c>
      <c r="AW267" s="14" t="s">
        <v>32</v>
      </c>
      <c r="AX267" s="14" t="s">
        <v>77</v>
      </c>
      <c r="AY267" s="247" t="s">
        <v>132</v>
      </c>
    </row>
    <row r="268" s="13" customFormat="1">
      <c r="A268" s="13"/>
      <c r="B268" s="226"/>
      <c r="C268" s="227"/>
      <c r="D268" s="228" t="s">
        <v>140</v>
      </c>
      <c r="E268" s="229" t="s">
        <v>1</v>
      </c>
      <c r="F268" s="230" t="s">
        <v>362</v>
      </c>
      <c r="G268" s="227"/>
      <c r="H268" s="229" t="s">
        <v>1</v>
      </c>
      <c r="I268" s="231"/>
      <c r="J268" s="227"/>
      <c r="K268" s="227"/>
      <c r="L268" s="232"/>
      <c r="M268" s="233"/>
      <c r="N268" s="234"/>
      <c r="O268" s="234"/>
      <c r="P268" s="234"/>
      <c r="Q268" s="234"/>
      <c r="R268" s="234"/>
      <c r="S268" s="234"/>
      <c r="T268" s="235"/>
      <c r="U268" s="13"/>
      <c r="V268" s="13"/>
      <c r="W268" s="13"/>
      <c r="X268" s="13"/>
      <c r="Y268" s="13"/>
      <c r="Z268" s="13"/>
      <c r="AA268" s="13"/>
      <c r="AB268" s="13"/>
      <c r="AC268" s="13"/>
      <c r="AD268" s="13"/>
      <c r="AE268" s="13"/>
      <c r="AT268" s="236" t="s">
        <v>140</v>
      </c>
      <c r="AU268" s="236" t="s">
        <v>84</v>
      </c>
      <c r="AV268" s="13" t="s">
        <v>82</v>
      </c>
      <c r="AW268" s="13" t="s">
        <v>32</v>
      </c>
      <c r="AX268" s="13" t="s">
        <v>77</v>
      </c>
      <c r="AY268" s="236" t="s">
        <v>132</v>
      </c>
    </row>
    <row r="269" s="14" customFormat="1">
      <c r="A269" s="14"/>
      <c r="B269" s="237"/>
      <c r="C269" s="238"/>
      <c r="D269" s="228" t="s">
        <v>140</v>
      </c>
      <c r="E269" s="239" t="s">
        <v>1</v>
      </c>
      <c r="F269" s="240" t="s">
        <v>363</v>
      </c>
      <c r="G269" s="238"/>
      <c r="H269" s="241">
        <v>0.017999999999999999</v>
      </c>
      <c r="I269" s="242"/>
      <c r="J269" s="238"/>
      <c r="K269" s="238"/>
      <c r="L269" s="243"/>
      <c r="M269" s="244"/>
      <c r="N269" s="245"/>
      <c r="O269" s="245"/>
      <c r="P269" s="245"/>
      <c r="Q269" s="245"/>
      <c r="R269" s="245"/>
      <c r="S269" s="245"/>
      <c r="T269" s="246"/>
      <c r="U269" s="14"/>
      <c r="V269" s="14"/>
      <c r="W269" s="14"/>
      <c r="X269" s="14"/>
      <c r="Y269" s="14"/>
      <c r="Z269" s="14"/>
      <c r="AA269" s="14"/>
      <c r="AB269" s="14"/>
      <c r="AC269" s="14"/>
      <c r="AD269" s="14"/>
      <c r="AE269" s="14"/>
      <c r="AT269" s="247" t="s">
        <v>140</v>
      </c>
      <c r="AU269" s="247" t="s">
        <v>84</v>
      </c>
      <c r="AV269" s="14" t="s">
        <v>84</v>
      </c>
      <c r="AW269" s="14" t="s">
        <v>32</v>
      </c>
      <c r="AX269" s="14" t="s">
        <v>77</v>
      </c>
      <c r="AY269" s="247" t="s">
        <v>132</v>
      </c>
    </row>
    <row r="270" s="15" customFormat="1">
      <c r="A270" s="15"/>
      <c r="B270" s="248"/>
      <c r="C270" s="249"/>
      <c r="D270" s="228" t="s">
        <v>140</v>
      </c>
      <c r="E270" s="250" t="s">
        <v>1</v>
      </c>
      <c r="F270" s="251" t="s">
        <v>145</v>
      </c>
      <c r="G270" s="249"/>
      <c r="H270" s="252">
        <v>0.068000000000000005</v>
      </c>
      <c r="I270" s="253"/>
      <c r="J270" s="249"/>
      <c r="K270" s="249"/>
      <c r="L270" s="254"/>
      <c r="M270" s="255"/>
      <c r="N270" s="256"/>
      <c r="O270" s="256"/>
      <c r="P270" s="256"/>
      <c r="Q270" s="256"/>
      <c r="R270" s="256"/>
      <c r="S270" s="256"/>
      <c r="T270" s="257"/>
      <c r="U270" s="15"/>
      <c r="V270" s="15"/>
      <c r="W270" s="15"/>
      <c r="X270" s="15"/>
      <c r="Y270" s="15"/>
      <c r="Z270" s="15"/>
      <c r="AA270" s="15"/>
      <c r="AB270" s="15"/>
      <c r="AC270" s="15"/>
      <c r="AD270" s="15"/>
      <c r="AE270" s="15"/>
      <c r="AT270" s="258" t="s">
        <v>140</v>
      </c>
      <c r="AU270" s="258" t="s">
        <v>84</v>
      </c>
      <c r="AV270" s="15" t="s">
        <v>138</v>
      </c>
      <c r="AW270" s="15" t="s">
        <v>32</v>
      </c>
      <c r="AX270" s="15" t="s">
        <v>82</v>
      </c>
      <c r="AY270" s="258" t="s">
        <v>132</v>
      </c>
    </row>
    <row r="271" s="2" customFormat="1" ht="24.15" customHeight="1">
      <c r="A271" s="38"/>
      <c r="B271" s="39"/>
      <c r="C271" s="212" t="s">
        <v>364</v>
      </c>
      <c r="D271" s="212" t="s">
        <v>134</v>
      </c>
      <c r="E271" s="213" t="s">
        <v>365</v>
      </c>
      <c r="F271" s="214" t="s">
        <v>366</v>
      </c>
      <c r="G271" s="215" t="s">
        <v>148</v>
      </c>
      <c r="H271" s="216">
        <v>0.58499999999999996</v>
      </c>
      <c r="I271" s="217"/>
      <c r="J271" s="218">
        <f>ROUND(I271*H271,2)</f>
        <v>0</v>
      </c>
      <c r="K271" s="219"/>
      <c r="L271" s="44"/>
      <c r="M271" s="220" t="s">
        <v>1</v>
      </c>
      <c r="N271" s="221" t="s">
        <v>42</v>
      </c>
      <c r="O271" s="91"/>
      <c r="P271" s="222">
        <f>O271*H271</f>
        <v>0</v>
      </c>
      <c r="Q271" s="222">
        <v>0</v>
      </c>
      <c r="R271" s="222">
        <f>Q271*H271</f>
        <v>0</v>
      </c>
      <c r="S271" s="222">
        <v>0</v>
      </c>
      <c r="T271" s="223">
        <f>S271*H271</f>
        <v>0</v>
      </c>
      <c r="U271" s="38"/>
      <c r="V271" s="38"/>
      <c r="W271" s="38"/>
      <c r="X271" s="38"/>
      <c r="Y271" s="38"/>
      <c r="Z271" s="38"/>
      <c r="AA271" s="38"/>
      <c r="AB271" s="38"/>
      <c r="AC271" s="38"/>
      <c r="AD271" s="38"/>
      <c r="AE271" s="38"/>
      <c r="AR271" s="224" t="s">
        <v>138</v>
      </c>
      <c r="AT271" s="224" t="s">
        <v>134</v>
      </c>
      <c r="AU271" s="224" t="s">
        <v>84</v>
      </c>
      <c r="AY271" s="17" t="s">
        <v>132</v>
      </c>
      <c r="BE271" s="225">
        <f>IF(N271="základní",J271,0)</f>
        <v>0</v>
      </c>
      <c r="BF271" s="225">
        <f>IF(N271="snížená",J271,0)</f>
        <v>0</v>
      </c>
      <c r="BG271" s="225">
        <f>IF(N271="zákl. přenesená",J271,0)</f>
        <v>0</v>
      </c>
      <c r="BH271" s="225">
        <f>IF(N271="sníž. přenesená",J271,0)</f>
        <v>0</v>
      </c>
      <c r="BI271" s="225">
        <f>IF(N271="nulová",J271,0)</f>
        <v>0</v>
      </c>
      <c r="BJ271" s="17" t="s">
        <v>82</v>
      </c>
      <c r="BK271" s="225">
        <f>ROUND(I271*H271,2)</f>
        <v>0</v>
      </c>
      <c r="BL271" s="17" t="s">
        <v>138</v>
      </c>
      <c r="BM271" s="224" t="s">
        <v>367</v>
      </c>
    </row>
    <row r="272" s="13" customFormat="1">
      <c r="A272" s="13"/>
      <c r="B272" s="226"/>
      <c r="C272" s="227"/>
      <c r="D272" s="228" t="s">
        <v>140</v>
      </c>
      <c r="E272" s="229" t="s">
        <v>1</v>
      </c>
      <c r="F272" s="230" t="s">
        <v>163</v>
      </c>
      <c r="G272" s="227"/>
      <c r="H272" s="229" t="s">
        <v>1</v>
      </c>
      <c r="I272" s="231"/>
      <c r="J272" s="227"/>
      <c r="K272" s="227"/>
      <c r="L272" s="232"/>
      <c r="M272" s="233"/>
      <c r="N272" s="234"/>
      <c r="O272" s="234"/>
      <c r="P272" s="234"/>
      <c r="Q272" s="234"/>
      <c r="R272" s="234"/>
      <c r="S272" s="234"/>
      <c r="T272" s="235"/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  <c r="AE272" s="13"/>
      <c r="AT272" s="236" t="s">
        <v>140</v>
      </c>
      <c r="AU272" s="236" t="s">
        <v>84</v>
      </c>
      <c r="AV272" s="13" t="s">
        <v>82</v>
      </c>
      <c r="AW272" s="13" t="s">
        <v>32</v>
      </c>
      <c r="AX272" s="13" t="s">
        <v>77</v>
      </c>
      <c r="AY272" s="236" t="s">
        <v>132</v>
      </c>
    </row>
    <row r="273" s="14" customFormat="1">
      <c r="A273" s="14"/>
      <c r="B273" s="237"/>
      <c r="C273" s="238"/>
      <c r="D273" s="228" t="s">
        <v>140</v>
      </c>
      <c r="E273" s="239" t="s">
        <v>1</v>
      </c>
      <c r="F273" s="240" t="s">
        <v>368</v>
      </c>
      <c r="G273" s="238"/>
      <c r="H273" s="241">
        <v>0.58499999999999996</v>
      </c>
      <c r="I273" s="242"/>
      <c r="J273" s="238"/>
      <c r="K273" s="238"/>
      <c r="L273" s="243"/>
      <c r="M273" s="244"/>
      <c r="N273" s="245"/>
      <c r="O273" s="245"/>
      <c r="P273" s="245"/>
      <c r="Q273" s="245"/>
      <c r="R273" s="245"/>
      <c r="S273" s="245"/>
      <c r="T273" s="246"/>
      <c r="U273" s="14"/>
      <c r="V273" s="14"/>
      <c r="W273" s="14"/>
      <c r="X273" s="14"/>
      <c r="Y273" s="14"/>
      <c r="Z273" s="14"/>
      <c r="AA273" s="14"/>
      <c r="AB273" s="14"/>
      <c r="AC273" s="14"/>
      <c r="AD273" s="14"/>
      <c r="AE273" s="14"/>
      <c r="AT273" s="247" t="s">
        <v>140</v>
      </c>
      <c r="AU273" s="247" t="s">
        <v>84</v>
      </c>
      <c r="AV273" s="14" t="s">
        <v>84</v>
      </c>
      <c r="AW273" s="14" t="s">
        <v>32</v>
      </c>
      <c r="AX273" s="14" t="s">
        <v>82</v>
      </c>
      <c r="AY273" s="247" t="s">
        <v>132</v>
      </c>
    </row>
    <row r="274" s="2" customFormat="1" ht="33" customHeight="1">
      <c r="A274" s="38"/>
      <c r="B274" s="39"/>
      <c r="C274" s="212" t="s">
        <v>369</v>
      </c>
      <c r="D274" s="212" t="s">
        <v>134</v>
      </c>
      <c r="E274" s="213" t="s">
        <v>370</v>
      </c>
      <c r="F274" s="214" t="s">
        <v>371</v>
      </c>
      <c r="G274" s="215" t="s">
        <v>148</v>
      </c>
      <c r="H274" s="216">
        <v>0.59999999999999998</v>
      </c>
      <c r="I274" s="217"/>
      <c r="J274" s="218">
        <f>ROUND(I274*H274,2)</f>
        <v>0</v>
      </c>
      <c r="K274" s="219"/>
      <c r="L274" s="44"/>
      <c r="M274" s="220" t="s">
        <v>1</v>
      </c>
      <c r="N274" s="221" t="s">
        <v>42</v>
      </c>
      <c r="O274" s="91"/>
      <c r="P274" s="222">
        <f>O274*H274</f>
        <v>0</v>
      </c>
      <c r="Q274" s="222">
        <v>0</v>
      </c>
      <c r="R274" s="222">
        <f>Q274*H274</f>
        <v>0</v>
      </c>
      <c r="S274" s="222">
        <v>0</v>
      </c>
      <c r="T274" s="223">
        <f>S274*H274</f>
        <v>0</v>
      </c>
      <c r="U274" s="38"/>
      <c r="V274" s="38"/>
      <c r="W274" s="38"/>
      <c r="X274" s="38"/>
      <c r="Y274" s="38"/>
      <c r="Z274" s="38"/>
      <c r="AA274" s="38"/>
      <c r="AB274" s="38"/>
      <c r="AC274" s="38"/>
      <c r="AD274" s="38"/>
      <c r="AE274" s="38"/>
      <c r="AR274" s="224" t="s">
        <v>138</v>
      </c>
      <c r="AT274" s="224" t="s">
        <v>134</v>
      </c>
      <c r="AU274" s="224" t="s">
        <v>84</v>
      </c>
      <c r="AY274" s="17" t="s">
        <v>132</v>
      </c>
      <c r="BE274" s="225">
        <f>IF(N274="základní",J274,0)</f>
        <v>0</v>
      </c>
      <c r="BF274" s="225">
        <f>IF(N274="snížená",J274,0)</f>
        <v>0</v>
      </c>
      <c r="BG274" s="225">
        <f>IF(N274="zákl. přenesená",J274,0)</f>
        <v>0</v>
      </c>
      <c r="BH274" s="225">
        <f>IF(N274="sníž. přenesená",J274,0)</f>
        <v>0</v>
      </c>
      <c r="BI274" s="225">
        <f>IF(N274="nulová",J274,0)</f>
        <v>0</v>
      </c>
      <c r="BJ274" s="17" t="s">
        <v>82</v>
      </c>
      <c r="BK274" s="225">
        <f>ROUND(I274*H274,2)</f>
        <v>0</v>
      </c>
      <c r="BL274" s="17" t="s">
        <v>138</v>
      </c>
      <c r="BM274" s="224" t="s">
        <v>372</v>
      </c>
    </row>
    <row r="275" s="13" customFormat="1">
      <c r="A275" s="13"/>
      <c r="B275" s="226"/>
      <c r="C275" s="227"/>
      <c r="D275" s="228" t="s">
        <v>140</v>
      </c>
      <c r="E275" s="229" t="s">
        <v>1</v>
      </c>
      <c r="F275" s="230" t="s">
        <v>373</v>
      </c>
      <c r="G275" s="227"/>
      <c r="H275" s="229" t="s">
        <v>1</v>
      </c>
      <c r="I275" s="231"/>
      <c r="J275" s="227"/>
      <c r="K275" s="227"/>
      <c r="L275" s="232"/>
      <c r="M275" s="233"/>
      <c r="N275" s="234"/>
      <c r="O275" s="234"/>
      <c r="P275" s="234"/>
      <c r="Q275" s="234"/>
      <c r="R275" s="234"/>
      <c r="S275" s="234"/>
      <c r="T275" s="235"/>
      <c r="U275" s="13"/>
      <c r="V275" s="13"/>
      <c r="W275" s="13"/>
      <c r="X275" s="13"/>
      <c r="Y275" s="13"/>
      <c r="Z275" s="13"/>
      <c r="AA275" s="13"/>
      <c r="AB275" s="13"/>
      <c r="AC275" s="13"/>
      <c r="AD275" s="13"/>
      <c r="AE275" s="13"/>
      <c r="AT275" s="236" t="s">
        <v>140</v>
      </c>
      <c r="AU275" s="236" t="s">
        <v>84</v>
      </c>
      <c r="AV275" s="13" t="s">
        <v>82</v>
      </c>
      <c r="AW275" s="13" t="s">
        <v>32</v>
      </c>
      <c r="AX275" s="13" t="s">
        <v>77</v>
      </c>
      <c r="AY275" s="236" t="s">
        <v>132</v>
      </c>
    </row>
    <row r="276" s="14" customFormat="1">
      <c r="A276" s="14"/>
      <c r="B276" s="237"/>
      <c r="C276" s="238"/>
      <c r="D276" s="228" t="s">
        <v>140</v>
      </c>
      <c r="E276" s="239" t="s">
        <v>1</v>
      </c>
      <c r="F276" s="240" t="s">
        <v>374</v>
      </c>
      <c r="G276" s="238"/>
      <c r="H276" s="241">
        <v>0.59999999999999998</v>
      </c>
      <c r="I276" s="242"/>
      <c r="J276" s="238"/>
      <c r="K276" s="238"/>
      <c r="L276" s="243"/>
      <c r="M276" s="244"/>
      <c r="N276" s="245"/>
      <c r="O276" s="245"/>
      <c r="P276" s="245"/>
      <c r="Q276" s="245"/>
      <c r="R276" s="245"/>
      <c r="S276" s="245"/>
      <c r="T276" s="246"/>
      <c r="U276" s="14"/>
      <c r="V276" s="14"/>
      <c r="W276" s="14"/>
      <c r="X276" s="14"/>
      <c r="Y276" s="14"/>
      <c r="Z276" s="14"/>
      <c r="AA276" s="14"/>
      <c r="AB276" s="14"/>
      <c r="AC276" s="14"/>
      <c r="AD276" s="14"/>
      <c r="AE276" s="14"/>
      <c r="AT276" s="247" t="s">
        <v>140</v>
      </c>
      <c r="AU276" s="247" t="s">
        <v>84</v>
      </c>
      <c r="AV276" s="14" t="s">
        <v>84</v>
      </c>
      <c r="AW276" s="14" t="s">
        <v>32</v>
      </c>
      <c r="AX276" s="14" t="s">
        <v>82</v>
      </c>
      <c r="AY276" s="247" t="s">
        <v>132</v>
      </c>
    </row>
    <row r="277" s="12" customFormat="1" ht="22.8" customHeight="1">
      <c r="A277" s="12"/>
      <c r="B277" s="196"/>
      <c r="C277" s="197"/>
      <c r="D277" s="198" t="s">
        <v>76</v>
      </c>
      <c r="E277" s="210" t="s">
        <v>167</v>
      </c>
      <c r="F277" s="210" t="s">
        <v>375</v>
      </c>
      <c r="G277" s="197"/>
      <c r="H277" s="197"/>
      <c r="I277" s="200"/>
      <c r="J277" s="211">
        <f>BK277</f>
        <v>0</v>
      </c>
      <c r="K277" s="197"/>
      <c r="L277" s="202"/>
      <c r="M277" s="203"/>
      <c r="N277" s="204"/>
      <c r="O277" s="204"/>
      <c r="P277" s="205">
        <f>SUM(P278:P297)</f>
        <v>0</v>
      </c>
      <c r="Q277" s="204"/>
      <c r="R277" s="205">
        <f>SUM(R278:R297)</f>
        <v>13.6182468</v>
      </c>
      <c r="S277" s="204"/>
      <c r="T277" s="206">
        <f>SUM(T278:T297)</f>
        <v>0</v>
      </c>
      <c r="U277" s="12"/>
      <c r="V277" s="12"/>
      <c r="W277" s="12"/>
      <c r="X277" s="12"/>
      <c r="Y277" s="12"/>
      <c r="Z277" s="12"/>
      <c r="AA277" s="12"/>
      <c r="AB277" s="12"/>
      <c r="AC277" s="12"/>
      <c r="AD277" s="12"/>
      <c r="AE277" s="12"/>
      <c r="AR277" s="207" t="s">
        <v>82</v>
      </c>
      <c r="AT277" s="208" t="s">
        <v>76</v>
      </c>
      <c r="AU277" s="208" t="s">
        <v>82</v>
      </c>
      <c r="AY277" s="207" t="s">
        <v>132</v>
      </c>
      <c r="BK277" s="209">
        <f>SUM(BK278:BK297)</f>
        <v>0</v>
      </c>
    </row>
    <row r="278" s="2" customFormat="1" ht="24.15" customHeight="1">
      <c r="A278" s="38"/>
      <c r="B278" s="39"/>
      <c r="C278" s="212" t="s">
        <v>376</v>
      </c>
      <c r="D278" s="212" t="s">
        <v>134</v>
      </c>
      <c r="E278" s="213" t="s">
        <v>377</v>
      </c>
      <c r="F278" s="214" t="s">
        <v>378</v>
      </c>
      <c r="G278" s="215" t="s">
        <v>137</v>
      </c>
      <c r="H278" s="216">
        <v>41.130000000000003</v>
      </c>
      <c r="I278" s="217"/>
      <c r="J278" s="218">
        <f>ROUND(I278*H278,2)</f>
        <v>0</v>
      </c>
      <c r="K278" s="219"/>
      <c r="L278" s="44"/>
      <c r="M278" s="220" t="s">
        <v>1</v>
      </c>
      <c r="N278" s="221" t="s">
        <v>42</v>
      </c>
      <c r="O278" s="91"/>
      <c r="P278" s="222">
        <f>O278*H278</f>
        <v>0</v>
      </c>
      <c r="Q278" s="222">
        <v>0</v>
      </c>
      <c r="R278" s="222">
        <f>Q278*H278</f>
        <v>0</v>
      </c>
      <c r="S278" s="222">
        <v>0</v>
      </c>
      <c r="T278" s="223">
        <f>S278*H278</f>
        <v>0</v>
      </c>
      <c r="U278" s="38"/>
      <c r="V278" s="38"/>
      <c r="W278" s="38"/>
      <c r="X278" s="38"/>
      <c r="Y278" s="38"/>
      <c r="Z278" s="38"/>
      <c r="AA278" s="38"/>
      <c r="AB278" s="38"/>
      <c r="AC278" s="38"/>
      <c r="AD278" s="38"/>
      <c r="AE278" s="38"/>
      <c r="AR278" s="224" t="s">
        <v>138</v>
      </c>
      <c r="AT278" s="224" t="s">
        <v>134</v>
      </c>
      <c r="AU278" s="224" t="s">
        <v>84</v>
      </c>
      <c r="AY278" s="17" t="s">
        <v>132</v>
      </c>
      <c r="BE278" s="225">
        <f>IF(N278="základní",J278,0)</f>
        <v>0</v>
      </c>
      <c r="BF278" s="225">
        <f>IF(N278="snížená",J278,0)</f>
        <v>0</v>
      </c>
      <c r="BG278" s="225">
        <f>IF(N278="zákl. přenesená",J278,0)</f>
        <v>0</v>
      </c>
      <c r="BH278" s="225">
        <f>IF(N278="sníž. přenesená",J278,0)</f>
        <v>0</v>
      </c>
      <c r="BI278" s="225">
        <f>IF(N278="nulová",J278,0)</f>
        <v>0</v>
      </c>
      <c r="BJ278" s="17" t="s">
        <v>82</v>
      </c>
      <c r="BK278" s="225">
        <f>ROUND(I278*H278,2)</f>
        <v>0</v>
      </c>
      <c r="BL278" s="17" t="s">
        <v>138</v>
      </c>
      <c r="BM278" s="224" t="s">
        <v>379</v>
      </c>
    </row>
    <row r="279" s="13" customFormat="1">
      <c r="A279" s="13"/>
      <c r="B279" s="226"/>
      <c r="C279" s="227"/>
      <c r="D279" s="228" t="s">
        <v>140</v>
      </c>
      <c r="E279" s="229" t="s">
        <v>1</v>
      </c>
      <c r="F279" s="230" t="s">
        <v>143</v>
      </c>
      <c r="G279" s="227"/>
      <c r="H279" s="229" t="s">
        <v>1</v>
      </c>
      <c r="I279" s="231"/>
      <c r="J279" s="227"/>
      <c r="K279" s="227"/>
      <c r="L279" s="232"/>
      <c r="M279" s="233"/>
      <c r="N279" s="234"/>
      <c r="O279" s="234"/>
      <c r="P279" s="234"/>
      <c r="Q279" s="234"/>
      <c r="R279" s="234"/>
      <c r="S279" s="234"/>
      <c r="T279" s="235"/>
      <c r="U279" s="13"/>
      <c r="V279" s="13"/>
      <c r="W279" s="13"/>
      <c r="X279" s="13"/>
      <c r="Y279" s="13"/>
      <c r="Z279" s="13"/>
      <c r="AA279" s="13"/>
      <c r="AB279" s="13"/>
      <c r="AC279" s="13"/>
      <c r="AD279" s="13"/>
      <c r="AE279" s="13"/>
      <c r="AT279" s="236" t="s">
        <v>140</v>
      </c>
      <c r="AU279" s="236" t="s">
        <v>84</v>
      </c>
      <c r="AV279" s="13" t="s">
        <v>82</v>
      </c>
      <c r="AW279" s="13" t="s">
        <v>32</v>
      </c>
      <c r="AX279" s="13" t="s">
        <v>77</v>
      </c>
      <c r="AY279" s="236" t="s">
        <v>132</v>
      </c>
    </row>
    <row r="280" s="14" customFormat="1">
      <c r="A280" s="14"/>
      <c r="B280" s="237"/>
      <c r="C280" s="238"/>
      <c r="D280" s="228" t="s">
        <v>140</v>
      </c>
      <c r="E280" s="239" t="s">
        <v>1</v>
      </c>
      <c r="F280" s="240" t="s">
        <v>228</v>
      </c>
      <c r="G280" s="238"/>
      <c r="H280" s="241">
        <v>41.130000000000003</v>
      </c>
      <c r="I280" s="242"/>
      <c r="J280" s="238"/>
      <c r="K280" s="238"/>
      <c r="L280" s="243"/>
      <c r="M280" s="244"/>
      <c r="N280" s="245"/>
      <c r="O280" s="245"/>
      <c r="P280" s="245"/>
      <c r="Q280" s="245"/>
      <c r="R280" s="245"/>
      <c r="S280" s="245"/>
      <c r="T280" s="246"/>
      <c r="U280" s="14"/>
      <c r="V280" s="14"/>
      <c r="W280" s="14"/>
      <c r="X280" s="14"/>
      <c r="Y280" s="14"/>
      <c r="Z280" s="14"/>
      <c r="AA280" s="14"/>
      <c r="AB280" s="14"/>
      <c r="AC280" s="14"/>
      <c r="AD280" s="14"/>
      <c r="AE280" s="14"/>
      <c r="AT280" s="247" t="s">
        <v>140</v>
      </c>
      <c r="AU280" s="247" t="s">
        <v>84</v>
      </c>
      <c r="AV280" s="14" t="s">
        <v>84</v>
      </c>
      <c r="AW280" s="14" t="s">
        <v>32</v>
      </c>
      <c r="AX280" s="14" t="s">
        <v>82</v>
      </c>
      <c r="AY280" s="247" t="s">
        <v>132</v>
      </c>
    </row>
    <row r="281" s="2" customFormat="1" ht="21.75" customHeight="1">
      <c r="A281" s="38"/>
      <c r="B281" s="39"/>
      <c r="C281" s="212" t="s">
        <v>380</v>
      </c>
      <c r="D281" s="212" t="s">
        <v>134</v>
      </c>
      <c r="E281" s="213" t="s">
        <v>381</v>
      </c>
      <c r="F281" s="214" t="s">
        <v>382</v>
      </c>
      <c r="G281" s="215" t="s">
        <v>137</v>
      </c>
      <c r="H281" s="216">
        <v>48.140000000000001</v>
      </c>
      <c r="I281" s="217"/>
      <c r="J281" s="218">
        <f>ROUND(I281*H281,2)</f>
        <v>0</v>
      </c>
      <c r="K281" s="219"/>
      <c r="L281" s="44"/>
      <c r="M281" s="220" t="s">
        <v>1</v>
      </c>
      <c r="N281" s="221" t="s">
        <v>42</v>
      </c>
      <c r="O281" s="91"/>
      <c r="P281" s="222">
        <f>O281*H281</f>
        <v>0</v>
      </c>
      <c r="Q281" s="222">
        <v>0</v>
      </c>
      <c r="R281" s="222">
        <f>Q281*H281</f>
        <v>0</v>
      </c>
      <c r="S281" s="222">
        <v>0</v>
      </c>
      <c r="T281" s="223">
        <f>S281*H281</f>
        <v>0</v>
      </c>
      <c r="U281" s="38"/>
      <c r="V281" s="38"/>
      <c r="W281" s="38"/>
      <c r="X281" s="38"/>
      <c r="Y281" s="38"/>
      <c r="Z281" s="38"/>
      <c r="AA281" s="38"/>
      <c r="AB281" s="38"/>
      <c r="AC281" s="38"/>
      <c r="AD281" s="38"/>
      <c r="AE281" s="38"/>
      <c r="AR281" s="224" t="s">
        <v>138</v>
      </c>
      <c r="AT281" s="224" t="s">
        <v>134</v>
      </c>
      <c r="AU281" s="224" t="s">
        <v>84</v>
      </c>
      <c r="AY281" s="17" t="s">
        <v>132</v>
      </c>
      <c r="BE281" s="225">
        <f>IF(N281="základní",J281,0)</f>
        <v>0</v>
      </c>
      <c r="BF281" s="225">
        <f>IF(N281="snížená",J281,0)</f>
        <v>0</v>
      </c>
      <c r="BG281" s="225">
        <f>IF(N281="zákl. přenesená",J281,0)</f>
        <v>0</v>
      </c>
      <c r="BH281" s="225">
        <f>IF(N281="sníž. přenesená",J281,0)</f>
        <v>0</v>
      </c>
      <c r="BI281" s="225">
        <f>IF(N281="nulová",J281,0)</f>
        <v>0</v>
      </c>
      <c r="BJ281" s="17" t="s">
        <v>82</v>
      </c>
      <c r="BK281" s="225">
        <f>ROUND(I281*H281,2)</f>
        <v>0</v>
      </c>
      <c r="BL281" s="17" t="s">
        <v>138</v>
      </c>
      <c r="BM281" s="224" t="s">
        <v>383</v>
      </c>
    </row>
    <row r="282" s="13" customFormat="1">
      <c r="A282" s="13"/>
      <c r="B282" s="226"/>
      <c r="C282" s="227"/>
      <c r="D282" s="228" t="s">
        <v>140</v>
      </c>
      <c r="E282" s="229" t="s">
        <v>1</v>
      </c>
      <c r="F282" s="230" t="s">
        <v>384</v>
      </c>
      <c r="G282" s="227"/>
      <c r="H282" s="229" t="s">
        <v>1</v>
      </c>
      <c r="I282" s="231"/>
      <c r="J282" s="227"/>
      <c r="K282" s="227"/>
      <c r="L282" s="232"/>
      <c r="M282" s="233"/>
      <c r="N282" s="234"/>
      <c r="O282" s="234"/>
      <c r="P282" s="234"/>
      <c r="Q282" s="234"/>
      <c r="R282" s="234"/>
      <c r="S282" s="234"/>
      <c r="T282" s="235"/>
      <c r="U282" s="13"/>
      <c r="V282" s="13"/>
      <c r="W282" s="13"/>
      <c r="X282" s="13"/>
      <c r="Y282" s="13"/>
      <c r="Z282" s="13"/>
      <c r="AA282" s="13"/>
      <c r="AB282" s="13"/>
      <c r="AC282" s="13"/>
      <c r="AD282" s="13"/>
      <c r="AE282" s="13"/>
      <c r="AT282" s="236" t="s">
        <v>140</v>
      </c>
      <c r="AU282" s="236" t="s">
        <v>84</v>
      </c>
      <c r="AV282" s="13" t="s">
        <v>82</v>
      </c>
      <c r="AW282" s="13" t="s">
        <v>32</v>
      </c>
      <c r="AX282" s="13" t="s">
        <v>77</v>
      </c>
      <c r="AY282" s="236" t="s">
        <v>132</v>
      </c>
    </row>
    <row r="283" s="14" customFormat="1">
      <c r="A283" s="14"/>
      <c r="B283" s="237"/>
      <c r="C283" s="238"/>
      <c r="D283" s="228" t="s">
        <v>140</v>
      </c>
      <c r="E283" s="239" t="s">
        <v>1</v>
      </c>
      <c r="F283" s="240" t="s">
        <v>385</v>
      </c>
      <c r="G283" s="238"/>
      <c r="H283" s="241">
        <v>7.0099999999999998</v>
      </c>
      <c r="I283" s="242"/>
      <c r="J283" s="238"/>
      <c r="K283" s="238"/>
      <c r="L283" s="243"/>
      <c r="M283" s="244"/>
      <c r="N283" s="245"/>
      <c r="O283" s="245"/>
      <c r="P283" s="245"/>
      <c r="Q283" s="245"/>
      <c r="R283" s="245"/>
      <c r="S283" s="245"/>
      <c r="T283" s="246"/>
      <c r="U283" s="14"/>
      <c r="V283" s="14"/>
      <c r="W283" s="14"/>
      <c r="X283" s="14"/>
      <c r="Y283" s="14"/>
      <c r="Z283" s="14"/>
      <c r="AA283" s="14"/>
      <c r="AB283" s="14"/>
      <c r="AC283" s="14"/>
      <c r="AD283" s="14"/>
      <c r="AE283" s="14"/>
      <c r="AT283" s="247" t="s">
        <v>140</v>
      </c>
      <c r="AU283" s="247" t="s">
        <v>84</v>
      </c>
      <c r="AV283" s="14" t="s">
        <v>84</v>
      </c>
      <c r="AW283" s="14" t="s">
        <v>32</v>
      </c>
      <c r="AX283" s="14" t="s">
        <v>77</v>
      </c>
      <c r="AY283" s="247" t="s">
        <v>132</v>
      </c>
    </row>
    <row r="284" s="13" customFormat="1">
      <c r="A284" s="13"/>
      <c r="B284" s="226"/>
      <c r="C284" s="227"/>
      <c r="D284" s="228" t="s">
        <v>140</v>
      </c>
      <c r="E284" s="229" t="s">
        <v>1</v>
      </c>
      <c r="F284" s="230" t="s">
        <v>143</v>
      </c>
      <c r="G284" s="227"/>
      <c r="H284" s="229" t="s">
        <v>1</v>
      </c>
      <c r="I284" s="231"/>
      <c r="J284" s="227"/>
      <c r="K284" s="227"/>
      <c r="L284" s="232"/>
      <c r="M284" s="233"/>
      <c r="N284" s="234"/>
      <c r="O284" s="234"/>
      <c r="P284" s="234"/>
      <c r="Q284" s="234"/>
      <c r="R284" s="234"/>
      <c r="S284" s="234"/>
      <c r="T284" s="235"/>
      <c r="U284" s="13"/>
      <c r="V284" s="13"/>
      <c r="W284" s="13"/>
      <c r="X284" s="13"/>
      <c r="Y284" s="13"/>
      <c r="Z284" s="13"/>
      <c r="AA284" s="13"/>
      <c r="AB284" s="13"/>
      <c r="AC284" s="13"/>
      <c r="AD284" s="13"/>
      <c r="AE284" s="13"/>
      <c r="AT284" s="236" t="s">
        <v>140</v>
      </c>
      <c r="AU284" s="236" t="s">
        <v>84</v>
      </c>
      <c r="AV284" s="13" t="s">
        <v>82</v>
      </c>
      <c r="AW284" s="13" t="s">
        <v>32</v>
      </c>
      <c r="AX284" s="13" t="s">
        <v>77</v>
      </c>
      <c r="AY284" s="236" t="s">
        <v>132</v>
      </c>
    </row>
    <row r="285" s="14" customFormat="1">
      <c r="A285" s="14"/>
      <c r="B285" s="237"/>
      <c r="C285" s="238"/>
      <c r="D285" s="228" t="s">
        <v>140</v>
      </c>
      <c r="E285" s="239" t="s">
        <v>1</v>
      </c>
      <c r="F285" s="240" t="s">
        <v>228</v>
      </c>
      <c r="G285" s="238"/>
      <c r="H285" s="241">
        <v>41.130000000000003</v>
      </c>
      <c r="I285" s="242"/>
      <c r="J285" s="238"/>
      <c r="K285" s="238"/>
      <c r="L285" s="243"/>
      <c r="M285" s="244"/>
      <c r="N285" s="245"/>
      <c r="O285" s="245"/>
      <c r="P285" s="245"/>
      <c r="Q285" s="245"/>
      <c r="R285" s="245"/>
      <c r="S285" s="245"/>
      <c r="T285" s="246"/>
      <c r="U285" s="14"/>
      <c r="V285" s="14"/>
      <c r="W285" s="14"/>
      <c r="X285" s="14"/>
      <c r="Y285" s="14"/>
      <c r="Z285" s="14"/>
      <c r="AA285" s="14"/>
      <c r="AB285" s="14"/>
      <c r="AC285" s="14"/>
      <c r="AD285" s="14"/>
      <c r="AE285" s="14"/>
      <c r="AT285" s="247" t="s">
        <v>140</v>
      </c>
      <c r="AU285" s="247" t="s">
        <v>84</v>
      </c>
      <c r="AV285" s="14" t="s">
        <v>84</v>
      </c>
      <c r="AW285" s="14" t="s">
        <v>32</v>
      </c>
      <c r="AX285" s="14" t="s">
        <v>77</v>
      </c>
      <c r="AY285" s="247" t="s">
        <v>132</v>
      </c>
    </row>
    <row r="286" s="15" customFormat="1">
      <c r="A286" s="15"/>
      <c r="B286" s="248"/>
      <c r="C286" s="249"/>
      <c r="D286" s="228" t="s">
        <v>140</v>
      </c>
      <c r="E286" s="250" t="s">
        <v>1</v>
      </c>
      <c r="F286" s="251" t="s">
        <v>145</v>
      </c>
      <c r="G286" s="249"/>
      <c r="H286" s="252">
        <v>48.140000000000001</v>
      </c>
      <c r="I286" s="253"/>
      <c r="J286" s="249"/>
      <c r="K286" s="249"/>
      <c r="L286" s="254"/>
      <c r="M286" s="255"/>
      <c r="N286" s="256"/>
      <c r="O286" s="256"/>
      <c r="P286" s="256"/>
      <c r="Q286" s="256"/>
      <c r="R286" s="256"/>
      <c r="S286" s="256"/>
      <c r="T286" s="257"/>
      <c r="U286" s="15"/>
      <c r="V286" s="15"/>
      <c r="W286" s="15"/>
      <c r="X286" s="15"/>
      <c r="Y286" s="15"/>
      <c r="Z286" s="15"/>
      <c r="AA286" s="15"/>
      <c r="AB286" s="15"/>
      <c r="AC286" s="15"/>
      <c r="AD286" s="15"/>
      <c r="AE286" s="15"/>
      <c r="AT286" s="258" t="s">
        <v>140</v>
      </c>
      <c r="AU286" s="258" t="s">
        <v>84</v>
      </c>
      <c r="AV286" s="15" t="s">
        <v>138</v>
      </c>
      <c r="AW286" s="15" t="s">
        <v>32</v>
      </c>
      <c r="AX286" s="15" t="s">
        <v>82</v>
      </c>
      <c r="AY286" s="258" t="s">
        <v>132</v>
      </c>
    </row>
    <row r="287" s="2" customFormat="1" ht="24.15" customHeight="1">
      <c r="A287" s="38"/>
      <c r="B287" s="39"/>
      <c r="C287" s="212" t="s">
        <v>386</v>
      </c>
      <c r="D287" s="212" t="s">
        <v>134</v>
      </c>
      <c r="E287" s="213" t="s">
        <v>387</v>
      </c>
      <c r="F287" s="214" t="s">
        <v>388</v>
      </c>
      <c r="G287" s="215" t="s">
        <v>137</v>
      </c>
      <c r="H287" s="216">
        <v>7.0099999999999998</v>
      </c>
      <c r="I287" s="217"/>
      <c r="J287" s="218">
        <f>ROUND(I287*H287,2)</f>
        <v>0</v>
      </c>
      <c r="K287" s="219"/>
      <c r="L287" s="44"/>
      <c r="M287" s="220" t="s">
        <v>1</v>
      </c>
      <c r="N287" s="221" t="s">
        <v>42</v>
      </c>
      <c r="O287" s="91"/>
      <c r="P287" s="222">
        <f>O287*H287</f>
        <v>0</v>
      </c>
      <c r="Q287" s="222">
        <v>0.089219999999999994</v>
      </c>
      <c r="R287" s="222">
        <f>Q287*H287</f>
        <v>0.62543219999999988</v>
      </c>
      <c r="S287" s="222">
        <v>0</v>
      </c>
      <c r="T287" s="223">
        <f>S287*H287</f>
        <v>0</v>
      </c>
      <c r="U287" s="38"/>
      <c r="V287" s="38"/>
      <c r="W287" s="38"/>
      <c r="X287" s="38"/>
      <c r="Y287" s="38"/>
      <c r="Z287" s="38"/>
      <c r="AA287" s="38"/>
      <c r="AB287" s="38"/>
      <c r="AC287" s="38"/>
      <c r="AD287" s="38"/>
      <c r="AE287" s="38"/>
      <c r="AR287" s="224" t="s">
        <v>138</v>
      </c>
      <c r="AT287" s="224" t="s">
        <v>134</v>
      </c>
      <c r="AU287" s="224" t="s">
        <v>84</v>
      </c>
      <c r="AY287" s="17" t="s">
        <v>132</v>
      </c>
      <c r="BE287" s="225">
        <f>IF(N287="základní",J287,0)</f>
        <v>0</v>
      </c>
      <c r="BF287" s="225">
        <f>IF(N287="snížená",J287,0)</f>
        <v>0</v>
      </c>
      <c r="BG287" s="225">
        <f>IF(N287="zákl. přenesená",J287,0)</f>
        <v>0</v>
      </c>
      <c r="BH287" s="225">
        <f>IF(N287="sníž. přenesená",J287,0)</f>
        <v>0</v>
      </c>
      <c r="BI287" s="225">
        <f>IF(N287="nulová",J287,0)</f>
        <v>0</v>
      </c>
      <c r="BJ287" s="17" t="s">
        <v>82</v>
      </c>
      <c r="BK287" s="225">
        <f>ROUND(I287*H287,2)</f>
        <v>0</v>
      </c>
      <c r="BL287" s="17" t="s">
        <v>138</v>
      </c>
      <c r="BM287" s="224" t="s">
        <v>389</v>
      </c>
    </row>
    <row r="288" s="13" customFormat="1">
      <c r="A288" s="13"/>
      <c r="B288" s="226"/>
      <c r="C288" s="227"/>
      <c r="D288" s="228" t="s">
        <v>140</v>
      </c>
      <c r="E288" s="229" t="s">
        <v>1</v>
      </c>
      <c r="F288" s="230" t="s">
        <v>390</v>
      </c>
      <c r="G288" s="227"/>
      <c r="H288" s="229" t="s">
        <v>1</v>
      </c>
      <c r="I288" s="231"/>
      <c r="J288" s="227"/>
      <c r="K288" s="227"/>
      <c r="L288" s="232"/>
      <c r="M288" s="233"/>
      <c r="N288" s="234"/>
      <c r="O288" s="234"/>
      <c r="P288" s="234"/>
      <c r="Q288" s="234"/>
      <c r="R288" s="234"/>
      <c r="S288" s="234"/>
      <c r="T288" s="235"/>
      <c r="U288" s="13"/>
      <c r="V288" s="13"/>
      <c r="W288" s="13"/>
      <c r="X288" s="13"/>
      <c r="Y288" s="13"/>
      <c r="Z288" s="13"/>
      <c r="AA288" s="13"/>
      <c r="AB288" s="13"/>
      <c r="AC288" s="13"/>
      <c r="AD288" s="13"/>
      <c r="AE288" s="13"/>
      <c r="AT288" s="236" t="s">
        <v>140</v>
      </c>
      <c r="AU288" s="236" t="s">
        <v>84</v>
      </c>
      <c r="AV288" s="13" t="s">
        <v>82</v>
      </c>
      <c r="AW288" s="13" t="s">
        <v>32</v>
      </c>
      <c r="AX288" s="13" t="s">
        <v>77</v>
      </c>
      <c r="AY288" s="236" t="s">
        <v>132</v>
      </c>
    </row>
    <row r="289" s="14" customFormat="1">
      <c r="A289" s="14"/>
      <c r="B289" s="237"/>
      <c r="C289" s="238"/>
      <c r="D289" s="228" t="s">
        <v>140</v>
      </c>
      <c r="E289" s="239" t="s">
        <v>1</v>
      </c>
      <c r="F289" s="240" t="s">
        <v>385</v>
      </c>
      <c r="G289" s="238"/>
      <c r="H289" s="241">
        <v>7.0099999999999998</v>
      </c>
      <c r="I289" s="242"/>
      <c r="J289" s="238"/>
      <c r="K289" s="238"/>
      <c r="L289" s="243"/>
      <c r="M289" s="244"/>
      <c r="N289" s="245"/>
      <c r="O289" s="245"/>
      <c r="P289" s="245"/>
      <c r="Q289" s="245"/>
      <c r="R289" s="245"/>
      <c r="S289" s="245"/>
      <c r="T289" s="246"/>
      <c r="U289" s="14"/>
      <c r="V289" s="14"/>
      <c r="W289" s="14"/>
      <c r="X289" s="14"/>
      <c r="Y289" s="14"/>
      <c r="Z289" s="14"/>
      <c r="AA289" s="14"/>
      <c r="AB289" s="14"/>
      <c r="AC289" s="14"/>
      <c r="AD289" s="14"/>
      <c r="AE289" s="14"/>
      <c r="AT289" s="247" t="s">
        <v>140</v>
      </c>
      <c r="AU289" s="247" t="s">
        <v>84</v>
      </c>
      <c r="AV289" s="14" t="s">
        <v>84</v>
      </c>
      <c r="AW289" s="14" t="s">
        <v>32</v>
      </c>
      <c r="AX289" s="14" t="s">
        <v>82</v>
      </c>
      <c r="AY289" s="247" t="s">
        <v>132</v>
      </c>
    </row>
    <row r="290" s="2" customFormat="1" ht="21.75" customHeight="1">
      <c r="A290" s="38"/>
      <c r="B290" s="39"/>
      <c r="C290" s="259" t="s">
        <v>391</v>
      </c>
      <c r="D290" s="259" t="s">
        <v>193</v>
      </c>
      <c r="E290" s="260" t="s">
        <v>392</v>
      </c>
      <c r="F290" s="261" t="s">
        <v>393</v>
      </c>
      <c r="G290" s="262" t="s">
        <v>137</v>
      </c>
      <c r="H290" s="263">
        <v>7.2199999999999998</v>
      </c>
      <c r="I290" s="264"/>
      <c r="J290" s="265">
        <f>ROUND(I290*H290,2)</f>
        <v>0</v>
      </c>
      <c r="K290" s="266"/>
      <c r="L290" s="267"/>
      <c r="M290" s="268" t="s">
        <v>1</v>
      </c>
      <c r="N290" s="269" t="s">
        <v>42</v>
      </c>
      <c r="O290" s="91"/>
      <c r="P290" s="222">
        <f>O290*H290</f>
        <v>0</v>
      </c>
      <c r="Q290" s="222">
        <v>0.13100000000000001</v>
      </c>
      <c r="R290" s="222">
        <f>Q290*H290</f>
        <v>0.94581999999999999</v>
      </c>
      <c r="S290" s="222">
        <v>0</v>
      </c>
      <c r="T290" s="223">
        <f>S290*H290</f>
        <v>0</v>
      </c>
      <c r="U290" s="38"/>
      <c r="V290" s="38"/>
      <c r="W290" s="38"/>
      <c r="X290" s="38"/>
      <c r="Y290" s="38"/>
      <c r="Z290" s="38"/>
      <c r="AA290" s="38"/>
      <c r="AB290" s="38"/>
      <c r="AC290" s="38"/>
      <c r="AD290" s="38"/>
      <c r="AE290" s="38"/>
      <c r="AR290" s="224" t="s">
        <v>182</v>
      </c>
      <c r="AT290" s="224" t="s">
        <v>193</v>
      </c>
      <c r="AU290" s="224" t="s">
        <v>84</v>
      </c>
      <c r="AY290" s="17" t="s">
        <v>132</v>
      </c>
      <c r="BE290" s="225">
        <f>IF(N290="základní",J290,0)</f>
        <v>0</v>
      </c>
      <c r="BF290" s="225">
        <f>IF(N290="snížená",J290,0)</f>
        <v>0</v>
      </c>
      <c r="BG290" s="225">
        <f>IF(N290="zákl. přenesená",J290,0)</f>
        <v>0</v>
      </c>
      <c r="BH290" s="225">
        <f>IF(N290="sníž. přenesená",J290,0)</f>
        <v>0</v>
      </c>
      <c r="BI290" s="225">
        <f>IF(N290="nulová",J290,0)</f>
        <v>0</v>
      </c>
      <c r="BJ290" s="17" t="s">
        <v>82</v>
      </c>
      <c r="BK290" s="225">
        <f>ROUND(I290*H290,2)</f>
        <v>0</v>
      </c>
      <c r="BL290" s="17" t="s">
        <v>138</v>
      </c>
      <c r="BM290" s="224" t="s">
        <v>394</v>
      </c>
    </row>
    <row r="291" s="14" customFormat="1">
      <c r="A291" s="14"/>
      <c r="B291" s="237"/>
      <c r="C291" s="238"/>
      <c r="D291" s="228" t="s">
        <v>140</v>
      </c>
      <c r="E291" s="239" t="s">
        <v>1</v>
      </c>
      <c r="F291" s="240" t="s">
        <v>385</v>
      </c>
      <c r="G291" s="238"/>
      <c r="H291" s="241">
        <v>7.0099999999999998</v>
      </c>
      <c r="I291" s="242"/>
      <c r="J291" s="238"/>
      <c r="K291" s="238"/>
      <c r="L291" s="243"/>
      <c r="M291" s="244"/>
      <c r="N291" s="245"/>
      <c r="O291" s="245"/>
      <c r="P291" s="245"/>
      <c r="Q291" s="245"/>
      <c r="R291" s="245"/>
      <c r="S291" s="245"/>
      <c r="T291" s="246"/>
      <c r="U291" s="14"/>
      <c r="V291" s="14"/>
      <c r="W291" s="14"/>
      <c r="X291" s="14"/>
      <c r="Y291" s="14"/>
      <c r="Z291" s="14"/>
      <c r="AA291" s="14"/>
      <c r="AB291" s="14"/>
      <c r="AC291" s="14"/>
      <c r="AD291" s="14"/>
      <c r="AE291" s="14"/>
      <c r="AT291" s="247" t="s">
        <v>140</v>
      </c>
      <c r="AU291" s="247" t="s">
        <v>84</v>
      </c>
      <c r="AV291" s="14" t="s">
        <v>84</v>
      </c>
      <c r="AW291" s="14" t="s">
        <v>32</v>
      </c>
      <c r="AX291" s="14" t="s">
        <v>82</v>
      </c>
      <c r="AY291" s="247" t="s">
        <v>132</v>
      </c>
    </row>
    <row r="292" s="14" customFormat="1">
      <c r="A292" s="14"/>
      <c r="B292" s="237"/>
      <c r="C292" s="238"/>
      <c r="D292" s="228" t="s">
        <v>140</v>
      </c>
      <c r="E292" s="238"/>
      <c r="F292" s="240" t="s">
        <v>395</v>
      </c>
      <c r="G292" s="238"/>
      <c r="H292" s="241">
        <v>7.2199999999999998</v>
      </c>
      <c r="I292" s="242"/>
      <c r="J292" s="238"/>
      <c r="K292" s="238"/>
      <c r="L292" s="243"/>
      <c r="M292" s="244"/>
      <c r="N292" s="245"/>
      <c r="O292" s="245"/>
      <c r="P292" s="245"/>
      <c r="Q292" s="245"/>
      <c r="R292" s="245"/>
      <c r="S292" s="245"/>
      <c r="T292" s="246"/>
      <c r="U292" s="14"/>
      <c r="V292" s="14"/>
      <c r="W292" s="14"/>
      <c r="X292" s="14"/>
      <c r="Y292" s="14"/>
      <c r="Z292" s="14"/>
      <c r="AA292" s="14"/>
      <c r="AB292" s="14"/>
      <c r="AC292" s="14"/>
      <c r="AD292" s="14"/>
      <c r="AE292" s="14"/>
      <c r="AT292" s="247" t="s">
        <v>140</v>
      </c>
      <c r="AU292" s="247" t="s">
        <v>84</v>
      </c>
      <c r="AV292" s="14" t="s">
        <v>84</v>
      </c>
      <c r="AW292" s="14" t="s">
        <v>4</v>
      </c>
      <c r="AX292" s="14" t="s">
        <v>82</v>
      </c>
      <c r="AY292" s="247" t="s">
        <v>132</v>
      </c>
    </row>
    <row r="293" s="2" customFormat="1" ht="24.15" customHeight="1">
      <c r="A293" s="38"/>
      <c r="B293" s="39"/>
      <c r="C293" s="212" t="s">
        <v>396</v>
      </c>
      <c r="D293" s="212" t="s">
        <v>134</v>
      </c>
      <c r="E293" s="213" t="s">
        <v>397</v>
      </c>
      <c r="F293" s="214" t="s">
        <v>398</v>
      </c>
      <c r="G293" s="215" t="s">
        <v>137</v>
      </c>
      <c r="H293" s="216">
        <v>41.130000000000003</v>
      </c>
      <c r="I293" s="217"/>
      <c r="J293" s="218">
        <f>ROUND(I293*H293,2)</f>
        <v>0</v>
      </c>
      <c r="K293" s="219"/>
      <c r="L293" s="44"/>
      <c r="M293" s="220" t="s">
        <v>1</v>
      </c>
      <c r="N293" s="221" t="s">
        <v>42</v>
      </c>
      <c r="O293" s="91"/>
      <c r="P293" s="222">
        <f>O293*H293</f>
        <v>0</v>
      </c>
      <c r="Q293" s="222">
        <v>0.11162</v>
      </c>
      <c r="R293" s="222">
        <f>Q293*H293</f>
        <v>4.5909306000000001</v>
      </c>
      <c r="S293" s="222">
        <v>0</v>
      </c>
      <c r="T293" s="223">
        <f>S293*H293</f>
        <v>0</v>
      </c>
      <c r="U293" s="38"/>
      <c r="V293" s="38"/>
      <c r="W293" s="38"/>
      <c r="X293" s="38"/>
      <c r="Y293" s="38"/>
      <c r="Z293" s="38"/>
      <c r="AA293" s="38"/>
      <c r="AB293" s="38"/>
      <c r="AC293" s="38"/>
      <c r="AD293" s="38"/>
      <c r="AE293" s="38"/>
      <c r="AR293" s="224" t="s">
        <v>138</v>
      </c>
      <c r="AT293" s="224" t="s">
        <v>134</v>
      </c>
      <c r="AU293" s="224" t="s">
        <v>84</v>
      </c>
      <c r="AY293" s="17" t="s">
        <v>132</v>
      </c>
      <c r="BE293" s="225">
        <f>IF(N293="základní",J293,0)</f>
        <v>0</v>
      </c>
      <c r="BF293" s="225">
        <f>IF(N293="snížená",J293,0)</f>
        <v>0</v>
      </c>
      <c r="BG293" s="225">
        <f>IF(N293="zákl. přenesená",J293,0)</f>
        <v>0</v>
      </c>
      <c r="BH293" s="225">
        <f>IF(N293="sníž. přenesená",J293,0)</f>
        <v>0</v>
      </c>
      <c r="BI293" s="225">
        <f>IF(N293="nulová",J293,0)</f>
        <v>0</v>
      </c>
      <c r="BJ293" s="17" t="s">
        <v>82</v>
      </c>
      <c r="BK293" s="225">
        <f>ROUND(I293*H293,2)</f>
        <v>0</v>
      </c>
      <c r="BL293" s="17" t="s">
        <v>138</v>
      </c>
      <c r="BM293" s="224" t="s">
        <v>399</v>
      </c>
    </row>
    <row r="294" s="13" customFormat="1">
      <c r="A294" s="13"/>
      <c r="B294" s="226"/>
      <c r="C294" s="227"/>
      <c r="D294" s="228" t="s">
        <v>140</v>
      </c>
      <c r="E294" s="229" t="s">
        <v>1</v>
      </c>
      <c r="F294" s="230" t="s">
        <v>400</v>
      </c>
      <c r="G294" s="227"/>
      <c r="H294" s="229" t="s">
        <v>1</v>
      </c>
      <c r="I294" s="231"/>
      <c r="J294" s="227"/>
      <c r="K294" s="227"/>
      <c r="L294" s="232"/>
      <c r="M294" s="233"/>
      <c r="N294" s="234"/>
      <c r="O294" s="234"/>
      <c r="P294" s="234"/>
      <c r="Q294" s="234"/>
      <c r="R294" s="234"/>
      <c r="S294" s="234"/>
      <c r="T294" s="235"/>
      <c r="U294" s="13"/>
      <c r="V294" s="13"/>
      <c r="W294" s="13"/>
      <c r="X294" s="13"/>
      <c r="Y294" s="13"/>
      <c r="Z294" s="13"/>
      <c r="AA294" s="13"/>
      <c r="AB294" s="13"/>
      <c r="AC294" s="13"/>
      <c r="AD294" s="13"/>
      <c r="AE294" s="13"/>
      <c r="AT294" s="236" t="s">
        <v>140</v>
      </c>
      <c r="AU294" s="236" t="s">
        <v>84</v>
      </c>
      <c r="AV294" s="13" t="s">
        <v>82</v>
      </c>
      <c r="AW294" s="13" t="s">
        <v>32</v>
      </c>
      <c r="AX294" s="13" t="s">
        <v>77</v>
      </c>
      <c r="AY294" s="236" t="s">
        <v>132</v>
      </c>
    </row>
    <row r="295" s="14" customFormat="1">
      <c r="A295" s="14"/>
      <c r="B295" s="237"/>
      <c r="C295" s="238"/>
      <c r="D295" s="228" t="s">
        <v>140</v>
      </c>
      <c r="E295" s="239" t="s">
        <v>1</v>
      </c>
      <c r="F295" s="240" t="s">
        <v>228</v>
      </c>
      <c r="G295" s="238"/>
      <c r="H295" s="241">
        <v>41.130000000000003</v>
      </c>
      <c r="I295" s="242"/>
      <c r="J295" s="238"/>
      <c r="K295" s="238"/>
      <c r="L295" s="243"/>
      <c r="M295" s="244"/>
      <c r="N295" s="245"/>
      <c r="O295" s="245"/>
      <c r="P295" s="245"/>
      <c r="Q295" s="245"/>
      <c r="R295" s="245"/>
      <c r="S295" s="245"/>
      <c r="T295" s="246"/>
      <c r="U295" s="14"/>
      <c r="V295" s="14"/>
      <c r="W295" s="14"/>
      <c r="X295" s="14"/>
      <c r="Y295" s="14"/>
      <c r="Z295" s="14"/>
      <c r="AA295" s="14"/>
      <c r="AB295" s="14"/>
      <c r="AC295" s="14"/>
      <c r="AD295" s="14"/>
      <c r="AE295" s="14"/>
      <c r="AT295" s="247" t="s">
        <v>140</v>
      </c>
      <c r="AU295" s="247" t="s">
        <v>84</v>
      </c>
      <c r="AV295" s="14" t="s">
        <v>84</v>
      </c>
      <c r="AW295" s="14" t="s">
        <v>32</v>
      </c>
      <c r="AX295" s="14" t="s">
        <v>82</v>
      </c>
      <c r="AY295" s="247" t="s">
        <v>132</v>
      </c>
    </row>
    <row r="296" s="2" customFormat="1" ht="21.75" customHeight="1">
      <c r="A296" s="38"/>
      <c r="B296" s="39"/>
      <c r="C296" s="259" t="s">
        <v>401</v>
      </c>
      <c r="D296" s="259" t="s">
        <v>193</v>
      </c>
      <c r="E296" s="260" t="s">
        <v>402</v>
      </c>
      <c r="F296" s="261" t="s">
        <v>403</v>
      </c>
      <c r="G296" s="262" t="s">
        <v>137</v>
      </c>
      <c r="H296" s="263">
        <v>42.363999999999997</v>
      </c>
      <c r="I296" s="264"/>
      <c r="J296" s="265">
        <f>ROUND(I296*H296,2)</f>
        <v>0</v>
      </c>
      <c r="K296" s="266"/>
      <c r="L296" s="267"/>
      <c r="M296" s="268" t="s">
        <v>1</v>
      </c>
      <c r="N296" s="269" t="s">
        <v>42</v>
      </c>
      <c r="O296" s="91"/>
      <c r="P296" s="222">
        <f>O296*H296</f>
        <v>0</v>
      </c>
      <c r="Q296" s="222">
        <v>0.17599999999999999</v>
      </c>
      <c r="R296" s="222">
        <f>Q296*H296</f>
        <v>7.4560639999999987</v>
      </c>
      <c r="S296" s="222">
        <v>0</v>
      </c>
      <c r="T296" s="223">
        <f>S296*H296</f>
        <v>0</v>
      </c>
      <c r="U296" s="38"/>
      <c r="V296" s="38"/>
      <c r="W296" s="38"/>
      <c r="X296" s="38"/>
      <c r="Y296" s="38"/>
      <c r="Z296" s="38"/>
      <c r="AA296" s="38"/>
      <c r="AB296" s="38"/>
      <c r="AC296" s="38"/>
      <c r="AD296" s="38"/>
      <c r="AE296" s="38"/>
      <c r="AR296" s="224" t="s">
        <v>182</v>
      </c>
      <c r="AT296" s="224" t="s">
        <v>193</v>
      </c>
      <c r="AU296" s="224" t="s">
        <v>84</v>
      </c>
      <c r="AY296" s="17" t="s">
        <v>132</v>
      </c>
      <c r="BE296" s="225">
        <f>IF(N296="základní",J296,0)</f>
        <v>0</v>
      </c>
      <c r="BF296" s="225">
        <f>IF(N296="snížená",J296,0)</f>
        <v>0</v>
      </c>
      <c r="BG296" s="225">
        <f>IF(N296="zákl. přenesená",J296,0)</f>
        <v>0</v>
      </c>
      <c r="BH296" s="225">
        <f>IF(N296="sníž. přenesená",J296,0)</f>
        <v>0</v>
      </c>
      <c r="BI296" s="225">
        <f>IF(N296="nulová",J296,0)</f>
        <v>0</v>
      </c>
      <c r="BJ296" s="17" t="s">
        <v>82</v>
      </c>
      <c r="BK296" s="225">
        <f>ROUND(I296*H296,2)</f>
        <v>0</v>
      </c>
      <c r="BL296" s="17" t="s">
        <v>138</v>
      </c>
      <c r="BM296" s="224" t="s">
        <v>404</v>
      </c>
    </row>
    <row r="297" s="14" customFormat="1">
      <c r="A297" s="14"/>
      <c r="B297" s="237"/>
      <c r="C297" s="238"/>
      <c r="D297" s="228" t="s">
        <v>140</v>
      </c>
      <c r="E297" s="238"/>
      <c r="F297" s="240" t="s">
        <v>405</v>
      </c>
      <c r="G297" s="238"/>
      <c r="H297" s="241">
        <v>42.363999999999997</v>
      </c>
      <c r="I297" s="242"/>
      <c r="J297" s="238"/>
      <c r="K297" s="238"/>
      <c r="L297" s="243"/>
      <c r="M297" s="244"/>
      <c r="N297" s="245"/>
      <c r="O297" s="245"/>
      <c r="P297" s="245"/>
      <c r="Q297" s="245"/>
      <c r="R297" s="245"/>
      <c r="S297" s="245"/>
      <c r="T297" s="246"/>
      <c r="U297" s="14"/>
      <c r="V297" s="14"/>
      <c r="W297" s="14"/>
      <c r="X297" s="14"/>
      <c r="Y297" s="14"/>
      <c r="Z297" s="14"/>
      <c r="AA297" s="14"/>
      <c r="AB297" s="14"/>
      <c r="AC297" s="14"/>
      <c r="AD297" s="14"/>
      <c r="AE297" s="14"/>
      <c r="AT297" s="247" t="s">
        <v>140</v>
      </c>
      <c r="AU297" s="247" t="s">
        <v>84</v>
      </c>
      <c r="AV297" s="14" t="s">
        <v>84</v>
      </c>
      <c r="AW297" s="14" t="s">
        <v>4</v>
      </c>
      <c r="AX297" s="14" t="s">
        <v>82</v>
      </c>
      <c r="AY297" s="247" t="s">
        <v>132</v>
      </c>
    </row>
    <row r="298" s="12" customFormat="1" ht="22.8" customHeight="1">
      <c r="A298" s="12"/>
      <c r="B298" s="196"/>
      <c r="C298" s="197"/>
      <c r="D298" s="198" t="s">
        <v>76</v>
      </c>
      <c r="E298" s="210" t="s">
        <v>158</v>
      </c>
      <c r="F298" s="210" t="s">
        <v>406</v>
      </c>
      <c r="G298" s="197"/>
      <c r="H298" s="197"/>
      <c r="I298" s="200"/>
      <c r="J298" s="211">
        <f>BK298</f>
        <v>0</v>
      </c>
      <c r="K298" s="197"/>
      <c r="L298" s="202"/>
      <c r="M298" s="203"/>
      <c r="N298" s="204"/>
      <c r="O298" s="204"/>
      <c r="P298" s="205">
        <f>SUM(P299:P330)</f>
        <v>0</v>
      </c>
      <c r="Q298" s="204"/>
      <c r="R298" s="205">
        <f>SUM(R299:R330)</f>
        <v>13.514857970000001</v>
      </c>
      <c r="S298" s="204"/>
      <c r="T298" s="206">
        <f>SUM(T299:T330)</f>
        <v>0</v>
      </c>
      <c r="U298" s="12"/>
      <c r="V298" s="12"/>
      <c r="W298" s="12"/>
      <c r="X298" s="12"/>
      <c r="Y298" s="12"/>
      <c r="Z298" s="12"/>
      <c r="AA298" s="12"/>
      <c r="AB298" s="12"/>
      <c r="AC298" s="12"/>
      <c r="AD298" s="12"/>
      <c r="AE298" s="12"/>
      <c r="AR298" s="207" t="s">
        <v>82</v>
      </c>
      <c r="AT298" s="208" t="s">
        <v>76</v>
      </c>
      <c r="AU298" s="208" t="s">
        <v>82</v>
      </c>
      <c r="AY298" s="207" t="s">
        <v>132</v>
      </c>
      <c r="BK298" s="209">
        <f>SUM(BK299:BK330)</f>
        <v>0</v>
      </c>
    </row>
    <row r="299" s="2" customFormat="1" ht="24.15" customHeight="1">
      <c r="A299" s="38"/>
      <c r="B299" s="39"/>
      <c r="C299" s="212" t="s">
        <v>407</v>
      </c>
      <c r="D299" s="212" t="s">
        <v>134</v>
      </c>
      <c r="E299" s="213" t="s">
        <v>408</v>
      </c>
      <c r="F299" s="214" t="s">
        <v>409</v>
      </c>
      <c r="G299" s="215" t="s">
        <v>137</v>
      </c>
      <c r="H299" s="216">
        <v>123.01600000000001</v>
      </c>
      <c r="I299" s="217"/>
      <c r="J299" s="218">
        <f>ROUND(I299*H299,2)</f>
        <v>0</v>
      </c>
      <c r="K299" s="219"/>
      <c r="L299" s="44"/>
      <c r="M299" s="220" t="s">
        <v>1</v>
      </c>
      <c r="N299" s="221" t="s">
        <v>42</v>
      </c>
      <c r="O299" s="91"/>
      <c r="P299" s="222">
        <f>O299*H299</f>
        <v>0</v>
      </c>
      <c r="Q299" s="222">
        <v>0.00025999999999999998</v>
      </c>
      <c r="R299" s="222">
        <f>Q299*H299</f>
        <v>0.031984159999999998</v>
      </c>
      <c r="S299" s="222">
        <v>0</v>
      </c>
      <c r="T299" s="223">
        <f>S299*H299</f>
        <v>0</v>
      </c>
      <c r="U299" s="38"/>
      <c r="V299" s="38"/>
      <c r="W299" s="38"/>
      <c r="X299" s="38"/>
      <c r="Y299" s="38"/>
      <c r="Z299" s="38"/>
      <c r="AA299" s="38"/>
      <c r="AB299" s="38"/>
      <c r="AC299" s="38"/>
      <c r="AD299" s="38"/>
      <c r="AE299" s="38"/>
      <c r="AR299" s="224" t="s">
        <v>138</v>
      </c>
      <c r="AT299" s="224" t="s">
        <v>134</v>
      </c>
      <c r="AU299" s="224" t="s">
        <v>84</v>
      </c>
      <c r="AY299" s="17" t="s">
        <v>132</v>
      </c>
      <c r="BE299" s="225">
        <f>IF(N299="základní",J299,0)</f>
        <v>0</v>
      </c>
      <c r="BF299" s="225">
        <f>IF(N299="snížená",J299,0)</f>
        <v>0</v>
      </c>
      <c r="BG299" s="225">
        <f>IF(N299="zákl. přenesená",J299,0)</f>
        <v>0</v>
      </c>
      <c r="BH299" s="225">
        <f>IF(N299="sníž. přenesená",J299,0)</f>
        <v>0</v>
      </c>
      <c r="BI299" s="225">
        <f>IF(N299="nulová",J299,0)</f>
        <v>0</v>
      </c>
      <c r="BJ299" s="17" t="s">
        <v>82</v>
      </c>
      <c r="BK299" s="225">
        <f>ROUND(I299*H299,2)</f>
        <v>0</v>
      </c>
      <c r="BL299" s="17" t="s">
        <v>138</v>
      </c>
      <c r="BM299" s="224" t="s">
        <v>410</v>
      </c>
    </row>
    <row r="300" s="14" customFormat="1">
      <c r="A300" s="14"/>
      <c r="B300" s="237"/>
      <c r="C300" s="238"/>
      <c r="D300" s="228" t="s">
        <v>140</v>
      </c>
      <c r="E300" s="239" t="s">
        <v>1</v>
      </c>
      <c r="F300" s="240" t="s">
        <v>411</v>
      </c>
      <c r="G300" s="238"/>
      <c r="H300" s="241">
        <v>123.01600000000001</v>
      </c>
      <c r="I300" s="242"/>
      <c r="J300" s="238"/>
      <c r="K300" s="238"/>
      <c r="L300" s="243"/>
      <c r="M300" s="244"/>
      <c r="N300" s="245"/>
      <c r="O300" s="245"/>
      <c r="P300" s="245"/>
      <c r="Q300" s="245"/>
      <c r="R300" s="245"/>
      <c r="S300" s="245"/>
      <c r="T300" s="246"/>
      <c r="U300" s="14"/>
      <c r="V300" s="14"/>
      <c r="W300" s="14"/>
      <c r="X300" s="14"/>
      <c r="Y300" s="14"/>
      <c r="Z300" s="14"/>
      <c r="AA300" s="14"/>
      <c r="AB300" s="14"/>
      <c r="AC300" s="14"/>
      <c r="AD300" s="14"/>
      <c r="AE300" s="14"/>
      <c r="AT300" s="247" t="s">
        <v>140</v>
      </c>
      <c r="AU300" s="247" t="s">
        <v>84</v>
      </c>
      <c r="AV300" s="14" t="s">
        <v>84</v>
      </c>
      <c r="AW300" s="14" t="s">
        <v>32</v>
      </c>
      <c r="AX300" s="14" t="s">
        <v>82</v>
      </c>
      <c r="AY300" s="247" t="s">
        <v>132</v>
      </c>
    </row>
    <row r="301" s="2" customFormat="1" ht="24.15" customHeight="1">
      <c r="A301" s="38"/>
      <c r="B301" s="39"/>
      <c r="C301" s="212" t="s">
        <v>412</v>
      </c>
      <c r="D301" s="212" t="s">
        <v>134</v>
      </c>
      <c r="E301" s="213" t="s">
        <v>413</v>
      </c>
      <c r="F301" s="214" t="s">
        <v>414</v>
      </c>
      <c r="G301" s="215" t="s">
        <v>137</v>
      </c>
      <c r="H301" s="216">
        <v>21.829999999999998</v>
      </c>
      <c r="I301" s="217"/>
      <c r="J301" s="218">
        <f>ROUND(I301*H301,2)</f>
        <v>0</v>
      </c>
      <c r="K301" s="219"/>
      <c r="L301" s="44"/>
      <c r="M301" s="220" t="s">
        <v>1</v>
      </c>
      <c r="N301" s="221" t="s">
        <v>42</v>
      </c>
      <c r="O301" s="91"/>
      <c r="P301" s="222">
        <f>O301*H301</f>
        <v>0</v>
      </c>
      <c r="Q301" s="222">
        <v>0.0167</v>
      </c>
      <c r="R301" s="222">
        <f>Q301*H301</f>
        <v>0.36456099999999997</v>
      </c>
      <c r="S301" s="222">
        <v>0</v>
      </c>
      <c r="T301" s="223">
        <f>S301*H301</f>
        <v>0</v>
      </c>
      <c r="U301" s="38"/>
      <c r="V301" s="38"/>
      <c r="W301" s="38"/>
      <c r="X301" s="38"/>
      <c r="Y301" s="38"/>
      <c r="Z301" s="38"/>
      <c r="AA301" s="38"/>
      <c r="AB301" s="38"/>
      <c r="AC301" s="38"/>
      <c r="AD301" s="38"/>
      <c r="AE301" s="38"/>
      <c r="AR301" s="224" t="s">
        <v>138</v>
      </c>
      <c r="AT301" s="224" t="s">
        <v>134</v>
      </c>
      <c r="AU301" s="224" t="s">
        <v>84</v>
      </c>
      <c r="AY301" s="17" t="s">
        <v>132</v>
      </c>
      <c r="BE301" s="225">
        <f>IF(N301="základní",J301,0)</f>
        <v>0</v>
      </c>
      <c r="BF301" s="225">
        <f>IF(N301="snížená",J301,0)</f>
        <v>0</v>
      </c>
      <c r="BG301" s="225">
        <f>IF(N301="zákl. přenesená",J301,0)</f>
        <v>0</v>
      </c>
      <c r="BH301" s="225">
        <f>IF(N301="sníž. přenesená",J301,0)</f>
        <v>0</v>
      </c>
      <c r="BI301" s="225">
        <f>IF(N301="nulová",J301,0)</f>
        <v>0</v>
      </c>
      <c r="BJ301" s="17" t="s">
        <v>82</v>
      </c>
      <c r="BK301" s="225">
        <f>ROUND(I301*H301,2)</f>
        <v>0</v>
      </c>
      <c r="BL301" s="17" t="s">
        <v>138</v>
      </c>
      <c r="BM301" s="224" t="s">
        <v>415</v>
      </c>
    </row>
    <row r="302" s="13" customFormat="1">
      <c r="A302" s="13"/>
      <c r="B302" s="226"/>
      <c r="C302" s="227"/>
      <c r="D302" s="228" t="s">
        <v>140</v>
      </c>
      <c r="E302" s="229" t="s">
        <v>1</v>
      </c>
      <c r="F302" s="230" t="s">
        <v>416</v>
      </c>
      <c r="G302" s="227"/>
      <c r="H302" s="229" t="s">
        <v>1</v>
      </c>
      <c r="I302" s="231"/>
      <c r="J302" s="227"/>
      <c r="K302" s="227"/>
      <c r="L302" s="232"/>
      <c r="M302" s="233"/>
      <c r="N302" s="234"/>
      <c r="O302" s="234"/>
      <c r="P302" s="234"/>
      <c r="Q302" s="234"/>
      <c r="R302" s="234"/>
      <c r="S302" s="234"/>
      <c r="T302" s="235"/>
      <c r="U302" s="13"/>
      <c r="V302" s="13"/>
      <c r="W302" s="13"/>
      <c r="X302" s="13"/>
      <c r="Y302" s="13"/>
      <c r="Z302" s="13"/>
      <c r="AA302" s="13"/>
      <c r="AB302" s="13"/>
      <c r="AC302" s="13"/>
      <c r="AD302" s="13"/>
      <c r="AE302" s="13"/>
      <c r="AT302" s="236" t="s">
        <v>140</v>
      </c>
      <c r="AU302" s="236" t="s">
        <v>84</v>
      </c>
      <c r="AV302" s="13" t="s">
        <v>82</v>
      </c>
      <c r="AW302" s="13" t="s">
        <v>32</v>
      </c>
      <c r="AX302" s="13" t="s">
        <v>77</v>
      </c>
      <c r="AY302" s="236" t="s">
        <v>132</v>
      </c>
    </row>
    <row r="303" s="14" customFormat="1">
      <c r="A303" s="14"/>
      <c r="B303" s="237"/>
      <c r="C303" s="238"/>
      <c r="D303" s="228" t="s">
        <v>140</v>
      </c>
      <c r="E303" s="239" t="s">
        <v>1</v>
      </c>
      <c r="F303" s="240" t="s">
        <v>417</v>
      </c>
      <c r="G303" s="238"/>
      <c r="H303" s="241">
        <v>21.829999999999998</v>
      </c>
      <c r="I303" s="242"/>
      <c r="J303" s="238"/>
      <c r="K303" s="238"/>
      <c r="L303" s="243"/>
      <c r="M303" s="244"/>
      <c r="N303" s="245"/>
      <c r="O303" s="245"/>
      <c r="P303" s="245"/>
      <c r="Q303" s="245"/>
      <c r="R303" s="245"/>
      <c r="S303" s="245"/>
      <c r="T303" s="246"/>
      <c r="U303" s="14"/>
      <c r="V303" s="14"/>
      <c r="W303" s="14"/>
      <c r="X303" s="14"/>
      <c r="Y303" s="14"/>
      <c r="Z303" s="14"/>
      <c r="AA303" s="14"/>
      <c r="AB303" s="14"/>
      <c r="AC303" s="14"/>
      <c r="AD303" s="14"/>
      <c r="AE303" s="14"/>
      <c r="AT303" s="247" t="s">
        <v>140</v>
      </c>
      <c r="AU303" s="247" t="s">
        <v>84</v>
      </c>
      <c r="AV303" s="14" t="s">
        <v>84</v>
      </c>
      <c r="AW303" s="14" t="s">
        <v>32</v>
      </c>
      <c r="AX303" s="14" t="s">
        <v>82</v>
      </c>
      <c r="AY303" s="247" t="s">
        <v>132</v>
      </c>
    </row>
    <row r="304" s="2" customFormat="1" ht="24.15" customHeight="1">
      <c r="A304" s="38"/>
      <c r="B304" s="39"/>
      <c r="C304" s="212" t="s">
        <v>418</v>
      </c>
      <c r="D304" s="212" t="s">
        <v>134</v>
      </c>
      <c r="E304" s="213" t="s">
        <v>419</v>
      </c>
      <c r="F304" s="214" t="s">
        <v>420</v>
      </c>
      <c r="G304" s="215" t="s">
        <v>137</v>
      </c>
      <c r="H304" s="216">
        <v>101.18600000000001</v>
      </c>
      <c r="I304" s="217"/>
      <c r="J304" s="218">
        <f>ROUND(I304*H304,2)</f>
        <v>0</v>
      </c>
      <c r="K304" s="219"/>
      <c r="L304" s="44"/>
      <c r="M304" s="220" t="s">
        <v>1</v>
      </c>
      <c r="N304" s="221" t="s">
        <v>42</v>
      </c>
      <c r="O304" s="91"/>
      <c r="P304" s="222">
        <f>O304*H304</f>
        <v>0</v>
      </c>
      <c r="Q304" s="222">
        <v>0.0043800000000000002</v>
      </c>
      <c r="R304" s="222">
        <f>Q304*H304</f>
        <v>0.44319468000000006</v>
      </c>
      <c r="S304" s="222">
        <v>0</v>
      </c>
      <c r="T304" s="223">
        <f>S304*H304</f>
        <v>0</v>
      </c>
      <c r="U304" s="38"/>
      <c r="V304" s="38"/>
      <c r="W304" s="38"/>
      <c r="X304" s="38"/>
      <c r="Y304" s="38"/>
      <c r="Z304" s="38"/>
      <c r="AA304" s="38"/>
      <c r="AB304" s="38"/>
      <c r="AC304" s="38"/>
      <c r="AD304" s="38"/>
      <c r="AE304" s="38"/>
      <c r="AR304" s="224" t="s">
        <v>138</v>
      </c>
      <c r="AT304" s="224" t="s">
        <v>134</v>
      </c>
      <c r="AU304" s="224" t="s">
        <v>84</v>
      </c>
      <c r="AY304" s="17" t="s">
        <v>132</v>
      </c>
      <c r="BE304" s="225">
        <f>IF(N304="základní",J304,0)</f>
        <v>0</v>
      </c>
      <c r="BF304" s="225">
        <f>IF(N304="snížená",J304,0)</f>
        <v>0</v>
      </c>
      <c r="BG304" s="225">
        <f>IF(N304="zákl. přenesená",J304,0)</f>
        <v>0</v>
      </c>
      <c r="BH304" s="225">
        <f>IF(N304="sníž. přenesená",J304,0)</f>
        <v>0</v>
      </c>
      <c r="BI304" s="225">
        <f>IF(N304="nulová",J304,0)</f>
        <v>0</v>
      </c>
      <c r="BJ304" s="17" t="s">
        <v>82</v>
      </c>
      <c r="BK304" s="225">
        <f>ROUND(I304*H304,2)</f>
        <v>0</v>
      </c>
      <c r="BL304" s="17" t="s">
        <v>138</v>
      </c>
      <c r="BM304" s="224" t="s">
        <v>421</v>
      </c>
    </row>
    <row r="305" s="14" customFormat="1">
      <c r="A305" s="14"/>
      <c r="B305" s="237"/>
      <c r="C305" s="238"/>
      <c r="D305" s="228" t="s">
        <v>140</v>
      </c>
      <c r="E305" s="239" t="s">
        <v>1</v>
      </c>
      <c r="F305" s="240" t="s">
        <v>422</v>
      </c>
      <c r="G305" s="238"/>
      <c r="H305" s="241">
        <v>101.18600000000001</v>
      </c>
      <c r="I305" s="242"/>
      <c r="J305" s="238"/>
      <c r="K305" s="238"/>
      <c r="L305" s="243"/>
      <c r="M305" s="244"/>
      <c r="N305" s="245"/>
      <c r="O305" s="245"/>
      <c r="P305" s="245"/>
      <c r="Q305" s="245"/>
      <c r="R305" s="245"/>
      <c r="S305" s="245"/>
      <c r="T305" s="246"/>
      <c r="U305" s="14"/>
      <c r="V305" s="14"/>
      <c r="W305" s="14"/>
      <c r="X305" s="14"/>
      <c r="Y305" s="14"/>
      <c r="Z305" s="14"/>
      <c r="AA305" s="14"/>
      <c r="AB305" s="14"/>
      <c r="AC305" s="14"/>
      <c r="AD305" s="14"/>
      <c r="AE305" s="14"/>
      <c r="AT305" s="247" t="s">
        <v>140</v>
      </c>
      <c r="AU305" s="247" t="s">
        <v>84</v>
      </c>
      <c r="AV305" s="14" t="s">
        <v>84</v>
      </c>
      <c r="AW305" s="14" t="s">
        <v>32</v>
      </c>
      <c r="AX305" s="14" t="s">
        <v>82</v>
      </c>
      <c r="AY305" s="247" t="s">
        <v>132</v>
      </c>
    </row>
    <row r="306" s="2" customFormat="1" ht="24.15" customHeight="1">
      <c r="A306" s="38"/>
      <c r="B306" s="39"/>
      <c r="C306" s="212" t="s">
        <v>423</v>
      </c>
      <c r="D306" s="212" t="s">
        <v>134</v>
      </c>
      <c r="E306" s="213" t="s">
        <v>424</v>
      </c>
      <c r="F306" s="214" t="s">
        <v>425</v>
      </c>
      <c r="G306" s="215" t="s">
        <v>137</v>
      </c>
      <c r="H306" s="216">
        <v>123.01600000000001</v>
      </c>
      <c r="I306" s="217"/>
      <c r="J306" s="218">
        <f>ROUND(I306*H306,2)</f>
        <v>0</v>
      </c>
      <c r="K306" s="219"/>
      <c r="L306" s="44"/>
      <c r="M306" s="220" t="s">
        <v>1</v>
      </c>
      <c r="N306" s="221" t="s">
        <v>42</v>
      </c>
      <c r="O306" s="91"/>
      <c r="P306" s="222">
        <f>O306*H306</f>
        <v>0</v>
      </c>
      <c r="Q306" s="222">
        <v>0.0040000000000000001</v>
      </c>
      <c r="R306" s="222">
        <f>Q306*H306</f>
        <v>0.49206400000000006</v>
      </c>
      <c r="S306" s="222">
        <v>0</v>
      </c>
      <c r="T306" s="223">
        <f>S306*H306</f>
        <v>0</v>
      </c>
      <c r="U306" s="38"/>
      <c r="V306" s="38"/>
      <c r="W306" s="38"/>
      <c r="X306" s="38"/>
      <c r="Y306" s="38"/>
      <c r="Z306" s="38"/>
      <c r="AA306" s="38"/>
      <c r="AB306" s="38"/>
      <c r="AC306" s="38"/>
      <c r="AD306" s="38"/>
      <c r="AE306" s="38"/>
      <c r="AR306" s="224" t="s">
        <v>138</v>
      </c>
      <c r="AT306" s="224" t="s">
        <v>134</v>
      </c>
      <c r="AU306" s="224" t="s">
        <v>84</v>
      </c>
      <c r="AY306" s="17" t="s">
        <v>132</v>
      </c>
      <c r="BE306" s="225">
        <f>IF(N306="základní",J306,0)</f>
        <v>0</v>
      </c>
      <c r="BF306" s="225">
        <f>IF(N306="snížená",J306,0)</f>
        <v>0</v>
      </c>
      <c r="BG306" s="225">
        <f>IF(N306="zákl. přenesená",J306,0)</f>
        <v>0</v>
      </c>
      <c r="BH306" s="225">
        <f>IF(N306="sníž. přenesená",J306,0)</f>
        <v>0</v>
      </c>
      <c r="BI306" s="225">
        <f>IF(N306="nulová",J306,0)</f>
        <v>0</v>
      </c>
      <c r="BJ306" s="17" t="s">
        <v>82</v>
      </c>
      <c r="BK306" s="225">
        <f>ROUND(I306*H306,2)</f>
        <v>0</v>
      </c>
      <c r="BL306" s="17" t="s">
        <v>138</v>
      </c>
      <c r="BM306" s="224" t="s">
        <v>426</v>
      </c>
    </row>
    <row r="307" s="14" customFormat="1">
      <c r="A307" s="14"/>
      <c r="B307" s="237"/>
      <c r="C307" s="238"/>
      <c r="D307" s="228" t="s">
        <v>140</v>
      </c>
      <c r="E307" s="239" t="s">
        <v>1</v>
      </c>
      <c r="F307" s="240" t="s">
        <v>411</v>
      </c>
      <c r="G307" s="238"/>
      <c r="H307" s="241">
        <v>123.01600000000001</v>
      </c>
      <c r="I307" s="242"/>
      <c r="J307" s="238"/>
      <c r="K307" s="238"/>
      <c r="L307" s="243"/>
      <c r="M307" s="244"/>
      <c r="N307" s="245"/>
      <c r="O307" s="245"/>
      <c r="P307" s="245"/>
      <c r="Q307" s="245"/>
      <c r="R307" s="245"/>
      <c r="S307" s="245"/>
      <c r="T307" s="246"/>
      <c r="U307" s="14"/>
      <c r="V307" s="14"/>
      <c r="W307" s="14"/>
      <c r="X307" s="14"/>
      <c r="Y307" s="14"/>
      <c r="Z307" s="14"/>
      <c r="AA307" s="14"/>
      <c r="AB307" s="14"/>
      <c r="AC307" s="14"/>
      <c r="AD307" s="14"/>
      <c r="AE307" s="14"/>
      <c r="AT307" s="247" t="s">
        <v>140</v>
      </c>
      <c r="AU307" s="247" t="s">
        <v>84</v>
      </c>
      <c r="AV307" s="14" t="s">
        <v>84</v>
      </c>
      <c r="AW307" s="14" t="s">
        <v>32</v>
      </c>
      <c r="AX307" s="14" t="s">
        <v>82</v>
      </c>
      <c r="AY307" s="247" t="s">
        <v>132</v>
      </c>
    </row>
    <row r="308" s="2" customFormat="1" ht="24.15" customHeight="1">
      <c r="A308" s="38"/>
      <c r="B308" s="39"/>
      <c r="C308" s="212" t="s">
        <v>427</v>
      </c>
      <c r="D308" s="212" t="s">
        <v>134</v>
      </c>
      <c r="E308" s="213" t="s">
        <v>428</v>
      </c>
      <c r="F308" s="214" t="s">
        <v>429</v>
      </c>
      <c r="G308" s="215" t="s">
        <v>300</v>
      </c>
      <c r="H308" s="216">
        <v>4</v>
      </c>
      <c r="I308" s="217"/>
      <c r="J308" s="218">
        <f>ROUND(I308*H308,2)</f>
        <v>0</v>
      </c>
      <c r="K308" s="219"/>
      <c r="L308" s="44"/>
      <c r="M308" s="220" t="s">
        <v>1</v>
      </c>
      <c r="N308" s="221" t="s">
        <v>42</v>
      </c>
      <c r="O308" s="91"/>
      <c r="P308" s="222">
        <f>O308*H308</f>
        <v>0</v>
      </c>
      <c r="Q308" s="222">
        <v>0.040599999999999997</v>
      </c>
      <c r="R308" s="222">
        <f>Q308*H308</f>
        <v>0.16239999999999999</v>
      </c>
      <c r="S308" s="222">
        <v>0</v>
      </c>
      <c r="T308" s="223">
        <f>S308*H308</f>
        <v>0</v>
      </c>
      <c r="U308" s="38"/>
      <c r="V308" s="38"/>
      <c r="W308" s="38"/>
      <c r="X308" s="38"/>
      <c r="Y308" s="38"/>
      <c r="Z308" s="38"/>
      <c r="AA308" s="38"/>
      <c r="AB308" s="38"/>
      <c r="AC308" s="38"/>
      <c r="AD308" s="38"/>
      <c r="AE308" s="38"/>
      <c r="AR308" s="224" t="s">
        <v>138</v>
      </c>
      <c r="AT308" s="224" t="s">
        <v>134</v>
      </c>
      <c r="AU308" s="224" t="s">
        <v>84</v>
      </c>
      <c r="AY308" s="17" t="s">
        <v>132</v>
      </c>
      <c r="BE308" s="225">
        <f>IF(N308="základní",J308,0)</f>
        <v>0</v>
      </c>
      <c r="BF308" s="225">
        <f>IF(N308="snížená",J308,0)</f>
        <v>0</v>
      </c>
      <c r="BG308" s="225">
        <f>IF(N308="zákl. přenesená",J308,0)</f>
        <v>0</v>
      </c>
      <c r="BH308" s="225">
        <f>IF(N308="sníž. přenesená",J308,0)</f>
        <v>0</v>
      </c>
      <c r="BI308" s="225">
        <f>IF(N308="nulová",J308,0)</f>
        <v>0</v>
      </c>
      <c r="BJ308" s="17" t="s">
        <v>82</v>
      </c>
      <c r="BK308" s="225">
        <f>ROUND(I308*H308,2)</f>
        <v>0</v>
      </c>
      <c r="BL308" s="17" t="s">
        <v>138</v>
      </c>
      <c r="BM308" s="224" t="s">
        <v>430</v>
      </c>
    </row>
    <row r="309" s="13" customFormat="1">
      <c r="A309" s="13"/>
      <c r="B309" s="226"/>
      <c r="C309" s="227"/>
      <c r="D309" s="228" t="s">
        <v>140</v>
      </c>
      <c r="E309" s="229" t="s">
        <v>1</v>
      </c>
      <c r="F309" s="230" t="s">
        <v>431</v>
      </c>
      <c r="G309" s="227"/>
      <c r="H309" s="229" t="s">
        <v>1</v>
      </c>
      <c r="I309" s="231"/>
      <c r="J309" s="227"/>
      <c r="K309" s="227"/>
      <c r="L309" s="232"/>
      <c r="M309" s="233"/>
      <c r="N309" s="234"/>
      <c r="O309" s="234"/>
      <c r="P309" s="234"/>
      <c r="Q309" s="234"/>
      <c r="R309" s="234"/>
      <c r="S309" s="234"/>
      <c r="T309" s="235"/>
      <c r="U309" s="13"/>
      <c r="V309" s="13"/>
      <c r="W309" s="13"/>
      <c r="X309" s="13"/>
      <c r="Y309" s="13"/>
      <c r="Z309" s="13"/>
      <c r="AA309" s="13"/>
      <c r="AB309" s="13"/>
      <c r="AC309" s="13"/>
      <c r="AD309" s="13"/>
      <c r="AE309" s="13"/>
      <c r="AT309" s="236" t="s">
        <v>140</v>
      </c>
      <c r="AU309" s="236" t="s">
        <v>84</v>
      </c>
      <c r="AV309" s="13" t="s">
        <v>82</v>
      </c>
      <c r="AW309" s="13" t="s">
        <v>32</v>
      </c>
      <c r="AX309" s="13" t="s">
        <v>77</v>
      </c>
      <c r="AY309" s="236" t="s">
        <v>132</v>
      </c>
    </row>
    <row r="310" s="14" customFormat="1">
      <c r="A310" s="14"/>
      <c r="B310" s="237"/>
      <c r="C310" s="238"/>
      <c r="D310" s="228" t="s">
        <v>140</v>
      </c>
      <c r="E310" s="239" t="s">
        <v>1</v>
      </c>
      <c r="F310" s="240" t="s">
        <v>138</v>
      </c>
      <c r="G310" s="238"/>
      <c r="H310" s="241">
        <v>4</v>
      </c>
      <c r="I310" s="242"/>
      <c r="J310" s="238"/>
      <c r="K310" s="238"/>
      <c r="L310" s="243"/>
      <c r="M310" s="244"/>
      <c r="N310" s="245"/>
      <c r="O310" s="245"/>
      <c r="P310" s="245"/>
      <c r="Q310" s="245"/>
      <c r="R310" s="245"/>
      <c r="S310" s="245"/>
      <c r="T310" s="246"/>
      <c r="U310" s="14"/>
      <c r="V310" s="14"/>
      <c r="W310" s="14"/>
      <c r="X310" s="14"/>
      <c r="Y310" s="14"/>
      <c r="Z310" s="14"/>
      <c r="AA310" s="14"/>
      <c r="AB310" s="14"/>
      <c r="AC310" s="14"/>
      <c r="AD310" s="14"/>
      <c r="AE310" s="14"/>
      <c r="AT310" s="247" t="s">
        <v>140</v>
      </c>
      <c r="AU310" s="247" t="s">
        <v>84</v>
      </c>
      <c r="AV310" s="14" t="s">
        <v>84</v>
      </c>
      <c r="AW310" s="14" t="s">
        <v>32</v>
      </c>
      <c r="AX310" s="14" t="s">
        <v>82</v>
      </c>
      <c r="AY310" s="247" t="s">
        <v>132</v>
      </c>
    </row>
    <row r="311" s="2" customFormat="1" ht="16.5" customHeight="1">
      <c r="A311" s="38"/>
      <c r="B311" s="39"/>
      <c r="C311" s="212" t="s">
        <v>432</v>
      </c>
      <c r="D311" s="212" t="s">
        <v>134</v>
      </c>
      <c r="E311" s="213" t="s">
        <v>433</v>
      </c>
      <c r="F311" s="214" t="s">
        <v>434</v>
      </c>
      <c r="G311" s="215" t="s">
        <v>137</v>
      </c>
      <c r="H311" s="216">
        <v>58.887999999999998</v>
      </c>
      <c r="I311" s="217"/>
      <c r="J311" s="218">
        <f>ROUND(I311*H311,2)</f>
        <v>0</v>
      </c>
      <c r="K311" s="219"/>
      <c r="L311" s="44"/>
      <c r="M311" s="220" t="s">
        <v>1</v>
      </c>
      <c r="N311" s="221" t="s">
        <v>42</v>
      </c>
      <c r="O311" s="91"/>
      <c r="P311" s="222">
        <f>O311*H311</f>
        <v>0</v>
      </c>
      <c r="Q311" s="222">
        <v>0.00025999999999999998</v>
      </c>
      <c r="R311" s="222">
        <f>Q311*H311</f>
        <v>0.015310879999999999</v>
      </c>
      <c r="S311" s="222">
        <v>0</v>
      </c>
      <c r="T311" s="223">
        <f>S311*H311</f>
        <v>0</v>
      </c>
      <c r="U311" s="38"/>
      <c r="V311" s="38"/>
      <c r="W311" s="38"/>
      <c r="X311" s="38"/>
      <c r="Y311" s="38"/>
      <c r="Z311" s="38"/>
      <c r="AA311" s="38"/>
      <c r="AB311" s="38"/>
      <c r="AC311" s="38"/>
      <c r="AD311" s="38"/>
      <c r="AE311" s="38"/>
      <c r="AR311" s="224" t="s">
        <v>138</v>
      </c>
      <c r="AT311" s="224" t="s">
        <v>134</v>
      </c>
      <c r="AU311" s="224" t="s">
        <v>84</v>
      </c>
      <c r="AY311" s="17" t="s">
        <v>132</v>
      </c>
      <c r="BE311" s="225">
        <f>IF(N311="základní",J311,0)</f>
        <v>0</v>
      </c>
      <c r="BF311" s="225">
        <f>IF(N311="snížená",J311,0)</f>
        <v>0</v>
      </c>
      <c r="BG311" s="225">
        <f>IF(N311="zákl. přenesená",J311,0)</f>
        <v>0</v>
      </c>
      <c r="BH311" s="225">
        <f>IF(N311="sníž. přenesená",J311,0)</f>
        <v>0</v>
      </c>
      <c r="BI311" s="225">
        <f>IF(N311="nulová",J311,0)</f>
        <v>0</v>
      </c>
      <c r="BJ311" s="17" t="s">
        <v>82</v>
      </c>
      <c r="BK311" s="225">
        <f>ROUND(I311*H311,2)</f>
        <v>0</v>
      </c>
      <c r="BL311" s="17" t="s">
        <v>138</v>
      </c>
      <c r="BM311" s="224" t="s">
        <v>435</v>
      </c>
    </row>
    <row r="312" s="2" customFormat="1" ht="24.15" customHeight="1">
      <c r="A312" s="38"/>
      <c r="B312" s="39"/>
      <c r="C312" s="212" t="s">
        <v>436</v>
      </c>
      <c r="D312" s="212" t="s">
        <v>134</v>
      </c>
      <c r="E312" s="213" t="s">
        <v>437</v>
      </c>
      <c r="F312" s="214" t="s">
        <v>438</v>
      </c>
      <c r="G312" s="215" t="s">
        <v>137</v>
      </c>
      <c r="H312" s="216">
        <v>58.887999999999998</v>
      </c>
      <c r="I312" s="217"/>
      <c r="J312" s="218">
        <f>ROUND(I312*H312,2)</f>
        <v>0</v>
      </c>
      <c r="K312" s="219"/>
      <c r="L312" s="44"/>
      <c r="M312" s="220" t="s">
        <v>1</v>
      </c>
      <c r="N312" s="221" t="s">
        <v>42</v>
      </c>
      <c r="O312" s="91"/>
      <c r="P312" s="222">
        <f>O312*H312</f>
        <v>0</v>
      </c>
      <c r="Q312" s="222">
        <v>0.0043800000000000002</v>
      </c>
      <c r="R312" s="222">
        <f>Q312*H312</f>
        <v>0.25792944000000001</v>
      </c>
      <c r="S312" s="222">
        <v>0</v>
      </c>
      <c r="T312" s="223">
        <f>S312*H312</f>
        <v>0</v>
      </c>
      <c r="U312" s="38"/>
      <c r="V312" s="38"/>
      <c r="W312" s="38"/>
      <c r="X312" s="38"/>
      <c r="Y312" s="38"/>
      <c r="Z312" s="38"/>
      <c r="AA312" s="38"/>
      <c r="AB312" s="38"/>
      <c r="AC312" s="38"/>
      <c r="AD312" s="38"/>
      <c r="AE312" s="38"/>
      <c r="AR312" s="224" t="s">
        <v>138</v>
      </c>
      <c r="AT312" s="224" t="s">
        <v>134</v>
      </c>
      <c r="AU312" s="224" t="s">
        <v>84</v>
      </c>
      <c r="AY312" s="17" t="s">
        <v>132</v>
      </c>
      <c r="BE312" s="225">
        <f>IF(N312="základní",J312,0)</f>
        <v>0</v>
      </c>
      <c r="BF312" s="225">
        <f>IF(N312="snížená",J312,0)</f>
        <v>0</v>
      </c>
      <c r="BG312" s="225">
        <f>IF(N312="zákl. přenesená",J312,0)</f>
        <v>0</v>
      </c>
      <c r="BH312" s="225">
        <f>IF(N312="sníž. přenesená",J312,0)</f>
        <v>0</v>
      </c>
      <c r="BI312" s="225">
        <f>IF(N312="nulová",J312,0)</f>
        <v>0</v>
      </c>
      <c r="BJ312" s="17" t="s">
        <v>82</v>
      </c>
      <c r="BK312" s="225">
        <f>ROUND(I312*H312,2)</f>
        <v>0</v>
      </c>
      <c r="BL312" s="17" t="s">
        <v>138</v>
      </c>
      <c r="BM312" s="224" t="s">
        <v>439</v>
      </c>
    </row>
    <row r="313" s="14" customFormat="1">
      <c r="A313" s="14"/>
      <c r="B313" s="237"/>
      <c r="C313" s="238"/>
      <c r="D313" s="228" t="s">
        <v>140</v>
      </c>
      <c r="E313" s="239" t="s">
        <v>1</v>
      </c>
      <c r="F313" s="240" t="s">
        <v>440</v>
      </c>
      <c r="G313" s="238"/>
      <c r="H313" s="241">
        <v>58.887999999999998</v>
      </c>
      <c r="I313" s="242"/>
      <c r="J313" s="238"/>
      <c r="K313" s="238"/>
      <c r="L313" s="243"/>
      <c r="M313" s="244"/>
      <c r="N313" s="245"/>
      <c r="O313" s="245"/>
      <c r="P313" s="245"/>
      <c r="Q313" s="245"/>
      <c r="R313" s="245"/>
      <c r="S313" s="245"/>
      <c r="T313" s="246"/>
      <c r="U313" s="14"/>
      <c r="V313" s="14"/>
      <c r="W313" s="14"/>
      <c r="X313" s="14"/>
      <c r="Y313" s="14"/>
      <c r="Z313" s="14"/>
      <c r="AA313" s="14"/>
      <c r="AB313" s="14"/>
      <c r="AC313" s="14"/>
      <c r="AD313" s="14"/>
      <c r="AE313" s="14"/>
      <c r="AT313" s="247" t="s">
        <v>140</v>
      </c>
      <c r="AU313" s="247" t="s">
        <v>84</v>
      </c>
      <c r="AV313" s="14" t="s">
        <v>84</v>
      </c>
      <c r="AW313" s="14" t="s">
        <v>32</v>
      </c>
      <c r="AX313" s="14" t="s">
        <v>82</v>
      </c>
      <c r="AY313" s="247" t="s">
        <v>132</v>
      </c>
    </row>
    <row r="314" s="2" customFormat="1" ht="24.15" customHeight="1">
      <c r="A314" s="38"/>
      <c r="B314" s="39"/>
      <c r="C314" s="212" t="s">
        <v>441</v>
      </c>
      <c r="D314" s="212" t="s">
        <v>134</v>
      </c>
      <c r="E314" s="213" t="s">
        <v>442</v>
      </c>
      <c r="F314" s="214" t="s">
        <v>443</v>
      </c>
      <c r="G314" s="215" t="s">
        <v>444</v>
      </c>
      <c r="H314" s="216">
        <v>20.75</v>
      </c>
      <c r="I314" s="217"/>
      <c r="J314" s="218">
        <f>ROUND(I314*H314,2)</f>
        <v>0</v>
      </c>
      <c r="K314" s="219"/>
      <c r="L314" s="44"/>
      <c r="M314" s="220" t="s">
        <v>1</v>
      </c>
      <c r="N314" s="221" t="s">
        <v>42</v>
      </c>
      <c r="O314" s="91"/>
      <c r="P314" s="222">
        <f>O314*H314</f>
        <v>0</v>
      </c>
      <c r="Q314" s="222">
        <v>0</v>
      </c>
      <c r="R314" s="222">
        <f>Q314*H314</f>
        <v>0</v>
      </c>
      <c r="S314" s="222">
        <v>0</v>
      </c>
      <c r="T314" s="223">
        <f>S314*H314</f>
        <v>0</v>
      </c>
      <c r="U314" s="38"/>
      <c r="V314" s="38"/>
      <c r="W314" s="38"/>
      <c r="X314" s="38"/>
      <c r="Y314" s="38"/>
      <c r="Z314" s="38"/>
      <c r="AA314" s="38"/>
      <c r="AB314" s="38"/>
      <c r="AC314" s="38"/>
      <c r="AD314" s="38"/>
      <c r="AE314" s="38"/>
      <c r="AR314" s="224" t="s">
        <v>138</v>
      </c>
      <c r="AT314" s="224" t="s">
        <v>134</v>
      </c>
      <c r="AU314" s="224" t="s">
        <v>84</v>
      </c>
      <c r="AY314" s="17" t="s">
        <v>132</v>
      </c>
      <c r="BE314" s="225">
        <f>IF(N314="základní",J314,0)</f>
        <v>0</v>
      </c>
      <c r="BF314" s="225">
        <f>IF(N314="snížená",J314,0)</f>
        <v>0</v>
      </c>
      <c r="BG314" s="225">
        <f>IF(N314="zákl. přenesená",J314,0)</f>
        <v>0</v>
      </c>
      <c r="BH314" s="225">
        <f>IF(N314="sníž. přenesená",J314,0)</f>
        <v>0</v>
      </c>
      <c r="BI314" s="225">
        <f>IF(N314="nulová",J314,0)</f>
        <v>0</v>
      </c>
      <c r="BJ314" s="17" t="s">
        <v>82</v>
      </c>
      <c r="BK314" s="225">
        <f>ROUND(I314*H314,2)</f>
        <v>0</v>
      </c>
      <c r="BL314" s="17" t="s">
        <v>138</v>
      </c>
      <c r="BM314" s="224" t="s">
        <v>445</v>
      </c>
    </row>
    <row r="315" s="14" customFormat="1">
      <c r="A315" s="14"/>
      <c r="B315" s="237"/>
      <c r="C315" s="238"/>
      <c r="D315" s="228" t="s">
        <v>140</v>
      </c>
      <c r="E315" s="239" t="s">
        <v>1</v>
      </c>
      <c r="F315" s="240" t="s">
        <v>446</v>
      </c>
      <c r="G315" s="238"/>
      <c r="H315" s="241">
        <v>20.75</v>
      </c>
      <c r="I315" s="242"/>
      <c r="J315" s="238"/>
      <c r="K315" s="238"/>
      <c r="L315" s="243"/>
      <c r="M315" s="244"/>
      <c r="N315" s="245"/>
      <c r="O315" s="245"/>
      <c r="P315" s="245"/>
      <c r="Q315" s="245"/>
      <c r="R315" s="245"/>
      <c r="S315" s="245"/>
      <c r="T315" s="246"/>
      <c r="U315" s="14"/>
      <c r="V315" s="14"/>
      <c r="W315" s="14"/>
      <c r="X315" s="14"/>
      <c r="Y315" s="14"/>
      <c r="Z315" s="14"/>
      <c r="AA315" s="14"/>
      <c r="AB315" s="14"/>
      <c r="AC315" s="14"/>
      <c r="AD315" s="14"/>
      <c r="AE315" s="14"/>
      <c r="AT315" s="247" t="s">
        <v>140</v>
      </c>
      <c r="AU315" s="247" t="s">
        <v>84</v>
      </c>
      <c r="AV315" s="14" t="s">
        <v>84</v>
      </c>
      <c r="AW315" s="14" t="s">
        <v>32</v>
      </c>
      <c r="AX315" s="14" t="s">
        <v>82</v>
      </c>
      <c r="AY315" s="247" t="s">
        <v>132</v>
      </c>
    </row>
    <row r="316" s="2" customFormat="1" ht="16.5" customHeight="1">
      <c r="A316" s="38"/>
      <c r="B316" s="39"/>
      <c r="C316" s="259" t="s">
        <v>447</v>
      </c>
      <c r="D316" s="259" t="s">
        <v>193</v>
      </c>
      <c r="E316" s="260" t="s">
        <v>448</v>
      </c>
      <c r="F316" s="261" t="s">
        <v>449</v>
      </c>
      <c r="G316" s="262" t="s">
        <v>444</v>
      </c>
      <c r="H316" s="263">
        <v>21.788</v>
      </c>
      <c r="I316" s="264"/>
      <c r="J316" s="265">
        <f>ROUND(I316*H316,2)</f>
        <v>0</v>
      </c>
      <c r="K316" s="266"/>
      <c r="L316" s="267"/>
      <c r="M316" s="268" t="s">
        <v>1</v>
      </c>
      <c r="N316" s="269" t="s">
        <v>42</v>
      </c>
      <c r="O316" s="91"/>
      <c r="P316" s="222">
        <f>O316*H316</f>
        <v>0</v>
      </c>
      <c r="Q316" s="222">
        <v>0.00010000000000000001</v>
      </c>
      <c r="R316" s="222">
        <f>Q316*H316</f>
        <v>0.0021788000000000003</v>
      </c>
      <c r="S316" s="222">
        <v>0</v>
      </c>
      <c r="T316" s="223">
        <f>S316*H316</f>
        <v>0</v>
      </c>
      <c r="U316" s="38"/>
      <c r="V316" s="38"/>
      <c r="W316" s="38"/>
      <c r="X316" s="38"/>
      <c r="Y316" s="38"/>
      <c r="Z316" s="38"/>
      <c r="AA316" s="38"/>
      <c r="AB316" s="38"/>
      <c r="AC316" s="38"/>
      <c r="AD316" s="38"/>
      <c r="AE316" s="38"/>
      <c r="AR316" s="224" t="s">
        <v>182</v>
      </c>
      <c r="AT316" s="224" t="s">
        <v>193</v>
      </c>
      <c r="AU316" s="224" t="s">
        <v>84</v>
      </c>
      <c r="AY316" s="17" t="s">
        <v>132</v>
      </c>
      <c r="BE316" s="225">
        <f>IF(N316="základní",J316,0)</f>
        <v>0</v>
      </c>
      <c r="BF316" s="225">
        <f>IF(N316="snížená",J316,0)</f>
        <v>0</v>
      </c>
      <c r="BG316" s="225">
        <f>IF(N316="zákl. přenesená",J316,0)</f>
        <v>0</v>
      </c>
      <c r="BH316" s="225">
        <f>IF(N316="sníž. přenesená",J316,0)</f>
        <v>0</v>
      </c>
      <c r="BI316" s="225">
        <f>IF(N316="nulová",J316,0)</f>
        <v>0</v>
      </c>
      <c r="BJ316" s="17" t="s">
        <v>82</v>
      </c>
      <c r="BK316" s="225">
        <f>ROUND(I316*H316,2)</f>
        <v>0</v>
      </c>
      <c r="BL316" s="17" t="s">
        <v>138</v>
      </c>
      <c r="BM316" s="224" t="s">
        <v>450</v>
      </c>
    </row>
    <row r="317" s="14" customFormat="1">
      <c r="A317" s="14"/>
      <c r="B317" s="237"/>
      <c r="C317" s="238"/>
      <c r="D317" s="228" t="s">
        <v>140</v>
      </c>
      <c r="E317" s="238"/>
      <c r="F317" s="240" t="s">
        <v>451</v>
      </c>
      <c r="G317" s="238"/>
      <c r="H317" s="241">
        <v>21.788</v>
      </c>
      <c r="I317" s="242"/>
      <c r="J317" s="238"/>
      <c r="K317" s="238"/>
      <c r="L317" s="243"/>
      <c r="M317" s="244"/>
      <c r="N317" s="245"/>
      <c r="O317" s="245"/>
      <c r="P317" s="245"/>
      <c r="Q317" s="245"/>
      <c r="R317" s="245"/>
      <c r="S317" s="245"/>
      <c r="T317" s="246"/>
      <c r="U317" s="14"/>
      <c r="V317" s="14"/>
      <c r="W317" s="14"/>
      <c r="X317" s="14"/>
      <c r="Y317" s="14"/>
      <c r="Z317" s="14"/>
      <c r="AA317" s="14"/>
      <c r="AB317" s="14"/>
      <c r="AC317" s="14"/>
      <c r="AD317" s="14"/>
      <c r="AE317" s="14"/>
      <c r="AT317" s="247" t="s">
        <v>140</v>
      </c>
      <c r="AU317" s="247" t="s">
        <v>84</v>
      </c>
      <c r="AV317" s="14" t="s">
        <v>84</v>
      </c>
      <c r="AW317" s="14" t="s">
        <v>4</v>
      </c>
      <c r="AX317" s="14" t="s">
        <v>82</v>
      </c>
      <c r="AY317" s="247" t="s">
        <v>132</v>
      </c>
    </row>
    <row r="318" s="2" customFormat="1" ht="24.15" customHeight="1">
      <c r="A318" s="38"/>
      <c r="B318" s="39"/>
      <c r="C318" s="212" t="s">
        <v>452</v>
      </c>
      <c r="D318" s="212" t="s">
        <v>134</v>
      </c>
      <c r="E318" s="213" t="s">
        <v>453</v>
      </c>
      <c r="F318" s="214" t="s">
        <v>454</v>
      </c>
      <c r="G318" s="215" t="s">
        <v>137</v>
      </c>
      <c r="H318" s="216">
        <v>58.887999999999998</v>
      </c>
      <c r="I318" s="217"/>
      <c r="J318" s="218">
        <f>ROUND(I318*H318,2)</f>
        <v>0</v>
      </c>
      <c r="K318" s="219"/>
      <c r="L318" s="44"/>
      <c r="M318" s="220" t="s">
        <v>1</v>
      </c>
      <c r="N318" s="221" t="s">
        <v>42</v>
      </c>
      <c r="O318" s="91"/>
      <c r="P318" s="222">
        <f>O318*H318</f>
        <v>0</v>
      </c>
      <c r="Q318" s="222">
        <v>0.00020000000000000001</v>
      </c>
      <c r="R318" s="222">
        <f>Q318*H318</f>
        <v>0.011777600000000001</v>
      </c>
      <c r="S318" s="222">
        <v>0</v>
      </c>
      <c r="T318" s="223">
        <f>S318*H318</f>
        <v>0</v>
      </c>
      <c r="U318" s="38"/>
      <c r="V318" s="38"/>
      <c r="W318" s="38"/>
      <c r="X318" s="38"/>
      <c r="Y318" s="38"/>
      <c r="Z318" s="38"/>
      <c r="AA318" s="38"/>
      <c r="AB318" s="38"/>
      <c r="AC318" s="38"/>
      <c r="AD318" s="38"/>
      <c r="AE318" s="38"/>
      <c r="AR318" s="224" t="s">
        <v>138</v>
      </c>
      <c r="AT318" s="224" t="s">
        <v>134</v>
      </c>
      <c r="AU318" s="224" t="s">
        <v>84</v>
      </c>
      <c r="AY318" s="17" t="s">
        <v>132</v>
      </c>
      <c r="BE318" s="225">
        <f>IF(N318="základní",J318,0)</f>
        <v>0</v>
      </c>
      <c r="BF318" s="225">
        <f>IF(N318="snížená",J318,0)</f>
        <v>0</v>
      </c>
      <c r="BG318" s="225">
        <f>IF(N318="zákl. přenesená",J318,0)</f>
        <v>0</v>
      </c>
      <c r="BH318" s="225">
        <f>IF(N318="sníž. přenesená",J318,0)</f>
        <v>0</v>
      </c>
      <c r="BI318" s="225">
        <f>IF(N318="nulová",J318,0)</f>
        <v>0</v>
      </c>
      <c r="BJ318" s="17" t="s">
        <v>82</v>
      </c>
      <c r="BK318" s="225">
        <f>ROUND(I318*H318,2)</f>
        <v>0</v>
      </c>
      <c r="BL318" s="17" t="s">
        <v>138</v>
      </c>
      <c r="BM318" s="224" t="s">
        <v>455</v>
      </c>
    </row>
    <row r="319" s="2" customFormat="1" ht="24.15" customHeight="1">
      <c r="A319" s="38"/>
      <c r="B319" s="39"/>
      <c r="C319" s="212" t="s">
        <v>456</v>
      </c>
      <c r="D319" s="212" t="s">
        <v>134</v>
      </c>
      <c r="E319" s="213" t="s">
        <v>457</v>
      </c>
      <c r="F319" s="214" t="s">
        <v>458</v>
      </c>
      <c r="G319" s="215" t="s">
        <v>137</v>
      </c>
      <c r="H319" s="216">
        <v>58.887999999999998</v>
      </c>
      <c r="I319" s="217"/>
      <c r="J319" s="218">
        <f>ROUND(I319*H319,2)</f>
        <v>0</v>
      </c>
      <c r="K319" s="219"/>
      <c r="L319" s="44"/>
      <c r="M319" s="220" t="s">
        <v>1</v>
      </c>
      <c r="N319" s="221" t="s">
        <v>42</v>
      </c>
      <c r="O319" s="91"/>
      <c r="P319" s="222">
        <f>O319*H319</f>
        <v>0</v>
      </c>
      <c r="Q319" s="222">
        <v>0.00363</v>
      </c>
      <c r="R319" s="222">
        <f>Q319*H319</f>
        <v>0.21376344</v>
      </c>
      <c r="S319" s="222">
        <v>0</v>
      </c>
      <c r="T319" s="223">
        <f>S319*H319</f>
        <v>0</v>
      </c>
      <c r="U319" s="38"/>
      <c r="V319" s="38"/>
      <c r="W319" s="38"/>
      <c r="X319" s="38"/>
      <c r="Y319" s="38"/>
      <c r="Z319" s="38"/>
      <c r="AA319" s="38"/>
      <c r="AB319" s="38"/>
      <c r="AC319" s="38"/>
      <c r="AD319" s="38"/>
      <c r="AE319" s="38"/>
      <c r="AR319" s="224" t="s">
        <v>138</v>
      </c>
      <c r="AT319" s="224" t="s">
        <v>134</v>
      </c>
      <c r="AU319" s="224" t="s">
        <v>84</v>
      </c>
      <c r="AY319" s="17" t="s">
        <v>132</v>
      </c>
      <c r="BE319" s="225">
        <f>IF(N319="základní",J319,0)</f>
        <v>0</v>
      </c>
      <c r="BF319" s="225">
        <f>IF(N319="snížená",J319,0)</f>
        <v>0</v>
      </c>
      <c r="BG319" s="225">
        <f>IF(N319="zákl. přenesená",J319,0)</f>
        <v>0</v>
      </c>
      <c r="BH319" s="225">
        <f>IF(N319="sníž. přenesená",J319,0)</f>
        <v>0</v>
      </c>
      <c r="BI319" s="225">
        <f>IF(N319="nulová",J319,0)</f>
        <v>0</v>
      </c>
      <c r="BJ319" s="17" t="s">
        <v>82</v>
      </c>
      <c r="BK319" s="225">
        <f>ROUND(I319*H319,2)</f>
        <v>0</v>
      </c>
      <c r="BL319" s="17" t="s">
        <v>138</v>
      </c>
      <c r="BM319" s="224" t="s">
        <v>459</v>
      </c>
    </row>
    <row r="320" s="14" customFormat="1">
      <c r="A320" s="14"/>
      <c r="B320" s="237"/>
      <c r="C320" s="238"/>
      <c r="D320" s="228" t="s">
        <v>140</v>
      </c>
      <c r="E320" s="239" t="s">
        <v>1</v>
      </c>
      <c r="F320" s="240" t="s">
        <v>440</v>
      </c>
      <c r="G320" s="238"/>
      <c r="H320" s="241">
        <v>58.887999999999998</v>
      </c>
      <c r="I320" s="242"/>
      <c r="J320" s="238"/>
      <c r="K320" s="238"/>
      <c r="L320" s="243"/>
      <c r="M320" s="244"/>
      <c r="N320" s="245"/>
      <c r="O320" s="245"/>
      <c r="P320" s="245"/>
      <c r="Q320" s="245"/>
      <c r="R320" s="245"/>
      <c r="S320" s="245"/>
      <c r="T320" s="246"/>
      <c r="U320" s="14"/>
      <c r="V320" s="14"/>
      <c r="W320" s="14"/>
      <c r="X320" s="14"/>
      <c r="Y320" s="14"/>
      <c r="Z320" s="14"/>
      <c r="AA320" s="14"/>
      <c r="AB320" s="14"/>
      <c r="AC320" s="14"/>
      <c r="AD320" s="14"/>
      <c r="AE320" s="14"/>
      <c r="AT320" s="247" t="s">
        <v>140</v>
      </c>
      <c r="AU320" s="247" t="s">
        <v>84</v>
      </c>
      <c r="AV320" s="14" t="s">
        <v>84</v>
      </c>
      <c r="AW320" s="14" t="s">
        <v>32</v>
      </c>
      <c r="AX320" s="14" t="s">
        <v>82</v>
      </c>
      <c r="AY320" s="247" t="s">
        <v>132</v>
      </c>
    </row>
    <row r="321" s="2" customFormat="1" ht="24.15" customHeight="1">
      <c r="A321" s="38"/>
      <c r="B321" s="39"/>
      <c r="C321" s="212" t="s">
        <v>460</v>
      </c>
      <c r="D321" s="212" t="s">
        <v>134</v>
      </c>
      <c r="E321" s="213" t="s">
        <v>461</v>
      </c>
      <c r="F321" s="214" t="s">
        <v>462</v>
      </c>
      <c r="G321" s="215" t="s">
        <v>137</v>
      </c>
      <c r="H321" s="216">
        <v>17</v>
      </c>
      <c r="I321" s="217"/>
      <c r="J321" s="218">
        <f>ROUND(I321*H321,2)</f>
        <v>0</v>
      </c>
      <c r="K321" s="219"/>
      <c r="L321" s="44"/>
      <c r="M321" s="220" t="s">
        <v>1</v>
      </c>
      <c r="N321" s="221" t="s">
        <v>42</v>
      </c>
      <c r="O321" s="91"/>
      <c r="P321" s="222">
        <f>O321*H321</f>
        <v>0</v>
      </c>
      <c r="Q321" s="222">
        <v>0</v>
      </c>
      <c r="R321" s="222">
        <f>Q321*H321</f>
        <v>0</v>
      </c>
      <c r="S321" s="222">
        <v>0</v>
      </c>
      <c r="T321" s="223">
        <f>S321*H321</f>
        <v>0</v>
      </c>
      <c r="U321" s="38"/>
      <c r="V321" s="38"/>
      <c r="W321" s="38"/>
      <c r="X321" s="38"/>
      <c r="Y321" s="38"/>
      <c r="Z321" s="38"/>
      <c r="AA321" s="38"/>
      <c r="AB321" s="38"/>
      <c r="AC321" s="38"/>
      <c r="AD321" s="38"/>
      <c r="AE321" s="38"/>
      <c r="AR321" s="224" t="s">
        <v>138</v>
      </c>
      <c r="AT321" s="224" t="s">
        <v>134</v>
      </c>
      <c r="AU321" s="224" t="s">
        <v>84</v>
      </c>
      <c r="AY321" s="17" t="s">
        <v>132</v>
      </c>
      <c r="BE321" s="225">
        <f>IF(N321="základní",J321,0)</f>
        <v>0</v>
      </c>
      <c r="BF321" s="225">
        <f>IF(N321="snížená",J321,0)</f>
        <v>0</v>
      </c>
      <c r="BG321" s="225">
        <f>IF(N321="zákl. přenesená",J321,0)</f>
        <v>0</v>
      </c>
      <c r="BH321" s="225">
        <f>IF(N321="sníž. přenesená",J321,0)</f>
        <v>0</v>
      </c>
      <c r="BI321" s="225">
        <f>IF(N321="nulová",J321,0)</f>
        <v>0</v>
      </c>
      <c r="BJ321" s="17" t="s">
        <v>82</v>
      </c>
      <c r="BK321" s="225">
        <f>ROUND(I321*H321,2)</f>
        <v>0</v>
      </c>
      <c r="BL321" s="17" t="s">
        <v>138</v>
      </c>
      <c r="BM321" s="224" t="s">
        <v>463</v>
      </c>
    </row>
    <row r="322" s="13" customFormat="1">
      <c r="A322" s="13"/>
      <c r="B322" s="226"/>
      <c r="C322" s="227"/>
      <c r="D322" s="228" t="s">
        <v>140</v>
      </c>
      <c r="E322" s="229" t="s">
        <v>1</v>
      </c>
      <c r="F322" s="230" t="s">
        <v>464</v>
      </c>
      <c r="G322" s="227"/>
      <c r="H322" s="229" t="s">
        <v>1</v>
      </c>
      <c r="I322" s="231"/>
      <c r="J322" s="227"/>
      <c r="K322" s="227"/>
      <c r="L322" s="232"/>
      <c r="M322" s="233"/>
      <c r="N322" s="234"/>
      <c r="O322" s="234"/>
      <c r="P322" s="234"/>
      <c r="Q322" s="234"/>
      <c r="R322" s="234"/>
      <c r="S322" s="234"/>
      <c r="T322" s="235"/>
      <c r="U322" s="13"/>
      <c r="V322" s="13"/>
      <c r="W322" s="13"/>
      <c r="X322" s="13"/>
      <c r="Y322" s="13"/>
      <c r="Z322" s="13"/>
      <c r="AA322" s="13"/>
      <c r="AB322" s="13"/>
      <c r="AC322" s="13"/>
      <c r="AD322" s="13"/>
      <c r="AE322" s="13"/>
      <c r="AT322" s="236" t="s">
        <v>140</v>
      </c>
      <c r="AU322" s="236" t="s">
        <v>84</v>
      </c>
      <c r="AV322" s="13" t="s">
        <v>82</v>
      </c>
      <c r="AW322" s="13" t="s">
        <v>32</v>
      </c>
      <c r="AX322" s="13" t="s">
        <v>77</v>
      </c>
      <c r="AY322" s="236" t="s">
        <v>132</v>
      </c>
    </row>
    <row r="323" s="14" customFormat="1">
      <c r="A323" s="14"/>
      <c r="B323" s="237"/>
      <c r="C323" s="238"/>
      <c r="D323" s="228" t="s">
        <v>140</v>
      </c>
      <c r="E323" s="239" t="s">
        <v>1</v>
      </c>
      <c r="F323" s="240" t="s">
        <v>465</v>
      </c>
      <c r="G323" s="238"/>
      <c r="H323" s="241">
        <v>17</v>
      </c>
      <c r="I323" s="242"/>
      <c r="J323" s="238"/>
      <c r="K323" s="238"/>
      <c r="L323" s="243"/>
      <c r="M323" s="244"/>
      <c r="N323" s="245"/>
      <c r="O323" s="245"/>
      <c r="P323" s="245"/>
      <c r="Q323" s="245"/>
      <c r="R323" s="245"/>
      <c r="S323" s="245"/>
      <c r="T323" s="246"/>
      <c r="U323" s="14"/>
      <c r="V323" s="14"/>
      <c r="W323" s="14"/>
      <c r="X323" s="14"/>
      <c r="Y323" s="14"/>
      <c r="Z323" s="14"/>
      <c r="AA323" s="14"/>
      <c r="AB323" s="14"/>
      <c r="AC323" s="14"/>
      <c r="AD323" s="14"/>
      <c r="AE323" s="14"/>
      <c r="AT323" s="247" t="s">
        <v>140</v>
      </c>
      <c r="AU323" s="247" t="s">
        <v>84</v>
      </c>
      <c r="AV323" s="14" t="s">
        <v>84</v>
      </c>
      <c r="AW323" s="14" t="s">
        <v>32</v>
      </c>
      <c r="AX323" s="14" t="s">
        <v>82</v>
      </c>
      <c r="AY323" s="247" t="s">
        <v>132</v>
      </c>
    </row>
    <row r="324" s="2" customFormat="1" ht="33" customHeight="1">
      <c r="A324" s="38"/>
      <c r="B324" s="39"/>
      <c r="C324" s="212" t="s">
        <v>466</v>
      </c>
      <c r="D324" s="212" t="s">
        <v>134</v>
      </c>
      <c r="E324" s="213" t="s">
        <v>467</v>
      </c>
      <c r="F324" s="214" t="s">
        <v>468</v>
      </c>
      <c r="G324" s="215" t="s">
        <v>148</v>
      </c>
      <c r="H324" s="216">
        <v>3.6840000000000002</v>
      </c>
      <c r="I324" s="217"/>
      <c r="J324" s="218">
        <f>ROUND(I324*H324,2)</f>
        <v>0</v>
      </c>
      <c r="K324" s="219"/>
      <c r="L324" s="44"/>
      <c r="M324" s="220" t="s">
        <v>1</v>
      </c>
      <c r="N324" s="221" t="s">
        <v>42</v>
      </c>
      <c r="O324" s="91"/>
      <c r="P324" s="222">
        <f>O324*H324</f>
        <v>0</v>
      </c>
      <c r="Q324" s="222">
        <v>2.5018699999999998</v>
      </c>
      <c r="R324" s="222">
        <f>Q324*H324</f>
        <v>9.2168890799999996</v>
      </c>
      <c r="S324" s="222">
        <v>0</v>
      </c>
      <c r="T324" s="223">
        <f>S324*H324</f>
        <v>0</v>
      </c>
      <c r="U324" s="38"/>
      <c r="V324" s="38"/>
      <c r="W324" s="38"/>
      <c r="X324" s="38"/>
      <c r="Y324" s="38"/>
      <c r="Z324" s="38"/>
      <c r="AA324" s="38"/>
      <c r="AB324" s="38"/>
      <c r="AC324" s="38"/>
      <c r="AD324" s="38"/>
      <c r="AE324" s="38"/>
      <c r="AR324" s="224" t="s">
        <v>138</v>
      </c>
      <c r="AT324" s="224" t="s">
        <v>134</v>
      </c>
      <c r="AU324" s="224" t="s">
        <v>84</v>
      </c>
      <c r="AY324" s="17" t="s">
        <v>132</v>
      </c>
      <c r="BE324" s="225">
        <f>IF(N324="základní",J324,0)</f>
        <v>0</v>
      </c>
      <c r="BF324" s="225">
        <f>IF(N324="snížená",J324,0)</f>
        <v>0</v>
      </c>
      <c r="BG324" s="225">
        <f>IF(N324="zákl. přenesená",J324,0)</f>
        <v>0</v>
      </c>
      <c r="BH324" s="225">
        <f>IF(N324="sníž. přenesená",J324,0)</f>
        <v>0</v>
      </c>
      <c r="BI324" s="225">
        <f>IF(N324="nulová",J324,0)</f>
        <v>0</v>
      </c>
      <c r="BJ324" s="17" t="s">
        <v>82</v>
      </c>
      <c r="BK324" s="225">
        <f>ROUND(I324*H324,2)</f>
        <v>0</v>
      </c>
      <c r="BL324" s="17" t="s">
        <v>138</v>
      </c>
      <c r="BM324" s="224" t="s">
        <v>469</v>
      </c>
    </row>
    <row r="325" s="14" customFormat="1">
      <c r="A325" s="14"/>
      <c r="B325" s="237"/>
      <c r="C325" s="238"/>
      <c r="D325" s="228" t="s">
        <v>140</v>
      </c>
      <c r="E325" s="239" t="s">
        <v>1</v>
      </c>
      <c r="F325" s="240" t="s">
        <v>470</v>
      </c>
      <c r="G325" s="238"/>
      <c r="H325" s="241">
        <v>3.6840000000000002</v>
      </c>
      <c r="I325" s="242"/>
      <c r="J325" s="238"/>
      <c r="K325" s="238"/>
      <c r="L325" s="243"/>
      <c r="M325" s="244"/>
      <c r="N325" s="245"/>
      <c r="O325" s="245"/>
      <c r="P325" s="245"/>
      <c r="Q325" s="245"/>
      <c r="R325" s="245"/>
      <c r="S325" s="245"/>
      <c r="T325" s="246"/>
      <c r="U325" s="14"/>
      <c r="V325" s="14"/>
      <c r="W325" s="14"/>
      <c r="X325" s="14"/>
      <c r="Y325" s="14"/>
      <c r="Z325" s="14"/>
      <c r="AA325" s="14"/>
      <c r="AB325" s="14"/>
      <c r="AC325" s="14"/>
      <c r="AD325" s="14"/>
      <c r="AE325" s="14"/>
      <c r="AT325" s="247" t="s">
        <v>140</v>
      </c>
      <c r="AU325" s="247" t="s">
        <v>84</v>
      </c>
      <c r="AV325" s="14" t="s">
        <v>84</v>
      </c>
      <c r="AW325" s="14" t="s">
        <v>32</v>
      </c>
      <c r="AX325" s="14" t="s">
        <v>82</v>
      </c>
      <c r="AY325" s="247" t="s">
        <v>132</v>
      </c>
    </row>
    <row r="326" s="2" customFormat="1" ht="16.5" customHeight="1">
      <c r="A326" s="38"/>
      <c r="B326" s="39"/>
      <c r="C326" s="212" t="s">
        <v>471</v>
      </c>
      <c r="D326" s="212" t="s">
        <v>134</v>
      </c>
      <c r="E326" s="213" t="s">
        <v>472</v>
      </c>
      <c r="F326" s="214" t="s">
        <v>473</v>
      </c>
      <c r="G326" s="215" t="s">
        <v>178</v>
      </c>
      <c r="H326" s="216">
        <v>0.25700000000000001</v>
      </c>
      <c r="I326" s="217"/>
      <c r="J326" s="218">
        <f>ROUND(I326*H326,2)</f>
        <v>0</v>
      </c>
      <c r="K326" s="219"/>
      <c r="L326" s="44"/>
      <c r="M326" s="220" t="s">
        <v>1</v>
      </c>
      <c r="N326" s="221" t="s">
        <v>42</v>
      </c>
      <c r="O326" s="91"/>
      <c r="P326" s="222">
        <f>O326*H326</f>
        <v>0</v>
      </c>
      <c r="Q326" s="222">
        <v>1.06277</v>
      </c>
      <c r="R326" s="222">
        <f>Q326*H326</f>
        <v>0.27313188999999999</v>
      </c>
      <c r="S326" s="222">
        <v>0</v>
      </c>
      <c r="T326" s="223">
        <f>S326*H326</f>
        <v>0</v>
      </c>
      <c r="U326" s="38"/>
      <c r="V326" s="38"/>
      <c r="W326" s="38"/>
      <c r="X326" s="38"/>
      <c r="Y326" s="38"/>
      <c r="Z326" s="38"/>
      <c r="AA326" s="38"/>
      <c r="AB326" s="38"/>
      <c r="AC326" s="38"/>
      <c r="AD326" s="38"/>
      <c r="AE326" s="38"/>
      <c r="AR326" s="224" t="s">
        <v>138</v>
      </c>
      <c r="AT326" s="224" t="s">
        <v>134</v>
      </c>
      <c r="AU326" s="224" t="s">
        <v>84</v>
      </c>
      <c r="AY326" s="17" t="s">
        <v>132</v>
      </c>
      <c r="BE326" s="225">
        <f>IF(N326="základní",J326,0)</f>
        <v>0</v>
      </c>
      <c r="BF326" s="225">
        <f>IF(N326="snížená",J326,0)</f>
        <v>0</v>
      </c>
      <c r="BG326" s="225">
        <f>IF(N326="zákl. přenesená",J326,0)</f>
        <v>0</v>
      </c>
      <c r="BH326" s="225">
        <f>IF(N326="sníž. přenesená",J326,0)</f>
        <v>0</v>
      </c>
      <c r="BI326" s="225">
        <f>IF(N326="nulová",J326,0)</f>
        <v>0</v>
      </c>
      <c r="BJ326" s="17" t="s">
        <v>82</v>
      </c>
      <c r="BK326" s="225">
        <f>ROUND(I326*H326,2)</f>
        <v>0</v>
      </c>
      <c r="BL326" s="17" t="s">
        <v>138</v>
      </c>
      <c r="BM326" s="224" t="s">
        <v>474</v>
      </c>
    </row>
    <row r="327" s="13" customFormat="1">
      <c r="A327" s="13"/>
      <c r="B327" s="226"/>
      <c r="C327" s="227"/>
      <c r="D327" s="228" t="s">
        <v>140</v>
      </c>
      <c r="E327" s="229" t="s">
        <v>1</v>
      </c>
      <c r="F327" s="230" t="s">
        <v>475</v>
      </c>
      <c r="G327" s="227"/>
      <c r="H327" s="229" t="s">
        <v>1</v>
      </c>
      <c r="I327" s="231"/>
      <c r="J327" s="227"/>
      <c r="K327" s="227"/>
      <c r="L327" s="232"/>
      <c r="M327" s="233"/>
      <c r="N327" s="234"/>
      <c r="O327" s="234"/>
      <c r="P327" s="234"/>
      <c r="Q327" s="234"/>
      <c r="R327" s="234"/>
      <c r="S327" s="234"/>
      <c r="T327" s="235"/>
      <c r="U327" s="13"/>
      <c r="V327" s="13"/>
      <c r="W327" s="13"/>
      <c r="X327" s="13"/>
      <c r="Y327" s="13"/>
      <c r="Z327" s="13"/>
      <c r="AA327" s="13"/>
      <c r="AB327" s="13"/>
      <c r="AC327" s="13"/>
      <c r="AD327" s="13"/>
      <c r="AE327" s="13"/>
      <c r="AT327" s="236" t="s">
        <v>140</v>
      </c>
      <c r="AU327" s="236" t="s">
        <v>84</v>
      </c>
      <c r="AV327" s="13" t="s">
        <v>82</v>
      </c>
      <c r="AW327" s="13" t="s">
        <v>32</v>
      </c>
      <c r="AX327" s="13" t="s">
        <v>77</v>
      </c>
      <c r="AY327" s="236" t="s">
        <v>132</v>
      </c>
    </row>
    <row r="328" s="14" customFormat="1">
      <c r="A328" s="14"/>
      <c r="B328" s="237"/>
      <c r="C328" s="238"/>
      <c r="D328" s="228" t="s">
        <v>140</v>
      </c>
      <c r="E328" s="239" t="s">
        <v>1</v>
      </c>
      <c r="F328" s="240" t="s">
        <v>476</v>
      </c>
      <c r="G328" s="238"/>
      <c r="H328" s="241">
        <v>0.25700000000000001</v>
      </c>
      <c r="I328" s="242"/>
      <c r="J328" s="238"/>
      <c r="K328" s="238"/>
      <c r="L328" s="243"/>
      <c r="M328" s="244"/>
      <c r="N328" s="245"/>
      <c r="O328" s="245"/>
      <c r="P328" s="245"/>
      <c r="Q328" s="245"/>
      <c r="R328" s="245"/>
      <c r="S328" s="245"/>
      <c r="T328" s="246"/>
      <c r="U328" s="14"/>
      <c r="V328" s="14"/>
      <c r="W328" s="14"/>
      <c r="X328" s="14"/>
      <c r="Y328" s="14"/>
      <c r="Z328" s="14"/>
      <c r="AA328" s="14"/>
      <c r="AB328" s="14"/>
      <c r="AC328" s="14"/>
      <c r="AD328" s="14"/>
      <c r="AE328" s="14"/>
      <c r="AT328" s="247" t="s">
        <v>140</v>
      </c>
      <c r="AU328" s="247" t="s">
        <v>84</v>
      </c>
      <c r="AV328" s="14" t="s">
        <v>84</v>
      </c>
      <c r="AW328" s="14" t="s">
        <v>32</v>
      </c>
      <c r="AX328" s="14" t="s">
        <v>82</v>
      </c>
      <c r="AY328" s="247" t="s">
        <v>132</v>
      </c>
    </row>
    <row r="329" s="2" customFormat="1" ht="24.15" customHeight="1">
      <c r="A329" s="38"/>
      <c r="B329" s="39"/>
      <c r="C329" s="212" t="s">
        <v>477</v>
      </c>
      <c r="D329" s="212" t="s">
        <v>134</v>
      </c>
      <c r="E329" s="213" t="s">
        <v>478</v>
      </c>
      <c r="F329" s="214" t="s">
        <v>479</v>
      </c>
      <c r="G329" s="215" t="s">
        <v>444</v>
      </c>
      <c r="H329" s="216">
        <v>15.74</v>
      </c>
      <c r="I329" s="217"/>
      <c r="J329" s="218">
        <f>ROUND(I329*H329,2)</f>
        <v>0</v>
      </c>
      <c r="K329" s="219"/>
      <c r="L329" s="44"/>
      <c r="M329" s="220" t="s">
        <v>1</v>
      </c>
      <c r="N329" s="221" t="s">
        <v>42</v>
      </c>
      <c r="O329" s="91"/>
      <c r="P329" s="222">
        <f>O329*H329</f>
        <v>0</v>
      </c>
      <c r="Q329" s="222">
        <v>0.12895000000000001</v>
      </c>
      <c r="R329" s="222">
        <f>Q329*H329</f>
        <v>2.0296730000000003</v>
      </c>
      <c r="S329" s="222">
        <v>0</v>
      </c>
      <c r="T329" s="223">
        <f>S329*H329</f>
        <v>0</v>
      </c>
      <c r="U329" s="38"/>
      <c r="V329" s="38"/>
      <c r="W329" s="38"/>
      <c r="X329" s="38"/>
      <c r="Y329" s="38"/>
      <c r="Z329" s="38"/>
      <c r="AA329" s="38"/>
      <c r="AB329" s="38"/>
      <c r="AC329" s="38"/>
      <c r="AD329" s="38"/>
      <c r="AE329" s="38"/>
      <c r="AR329" s="224" t="s">
        <v>138</v>
      </c>
      <c r="AT329" s="224" t="s">
        <v>134</v>
      </c>
      <c r="AU329" s="224" t="s">
        <v>84</v>
      </c>
      <c r="AY329" s="17" t="s">
        <v>132</v>
      </c>
      <c r="BE329" s="225">
        <f>IF(N329="základní",J329,0)</f>
        <v>0</v>
      </c>
      <c r="BF329" s="225">
        <f>IF(N329="snížená",J329,0)</f>
        <v>0</v>
      </c>
      <c r="BG329" s="225">
        <f>IF(N329="zákl. přenesená",J329,0)</f>
        <v>0</v>
      </c>
      <c r="BH329" s="225">
        <f>IF(N329="sníž. přenesená",J329,0)</f>
        <v>0</v>
      </c>
      <c r="BI329" s="225">
        <f>IF(N329="nulová",J329,0)</f>
        <v>0</v>
      </c>
      <c r="BJ329" s="17" t="s">
        <v>82</v>
      </c>
      <c r="BK329" s="225">
        <f>ROUND(I329*H329,2)</f>
        <v>0</v>
      </c>
      <c r="BL329" s="17" t="s">
        <v>138</v>
      </c>
      <c r="BM329" s="224" t="s">
        <v>480</v>
      </c>
    </row>
    <row r="330" s="14" customFormat="1">
      <c r="A330" s="14"/>
      <c r="B330" s="237"/>
      <c r="C330" s="238"/>
      <c r="D330" s="228" t="s">
        <v>140</v>
      </c>
      <c r="E330" s="239" t="s">
        <v>1</v>
      </c>
      <c r="F330" s="240" t="s">
        <v>481</v>
      </c>
      <c r="G330" s="238"/>
      <c r="H330" s="241">
        <v>15.74</v>
      </c>
      <c r="I330" s="242"/>
      <c r="J330" s="238"/>
      <c r="K330" s="238"/>
      <c r="L330" s="243"/>
      <c r="M330" s="244"/>
      <c r="N330" s="245"/>
      <c r="O330" s="245"/>
      <c r="P330" s="245"/>
      <c r="Q330" s="245"/>
      <c r="R330" s="245"/>
      <c r="S330" s="245"/>
      <c r="T330" s="246"/>
      <c r="U330" s="14"/>
      <c r="V330" s="14"/>
      <c r="W330" s="14"/>
      <c r="X330" s="14"/>
      <c r="Y330" s="14"/>
      <c r="Z330" s="14"/>
      <c r="AA330" s="14"/>
      <c r="AB330" s="14"/>
      <c r="AC330" s="14"/>
      <c r="AD330" s="14"/>
      <c r="AE330" s="14"/>
      <c r="AT330" s="247" t="s">
        <v>140</v>
      </c>
      <c r="AU330" s="247" t="s">
        <v>84</v>
      </c>
      <c r="AV330" s="14" t="s">
        <v>84</v>
      </c>
      <c r="AW330" s="14" t="s">
        <v>32</v>
      </c>
      <c r="AX330" s="14" t="s">
        <v>82</v>
      </c>
      <c r="AY330" s="247" t="s">
        <v>132</v>
      </c>
    </row>
    <row r="331" s="12" customFormat="1" ht="22.8" customHeight="1">
      <c r="A331" s="12"/>
      <c r="B331" s="196"/>
      <c r="C331" s="197"/>
      <c r="D331" s="198" t="s">
        <v>76</v>
      </c>
      <c r="E331" s="210" t="s">
        <v>182</v>
      </c>
      <c r="F331" s="210" t="s">
        <v>482</v>
      </c>
      <c r="G331" s="197"/>
      <c r="H331" s="197"/>
      <c r="I331" s="200"/>
      <c r="J331" s="211">
        <f>BK331</f>
        <v>0</v>
      </c>
      <c r="K331" s="197"/>
      <c r="L331" s="202"/>
      <c r="M331" s="203"/>
      <c r="N331" s="204"/>
      <c r="O331" s="204"/>
      <c r="P331" s="205">
        <f>SUM(P332:P337)</f>
        <v>0</v>
      </c>
      <c r="Q331" s="204"/>
      <c r="R331" s="205">
        <f>SUM(R332:R337)</f>
        <v>0.025294119999999996</v>
      </c>
      <c r="S331" s="204"/>
      <c r="T331" s="206">
        <f>SUM(T332:T337)</f>
        <v>0</v>
      </c>
      <c r="U331" s="12"/>
      <c r="V331" s="12"/>
      <c r="W331" s="12"/>
      <c r="X331" s="12"/>
      <c r="Y331" s="12"/>
      <c r="Z331" s="12"/>
      <c r="AA331" s="12"/>
      <c r="AB331" s="12"/>
      <c r="AC331" s="12"/>
      <c r="AD331" s="12"/>
      <c r="AE331" s="12"/>
      <c r="AR331" s="207" t="s">
        <v>82</v>
      </c>
      <c r="AT331" s="208" t="s">
        <v>76</v>
      </c>
      <c r="AU331" s="208" t="s">
        <v>82</v>
      </c>
      <c r="AY331" s="207" t="s">
        <v>132</v>
      </c>
      <c r="BK331" s="209">
        <f>SUM(BK332:BK337)</f>
        <v>0</v>
      </c>
    </row>
    <row r="332" s="2" customFormat="1" ht="24.15" customHeight="1">
      <c r="A332" s="38"/>
      <c r="B332" s="39"/>
      <c r="C332" s="212" t="s">
        <v>483</v>
      </c>
      <c r="D332" s="212" t="s">
        <v>134</v>
      </c>
      <c r="E332" s="213" t="s">
        <v>484</v>
      </c>
      <c r="F332" s="214" t="s">
        <v>485</v>
      </c>
      <c r="G332" s="215" t="s">
        <v>444</v>
      </c>
      <c r="H332" s="216">
        <v>11.699999999999999</v>
      </c>
      <c r="I332" s="217"/>
      <c r="J332" s="218">
        <f>ROUND(I332*H332,2)</f>
        <v>0</v>
      </c>
      <c r="K332" s="219"/>
      <c r="L332" s="44"/>
      <c r="M332" s="220" t="s">
        <v>1</v>
      </c>
      <c r="N332" s="221" t="s">
        <v>42</v>
      </c>
      <c r="O332" s="91"/>
      <c r="P332" s="222">
        <f>O332*H332</f>
        <v>0</v>
      </c>
      <c r="Q332" s="222">
        <v>1.0000000000000001E-05</v>
      </c>
      <c r="R332" s="222">
        <f>Q332*H332</f>
        <v>0.000117</v>
      </c>
      <c r="S332" s="222">
        <v>0</v>
      </c>
      <c r="T332" s="223">
        <f>S332*H332</f>
        <v>0</v>
      </c>
      <c r="U332" s="38"/>
      <c r="V332" s="38"/>
      <c r="W332" s="38"/>
      <c r="X332" s="38"/>
      <c r="Y332" s="38"/>
      <c r="Z332" s="38"/>
      <c r="AA332" s="38"/>
      <c r="AB332" s="38"/>
      <c r="AC332" s="38"/>
      <c r="AD332" s="38"/>
      <c r="AE332" s="38"/>
      <c r="AR332" s="224" t="s">
        <v>138</v>
      </c>
      <c r="AT332" s="224" t="s">
        <v>134</v>
      </c>
      <c r="AU332" s="224" t="s">
        <v>84</v>
      </c>
      <c r="AY332" s="17" t="s">
        <v>132</v>
      </c>
      <c r="BE332" s="225">
        <f>IF(N332="základní",J332,0)</f>
        <v>0</v>
      </c>
      <c r="BF332" s="225">
        <f>IF(N332="snížená",J332,0)</f>
        <v>0</v>
      </c>
      <c r="BG332" s="225">
        <f>IF(N332="zákl. přenesená",J332,0)</f>
        <v>0</v>
      </c>
      <c r="BH332" s="225">
        <f>IF(N332="sníž. přenesená",J332,0)</f>
        <v>0</v>
      </c>
      <c r="BI332" s="225">
        <f>IF(N332="nulová",J332,0)</f>
        <v>0</v>
      </c>
      <c r="BJ332" s="17" t="s">
        <v>82</v>
      </c>
      <c r="BK332" s="225">
        <f>ROUND(I332*H332,2)</f>
        <v>0</v>
      </c>
      <c r="BL332" s="17" t="s">
        <v>138</v>
      </c>
      <c r="BM332" s="224" t="s">
        <v>486</v>
      </c>
    </row>
    <row r="333" s="2" customFormat="1" ht="21.75" customHeight="1">
      <c r="A333" s="38"/>
      <c r="B333" s="39"/>
      <c r="C333" s="259" t="s">
        <v>487</v>
      </c>
      <c r="D333" s="259" t="s">
        <v>193</v>
      </c>
      <c r="E333" s="260" t="s">
        <v>488</v>
      </c>
      <c r="F333" s="261" t="s">
        <v>489</v>
      </c>
      <c r="G333" s="262" t="s">
        <v>444</v>
      </c>
      <c r="H333" s="263">
        <v>11.875999999999999</v>
      </c>
      <c r="I333" s="264"/>
      <c r="J333" s="265">
        <f>ROUND(I333*H333,2)</f>
        <v>0</v>
      </c>
      <c r="K333" s="266"/>
      <c r="L333" s="267"/>
      <c r="M333" s="268" t="s">
        <v>1</v>
      </c>
      <c r="N333" s="269" t="s">
        <v>42</v>
      </c>
      <c r="O333" s="91"/>
      <c r="P333" s="222">
        <f>O333*H333</f>
        <v>0</v>
      </c>
      <c r="Q333" s="222">
        <v>0.0021199999999999999</v>
      </c>
      <c r="R333" s="222">
        <f>Q333*H333</f>
        <v>0.025177119999999997</v>
      </c>
      <c r="S333" s="222">
        <v>0</v>
      </c>
      <c r="T333" s="223">
        <f>S333*H333</f>
        <v>0</v>
      </c>
      <c r="U333" s="38"/>
      <c r="V333" s="38"/>
      <c r="W333" s="38"/>
      <c r="X333" s="38"/>
      <c r="Y333" s="38"/>
      <c r="Z333" s="38"/>
      <c r="AA333" s="38"/>
      <c r="AB333" s="38"/>
      <c r="AC333" s="38"/>
      <c r="AD333" s="38"/>
      <c r="AE333" s="38"/>
      <c r="AR333" s="224" t="s">
        <v>182</v>
      </c>
      <c r="AT333" s="224" t="s">
        <v>193</v>
      </c>
      <c r="AU333" s="224" t="s">
        <v>84</v>
      </c>
      <c r="AY333" s="17" t="s">
        <v>132</v>
      </c>
      <c r="BE333" s="225">
        <f>IF(N333="základní",J333,0)</f>
        <v>0</v>
      </c>
      <c r="BF333" s="225">
        <f>IF(N333="snížená",J333,0)</f>
        <v>0</v>
      </c>
      <c r="BG333" s="225">
        <f>IF(N333="zákl. přenesená",J333,0)</f>
        <v>0</v>
      </c>
      <c r="BH333" s="225">
        <f>IF(N333="sníž. přenesená",J333,0)</f>
        <v>0</v>
      </c>
      <c r="BI333" s="225">
        <f>IF(N333="nulová",J333,0)</f>
        <v>0</v>
      </c>
      <c r="BJ333" s="17" t="s">
        <v>82</v>
      </c>
      <c r="BK333" s="225">
        <f>ROUND(I333*H333,2)</f>
        <v>0</v>
      </c>
      <c r="BL333" s="17" t="s">
        <v>138</v>
      </c>
      <c r="BM333" s="224" t="s">
        <v>490</v>
      </c>
    </row>
    <row r="334" s="14" customFormat="1">
      <c r="A334" s="14"/>
      <c r="B334" s="237"/>
      <c r="C334" s="238"/>
      <c r="D334" s="228" t="s">
        <v>140</v>
      </c>
      <c r="E334" s="238"/>
      <c r="F334" s="240" t="s">
        <v>491</v>
      </c>
      <c r="G334" s="238"/>
      <c r="H334" s="241">
        <v>11.875999999999999</v>
      </c>
      <c r="I334" s="242"/>
      <c r="J334" s="238"/>
      <c r="K334" s="238"/>
      <c r="L334" s="243"/>
      <c r="M334" s="244"/>
      <c r="N334" s="245"/>
      <c r="O334" s="245"/>
      <c r="P334" s="245"/>
      <c r="Q334" s="245"/>
      <c r="R334" s="245"/>
      <c r="S334" s="245"/>
      <c r="T334" s="246"/>
      <c r="U334" s="14"/>
      <c r="V334" s="14"/>
      <c r="W334" s="14"/>
      <c r="X334" s="14"/>
      <c r="Y334" s="14"/>
      <c r="Z334" s="14"/>
      <c r="AA334" s="14"/>
      <c r="AB334" s="14"/>
      <c r="AC334" s="14"/>
      <c r="AD334" s="14"/>
      <c r="AE334" s="14"/>
      <c r="AT334" s="247" t="s">
        <v>140</v>
      </c>
      <c r="AU334" s="247" t="s">
        <v>84</v>
      </c>
      <c r="AV334" s="14" t="s">
        <v>84</v>
      </c>
      <c r="AW334" s="14" t="s">
        <v>4</v>
      </c>
      <c r="AX334" s="14" t="s">
        <v>82</v>
      </c>
      <c r="AY334" s="247" t="s">
        <v>132</v>
      </c>
    </row>
    <row r="335" s="2" customFormat="1" ht="24.15" customHeight="1">
      <c r="A335" s="38"/>
      <c r="B335" s="39"/>
      <c r="C335" s="212" t="s">
        <v>492</v>
      </c>
      <c r="D335" s="212" t="s">
        <v>134</v>
      </c>
      <c r="E335" s="213" t="s">
        <v>493</v>
      </c>
      <c r="F335" s="214" t="s">
        <v>494</v>
      </c>
      <c r="G335" s="215" t="s">
        <v>148</v>
      </c>
      <c r="H335" s="216">
        <v>2</v>
      </c>
      <c r="I335" s="217"/>
      <c r="J335" s="218">
        <f>ROUND(I335*H335,2)</f>
        <v>0</v>
      </c>
      <c r="K335" s="219"/>
      <c r="L335" s="44"/>
      <c r="M335" s="220" t="s">
        <v>1</v>
      </c>
      <c r="N335" s="221" t="s">
        <v>42</v>
      </c>
      <c r="O335" s="91"/>
      <c r="P335" s="222">
        <f>O335*H335</f>
        <v>0</v>
      </c>
      <c r="Q335" s="222">
        <v>0</v>
      </c>
      <c r="R335" s="222">
        <f>Q335*H335</f>
        <v>0</v>
      </c>
      <c r="S335" s="222">
        <v>0</v>
      </c>
      <c r="T335" s="223">
        <f>S335*H335</f>
        <v>0</v>
      </c>
      <c r="U335" s="38"/>
      <c r="V335" s="38"/>
      <c r="W335" s="38"/>
      <c r="X335" s="38"/>
      <c r="Y335" s="38"/>
      <c r="Z335" s="38"/>
      <c r="AA335" s="38"/>
      <c r="AB335" s="38"/>
      <c r="AC335" s="38"/>
      <c r="AD335" s="38"/>
      <c r="AE335" s="38"/>
      <c r="AR335" s="224" t="s">
        <v>138</v>
      </c>
      <c r="AT335" s="224" t="s">
        <v>134</v>
      </c>
      <c r="AU335" s="224" t="s">
        <v>84</v>
      </c>
      <c r="AY335" s="17" t="s">
        <v>132</v>
      </c>
      <c r="BE335" s="225">
        <f>IF(N335="základní",J335,0)</f>
        <v>0</v>
      </c>
      <c r="BF335" s="225">
        <f>IF(N335="snížená",J335,0)</f>
        <v>0</v>
      </c>
      <c r="BG335" s="225">
        <f>IF(N335="zákl. přenesená",J335,0)</f>
        <v>0</v>
      </c>
      <c r="BH335" s="225">
        <f>IF(N335="sníž. přenesená",J335,0)</f>
        <v>0</v>
      </c>
      <c r="BI335" s="225">
        <f>IF(N335="nulová",J335,0)</f>
        <v>0</v>
      </c>
      <c r="BJ335" s="17" t="s">
        <v>82</v>
      </c>
      <c r="BK335" s="225">
        <f>ROUND(I335*H335,2)</f>
        <v>0</v>
      </c>
      <c r="BL335" s="17" t="s">
        <v>138</v>
      </c>
      <c r="BM335" s="224" t="s">
        <v>495</v>
      </c>
    </row>
    <row r="336" s="13" customFormat="1">
      <c r="A336" s="13"/>
      <c r="B336" s="226"/>
      <c r="C336" s="227"/>
      <c r="D336" s="228" t="s">
        <v>140</v>
      </c>
      <c r="E336" s="229" t="s">
        <v>1</v>
      </c>
      <c r="F336" s="230" t="s">
        <v>496</v>
      </c>
      <c r="G336" s="227"/>
      <c r="H336" s="229" t="s">
        <v>1</v>
      </c>
      <c r="I336" s="231"/>
      <c r="J336" s="227"/>
      <c r="K336" s="227"/>
      <c r="L336" s="232"/>
      <c r="M336" s="233"/>
      <c r="N336" s="234"/>
      <c r="O336" s="234"/>
      <c r="P336" s="234"/>
      <c r="Q336" s="234"/>
      <c r="R336" s="234"/>
      <c r="S336" s="234"/>
      <c r="T336" s="235"/>
      <c r="U336" s="13"/>
      <c r="V336" s="13"/>
      <c r="W336" s="13"/>
      <c r="X336" s="13"/>
      <c r="Y336" s="13"/>
      <c r="Z336" s="13"/>
      <c r="AA336" s="13"/>
      <c r="AB336" s="13"/>
      <c r="AC336" s="13"/>
      <c r="AD336" s="13"/>
      <c r="AE336" s="13"/>
      <c r="AT336" s="236" t="s">
        <v>140</v>
      </c>
      <c r="AU336" s="236" t="s">
        <v>84</v>
      </c>
      <c r="AV336" s="13" t="s">
        <v>82</v>
      </c>
      <c r="AW336" s="13" t="s">
        <v>32</v>
      </c>
      <c r="AX336" s="13" t="s">
        <v>77</v>
      </c>
      <c r="AY336" s="236" t="s">
        <v>132</v>
      </c>
    </row>
    <row r="337" s="14" customFormat="1">
      <c r="A337" s="14"/>
      <c r="B337" s="237"/>
      <c r="C337" s="238"/>
      <c r="D337" s="228" t="s">
        <v>140</v>
      </c>
      <c r="E337" s="239" t="s">
        <v>1</v>
      </c>
      <c r="F337" s="240" t="s">
        <v>84</v>
      </c>
      <c r="G337" s="238"/>
      <c r="H337" s="241">
        <v>2</v>
      </c>
      <c r="I337" s="242"/>
      <c r="J337" s="238"/>
      <c r="K337" s="238"/>
      <c r="L337" s="243"/>
      <c r="M337" s="244"/>
      <c r="N337" s="245"/>
      <c r="O337" s="245"/>
      <c r="P337" s="245"/>
      <c r="Q337" s="245"/>
      <c r="R337" s="245"/>
      <c r="S337" s="245"/>
      <c r="T337" s="246"/>
      <c r="U337" s="14"/>
      <c r="V337" s="14"/>
      <c r="W337" s="14"/>
      <c r="X337" s="14"/>
      <c r="Y337" s="14"/>
      <c r="Z337" s="14"/>
      <c r="AA337" s="14"/>
      <c r="AB337" s="14"/>
      <c r="AC337" s="14"/>
      <c r="AD337" s="14"/>
      <c r="AE337" s="14"/>
      <c r="AT337" s="247" t="s">
        <v>140</v>
      </c>
      <c r="AU337" s="247" t="s">
        <v>84</v>
      </c>
      <c r="AV337" s="14" t="s">
        <v>84</v>
      </c>
      <c r="AW337" s="14" t="s">
        <v>32</v>
      </c>
      <c r="AX337" s="14" t="s">
        <v>82</v>
      </c>
      <c r="AY337" s="247" t="s">
        <v>132</v>
      </c>
    </row>
    <row r="338" s="12" customFormat="1" ht="22.8" customHeight="1">
      <c r="A338" s="12"/>
      <c r="B338" s="196"/>
      <c r="C338" s="197"/>
      <c r="D338" s="198" t="s">
        <v>76</v>
      </c>
      <c r="E338" s="210" t="s">
        <v>188</v>
      </c>
      <c r="F338" s="210" t="s">
        <v>497</v>
      </c>
      <c r="G338" s="197"/>
      <c r="H338" s="197"/>
      <c r="I338" s="200"/>
      <c r="J338" s="211">
        <f>BK338</f>
        <v>0</v>
      </c>
      <c r="K338" s="197"/>
      <c r="L338" s="202"/>
      <c r="M338" s="203"/>
      <c r="N338" s="204"/>
      <c r="O338" s="204"/>
      <c r="P338" s="205">
        <f>SUM(P339:P364)</f>
        <v>0</v>
      </c>
      <c r="Q338" s="204"/>
      <c r="R338" s="205">
        <f>SUM(R339:R364)</f>
        <v>5.5217646699999996</v>
      </c>
      <c r="S338" s="204"/>
      <c r="T338" s="206">
        <f>SUM(T339:T364)</f>
        <v>0.12425</v>
      </c>
      <c r="U338" s="12"/>
      <c r="V338" s="12"/>
      <c r="W338" s="12"/>
      <c r="X338" s="12"/>
      <c r="Y338" s="12"/>
      <c r="Z338" s="12"/>
      <c r="AA338" s="12"/>
      <c r="AB338" s="12"/>
      <c r="AC338" s="12"/>
      <c r="AD338" s="12"/>
      <c r="AE338" s="12"/>
      <c r="AR338" s="207" t="s">
        <v>82</v>
      </c>
      <c r="AT338" s="208" t="s">
        <v>76</v>
      </c>
      <c r="AU338" s="208" t="s">
        <v>82</v>
      </c>
      <c r="AY338" s="207" t="s">
        <v>132</v>
      </c>
      <c r="BK338" s="209">
        <f>SUM(BK339:BK364)</f>
        <v>0</v>
      </c>
    </row>
    <row r="339" s="2" customFormat="1" ht="33" customHeight="1">
      <c r="A339" s="38"/>
      <c r="B339" s="39"/>
      <c r="C339" s="212" t="s">
        <v>498</v>
      </c>
      <c r="D339" s="212" t="s">
        <v>134</v>
      </c>
      <c r="E339" s="213" t="s">
        <v>499</v>
      </c>
      <c r="F339" s="214" t="s">
        <v>500</v>
      </c>
      <c r="G339" s="215" t="s">
        <v>444</v>
      </c>
      <c r="H339" s="216">
        <v>3</v>
      </c>
      <c r="I339" s="217"/>
      <c r="J339" s="218">
        <f>ROUND(I339*H339,2)</f>
        <v>0</v>
      </c>
      <c r="K339" s="219"/>
      <c r="L339" s="44"/>
      <c r="M339" s="220" t="s">
        <v>1</v>
      </c>
      <c r="N339" s="221" t="s">
        <v>42</v>
      </c>
      <c r="O339" s="91"/>
      <c r="P339" s="222">
        <f>O339*H339</f>
        <v>0</v>
      </c>
      <c r="Q339" s="222">
        <v>0.15540000000000001</v>
      </c>
      <c r="R339" s="222">
        <f>Q339*H339</f>
        <v>0.46620000000000006</v>
      </c>
      <c r="S339" s="222">
        <v>0</v>
      </c>
      <c r="T339" s="223">
        <f>S339*H339</f>
        <v>0</v>
      </c>
      <c r="U339" s="38"/>
      <c r="V339" s="38"/>
      <c r="W339" s="38"/>
      <c r="X339" s="38"/>
      <c r="Y339" s="38"/>
      <c r="Z339" s="38"/>
      <c r="AA339" s="38"/>
      <c r="AB339" s="38"/>
      <c r="AC339" s="38"/>
      <c r="AD339" s="38"/>
      <c r="AE339" s="38"/>
      <c r="AR339" s="224" t="s">
        <v>138</v>
      </c>
      <c r="AT339" s="224" t="s">
        <v>134</v>
      </c>
      <c r="AU339" s="224" t="s">
        <v>84</v>
      </c>
      <c r="AY339" s="17" t="s">
        <v>132</v>
      </c>
      <c r="BE339" s="225">
        <f>IF(N339="základní",J339,0)</f>
        <v>0</v>
      </c>
      <c r="BF339" s="225">
        <f>IF(N339="snížená",J339,0)</f>
        <v>0</v>
      </c>
      <c r="BG339" s="225">
        <f>IF(N339="zákl. přenesená",J339,0)</f>
        <v>0</v>
      </c>
      <c r="BH339" s="225">
        <f>IF(N339="sníž. přenesená",J339,0)</f>
        <v>0</v>
      </c>
      <c r="BI339" s="225">
        <f>IF(N339="nulová",J339,0)</f>
        <v>0</v>
      </c>
      <c r="BJ339" s="17" t="s">
        <v>82</v>
      </c>
      <c r="BK339" s="225">
        <f>ROUND(I339*H339,2)</f>
        <v>0</v>
      </c>
      <c r="BL339" s="17" t="s">
        <v>138</v>
      </c>
      <c r="BM339" s="224" t="s">
        <v>501</v>
      </c>
    </row>
    <row r="340" s="13" customFormat="1">
      <c r="A340" s="13"/>
      <c r="B340" s="226"/>
      <c r="C340" s="227"/>
      <c r="D340" s="228" t="s">
        <v>140</v>
      </c>
      <c r="E340" s="229" t="s">
        <v>1</v>
      </c>
      <c r="F340" s="230" t="s">
        <v>502</v>
      </c>
      <c r="G340" s="227"/>
      <c r="H340" s="229" t="s">
        <v>1</v>
      </c>
      <c r="I340" s="231"/>
      <c r="J340" s="227"/>
      <c r="K340" s="227"/>
      <c r="L340" s="232"/>
      <c r="M340" s="233"/>
      <c r="N340" s="234"/>
      <c r="O340" s="234"/>
      <c r="P340" s="234"/>
      <c r="Q340" s="234"/>
      <c r="R340" s="234"/>
      <c r="S340" s="234"/>
      <c r="T340" s="235"/>
      <c r="U340" s="13"/>
      <c r="V340" s="13"/>
      <c r="W340" s="13"/>
      <c r="X340" s="13"/>
      <c r="Y340" s="13"/>
      <c r="Z340" s="13"/>
      <c r="AA340" s="13"/>
      <c r="AB340" s="13"/>
      <c r="AC340" s="13"/>
      <c r="AD340" s="13"/>
      <c r="AE340" s="13"/>
      <c r="AT340" s="236" t="s">
        <v>140</v>
      </c>
      <c r="AU340" s="236" t="s">
        <v>84</v>
      </c>
      <c r="AV340" s="13" t="s">
        <v>82</v>
      </c>
      <c r="AW340" s="13" t="s">
        <v>32</v>
      </c>
      <c r="AX340" s="13" t="s">
        <v>77</v>
      </c>
      <c r="AY340" s="236" t="s">
        <v>132</v>
      </c>
    </row>
    <row r="341" s="14" customFormat="1">
      <c r="A341" s="14"/>
      <c r="B341" s="237"/>
      <c r="C341" s="238"/>
      <c r="D341" s="228" t="s">
        <v>140</v>
      </c>
      <c r="E341" s="239" t="s">
        <v>1</v>
      </c>
      <c r="F341" s="240" t="s">
        <v>153</v>
      </c>
      <c r="G341" s="238"/>
      <c r="H341" s="241">
        <v>3</v>
      </c>
      <c r="I341" s="242"/>
      <c r="J341" s="238"/>
      <c r="K341" s="238"/>
      <c r="L341" s="243"/>
      <c r="M341" s="244"/>
      <c r="N341" s="245"/>
      <c r="O341" s="245"/>
      <c r="P341" s="245"/>
      <c r="Q341" s="245"/>
      <c r="R341" s="245"/>
      <c r="S341" s="245"/>
      <c r="T341" s="246"/>
      <c r="U341" s="14"/>
      <c r="V341" s="14"/>
      <c r="W341" s="14"/>
      <c r="X341" s="14"/>
      <c r="Y341" s="14"/>
      <c r="Z341" s="14"/>
      <c r="AA341" s="14"/>
      <c r="AB341" s="14"/>
      <c r="AC341" s="14"/>
      <c r="AD341" s="14"/>
      <c r="AE341" s="14"/>
      <c r="AT341" s="247" t="s">
        <v>140</v>
      </c>
      <c r="AU341" s="247" t="s">
        <v>84</v>
      </c>
      <c r="AV341" s="14" t="s">
        <v>84</v>
      </c>
      <c r="AW341" s="14" t="s">
        <v>32</v>
      </c>
      <c r="AX341" s="14" t="s">
        <v>82</v>
      </c>
      <c r="AY341" s="247" t="s">
        <v>132</v>
      </c>
    </row>
    <row r="342" s="2" customFormat="1" ht="24.15" customHeight="1">
      <c r="A342" s="38"/>
      <c r="B342" s="39"/>
      <c r="C342" s="259" t="s">
        <v>503</v>
      </c>
      <c r="D342" s="259" t="s">
        <v>193</v>
      </c>
      <c r="E342" s="260" t="s">
        <v>504</v>
      </c>
      <c r="F342" s="261" t="s">
        <v>505</v>
      </c>
      <c r="G342" s="262" t="s">
        <v>444</v>
      </c>
      <c r="H342" s="263">
        <v>3.0600000000000001</v>
      </c>
      <c r="I342" s="264"/>
      <c r="J342" s="265">
        <f>ROUND(I342*H342,2)</f>
        <v>0</v>
      </c>
      <c r="K342" s="266"/>
      <c r="L342" s="267"/>
      <c r="M342" s="268" t="s">
        <v>1</v>
      </c>
      <c r="N342" s="269" t="s">
        <v>42</v>
      </c>
      <c r="O342" s="91"/>
      <c r="P342" s="222">
        <f>O342*H342</f>
        <v>0</v>
      </c>
      <c r="Q342" s="222">
        <v>0.048300000000000003</v>
      </c>
      <c r="R342" s="222">
        <f>Q342*H342</f>
        <v>0.14779800000000001</v>
      </c>
      <c r="S342" s="222">
        <v>0</v>
      </c>
      <c r="T342" s="223">
        <f>S342*H342</f>
        <v>0</v>
      </c>
      <c r="U342" s="38"/>
      <c r="V342" s="38"/>
      <c r="W342" s="38"/>
      <c r="X342" s="38"/>
      <c r="Y342" s="38"/>
      <c r="Z342" s="38"/>
      <c r="AA342" s="38"/>
      <c r="AB342" s="38"/>
      <c r="AC342" s="38"/>
      <c r="AD342" s="38"/>
      <c r="AE342" s="38"/>
      <c r="AR342" s="224" t="s">
        <v>182</v>
      </c>
      <c r="AT342" s="224" t="s">
        <v>193</v>
      </c>
      <c r="AU342" s="224" t="s">
        <v>84</v>
      </c>
      <c r="AY342" s="17" t="s">
        <v>132</v>
      </c>
      <c r="BE342" s="225">
        <f>IF(N342="základní",J342,0)</f>
        <v>0</v>
      </c>
      <c r="BF342" s="225">
        <f>IF(N342="snížená",J342,0)</f>
        <v>0</v>
      </c>
      <c r="BG342" s="225">
        <f>IF(N342="zákl. přenesená",J342,0)</f>
        <v>0</v>
      </c>
      <c r="BH342" s="225">
        <f>IF(N342="sníž. přenesená",J342,0)</f>
        <v>0</v>
      </c>
      <c r="BI342" s="225">
        <f>IF(N342="nulová",J342,0)</f>
        <v>0</v>
      </c>
      <c r="BJ342" s="17" t="s">
        <v>82</v>
      </c>
      <c r="BK342" s="225">
        <f>ROUND(I342*H342,2)</f>
        <v>0</v>
      </c>
      <c r="BL342" s="17" t="s">
        <v>138</v>
      </c>
      <c r="BM342" s="224" t="s">
        <v>506</v>
      </c>
    </row>
    <row r="343" s="14" customFormat="1">
      <c r="A343" s="14"/>
      <c r="B343" s="237"/>
      <c r="C343" s="238"/>
      <c r="D343" s="228" t="s">
        <v>140</v>
      </c>
      <c r="E343" s="238"/>
      <c r="F343" s="240" t="s">
        <v>507</v>
      </c>
      <c r="G343" s="238"/>
      <c r="H343" s="241">
        <v>3.0600000000000001</v>
      </c>
      <c r="I343" s="242"/>
      <c r="J343" s="238"/>
      <c r="K343" s="238"/>
      <c r="L343" s="243"/>
      <c r="M343" s="244"/>
      <c r="N343" s="245"/>
      <c r="O343" s="245"/>
      <c r="P343" s="245"/>
      <c r="Q343" s="245"/>
      <c r="R343" s="245"/>
      <c r="S343" s="245"/>
      <c r="T343" s="246"/>
      <c r="U343" s="14"/>
      <c r="V343" s="14"/>
      <c r="W343" s="14"/>
      <c r="X343" s="14"/>
      <c r="Y343" s="14"/>
      <c r="Z343" s="14"/>
      <c r="AA343" s="14"/>
      <c r="AB343" s="14"/>
      <c r="AC343" s="14"/>
      <c r="AD343" s="14"/>
      <c r="AE343" s="14"/>
      <c r="AT343" s="247" t="s">
        <v>140</v>
      </c>
      <c r="AU343" s="247" t="s">
        <v>84</v>
      </c>
      <c r="AV343" s="14" t="s">
        <v>84</v>
      </c>
      <c r="AW343" s="14" t="s">
        <v>4</v>
      </c>
      <c r="AX343" s="14" t="s">
        <v>82</v>
      </c>
      <c r="AY343" s="247" t="s">
        <v>132</v>
      </c>
    </row>
    <row r="344" s="2" customFormat="1" ht="33" customHeight="1">
      <c r="A344" s="38"/>
      <c r="B344" s="39"/>
      <c r="C344" s="212" t="s">
        <v>508</v>
      </c>
      <c r="D344" s="212" t="s">
        <v>134</v>
      </c>
      <c r="E344" s="213" t="s">
        <v>509</v>
      </c>
      <c r="F344" s="214" t="s">
        <v>510</v>
      </c>
      <c r="G344" s="215" t="s">
        <v>444</v>
      </c>
      <c r="H344" s="216">
        <v>25.760999999999999</v>
      </c>
      <c r="I344" s="217"/>
      <c r="J344" s="218">
        <f>ROUND(I344*H344,2)</f>
        <v>0</v>
      </c>
      <c r="K344" s="219"/>
      <c r="L344" s="44"/>
      <c r="M344" s="220" t="s">
        <v>1</v>
      </c>
      <c r="N344" s="221" t="s">
        <v>42</v>
      </c>
      <c r="O344" s="91"/>
      <c r="P344" s="222">
        <f>O344*H344</f>
        <v>0</v>
      </c>
      <c r="Q344" s="222">
        <v>0.1295</v>
      </c>
      <c r="R344" s="222">
        <f>Q344*H344</f>
        <v>3.3360495000000001</v>
      </c>
      <c r="S344" s="222">
        <v>0</v>
      </c>
      <c r="T344" s="223">
        <f>S344*H344</f>
        <v>0</v>
      </c>
      <c r="U344" s="38"/>
      <c r="V344" s="38"/>
      <c r="W344" s="38"/>
      <c r="X344" s="38"/>
      <c r="Y344" s="38"/>
      <c r="Z344" s="38"/>
      <c r="AA344" s="38"/>
      <c r="AB344" s="38"/>
      <c r="AC344" s="38"/>
      <c r="AD344" s="38"/>
      <c r="AE344" s="38"/>
      <c r="AR344" s="224" t="s">
        <v>138</v>
      </c>
      <c r="AT344" s="224" t="s">
        <v>134</v>
      </c>
      <c r="AU344" s="224" t="s">
        <v>84</v>
      </c>
      <c r="AY344" s="17" t="s">
        <v>132</v>
      </c>
      <c r="BE344" s="225">
        <f>IF(N344="základní",J344,0)</f>
        <v>0</v>
      </c>
      <c r="BF344" s="225">
        <f>IF(N344="snížená",J344,0)</f>
        <v>0</v>
      </c>
      <c r="BG344" s="225">
        <f>IF(N344="zákl. přenesená",J344,0)</f>
        <v>0</v>
      </c>
      <c r="BH344" s="225">
        <f>IF(N344="sníž. přenesená",J344,0)</f>
        <v>0</v>
      </c>
      <c r="BI344" s="225">
        <f>IF(N344="nulová",J344,0)</f>
        <v>0</v>
      </c>
      <c r="BJ344" s="17" t="s">
        <v>82</v>
      </c>
      <c r="BK344" s="225">
        <f>ROUND(I344*H344,2)</f>
        <v>0</v>
      </c>
      <c r="BL344" s="17" t="s">
        <v>138</v>
      </c>
      <c r="BM344" s="224" t="s">
        <v>511</v>
      </c>
    </row>
    <row r="345" s="13" customFormat="1">
      <c r="A345" s="13"/>
      <c r="B345" s="226"/>
      <c r="C345" s="227"/>
      <c r="D345" s="228" t="s">
        <v>140</v>
      </c>
      <c r="E345" s="229" t="s">
        <v>1</v>
      </c>
      <c r="F345" s="230" t="s">
        <v>512</v>
      </c>
      <c r="G345" s="227"/>
      <c r="H345" s="229" t="s">
        <v>1</v>
      </c>
      <c r="I345" s="231"/>
      <c r="J345" s="227"/>
      <c r="K345" s="227"/>
      <c r="L345" s="232"/>
      <c r="M345" s="233"/>
      <c r="N345" s="234"/>
      <c r="O345" s="234"/>
      <c r="P345" s="234"/>
      <c r="Q345" s="234"/>
      <c r="R345" s="234"/>
      <c r="S345" s="234"/>
      <c r="T345" s="235"/>
      <c r="U345" s="13"/>
      <c r="V345" s="13"/>
      <c r="W345" s="13"/>
      <c r="X345" s="13"/>
      <c r="Y345" s="13"/>
      <c r="Z345" s="13"/>
      <c r="AA345" s="13"/>
      <c r="AB345" s="13"/>
      <c r="AC345" s="13"/>
      <c r="AD345" s="13"/>
      <c r="AE345" s="13"/>
      <c r="AT345" s="236" t="s">
        <v>140</v>
      </c>
      <c r="AU345" s="236" t="s">
        <v>84</v>
      </c>
      <c r="AV345" s="13" t="s">
        <v>82</v>
      </c>
      <c r="AW345" s="13" t="s">
        <v>32</v>
      </c>
      <c r="AX345" s="13" t="s">
        <v>77</v>
      </c>
      <c r="AY345" s="236" t="s">
        <v>132</v>
      </c>
    </row>
    <row r="346" s="14" customFormat="1">
      <c r="A346" s="14"/>
      <c r="B346" s="237"/>
      <c r="C346" s="238"/>
      <c r="D346" s="228" t="s">
        <v>140</v>
      </c>
      <c r="E346" s="239" t="s">
        <v>1</v>
      </c>
      <c r="F346" s="240" t="s">
        <v>513</v>
      </c>
      <c r="G346" s="238"/>
      <c r="H346" s="241">
        <v>25.760999999999999</v>
      </c>
      <c r="I346" s="242"/>
      <c r="J346" s="238"/>
      <c r="K346" s="238"/>
      <c r="L346" s="243"/>
      <c r="M346" s="244"/>
      <c r="N346" s="245"/>
      <c r="O346" s="245"/>
      <c r="P346" s="245"/>
      <c r="Q346" s="245"/>
      <c r="R346" s="245"/>
      <c r="S346" s="245"/>
      <c r="T346" s="246"/>
      <c r="U346" s="14"/>
      <c r="V346" s="14"/>
      <c r="W346" s="14"/>
      <c r="X346" s="14"/>
      <c r="Y346" s="14"/>
      <c r="Z346" s="14"/>
      <c r="AA346" s="14"/>
      <c r="AB346" s="14"/>
      <c r="AC346" s="14"/>
      <c r="AD346" s="14"/>
      <c r="AE346" s="14"/>
      <c r="AT346" s="247" t="s">
        <v>140</v>
      </c>
      <c r="AU346" s="247" t="s">
        <v>84</v>
      </c>
      <c r="AV346" s="14" t="s">
        <v>84</v>
      </c>
      <c r="AW346" s="14" t="s">
        <v>32</v>
      </c>
      <c r="AX346" s="14" t="s">
        <v>82</v>
      </c>
      <c r="AY346" s="247" t="s">
        <v>132</v>
      </c>
    </row>
    <row r="347" s="2" customFormat="1" ht="16.5" customHeight="1">
      <c r="A347" s="38"/>
      <c r="B347" s="39"/>
      <c r="C347" s="259" t="s">
        <v>514</v>
      </c>
      <c r="D347" s="259" t="s">
        <v>193</v>
      </c>
      <c r="E347" s="260" t="s">
        <v>515</v>
      </c>
      <c r="F347" s="261" t="s">
        <v>516</v>
      </c>
      <c r="G347" s="262" t="s">
        <v>444</v>
      </c>
      <c r="H347" s="263">
        <v>26.276</v>
      </c>
      <c r="I347" s="264"/>
      <c r="J347" s="265">
        <f>ROUND(I347*H347,2)</f>
        <v>0</v>
      </c>
      <c r="K347" s="266"/>
      <c r="L347" s="267"/>
      <c r="M347" s="268" t="s">
        <v>1</v>
      </c>
      <c r="N347" s="269" t="s">
        <v>42</v>
      </c>
      <c r="O347" s="91"/>
      <c r="P347" s="222">
        <f>O347*H347</f>
        <v>0</v>
      </c>
      <c r="Q347" s="222">
        <v>0.056120000000000003</v>
      </c>
      <c r="R347" s="222">
        <f>Q347*H347</f>
        <v>1.47460912</v>
      </c>
      <c r="S347" s="222">
        <v>0</v>
      </c>
      <c r="T347" s="223">
        <f>S347*H347</f>
        <v>0</v>
      </c>
      <c r="U347" s="38"/>
      <c r="V347" s="38"/>
      <c r="W347" s="38"/>
      <c r="X347" s="38"/>
      <c r="Y347" s="38"/>
      <c r="Z347" s="38"/>
      <c r="AA347" s="38"/>
      <c r="AB347" s="38"/>
      <c r="AC347" s="38"/>
      <c r="AD347" s="38"/>
      <c r="AE347" s="38"/>
      <c r="AR347" s="224" t="s">
        <v>182</v>
      </c>
      <c r="AT347" s="224" t="s">
        <v>193</v>
      </c>
      <c r="AU347" s="224" t="s">
        <v>84</v>
      </c>
      <c r="AY347" s="17" t="s">
        <v>132</v>
      </c>
      <c r="BE347" s="225">
        <f>IF(N347="základní",J347,0)</f>
        <v>0</v>
      </c>
      <c r="BF347" s="225">
        <f>IF(N347="snížená",J347,0)</f>
        <v>0</v>
      </c>
      <c r="BG347" s="225">
        <f>IF(N347="zákl. přenesená",J347,0)</f>
        <v>0</v>
      </c>
      <c r="BH347" s="225">
        <f>IF(N347="sníž. přenesená",J347,0)</f>
        <v>0</v>
      </c>
      <c r="BI347" s="225">
        <f>IF(N347="nulová",J347,0)</f>
        <v>0</v>
      </c>
      <c r="BJ347" s="17" t="s">
        <v>82</v>
      </c>
      <c r="BK347" s="225">
        <f>ROUND(I347*H347,2)</f>
        <v>0</v>
      </c>
      <c r="BL347" s="17" t="s">
        <v>138</v>
      </c>
      <c r="BM347" s="224" t="s">
        <v>517</v>
      </c>
    </row>
    <row r="348" s="14" customFormat="1">
      <c r="A348" s="14"/>
      <c r="B348" s="237"/>
      <c r="C348" s="238"/>
      <c r="D348" s="228" t="s">
        <v>140</v>
      </c>
      <c r="E348" s="238"/>
      <c r="F348" s="240" t="s">
        <v>518</v>
      </c>
      <c r="G348" s="238"/>
      <c r="H348" s="241">
        <v>26.276</v>
      </c>
      <c r="I348" s="242"/>
      <c r="J348" s="238"/>
      <c r="K348" s="238"/>
      <c r="L348" s="243"/>
      <c r="M348" s="244"/>
      <c r="N348" s="245"/>
      <c r="O348" s="245"/>
      <c r="P348" s="245"/>
      <c r="Q348" s="245"/>
      <c r="R348" s="245"/>
      <c r="S348" s="245"/>
      <c r="T348" s="246"/>
      <c r="U348" s="14"/>
      <c r="V348" s="14"/>
      <c r="W348" s="14"/>
      <c r="X348" s="14"/>
      <c r="Y348" s="14"/>
      <c r="Z348" s="14"/>
      <c r="AA348" s="14"/>
      <c r="AB348" s="14"/>
      <c r="AC348" s="14"/>
      <c r="AD348" s="14"/>
      <c r="AE348" s="14"/>
      <c r="AT348" s="247" t="s">
        <v>140</v>
      </c>
      <c r="AU348" s="247" t="s">
        <v>84</v>
      </c>
      <c r="AV348" s="14" t="s">
        <v>84</v>
      </c>
      <c r="AW348" s="14" t="s">
        <v>4</v>
      </c>
      <c r="AX348" s="14" t="s">
        <v>82</v>
      </c>
      <c r="AY348" s="247" t="s">
        <v>132</v>
      </c>
    </row>
    <row r="349" s="2" customFormat="1" ht="33" customHeight="1">
      <c r="A349" s="38"/>
      <c r="B349" s="39"/>
      <c r="C349" s="212" t="s">
        <v>519</v>
      </c>
      <c r="D349" s="212" t="s">
        <v>134</v>
      </c>
      <c r="E349" s="213" t="s">
        <v>520</v>
      </c>
      <c r="F349" s="214" t="s">
        <v>521</v>
      </c>
      <c r="G349" s="215" t="s">
        <v>137</v>
      </c>
      <c r="H349" s="216">
        <v>72.149000000000001</v>
      </c>
      <c r="I349" s="217"/>
      <c r="J349" s="218">
        <f>ROUND(I349*H349,2)</f>
        <v>0</v>
      </c>
      <c r="K349" s="219"/>
      <c r="L349" s="44"/>
      <c r="M349" s="220" t="s">
        <v>1</v>
      </c>
      <c r="N349" s="221" t="s">
        <v>42</v>
      </c>
      <c r="O349" s="91"/>
      <c r="P349" s="222">
        <f>O349*H349</f>
        <v>0</v>
      </c>
      <c r="Q349" s="222">
        <v>0</v>
      </c>
      <c r="R349" s="222">
        <f>Q349*H349</f>
        <v>0</v>
      </c>
      <c r="S349" s="222">
        <v>0</v>
      </c>
      <c r="T349" s="223">
        <f>S349*H349</f>
        <v>0</v>
      </c>
      <c r="U349" s="38"/>
      <c r="V349" s="38"/>
      <c r="W349" s="38"/>
      <c r="X349" s="38"/>
      <c r="Y349" s="38"/>
      <c r="Z349" s="38"/>
      <c r="AA349" s="38"/>
      <c r="AB349" s="38"/>
      <c r="AC349" s="38"/>
      <c r="AD349" s="38"/>
      <c r="AE349" s="38"/>
      <c r="AR349" s="224" t="s">
        <v>138</v>
      </c>
      <c r="AT349" s="224" t="s">
        <v>134</v>
      </c>
      <c r="AU349" s="224" t="s">
        <v>84</v>
      </c>
      <c r="AY349" s="17" t="s">
        <v>132</v>
      </c>
      <c r="BE349" s="225">
        <f>IF(N349="základní",J349,0)</f>
        <v>0</v>
      </c>
      <c r="BF349" s="225">
        <f>IF(N349="snížená",J349,0)</f>
        <v>0</v>
      </c>
      <c r="BG349" s="225">
        <f>IF(N349="zákl. přenesená",J349,0)</f>
        <v>0</v>
      </c>
      <c r="BH349" s="225">
        <f>IF(N349="sníž. přenesená",J349,0)</f>
        <v>0</v>
      </c>
      <c r="BI349" s="225">
        <f>IF(N349="nulová",J349,0)</f>
        <v>0</v>
      </c>
      <c r="BJ349" s="17" t="s">
        <v>82</v>
      </c>
      <c r="BK349" s="225">
        <f>ROUND(I349*H349,2)</f>
        <v>0</v>
      </c>
      <c r="BL349" s="17" t="s">
        <v>138</v>
      </c>
      <c r="BM349" s="224" t="s">
        <v>522</v>
      </c>
    </row>
    <row r="350" s="14" customFormat="1">
      <c r="A350" s="14"/>
      <c r="B350" s="237"/>
      <c r="C350" s="238"/>
      <c r="D350" s="228" t="s">
        <v>140</v>
      </c>
      <c r="E350" s="239" t="s">
        <v>1</v>
      </c>
      <c r="F350" s="240" t="s">
        <v>523</v>
      </c>
      <c r="G350" s="238"/>
      <c r="H350" s="241">
        <v>72.149000000000001</v>
      </c>
      <c r="I350" s="242"/>
      <c r="J350" s="238"/>
      <c r="K350" s="238"/>
      <c r="L350" s="243"/>
      <c r="M350" s="244"/>
      <c r="N350" s="245"/>
      <c r="O350" s="245"/>
      <c r="P350" s="245"/>
      <c r="Q350" s="245"/>
      <c r="R350" s="245"/>
      <c r="S350" s="245"/>
      <c r="T350" s="246"/>
      <c r="U350" s="14"/>
      <c r="V350" s="14"/>
      <c r="W350" s="14"/>
      <c r="X350" s="14"/>
      <c r="Y350" s="14"/>
      <c r="Z350" s="14"/>
      <c r="AA350" s="14"/>
      <c r="AB350" s="14"/>
      <c r="AC350" s="14"/>
      <c r="AD350" s="14"/>
      <c r="AE350" s="14"/>
      <c r="AT350" s="247" t="s">
        <v>140</v>
      </c>
      <c r="AU350" s="247" t="s">
        <v>84</v>
      </c>
      <c r="AV350" s="14" t="s">
        <v>84</v>
      </c>
      <c r="AW350" s="14" t="s">
        <v>32</v>
      </c>
      <c r="AX350" s="14" t="s">
        <v>82</v>
      </c>
      <c r="AY350" s="247" t="s">
        <v>132</v>
      </c>
    </row>
    <row r="351" s="2" customFormat="1" ht="37.8" customHeight="1">
      <c r="A351" s="38"/>
      <c r="B351" s="39"/>
      <c r="C351" s="212" t="s">
        <v>524</v>
      </c>
      <c r="D351" s="212" t="s">
        <v>134</v>
      </c>
      <c r="E351" s="213" t="s">
        <v>525</v>
      </c>
      <c r="F351" s="214" t="s">
        <v>526</v>
      </c>
      <c r="G351" s="215" t="s">
        <v>137</v>
      </c>
      <c r="H351" s="216">
        <v>1442.98</v>
      </c>
      <c r="I351" s="217"/>
      <c r="J351" s="218">
        <f>ROUND(I351*H351,2)</f>
        <v>0</v>
      </c>
      <c r="K351" s="219"/>
      <c r="L351" s="44"/>
      <c r="M351" s="220" t="s">
        <v>1</v>
      </c>
      <c r="N351" s="221" t="s">
        <v>42</v>
      </c>
      <c r="O351" s="91"/>
      <c r="P351" s="222">
        <f>O351*H351</f>
        <v>0</v>
      </c>
      <c r="Q351" s="222">
        <v>0</v>
      </c>
      <c r="R351" s="222">
        <f>Q351*H351</f>
        <v>0</v>
      </c>
      <c r="S351" s="222">
        <v>0</v>
      </c>
      <c r="T351" s="223">
        <f>S351*H351</f>
        <v>0</v>
      </c>
      <c r="U351" s="38"/>
      <c r="V351" s="38"/>
      <c r="W351" s="38"/>
      <c r="X351" s="38"/>
      <c r="Y351" s="38"/>
      <c r="Z351" s="38"/>
      <c r="AA351" s="38"/>
      <c r="AB351" s="38"/>
      <c r="AC351" s="38"/>
      <c r="AD351" s="38"/>
      <c r="AE351" s="38"/>
      <c r="AR351" s="224" t="s">
        <v>138</v>
      </c>
      <c r="AT351" s="224" t="s">
        <v>134</v>
      </c>
      <c r="AU351" s="224" t="s">
        <v>84</v>
      </c>
      <c r="AY351" s="17" t="s">
        <v>132</v>
      </c>
      <c r="BE351" s="225">
        <f>IF(N351="základní",J351,0)</f>
        <v>0</v>
      </c>
      <c r="BF351" s="225">
        <f>IF(N351="snížená",J351,0)</f>
        <v>0</v>
      </c>
      <c r="BG351" s="225">
        <f>IF(N351="zákl. přenesená",J351,0)</f>
        <v>0</v>
      </c>
      <c r="BH351" s="225">
        <f>IF(N351="sníž. přenesená",J351,0)</f>
        <v>0</v>
      </c>
      <c r="BI351" s="225">
        <f>IF(N351="nulová",J351,0)</f>
        <v>0</v>
      </c>
      <c r="BJ351" s="17" t="s">
        <v>82</v>
      </c>
      <c r="BK351" s="225">
        <f>ROUND(I351*H351,2)</f>
        <v>0</v>
      </c>
      <c r="BL351" s="17" t="s">
        <v>138</v>
      </c>
      <c r="BM351" s="224" t="s">
        <v>527</v>
      </c>
    </row>
    <row r="352" s="14" customFormat="1">
      <c r="A352" s="14"/>
      <c r="B352" s="237"/>
      <c r="C352" s="238"/>
      <c r="D352" s="228" t="s">
        <v>140</v>
      </c>
      <c r="E352" s="238"/>
      <c r="F352" s="240" t="s">
        <v>528</v>
      </c>
      <c r="G352" s="238"/>
      <c r="H352" s="241">
        <v>1442.98</v>
      </c>
      <c r="I352" s="242"/>
      <c r="J352" s="238"/>
      <c r="K352" s="238"/>
      <c r="L352" s="243"/>
      <c r="M352" s="244"/>
      <c r="N352" s="245"/>
      <c r="O352" s="245"/>
      <c r="P352" s="245"/>
      <c r="Q352" s="245"/>
      <c r="R352" s="245"/>
      <c r="S352" s="245"/>
      <c r="T352" s="246"/>
      <c r="U352" s="14"/>
      <c r="V352" s="14"/>
      <c r="W352" s="14"/>
      <c r="X352" s="14"/>
      <c r="Y352" s="14"/>
      <c r="Z352" s="14"/>
      <c r="AA352" s="14"/>
      <c r="AB352" s="14"/>
      <c r="AC352" s="14"/>
      <c r="AD352" s="14"/>
      <c r="AE352" s="14"/>
      <c r="AT352" s="247" t="s">
        <v>140</v>
      </c>
      <c r="AU352" s="247" t="s">
        <v>84</v>
      </c>
      <c r="AV352" s="14" t="s">
        <v>84</v>
      </c>
      <c r="AW352" s="14" t="s">
        <v>4</v>
      </c>
      <c r="AX352" s="14" t="s">
        <v>82</v>
      </c>
      <c r="AY352" s="247" t="s">
        <v>132</v>
      </c>
    </row>
    <row r="353" s="2" customFormat="1" ht="33" customHeight="1">
      <c r="A353" s="38"/>
      <c r="B353" s="39"/>
      <c r="C353" s="212" t="s">
        <v>529</v>
      </c>
      <c r="D353" s="212" t="s">
        <v>134</v>
      </c>
      <c r="E353" s="213" t="s">
        <v>530</v>
      </c>
      <c r="F353" s="214" t="s">
        <v>531</v>
      </c>
      <c r="G353" s="215" t="s">
        <v>137</v>
      </c>
      <c r="H353" s="216">
        <v>72.149000000000001</v>
      </c>
      <c r="I353" s="217"/>
      <c r="J353" s="218">
        <f>ROUND(I353*H353,2)</f>
        <v>0</v>
      </c>
      <c r="K353" s="219"/>
      <c r="L353" s="44"/>
      <c r="M353" s="220" t="s">
        <v>1</v>
      </c>
      <c r="N353" s="221" t="s">
        <v>42</v>
      </c>
      <c r="O353" s="91"/>
      <c r="P353" s="222">
        <f>O353*H353</f>
        <v>0</v>
      </c>
      <c r="Q353" s="222">
        <v>0</v>
      </c>
      <c r="R353" s="222">
        <f>Q353*H353</f>
        <v>0</v>
      </c>
      <c r="S353" s="222">
        <v>0</v>
      </c>
      <c r="T353" s="223">
        <f>S353*H353</f>
        <v>0</v>
      </c>
      <c r="U353" s="38"/>
      <c r="V353" s="38"/>
      <c r="W353" s="38"/>
      <c r="X353" s="38"/>
      <c r="Y353" s="38"/>
      <c r="Z353" s="38"/>
      <c r="AA353" s="38"/>
      <c r="AB353" s="38"/>
      <c r="AC353" s="38"/>
      <c r="AD353" s="38"/>
      <c r="AE353" s="38"/>
      <c r="AR353" s="224" t="s">
        <v>138</v>
      </c>
      <c r="AT353" s="224" t="s">
        <v>134</v>
      </c>
      <c r="AU353" s="224" t="s">
        <v>84</v>
      </c>
      <c r="AY353" s="17" t="s">
        <v>132</v>
      </c>
      <c r="BE353" s="225">
        <f>IF(N353="základní",J353,0)</f>
        <v>0</v>
      </c>
      <c r="BF353" s="225">
        <f>IF(N353="snížená",J353,0)</f>
        <v>0</v>
      </c>
      <c r="BG353" s="225">
        <f>IF(N353="zákl. přenesená",J353,0)</f>
        <v>0</v>
      </c>
      <c r="BH353" s="225">
        <f>IF(N353="sníž. přenesená",J353,0)</f>
        <v>0</v>
      </c>
      <c r="BI353" s="225">
        <f>IF(N353="nulová",J353,0)</f>
        <v>0</v>
      </c>
      <c r="BJ353" s="17" t="s">
        <v>82</v>
      </c>
      <c r="BK353" s="225">
        <f>ROUND(I353*H353,2)</f>
        <v>0</v>
      </c>
      <c r="BL353" s="17" t="s">
        <v>138</v>
      </c>
      <c r="BM353" s="224" t="s">
        <v>532</v>
      </c>
    </row>
    <row r="354" s="2" customFormat="1" ht="37.8" customHeight="1">
      <c r="A354" s="38"/>
      <c r="B354" s="39"/>
      <c r="C354" s="212" t="s">
        <v>533</v>
      </c>
      <c r="D354" s="212" t="s">
        <v>134</v>
      </c>
      <c r="E354" s="213" t="s">
        <v>534</v>
      </c>
      <c r="F354" s="214" t="s">
        <v>535</v>
      </c>
      <c r="G354" s="215" t="s">
        <v>137</v>
      </c>
      <c r="H354" s="216">
        <v>73.670000000000002</v>
      </c>
      <c r="I354" s="217"/>
      <c r="J354" s="218">
        <f>ROUND(I354*H354,2)</f>
        <v>0</v>
      </c>
      <c r="K354" s="219"/>
      <c r="L354" s="44"/>
      <c r="M354" s="220" t="s">
        <v>1</v>
      </c>
      <c r="N354" s="221" t="s">
        <v>42</v>
      </c>
      <c r="O354" s="91"/>
      <c r="P354" s="222">
        <f>O354*H354</f>
        <v>0</v>
      </c>
      <c r="Q354" s="222">
        <v>0.00021000000000000001</v>
      </c>
      <c r="R354" s="222">
        <f>Q354*H354</f>
        <v>0.0154707</v>
      </c>
      <c r="S354" s="222">
        <v>0</v>
      </c>
      <c r="T354" s="223">
        <f>S354*H354</f>
        <v>0</v>
      </c>
      <c r="U354" s="38"/>
      <c r="V354" s="38"/>
      <c r="W354" s="38"/>
      <c r="X354" s="38"/>
      <c r="Y354" s="38"/>
      <c r="Z354" s="38"/>
      <c r="AA354" s="38"/>
      <c r="AB354" s="38"/>
      <c r="AC354" s="38"/>
      <c r="AD354" s="38"/>
      <c r="AE354" s="38"/>
      <c r="AR354" s="224" t="s">
        <v>138</v>
      </c>
      <c r="AT354" s="224" t="s">
        <v>134</v>
      </c>
      <c r="AU354" s="224" t="s">
        <v>84</v>
      </c>
      <c r="AY354" s="17" t="s">
        <v>132</v>
      </c>
      <c r="BE354" s="225">
        <f>IF(N354="základní",J354,0)</f>
        <v>0</v>
      </c>
      <c r="BF354" s="225">
        <f>IF(N354="snížená",J354,0)</f>
        <v>0</v>
      </c>
      <c r="BG354" s="225">
        <f>IF(N354="zákl. přenesená",J354,0)</f>
        <v>0</v>
      </c>
      <c r="BH354" s="225">
        <f>IF(N354="sníž. přenesená",J354,0)</f>
        <v>0</v>
      </c>
      <c r="BI354" s="225">
        <f>IF(N354="nulová",J354,0)</f>
        <v>0</v>
      </c>
      <c r="BJ354" s="17" t="s">
        <v>82</v>
      </c>
      <c r="BK354" s="225">
        <f>ROUND(I354*H354,2)</f>
        <v>0</v>
      </c>
      <c r="BL354" s="17" t="s">
        <v>138</v>
      </c>
      <c r="BM354" s="224" t="s">
        <v>536</v>
      </c>
    </row>
    <row r="355" s="14" customFormat="1">
      <c r="A355" s="14"/>
      <c r="B355" s="237"/>
      <c r="C355" s="238"/>
      <c r="D355" s="228" t="s">
        <v>140</v>
      </c>
      <c r="E355" s="239" t="s">
        <v>1</v>
      </c>
      <c r="F355" s="240" t="s">
        <v>537</v>
      </c>
      <c r="G355" s="238"/>
      <c r="H355" s="241">
        <v>73.670000000000002</v>
      </c>
      <c r="I355" s="242"/>
      <c r="J355" s="238"/>
      <c r="K355" s="238"/>
      <c r="L355" s="243"/>
      <c r="M355" s="244"/>
      <c r="N355" s="245"/>
      <c r="O355" s="245"/>
      <c r="P355" s="245"/>
      <c r="Q355" s="245"/>
      <c r="R355" s="245"/>
      <c r="S355" s="245"/>
      <c r="T355" s="246"/>
      <c r="U355" s="14"/>
      <c r="V355" s="14"/>
      <c r="W355" s="14"/>
      <c r="X355" s="14"/>
      <c r="Y355" s="14"/>
      <c r="Z355" s="14"/>
      <c r="AA355" s="14"/>
      <c r="AB355" s="14"/>
      <c r="AC355" s="14"/>
      <c r="AD355" s="14"/>
      <c r="AE355" s="14"/>
      <c r="AT355" s="247" t="s">
        <v>140</v>
      </c>
      <c r="AU355" s="247" t="s">
        <v>84</v>
      </c>
      <c r="AV355" s="14" t="s">
        <v>84</v>
      </c>
      <c r="AW355" s="14" t="s">
        <v>32</v>
      </c>
      <c r="AX355" s="14" t="s">
        <v>82</v>
      </c>
      <c r="AY355" s="247" t="s">
        <v>132</v>
      </c>
    </row>
    <row r="356" s="2" customFormat="1" ht="24.15" customHeight="1">
      <c r="A356" s="38"/>
      <c r="B356" s="39"/>
      <c r="C356" s="212" t="s">
        <v>538</v>
      </c>
      <c r="D356" s="212" t="s">
        <v>134</v>
      </c>
      <c r="E356" s="213" t="s">
        <v>539</v>
      </c>
      <c r="F356" s="214" t="s">
        <v>540</v>
      </c>
      <c r="G356" s="215" t="s">
        <v>137</v>
      </c>
      <c r="H356" s="216">
        <v>73.670000000000002</v>
      </c>
      <c r="I356" s="217"/>
      <c r="J356" s="218">
        <f>ROUND(I356*H356,2)</f>
        <v>0</v>
      </c>
      <c r="K356" s="219"/>
      <c r="L356" s="44"/>
      <c r="M356" s="220" t="s">
        <v>1</v>
      </c>
      <c r="N356" s="221" t="s">
        <v>42</v>
      </c>
      <c r="O356" s="91"/>
      <c r="P356" s="222">
        <f>O356*H356</f>
        <v>0</v>
      </c>
      <c r="Q356" s="222">
        <v>4.0000000000000003E-05</v>
      </c>
      <c r="R356" s="222">
        <f>Q356*H356</f>
        <v>0.0029468000000000003</v>
      </c>
      <c r="S356" s="222">
        <v>0</v>
      </c>
      <c r="T356" s="223">
        <f>S356*H356</f>
        <v>0</v>
      </c>
      <c r="U356" s="38"/>
      <c r="V356" s="38"/>
      <c r="W356" s="38"/>
      <c r="X356" s="38"/>
      <c r="Y356" s="38"/>
      <c r="Z356" s="38"/>
      <c r="AA356" s="38"/>
      <c r="AB356" s="38"/>
      <c r="AC356" s="38"/>
      <c r="AD356" s="38"/>
      <c r="AE356" s="38"/>
      <c r="AR356" s="224" t="s">
        <v>138</v>
      </c>
      <c r="AT356" s="224" t="s">
        <v>134</v>
      </c>
      <c r="AU356" s="224" t="s">
        <v>84</v>
      </c>
      <c r="AY356" s="17" t="s">
        <v>132</v>
      </c>
      <c r="BE356" s="225">
        <f>IF(N356="základní",J356,0)</f>
        <v>0</v>
      </c>
      <c r="BF356" s="225">
        <f>IF(N356="snížená",J356,0)</f>
        <v>0</v>
      </c>
      <c r="BG356" s="225">
        <f>IF(N356="zákl. přenesená",J356,0)</f>
        <v>0</v>
      </c>
      <c r="BH356" s="225">
        <f>IF(N356="sníž. přenesená",J356,0)</f>
        <v>0</v>
      </c>
      <c r="BI356" s="225">
        <f>IF(N356="nulová",J356,0)</f>
        <v>0</v>
      </c>
      <c r="BJ356" s="17" t="s">
        <v>82</v>
      </c>
      <c r="BK356" s="225">
        <f>ROUND(I356*H356,2)</f>
        <v>0</v>
      </c>
      <c r="BL356" s="17" t="s">
        <v>138</v>
      </c>
      <c r="BM356" s="224" t="s">
        <v>541</v>
      </c>
    </row>
    <row r="357" s="2" customFormat="1" ht="33" customHeight="1">
      <c r="A357" s="38"/>
      <c r="B357" s="39"/>
      <c r="C357" s="212" t="s">
        <v>542</v>
      </c>
      <c r="D357" s="212" t="s">
        <v>134</v>
      </c>
      <c r="E357" s="213" t="s">
        <v>543</v>
      </c>
      <c r="F357" s="214" t="s">
        <v>544</v>
      </c>
      <c r="G357" s="215" t="s">
        <v>137</v>
      </c>
      <c r="H357" s="216">
        <v>69.668999999999997</v>
      </c>
      <c r="I357" s="217"/>
      <c r="J357" s="218">
        <f>ROUND(I357*H357,2)</f>
        <v>0</v>
      </c>
      <c r="K357" s="219"/>
      <c r="L357" s="44"/>
      <c r="M357" s="220" t="s">
        <v>1</v>
      </c>
      <c r="N357" s="221" t="s">
        <v>42</v>
      </c>
      <c r="O357" s="91"/>
      <c r="P357" s="222">
        <f>O357*H357</f>
        <v>0</v>
      </c>
      <c r="Q357" s="222">
        <v>0.00095</v>
      </c>
      <c r="R357" s="222">
        <f>Q357*H357</f>
        <v>0.066185549999999996</v>
      </c>
      <c r="S357" s="222">
        <v>0</v>
      </c>
      <c r="T357" s="223">
        <f>S357*H357</f>
        <v>0</v>
      </c>
      <c r="U357" s="38"/>
      <c r="V357" s="38"/>
      <c r="W357" s="38"/>
      <c r="X357" s="38"/>
      <c r="Y357" s="38"/>
      <c r="Z357" s="38"/>
      <c r="AA357" s="38"/>
      <c r="AB357" s="38"/>
      <c r="AC357" s="38"/>
      <c r="AD357" s="38"/>
      <c r="AE357" s="38"/>
      <c r="AR357" s="224" t="s">
        <v>138</v>
      </c>
      <c r="AT357" s="224" t="s">
        <v>134</v>
      </c>
      <c r="AU357" s="224" t="s">
        <v>84</v>
      </c>
      <c r="AY357" s="17" t="s">
        <v>132</v>
      </c>
      <c r="BE357" s="225">
        <f>IF(N357="základní",J357,0)</f>
        <v>0</v>
      </c>
      <c r="BF357" s="225">
        <f>IF(N357="snížená",J357,0)</f>
        <v>0</v>
      </c>
      <c r="BG357" s="225">
        <f>IF(N357="zákl. přenesená",J357,0)</f>
        <v>0</v>
      </c>
      <c r="BH357" s="225">
        <f>IF(N357="sníž. přenesená",J357,0)</f>
        <v>0</v>
      </c>
      <c r="BI357" s="225">
        <f>IF(N357="nulová",J357,0)</f>
        <v>0</v>
      </c>
      <c r="BJ357" s="17" t="s">
        <v>82</v>
      </c>
      <c r="BK357" s="225">
        <f>ROUND(I357*H357,2)</f>
        <v>0</v>
      </c>
      <c r="BL357" s="17" t="s">
        <v>138</v>
      </c>
      <c r="BM357" s="224" t="s">
        <v>545</v>
      </c>
    </row>
    <row r="358" s="14" customFormat="1">
      <c r="A358" s="14"/>
      <c r="B358" s="237"/>
      <c r="C358" s="238"/>
      <c r="D358" s="228" t="s">
        <v>140</v>
      </c>
      <c r="E358" s="239" t="s">
        <v>1</v>
      </c>
      <c r="F358" s="240" t="s">
        <v>546</v>
      </c>
      <c r="G358" s="238"/>
      <c r="H358" s="241">
        <v>69.668999999999997</v>
      </c>
      <c r="I358" s="242"/>
      <c r="J358" s="238"/>
      <c r="K358" s="238"/>
      <c r="L358" s="243"/>
      <c r="M358" s="244"/>
      <c r="N358" s="245"/>
      <c r="O358" s="245"/>
      <c r="P358" s="245"/>
      <c r="Q358" s="245"/>
      <c r="R358" s="245"/>
      <c r="S358" s="245"/>
      <c r="T358" s="246"/>
      <c r="U358" s="14"/>
      <c r="V358" s="14"/>
      <c r="W358" s="14"/>
      <c r="X358" s="14"/>
      <c r="Y358" s="14"/>
      <c r="Z358" s="14"/>
      <c r="AA358" s="14"/>
      <c r="AB358" s="14"/>
      <c r="AC358" s="14"/>
      <c r="AD358" s="14"/>
      <c r="AE358" s="14"/>
      <c r="AT358" s="247" t="s">
        <v>140</v>
      </c>
      <c r="AU358" s="247" t="s">
        <v>84</v>
      </c>
      <c r="AV358" s="14" t="s">
        <v>84</v>
      </c>
      <c r="AW358" s="14" t="s">
        <v>32</v>
      </c>
      <c r="AX358" s="14" t="s">
        <v>82</v>
      </c>
      <c r="AY358" s="247" t="s">
        <v>132</v>
      </c>
    </row>
    <row r="359" s="2" customFormat="1" ht="16.5" customHeight="1">
      <c r="A359" s="38"/>
      <c r="B359" s="39"/>
      <c r="C359" s="212" t="s">
        <v>547</v>
      </c>
      <c r="D359" s="212" t="s">
        <v>134</v>
      </c>
      <c r="E359" s="213" t="s">
        <v>548</v>
      </c>
      <c r="F359" s="214" t="s">
        <v>549</v>
      </c>
      <c r="G359" s="215" t="s">
        <v>300</v>
      </c>
      <c r="H359" s="216">
        <v>1</v>
      </c>
      <c r="I359" s="217"/>
      <c r="J359" s="218">
        <f>ROUND(I359*H359,2)</f>
        <v>0</v>
      </c>
      <c r="K359" s="219"/>
      <c r="L359" s="44"/>
      <c r="M359" s="220" t="s">
        <v>1</v>
      </c>
      <c r="N359" s="221" t="s">
        <v>42</v>
      </c>
      <c r="O359" s="91"/>
      <c r="P359" s="222">
        <f>O359*H359</f>
        <v>0</v>
      </c>
      <c r="Q359" s="222">
        <v>0.00018000000000000001</v>
      </c>
      <c r="R359" s="222">
        <f>Q359*H359</f>
        <v>0.00018000000000000001</v>
      </c>
      <c r="S359" s="222">
        <v>0</v>
      </c>
      <c r="T359" s="223">
        <f>S359*H359</f>
        <v>0</v>
      </c>
      <c r="U359" s="38"/>
      <c r="V359" s="38"/>
      <c r="W359" s="38"/>
      <c r="X359" s="38"/>
      <c r="Y359" s="38"/>
      <c r="Z359" s="38"/>
      <c r="AA359" s="38"/>
      <c r="AB359" s="38"/>
      <c r="AC359" s="38"/>
      <c r="AD359" s="38"/>
      <c r="AE359" s="38"/>
      <c r="AR359" s="224" t="s">
        <v>138</v>
      </c>
      <c r="AT359" s="224" t="s">
        <v>134</v>
      </c>
      <c r="AU359" s="224" t="s">
        <v>84</v>
      </c>
      <c r="AY359" s="17" t="s">
        <v>132</v>
      </c>
      <c r="BE359" s="225">
        <f>IF(N359="základní",J359,0)</f>
        <v>0</v>
      </c>
      <c r="BF359" s="225">
        <f>IF(N359="snížená",J359,0)</f>
        <v>0</v>
      </c>
      <c r="BG359" s="225">
        <f>IF(N359="zákl. přenesená",J359,0)</f>
        <v>0</v>
      </c>
      <c r="BH359" s="225">
        <f>IF(N359="sníž. přenesená",J359,0)</f>
        <v>0</v>
      </c>
      <c r="BI359" s="225">
        <f>IF(N359="nulová",J359,0)</f>
        <v>0</v>
      </c>
      <c r="BJ359" s="17" t="s">
        <v>82</v>
      </c>
      <c r="BK359" s="225">
        <f>ROUND(I359*H359,2)</f>
        <v>0</v>
      </c>
      <c r="BL359" s="17" t="s">
        <v>138</v>
      </c>
      <c r="BM359" s="224" t="s">
        <v>550</v>
      </c>
    </row>
    <row r="360" s="2" customFormat="1" ht="16.5" customHeight="1">
      <c r="A360" s="38"/>
      <c r="B360" s="39"/>
      <c r="C360" s="259" t="s">
        <v>551</v>
      </c>
      <c r="D360" s="259" t="s">
        <v>193</v>
      </c>
      <c r="E360" s="260" t="s">
        <v>552</v>
      </c>
      <c r="F360" s="261" t="s">
        <v>553</v>
      </c>
      <c r="G360" s="262" t="s">
        <v>300</v>
      </c>
      <c r="H360" s="263">
        <v>1</v>
      </c>
      <c r="I360" s="264"/>
      <c r="J360" s="265">
        <f>ROUND(I360*H360,2)</f>
        <v>0</v>
      </c>
      <c r="K360" s="266"/>
      <c r="L360" s="267"/>
      <c r="M360" s="268" t="s">
        <v>1</v>
      </c>
      <c r="N360" s="269" t="s">
        <v>42</v>
      </c>
      <c r="O360" s="91"/>
      <c r="P360" s="222">
        <f>O360*H360</f>
        <v>0</v>
      </c>
      <c r="Q360" s="222">
        <v>0.012</v>
      </c>
      <c r="R360" s="222">
        <f>Q360*H360</f>
        <v>0.012</v>
      </c>
      <c r="S360" s="222">
        <v>0</v>
      </c>
      <c r="T360" s="223">
        <f>S360*H360</f>
        <v>0</v>
      </c>
      <c r="U360" s="38"/>
      <c r="V360" s="38"/>
      <c r="W360" s="38"/>
      <c r="X360" s="38"/>
      <c r="Y360" s="38"/>
      <c r="Z360" s="38"/>
      <c r="AA360" s="38"/>
      <c r="AB360" s="38"/>
      <c r="AC360" s="38"/>
      <c r="AD360" s="38"/>
      <c r="AE360" s="38"/>
      <c r="AR360" s="224" t="s">
        <v>182</v>
      </c>
      <c r="AT360" s="224" t="s">
        <v>193</v>
      </c>
      <c r="AU360" s="224" t="s">
        <v>84</v>
      </c>
      <c r="AY360" s="17" t="s">
        <v>132</v>
      </c>
      <c r="BE360" s="225">
        <f>IF(N360="základní",J360,0)</f>
        <v>0</v>
      </c>
      <c r="BF360" s="225">
        <f>IF(N360="snížená",J360,0)</f>
        <v>0</v>
      </c>
      <c r="BG360" s="225">
        <f>IF(N360="zákl. přenesená",J360,0)</f>
        <v>0</v>
      </c>
      <c r="BH360" s="225">
        <f>IF(N360="sníž. přenesená",J360,0)</f>
        <v>0</v>
      </c>
      <c r="BI360" s="225">
        <f>IF(N360="nulová",J360,0)</f>
        <v>0</v>
      </c>
      <c r="BJ360" s="17" t="s">
        <v>82</v>
      </c>
      <c r="BK360" s="225">
        <f>ROUND(I360*H360,2)</f>
        <v>0</v>
      </c>
      <c r="BL360" s="17" t="s">
        <v>138</v>
      </c>
      <c r="BM360" s="224" t="s">
        <v>554</v>
      </c>
    </row>
    <row r="361" s="2" customFormat="1" ht="24.15" customHeight="1">
      <c r="A361" s="38"/>
      <c r="B361" s="39"/>
      <c r="C361" s="212" t="s">
        <v>555</v>
      </c>
      <c r="D361" s="212" t="s">
        <v>134</v>
      </c>
      <c r="E361" s="213" t="s">
        <v>556</v>
      </c>
      <c r="F361" s="214" t="s">
        <v>557</v>
      </c>
      <c r="G361" s="215" t="s">
        <v>137</v>
      </c>
      <c r="H361" s="216">
        <v>1.44</v>
      </c>
      <c r="I361" s="217"/>
      <c r="J361" s="218">
        <f>ROUND(I361*H361,2)</f>
        <v>0</v>
      </c>
      <c r="K361" s="219"/>
      <c r="L361" s="44"/>
      <c r="M361" s="220" t="s">
        <v>1</v>
      </c>
      <c r="N361" s="221" t="s">
        <v>42</v>
      </c>
      <c r="O361" s="91"/>
      <c r="P361" s="222">
        <f>O361*H361</f>
        <v>0</v>
      </c>
      <c r="Q361" s="222">
        <v>0</v>
      </c>
      <c r="R361" s="222">
        <f>Q361*H361</f>
        <v>0</v>
      </c>
      <c r="S361" s="222">
        <v>0.074999999999999997</v>
      </c>
      <c r="T361" s="223">
        <f>S361*H361</f>
        <v>0.108</v>
      </c>
      <c r="U361" s="38"/>
      <c r="V361" s="38"/>
      <c r="W361" s="38"/>
      <c r="X361" s="38"/>
      <c r="Y361" s="38"/>
      <c r="Z361" s="38"/>
      <c r="AA361" s="38"/>
      <c r="AB361" s="38"/>
      <c r="AC361" s="38"/>
      <c r="AD361" s="38"/>
      <c r="AE361" s="38"/>
      <c r="AR361" s="224" t="s">
        <v>138</v>
      </c>
      <c r="AT361" s="224" t="s">
        <v>134</v>
      </c>
      <c r="AU361" s="224" t="s">
        <v>84</v>
      </c>
      <c r="AY361" s="17" t="s">
        <v>132</v>
      </c>
      <c r="BE361" s="225">
        <f>IF(N361="základní",J361,0)</f>
        <v>0</v>
      </c>
      <c r="BF361" s="225">
        <f>IF(N361="snížená",J361,0)</f>
        <v>0</v>
      </c>
      <c r="BG361" s="225">
        <f>IF(N361="zákl. přenesená",J361,0)</f>
        <v>0</v>
      </c>
      <c r="BH361" s="225">
        <f>IF(N361="sníž. přenesená",J361,0)</f>
        <v>0</v>
      </c>
      <c r="BI361" s="225">
        <f>IF(N361="nulová",J361,0)</f>
        <v>0</v>
      </c>
      <c r="BJ361" s="17" t="s">
        <v>82</v>
      </c>
      <c r="BK361" s="225">
        <f>ROUND(I361*H361,2)</f>
        <v>0</v>
      </c>
      <c r="BL361" s="17" t="s">
        <v>138</v>
      </c>
      <c r="BM361" s="224" t="s">
        <v>558</v>
      </c>
    </row>
    <row r="362" s="14" customFormat="1">
      <c r="A362" s="14"/>
      <c r="B362" s="237"/>
      <c r="C362" s="238"/>
      <c r="D362" s="228" t="s">
        <v>140</v>
      </c>
      <c r="E362" s="239" t="s">
        <v>1</v>
      </c>
      <c r="F362" s="240" t="s">
        <v>291</v>
      </c>
      <c r="G362" s="238"/>
      <c r="H362" s="241">
        <v>1.44</v>
      </c>
      <c r="I362" s="242"/>
      <c r="J362" s="238"/>
      <c r="K362" s="238"/>
      <c r="L362" s="243"/>
      <c r="M362" s="244"/>
      <c r="N362" s="245"/>
      <c r="O362" s="245"/>
      <c r="P362" s="245"/>
      <c r="Q362" s="245"/>
      <c r="R362" s="245"/>
      <c r="S362" s="245"/>
      <c r="T362" s="246"/>
      <c r="U362" s="14"/>
      <c r="V362" s="14"/>
      <c r="W362" s="14"/>
      <c r="X362" s="14"/>
      <c r="Y362" s="14"/>
      <c r="Z362" s="14"/>
      <c r="AA362" s="14"/>
      <c r="AB362" s="14"/>
      <c r="AC362" s="14"/>
      <c r="AD362" s="14"/>
      <c r="AE362" s="14"/>
      <c r="AT362" s="247" t="s">
        <v>140</v>
      </c>
      <c r="AU362" s="247" t="s">
        <v>84</v>
      </c>
      <c r="AV362" s="14" t="s">
        <v>84</v>
      </c>
      <c r="AW362" s="14" t="s">
        <v>32</v>
      </c>
      <c r="AX362" s="14" t="s">
        <v>82</v>
      </c>
      <c r="AY362" s="247" t="s">
        <v>132</v>
      </c>
    </row>
    <row r="363" s="2" customFormat="1" ht="24.15" customHeight="1">
      <c r="A363" s="38"/>
      <c r="B363" s="39"/>
      <c r="C363" s="212" t="s">
        <v>559</v>
      </c>
      <c r="D363" s="212" t="s">
        <v>134</v>
      </c>
      <c r="E363" s="213" t="s">
        <v>560</v>
      </c>
      <c r="F363" s="214" t="s">
        <v>561</v>
      </c>
      <c r="G363" s="215" t="s">
        <v>444</v>
      </c>
      <c r="H363" s="216">
        <v>16.25</v>
      </c>
      <c r="I363" s="217"/>
      <c r="J363" s="218">
        <f>ROUND(I363*H363,2)</f>
        <v>0</v>
      </c>
      <c r="K363" s="219"/>
      <c r="L363" s="44"/>
      <c r="M363" s="220" t="s">
        <v>1</v>
      </c>
      <c r="N363" s="221" t="s">
        <v>42</v>
      </c>
      <c r="O363" s="91"/>
      <c r="P363" s="222">
        <f>O363*H363</f>
        <v>0</v>
      </c>
      <c r="Q363" s="222">
        <v>2.0000000000000002E-05</v>
      </c>
      <c r="R363" s="222">
        <f>Q363*H363</f>
        <v>0.00032500000000000004</v>
      </c>
      <c r="S363" s="222">
        <v>0.001</v>
      </c>
      <c r="T363" s="223">
        <f>S363*H363</f>
        <v>0.016250000000000001</v>
      </c>
      <c r="U363" s="38"/>
      <c r="V363" s="38"/>
      <c r="W363" s="38"/>
      <c r="X363" s="38"/>
      <c r="Y363" s="38"/>
      <c r="Z363" s="38"/>
      <c r="AA363" s="38"/>
      <c r="AB363" s="38"/>
      <c r="AC363" s="38"/>
      <c r="AD363" s="38"/>
      <c r="AE363" s="38"/>
      <c r="AR363" s="224" t="s">
        <v>138</v>
      </c>
      <c r="AT363" s="224" t="s">
        <v>134</v>
      </c>
      <c r="AU363" s="224" t="s">
        <v>84</v>
      </c>
      <c r="AY363" s="17" t="s">
        <v>132</v>
      </c>
      <c r="BE363" s="225">
        <f>IF(N363="základní",J363,0)</f>
        <v>0</v>
      </c>
      <c r="BF363" s="225">
        <f>IF(N363="snížená",J363,0)</f>
        <v>0</v>
      </c>
      <c r="BG363" s="225">
        <f>IF(N363="zákl. přenesená",J363,0)</f>
        <v>0</v>
      </c>
      <c r="BH363" s="225">
        <f>IF(N363="sníž. přenesená",J363,0)</f>
        <v>0</v>
      </c>
      <c r="BI363" s="225">
        <f>IF(N363="nulová",J363,0)</f>
        <v>0</v>
      </c>
      <c r="BJ363" s="17" t="s">
        <v>82</v>
      </c>
      <c r="BK363" s="225">
        <f>ROUND(I363*H363,2)</f>
        <v>0</v>
      </c>
      <c r="BL363" s="17" t="s">
        <v>138</v>
      </c>
      <c r="BM363" s="224" t="s">
        <v>562</v>
      </c>
    </row>
    <row r="364" s="14" customFormat="1">
      <c r="A364" s="14"/>
      <c r="B364" s="237"/>
      <c r="C364" s="238"/>
      <c r="D364" s="228" t="s">
        <v>140</v>
      </c>
      <c r="E364" s="239" t="s">
        <v>1</v>
      </c>
      <c r="F364" s="240" t="s">
        <v>563</v>
      </c>
      <c r="G364" s="238"/>
      <c r="H364" s="241">
        <v>16.25</v>
      </c>
      <c r="I364" s="242"/>
      <c r="J364" s="238"/>
      <c r="K364" s="238"/>
      <c r="L364" s="243"/>
      <c r="M364" s="244"/>
      <c r="N364" s="245"/>
      <c r="O364" s="245"/>
      <c r="P364" s="245"/>
      <c r="Q364" s="245"/>
      <c r="R364" s="245"/>
      <c r="S364" s="245"/>
      <c r="T364" s="246"/>
      <c r="U364" s="14"/>
      <c r="V364" s="14"/>
      <c r="W364" s="14"/>
      <c r="X364" s="14"/>
      <c r="Y364" s="14"/>
      <c r="Z364" s="14"/>
      <c r="AA364" s="14"/>
      <c r="AB364" s="14"/>
      <c r="AC364" s="14"/>
      <c r="AD364" s="14"/>
      <c r="AE364" s="14"/>
      <c r="AT364" s="247" t="s">
        <v>140</v>
      </c>
      <c r="AU364" s="247" t="s">
        <v>84</v>
      </c>
      <c r="AV364" s="14" t="s">
        <v>84</v>
      </c>
      <c r="AW364" s="14" t="s">
        <v>32</v>
      </c>
      <c r="AX364" s="14" t="s">
        <v>82</v>
      </c>
      <c r="AY364" s="247" t="s">
        <v>132</v>
      </c>
    </row>
    <row r="365" s="12" customFormat="1" ht="22.8" customHeight="1">
      <c r="A365" s="12"/>
      <c r="B365" s="196"/>
      <c r="C365" s="197"/>
      <c r="D365" s="198" t="s">
        <v>76</v>
      </c>
      <c r="E365" s="210" t="s">
        <v>564</v>
      </c>
      <c r="F365" s="210" t="s">
        <v>565</v>
      </c>
      <c r="G365" s="197"/>
      <c r="H365" s="197"/>
      <c r="I365" s="200"/>
      <c r="J365" s="211">
        <f>BK365</f>
        <v>0</v>
      </c>
      <c r="K365" s="197"/>
      <c r="L365" s="202"/>
      <c r="M365" s="203"/>
      <c r="N365" s="204"/>
      <c r="O365" s="204"/>
      <c r="P365" s="205">
        <f>SUM(P366:P370)</f>
        <v>0</v>
      </c>
      <c r="Q365" s="204"/>
      <c r="R365" s="205">
        <f>SUM(R366:R370)</f>
        <v>0</v>
      </c>
      <c r="S365" s="204"/>
      <c r="T365" s="206">
        <f>SUM(T366:T370)</f>
        <v>0</v>
      </c>
      <c r="U365" s="12"/>
      <c r="V365" s="12"/>
      <c r="W365" s="12"/>
      <c r="X365" s="12"/>
      <c r="Y365" s="12"/>
      <c r="Z365" s="12"/>
      <c r="AA365" s="12"/>
      <c r="AB365" s="12"/>
      <c r="AC365" s="12"/>
      <c r="AD365" s="12"/>
      <c r="AE365" s="12"/>
      <c r="AR365" s="207" t="s">
        <v>82</v>
      </c>
      <c r="AT365" s="208" t="s">
        <v>76</v>
      </c>
      <c r="AU365" s="208" t="s">
        <v>82</v>
      </c>
      <c r="AY365" s="207" t="s">
        <v>132</v>
      </c>
      <c r="BK365" s="209">
        <f>SUM(BK366:BK370)</f>
        <v>0</v>
      </c>
    </row>
    <row r="366" s="2" customFormat="1" ht="24.15" customHeight="1">
      <c r="A366" s="38"/>
      <c r="B366" s="39"/>
      <c r="C366" s="212" t="s">
        <v>566</v>
      </c>
      <c r="D366" s="212" t="s">
        <v>134</v>
      </c>
      <c r="E366" s="213" t="s">
        <v>567</v>
      </c>
      <c r="F366" s="214" t="s">
        <v>568</v>
      </c>
      <c r="G366" s="215" t="s">
        <v>178</v>
      </c>
      <c r="H366" s="216">
        <v>0.128</v>
      </c>
      <c r="I366" s="217"/>
      <c r="J366" s="218">
        <f>ROUND(I366*H366,2)</f>
        <v>0</v>
      </c>
      <c r="K366" s="219"/>
      <c r="L366" s="44"/>
      <c r="M366" s="220" t="s">
        <v>1</v>
      </c>
      <c r="N366" s="221" t="s">
        <v>42</v>
      </c>
      <c r="O366" s="91"/>
      <c r="P366" s="222">
        <f>O366*H366</f>
        <v>0</v>
      </c>
      <c r="Q366" s="222">
        <v>0</v>
      </c>
      <c r="R366" s="222">
        <f>Q366*H366</f>
        <v>0</v>
      </c>
      <c r="S366" s="222">
        <v>0</v>
      </c>
      <c r="T366" s="223">
        <f>S366*H366</f>
        <v>0</v>
      </c>
      <c r="U366" s="38"/>
      <c r="V366" s="38"/>
      <c r="W366" s="38"/>
      <c r="X366" s="38"/>
      <c r="Y366" s="38"/>
      <c r="Z366" s="38"/>
      <c r="AA366" s="38"/>
      <c r="AB366" s="38"/>
      <c r="AC366" s="38"/>
      <c r="AD366" s="38"/>
      <c r="AE366" s="38"/>
      <c r="AR366" s="224" t="s">
        <v>138</v>
      </c>
      <c r="AT366" s="224" t="s">
        <v>134</v>
      </c>
      <c r="AU366" s="224" t="s">
        <v>84</v>
      </c>
      <c r="AY366" s="17" t="s">
        <v>132</v>
      </c>
      <c r="BE366" s="225">
        <f>IF(N366="základní",J366,0)</f>
        <v>0</v>
      </c>
      <c r="BF366" s="225">
        <f>IF(N366="snížená",J366,0)</f>
        <v>0</v>
      </c>
      <c r="BG366" s="225">
        <f>IF(N366="zákl. přenesená",J366,0)</f>
        <v>0</v>
      </c>
      <c r="BH366" s="225">
        <f>IF(N366="sníž. přenesená",J366,0)</f>
        <v>0</v>
      </c>
      <c r="BI366" s="225">
        <f>IF(N366="nulová",J366,0)</f>
        <v>0</v>
      </c>
      <c r="BJ366" s="17" t="s">
        <v>82</v>
      </c>
      <c r="BK366" s="225">
        <f>ROUND(I366*H366,2)</f>
        <v>0</v>
      </c>
      <c r="BL366" s="17" t="s">
        <v>138</v>
      </c>
      <c r="BM366" s="224" t="s">
        <v>569</v>
      </c>
    </row>
    <row r="367" s="2" customFormat="1" ht="24.15" customHeight="1">
      <c r="A367" s="38"/>
      <c r="B367" s="39"/>
      <c r="C367" s="212" t="s">
        <v>570</v>
      </c>
      <c r="D367" s="212" t="s">
        <v>134</v>
      </c>
      <c r="E367" s="213" t="s">
        <v>571</v>
      </c>
      <c r="F367" s="214" t="s">
        <v>572</v>
      </c>
      <c r="G367" s="215" t="s">
        <v>178</v>
      </c>
      <c r="H367" s="216">
        <v>0.128</v>
      </c>
      <c r="I367" s="217"/>
      <c r="J367" s="218">
        <f>ROUND(I367*H367,2)</f>
        <v>0</v>
      </c>
      <c r="K367" s="219"/>
      <c r="L367" s="44"/>
      <c r="M367" s="220" t="s">
        <v>1</v>
      </c>
      <c r="N367" s="221" t="s">
        <v>42</v>
      </c>
      <c r="O367" s="91"/>
      <c r="P367" s="222">
        <f>O367*H367</f>
        <v>0</v>
      </c>
      <c r="Q367" s="222">
        <v>0</v>
      </c>
      <c r="R367" s="222">
        <f>Q367*H367</f>
        <v>0</v>
      </c>
      <c r="S367" s="222">
        <v>0</v>
      </c>
      <c r="T367" s="223">
        <f>S367*H367</f>
        <v>0</v>
      </c>
      <c r="U367" s="38"/>
      <c r="V367" s="38"/>
      <c r="W367" s="38"/>
      <c r="X367" s="38"/>
      <c r="Y367" s="38"/>
      <c r="Z367" s="38"/>
      <c r="AA367" s="38"/>
      <c r="AB367" s="38"/>
      <c r="AC367" s="38"/>
      <c r="AD367" s="38"/>
      <c r="AE367" s="38"/>
      <c r="AR367" s="224" t="s">
        <v>138</v>
      </c>
      <c r="AT367" s="224" t="s">
        <v>134</v>
      </c>
      <c r="AU367" s="224" t="s">
        <v>84</v>
      </c>
      <c r="AY367" s="17" t="s">
        <v>132</v>
      </c>
      <c r="BE367" s="225">
        <f>IF(N367="základní",J367,0)</f>
        <v>0</v>
      </c>
      <c r="BF367" s="225">
        <f>IF(N367="snížená",J367,0)</f>
        <v>0</v>
      </c>
      <c r="BG367" s="225">
        <f>IF(N367="zákl. přenesená",J367,0)</f>
        <v>0</v>
      </c>
      <c r="BH367" s="225">
        <f>IF(N367="sníž. přenesená",J367,0)</f>
        <v>0</v>
      </c>
      <c r="BI367" s="225">
        <f>IF(N367="nulová",J367,0)</f>
        <v>0</v>
      </c>
      <c r="BJ367" s="17" t="s">
        <v>82</v>
      </c>
      <c r="BK367" s="225">
        <f>ROUND(I367*H367,2)</f>
        <v>0</v>
      </c>
      <c r="BL367" s="17" t="s">
        <v>138</v>
      </c>
      <c r="BM367" s="224" t="s">
        <v>573</v>
      </c>
    </row>
    <row r="368" s="2" customFormat="1" ht="24.15" customHeight="1">
      <c r="A368" s="38"/>
      <c r="B368" s="39"/>
      <c r="C368" s="212" t="s">
        <v>574</v>
      </c>
      <c r="D368" s="212" t="s">
        <v>134</v>
      </c>
      <c r="E368" s="213" t="s">
        <v>575</v>
      </c>
      <c r="F368" s="214" t="s">
        <v>576</v>
      </c>
      <c r="G368" s="215" t="s">
        <v>178</v>
      </c>
      <c r="H368" s="216">
        <v>1.1519999999999999</v>
      </c>
      <c r="I368" s="217"/>
      <c r="J368" s="218">
        <f>ROUND(I368*H368,2)</f>
        <v>0</v>
      </c>
      <c r="K368" s="219"/>
      <c r="L368" s="44"/>
      <c r="M368" s="220" t="s">
        <v>1</v>
      </c>
      <c r="N368" s="221" t="s">
        <v>42</v>
      </c>
      <c r="O368" s="91"/>
      <c r="P368" s="222">
        <f>O368*H368</f>
        <v>0</v>
      </c>
      <c r="Q368" s="222">
        <v>0</v>
      </c>
      <c r="R368" s="222">
        <f>Q368*H368</f>
        <v>0</v>
      </c>
      <c r="S368" s="222">
        <v>0</v>
      </c>
      <c r="T368" s="223">
        <f>S368*H368</f>
        <v>0</v>
      </c>
      <c r="U368" s="38"/>
      <c r="V368" s="38"/>
      <c r="W368" s="38"/>
      <c r="X368" s="38"/>
      <c r="Y368" s="38"/>
      <c r="Z368" s="38"/>
      <c r="AA368" s="38"/>
      <c r="AB368" s="38"/>
      <c r="AC368" s="38"/>
      <c r="AD368" s="38"/>
      <c r="AE368" s="38"/>
      <c r="AR368" s="224" t="s">
        <v>138</v>
      </c>
      <c r="AT368" s="224" t="s">
        <v>134</v>
      </c>
      <c r="AU368" s="224" t="s">
        <v>84</v>
      </c>
      <c r="AY368" s="17" t="s">
        <v>132</v>
      </c>
      <c r="BE368" s="225">
        <f>IF(N368="základní",J368,0)</f>
        <v>0</v>
      </c>
      <c r="BF368" s="225">
        <f>IF(N368="snížená",J368,0)</f>
        <v>0</v>
      </c>
      <c r="BG368" s="225">
        <f>IF(N368="zákl. přenesená",J368,0)</f>
        <v>0</v>
      </c>
      <c r="BH368" s="225">
        <f>IF(N368="sníž. přenesená",J368,0)</f>
        <v>0</v>
      </c>
      <c r="BI368" s="225">
        <f>IF(N368="nulová",J368,0)</f>
        <v>0</v>
      </c>
      <c r="BJ368" s="17" t="s">
        <v>82</v>
      </c>
      <c r="BK368" s="225">
        <f>ROUND(I368*H368,2)</f>
        <v>0</v>
      </c>
      <c r="BL368" s="17" t="s">
        <v>138</v>
      </c>
      <c r="BM368" s="224" t="s">
        <v>577</v>
      </c>
    </row>
    <row r="369" s="14" customFormat="1">
      <c r="A369" s="14"/>
      <c r="B369" s="237"/>
      <c r="C369" s="238"/>
      <c r="D369" s="228" t="s">
        <v>140</v>
      </c>
      <c r="E369" s="238"/>
      <c r="F369" s="240" t="s">
        <v>578</v>
      </c>
      <c r="G369" s="238"/>
      <c r="H369" s="241">
        <v>1.1519999999999999</v>
      </c>
      <c r="I369" s="242"/>
      <c r="J369" s="238"/>
      <c r="K369" s="238"/>
      <c r="L369" s="243"/>
      <c r="M369" s="244"/>
      <c r="N369" s="245"/>
      <c r="O369" s="245"/>
      <c r="P369" s="245"/>
      <c r="Q369" s="245"/>
      <c r="R369" s="245"/>
      <c r="S369" s="245"/>
      <c r="T369" s="246"/>
      <c r="U369" s="14"/>
      <c r="V369" s="14"/>
      <c r="W369" s="14"/>
      <c r="X369" s="14"/>
      <c r="Y369" s="14"/>
      <c r="Z369" s="14"/>
      <c r="AA369" s="14"/>
      <c r="AB369" s="14"/>
      <c r="AC369" s="14"/>
      <c r="AD369" s="14"/>
      <c r="AE369" s="14"/>
      <c r="AT369" s="247" t="s">
        <v>140</v>
      </c>
      <c r="AU369" s="247" t="s">
        <v>84</v>
      </c>
      <c r="AV369" s="14" t="s">
        <v>84</v>
      </c>
      <c r="AW369" s="14" t="s">
        <v>4</v>
      </c>
      <c r="AX369" s="14" t="s">
        <v>82</v>
      </c>
      <c r="AY369" s="247" t="s">
        <v>132</v>
      </c>
    </row>
    <row r="370" s="2" customFormat="1" ht="33" customHeight="1">
      <c r="A370" s="38"/>
      <c r="B370" s="39"/>
      <c r="C370" s="212" t="s">
        <v>579</v>
      </c>
      <c r="D370" s="212" t="s">
        <v>134</v>
      </c>
      <c r="E370" s="213" t="s">
        <v>580</v>
      </c>
      <c r="F370" s="214" t="s">
        <v>581</v>
      </c>
      <c r="G370" s="215" t="s">
        <v>178</v>
      </c>
      <c r="H370" s="216">
        <v>0.112</v>
      </c>
      <c r="I370" s="217"/>
      <c r="J370" s="218">
        <f>ROUND(I370*H370,2)</f>
        <v>0</v>
      </c>
      <c r="K370" s="219"/>
      <c r="L370" s="44"/>
      <c r="M370" s="220" t="s">
        <v>1</v>
      </c>
      <c r="N370" s="221" t="s">
        <v>42</v>
      </c>
      <c r="O370" s="91"/>
      <c r="P370" s="222">
        <f>O370*H370</f>
        <v>0</v>
      </c>
      <c r="Q370" s="222">
        <v>0</v>
      </c>
      <c r="R370" s="222">
        <f>Q370*H370</f>
        <v>0</v>
      </c>
      <c r="S370" s="222">
        <v>0</v>
      </c>
      <c r="T370" s="223">
        <f>S370*H370</f>
        <v>0</v>
      </c>
      <c r="U370" s="38"/>
      <c r="V370" s="38"/>
      <c r="W370" s="38"/>
      <c r="X370" s="38"/>
      <c r="Y370" s="38"/>
      <c r="Z370" s="38"/>
      <c r="AA370" s="38"/>
      <c r="AB370" s="38"/>
      <c r="AC370" s="38"/>
      <c r="AD370" s="38"/>
      <c r="AE370" s="38"/>
      <c r="AR370" s="224" t="s">
        <v>138</v>
      </c>
      <c r="AT370" s="224" t="s">
        <v>134</v>
      </c>
      <c r="AU370" s="224" t="s">
        <v>84</v>
      </c>
      <c r="AY370" s="17" t="s">
        <v>132</v>
      </c>
      <c r="BE370" s="225">
        <f>IF(N370="základní",J370,0)</f>
        <v>0</v>
      </c>
      <c r="BF370" s="225">
        <f>IF(N370="snížená",J370,0)</f>
        <v>0</v>
      </c>
      <c r="BG370" s="225">
        <f>IF(N370="zákl. přenesená",J370,0)</f>
        <v>0</v>
      </c>
      <c r="BH370" s="225">
        <f>IF(N370="sníž. přenesená",J370,0)</f>
        <v>0</v>
      </c>
      <c r="BI370" s="225">
        <f>IF(N370="nulová",J370,0)</f>
        <v>0</v>
      </c>
      <c r="BJ370" s="17" t="s">
        <v>82</v>
      </c>
      <c r="BK370" s="225">
        <f>ROUND(I370*H370,2)</f>
        <v>0</v>
      </c>
      <c r="BL370" s="17" t="s">
        <v>138</v>
      </c>
      <c r="BM370" s="224" t="s">
        <v>582</v>
      </c>
    </row>
    <row r="371" s="12" customFormat="1" ht="22.8" customHeight="1">
      <c r="A371" s="12"/>
      <c r="B371" s="196"/>
      <c r="C371" s="197"/>
      <c r="D371" s="198" t="s">
        <v>76</v>
      </c>
      <c r="E371" s="210" t="s">
        <v>583</v>
      </c>
      <c r="F371" s="210" t="s">
        <v>584</v>
      </c>
      <c r="G371" s="197"/>
      <c r="H371" s="197"/>
      <c r="I371" s="200"/>
      <c r="J371" s="211">
        <f>BK371</f>
        <v>0</v>
      </c>
      <c r="K371" s="197"/>
      <c r="L371" s="202"/>
      <c r="M371" s="203"/>
      <c r="N371" s="204"/>
      <c r="O371" s="204"/>
      <c r="P371" s="205">
        <f>P372</f>
        <v>0</v>
      </c>
      <c r="Q371" s="204"/>
      <c r="R371" s="205">
        <f>R372</f>
        <v>0</v>
      </c>
      <c r="S371" s="204"/>
      <c r="T371" s="206">
        <f>T372</f>
        <v>0</v>
      </c>
      <c r="U371" s="12"/>
      <c r="V371" s="12"/>
      <c r="W371" s="12"/>
      <c r="X371" s="12"/>
      <c r="Y371" s="12"/>
      <c r="Z371" s="12"/>
      <c r="AA371" s="12"/>
      <c r="AB371" s="12"/>
      <c r="AC371" s="12"/>
      <c r="AD371" s="12"/>
      <c r="AE371" s="12"/>
      <c r="AR371" s="207" t="s">
        <v>82</v>
      </c>
      <c r="AT371" s="208" t="s">
        <v>76</v>
      </c>
      <c r="AU371" s="208" t="s">
        <v>82</v>
      </c>
      <c r="AY371" s="207" t="s">
        <v>132</v>
      </c>
      <c r="BK371" s="209">
        <f>BK372</f>
        <v>0</v>
      </c>
    </row>
    <row r="372" s="2" customFormat="1" ht="16.5" customHeight="1">
      <c r="A372" s="38"/>
      <c r="B372" s="39"/>
      <c r="C372" s="212" t="s">
        <v>585</v>
      </c>
      <c r="D372" s="212" t="s">
        <v>134</v>
      </c>
      <c r="E372" s="213" t="s">
        <v>586</v>
      </c>
      <c r="F372" s="214" t="s">
        <v>587</v>
      </c>
      <c r="G372" s="215" t="s">
        <v>178</v>
      </c>
      <c r="H372" s="216">
        <v>156.67500000000001</v>
      </c>
      <c r="I372" s="217"/>
      <c r="J372" s="218">
        <f>ROUND(I372*H372,2)</f>
        <v>0</v>
      </c>
      <c r="K372" s="219"/>
      <c r="L372" s="44"/>
      <c r="M372" s="220" t="s">
        <v>1</v>
      </c>
      <c r="N372" s="221" t="s">
        <v>42</v>
      </c>
      <c r="O372" s="91"/>
      <c r="P372" s="222">
        <f>O372*H372</f>
        <v>0</v>
      </c>
      <c r="Q372" s="222">
        <v>0</v>
      </c>
      <c r="R372" s="222">
        <f>Q372*H372</f>
        <v>0</v>
      </c>
      <c r="S372" s="222">
        <v>0</v>
      </c>
      <c r="T372" s="223">
        <f>S372*H372</f>
        <v>0</v>
      </c>
      <c r="U372" s="38"/>
      <c r="V372" s="38"/>
      <c r="W372" s="38"/>
      <c r="X372" s="38"/>
      <c r="Y372" s="38"/>
      <c r="Z372" s="38"/>
      <c r="AA372" s="38"/>
      <c r="AB372" s="38"/>
      <c r="AC372" s="38"/>
      <c r="AD372" s="38"/>
      <c r="AE372" s="38"/>
      <c r="AR372" s="224" t="s">
        <v>138</v>
      </c>
      <c r="AT372" s="224" t="s">
        <v>134</v>
      </c>
      <c r="AU372" s="224" t="s">
        <v>84</v>
      </c>
      <c r="AY372" s="17" t="s">
        <v>132</v>
      </c>
      <c r="BE372" s="225">
        <f>IF(N372="základní",J372,0)</f>
        <v>0</v>
      </c>
      <c r="BF372" s="225">
        <f>IF(N372="snížená",J372,0)</f>
        <v>0</v>
      </c>
      <c r="BG372" s="225">
        <f>IF(N372="zákl. přenesená",J372,0)</f>
        <v>0</v>
      </c>
      <c r="BH372" s="225">
        <f>IF(N372="sníž. přenesená",J372,0)</f>
        <v>0</v>
      </c>
      <c r="BI372" s="225">
        <f>IF(N372="nulová",J372,0)</f>
        <v>0</v>
      </c>
      <c r="BJ372" s="17" t="s">
        <v>82</v>
      </c>
      <c r="BK372" s="225">
        <f>ROUND(I372*H372,2)</f>
        <v>0</v>
      </c>
      <c r="BL372" s="17" t="s">
        <v>138</v>
      </c>
      <c r="BM372" s="224" t="s">
        <v>588</v>
      </c>
    </row>
    <row r="373" s="12" customFormat="1" ht="25.92" customHeight="1">
      <c r="A373" s="12"/>
      <c r="B373" s="196"/>
      <c r="C373" s="197"/>
      <c r="D373" s="198" t="s">
        <v>76</v>
      </c>
      <c r="E373" s="199" t="s">
        <v>589</v>
      </c>
      <c r="F373" s="199" t="s">
        <v>590</v>
      </c>
      <c r="G373" s="197"/>
      <c r="H373" s="197"/>
      <c r="I373" s="200"/>
      <c r="J373" s="201">
        <f>BK373</f>
        <v>0</v>
      </c>
      <c r="K373" s="197"/>
      <c r="L373" s="202"/>
      <c r="M373" s="203"/>
      <c r="N373" s="204"/>
      <c r="O373" s="204"/>
      <c r="P373" s="205">
        <f>P374+P404+P443+P459+P476+P493+P499+P513+P523+P536+P557</f>
        <v>0</v>
      </c>
      <c r="Q373" s="204"/>
      <c r="R373" s="205">
        <f>R374+R404+R443+R459+R476+R493+R499+R513+R523+R536+R557</f>
        <v>7.7456652000000004</v>
      </c>
      <c r="S373" s="204"/>
      <c r="T373" s="206">
        <f>T374+T404+T443+T459+T476+T493+T499+T513+T523+T536+T557</f>
        <v>0.0040080000000000003</v>
      </c>
      <c r="U373" s="12"/>
      <c r="V373" s="12"/>
      <c r="W373" s="12"/>
      <c r="X373" s="12"/>
      <c r="Y373" s="12"/>
      <c r="Z373" s="12"/>
      <c r="AA373" s="12"/>
      <c r="AB373" s="12"/>
      <c r="AC373" s="12"/>
      <c r="AD373" s="12"/>
      <c r="AE373" s="12"/>
      <c r="AR373" s="207" t="s">
        <v>84</v>
      </c>
      <c r="AT373" s="208" t="s">
        <v>76</v>
      </c>
      <c r="AU373" s="208" t="s">
        <v>77</v>
      </c>
      <c r="AY373" s="207" t="s">
        <v>132</v>
      </c>
      <c r="BK373" s="209">
        <f>BK374+BK404+BK443+BK459+BK476+BK493+BK499+BK513+BK523+BK536+BK557</f>
        <v>0</v>
      </c>
    </row>
    <row r="374" s="12" customFormat="1" ht="22.8" customHeight="1">
      <c r="A374" s="12"/>
      <c r="B374" s="196"/>
      <c r="C374" s="197"/>
      <c r="D374" s="198" t="s">
        <v>76</v>
      </c>
      <c r="E374" s="210" t="s">
        <v>591</v>
      </c>
      <c r="F374" s="210" t="s">
        <v>592</v>
      </c>
      <c r="G374" s="197"/>
      <c r="H374" s="197"/>
      <c r="I374" s="200"/>
      <c r="J374" s="211">
        <f>BK374</f>
        <v>0</v>
      </c>
      <c r="K374" s="197"/>
      <c r="L374" s="202"/>
      <c r="M374" s="203"/>
      <c r="N374" s="204"/>
      <c r="O374" s="204"/>
      <c r="P374" s="205">
        <f>SUM(P375:P403)</f>
        <v>0</v>
      </c>
      <c r="Q374" s="204"/>
      <c r="R374" s="205">
        <f>SUM(R375:R403)</f>
        <v>1.2570702</v>
      </c>
      <c r="S374" s="204"/>
      <c r="T374" s="206">
        <f>SUM(T375:T403)</f>
        <v>0</v>
      </c>
      <c r="U374" s="12"/>
      <c r="V374" s="12"/>
      <c r="W374" s="12"/>
      <c r="X374" s="12"/>
      <c r="Y374" s="12"/>
      <c r="Z374" s="12"/>
      <c r="AA374" s="12"/>
      <c r="AB374" s="12"/>
      <c r="AC374" s="12"/>
      <c r="AD374" s="12"/>
      <c r="AE374" s="12"/>
      <c r="AR374" s="207" t="s">
        <v>84</v>
      </c>
      <c r="AT374" s="208" t="s">
        <v>76</v>
      </c>
      <c r="AU374" s="208" t="s">
        <v>82</v>
      </c>
      <c r="AY374" s="207" t="s">
        <v>132</v>
      </c>
      <c r="BK374" s="209">
        <f>SUM(BK375:BK403)</f>
        <v>0</v>
      </c>
    </row>
    <row r="375" s="2" customFormat="1" ht="24.15" customHeight="1">
      <c r="A375" s="38"/>
      <c r="B375" s="39"/>
      <c r="C375" s="212" t="s">
        <v>593</v>
      </c>
      <c r="D375" s="212" t="s">
        <v>134</v>
      </c>
      <c r="E375" s="213" t="s">
        <v>594</v>
      </c>
      <c r="F375" s="214" t="s">
        <v>595</v>
      </c>
      <c r="G375" s="215" t="s">
        <v>137</v>
      </c>
      <c r="H375" s="216">
        <v>84.495000000000005</v>
      </c>
      <c r="I375" s="217"/>
      <c r="J375" s="218">
        <f>ROUND(I375*H375,2)</f>
        <v>0</v>
      </c>
      <c r="K375" s="219"/>
      <c r="L375" s="44"/>
      <c r="M375" s="220" t="s">
        <v>1</v>
      </c>
      <c r="N375" s="221" t="s">
        <v>42</v>
      </c>
      <c r="O375" s="91"/>
      <c r="P375" s="222">
        <f>O375*H375</f>
        <v>0</v>
      </c>
      <c r="Q375" s="222">
        <v>0</v>
      </c>
      <c r="R375" s="222">
        <f>Q375*H375</f>
        <v>0</v>
      </c>
      <c r="S375" s="222">
        <v>0</v>
      </c>
      <c r="T375" s="223">
        <f>S375*H375</f>
        <v>0</v>
      </c>
      <c r="U375" s="38"/>
      <c r="V375" s="38"/>
      <c r="W375" s="38"/>
      <c r="X375" s="38"/>
      <c r="Y375" s="38"/>
      <c r="Z375" s="38"/>
      <c r="AA375" s="38"/>
      <c r="AB375" s="38"/>
      <c r="AC375" s="38"/>
      <c r="AD375" s="38"/>
      <c r="AE375" s="38"/>
      <c r="AR375" s="224" t="s">
        <v>223</v>
      </c>
      <c r="AT375" s="224" t="s">
        <v>134</v>
      </c>
      <c r="AU375" s="224" t="s">
        <v>84</v>
      </c>
      <c r="AY375" s="17" t="s">
        <v>132</v>
      </c>
      <c r="BE375" s="225">
        <f>IF(N375="základní",J375,0)</f>
        <v>0</v>
      </c>
      <c r="BF375" s="225">
        <f>IF(N375="snížená",J375,0)</f>
        <v>0</v>
      </c>
      <c r="BG375" s="225">
        <f>IF(N375="zákl. přenesená",J375,0)</f>
        <v>0</v>
      </c>
      <c r="BH375" s="225">
        <f>IF(N375="sníž. přenesená",J375,0)</f>
        <v>0</v>
      </c>
      <c r="BI375" s="225">
        <f>IF(N375="nulová",J375,0)</f>
        <v>0</v>
      </c>
      <c r="BJ375" s="17" t="s">
        <v>82</v>
      </c>
      <c r="BK375" s="225">
        <f>ROUND(I375*H375,2)</f>
        <v>0</v>
      </c>
      <c r="BL375" s="17" t="s">
        <v>223</v>
      </c>
      <c r="BM375" s="224" t="s">
        <v>596</v>
      </c>
    </row>
    <row r="376" s="14" customFormat="1">
      <c r="A376" s="14"/>
      <c r="B376" s="237"/>
      <c r="C376" s="238"/>
      <c r="D376" s="228" t="s">
        <v>140</v>
      </c>
      <c r="E376" s="239" t="s">
        <v>1</v>
      </c>
      <c r="F376" s="240" t="s">
        <v>597</v>
      </c>
      <c r="G376" s="238"/>
      <c r="H376" s="241">
        <v>84.495000000000005</v>
      </c>
      <c r="I376" s="242"/>
      <c r="J376" s="238"/>
      <c r="K376" s="238"/>
      <c r="L376" s="243"/>
      <c r="M376" s="244"/>
      <c r="N376" s="245"/>
      <c r="O376" s="245"/>
      <c r="P376" s="245"/>
      <c r="Q376" s="245"/>
      <c r="R376" s="245"/>
      <c r="S376" s="245"/>
      <c r="T376" s="246"/>
      <c r="U376" s="14"/>
      <c r="V376" s="14"/>
      <c r="W376" s="14"/>
      <c r="X376" s="14"/>
      <c r="Y376" s="14"/>
      <c r="Z376" s="14"/>
      <c r="AA376" s="14"/>
      <c r="AB376" s="14"/>
      <c r="AC376" s="14"/>
      <c r="AD376" s="14"/>
      <c r="AE376" s="14"/>
      <c r="AT376" s="247" t="s">
        <v>140</v>
      </c>
      <c r="AU376" s="247" t="s">
        <v>84</v>
      </c>
      <c r="AV376" s="14" t="s">
        <v>84</v>
      </c>
      <c r="AW376" s="14" t="s">
        <v>32</v>
      </c>
      <c r="AX376" s="14" t="s">
        <v>82</v>
      </c>
      <c r="AY376" s="247" t="s">
        <v>132</v>
      </c>
    </row>
    <row r="377" s="2" customFormat="1" ht="16.5" customHeight="1">
      <c r="A377" s="38"/>
      <c r="B377" s="39"/>
      <c r="C377" s="259" t="s">
        <v>598</v>
      </c>
      <c r="D377" s="259" t="s">
        <v>193</v>
      </c>
      <c r="E377" s="260" t="s">
        <v>599</v>
      </c>
      <c r="F377" s="261" t="s">
        <v>600</v>
      </c>
      <c r="G377" s="262" t="s">
        <v>178</v>
      </c>
      <c r="H377" s="263">
        <v>0.025000000000000001</v>
      </c>
      <c r="I377" s="264"/>
      <c r="J377" s="265">
        <f>ROUND(I377*H377,2)</f>
        <v>0</v>
      </c>
      <c r="K377" s="266"/>
      <c r="L377" s="267"/>
      <c r="M377" s="268" t="s">
        <v>1</v>
      </c>
      <c r="N377" s="269" t="s">
        <v>42</v>
      </c>
      <c r="O377" s="91"/>
      <c r="P377" s="222">
        <f>O377*H377</f>
        <v>0</v>
      </c>
      <c r="Q377" s="222">
        <v>1</v>
      </c>
      <c r="R377" s="222">
        <f>Q377*H377</f>
        <v>0.025000000000000001</v>
      </c>
      <c r="S377" s="222">
        <v>0</v>
      </c>
      <c r="T377" s="223">
        <f>S377*H377</f>
        <v>0</v>
      </c>
      <c r="U377" s="38"/>
      <c r="V377" s="38"/>
      <c r="W377" s="38"/>
      <c r="X377" s="38"/>
      <c r="Y377" s="38"/>
      <c r="Z377" s="38"/>
      <c r="AA377" s="38"/>
      <c r="AB377" s="38"/>
      <c r="AC377" s="38"/>
      <c r="AD377" s="38"/>
      <c r="AE377" s="38"/>
      <c r="AR377" s="224" t="s">
        <v>311</v>
      </c>
      <c r="AT377" s="224" t="s">
        <v>193</v>
      </c>
      <c r="AU377" s="224" t="s">
        <v>84</v>
      </c>
      <c r="AY377" s="17" t="s">
        <v>132</v>
      </c>
      <c r="BE377" s="225">
        <f>IF(N377="základní",J377,0)</f>
        <v>0</v>
      </c>
      <c r="BF377" s="225">
        <f>IF(N377="snížená",J377,0)</f>
        <v>0</v>
      </c>
      <c r="BG377" s="225">
        <f>IF(N377="zákl. přenesená",J377,0)</f>
        <v>0</v>
      </c>
      <c r="BH377" s="225">
        <f>IF(N377="sníž. přenesená",J377,0)</f>
        <v>0</v>
      </c>
      <c r="BI377" s="225">
        <f>IF(N377="nulová",J377,0)</f>
        <v>0</v>
      </c>
      <c r="BJ377" s="17" t="s">
        <v>82</v>
      </c>
      <c r="BK377" s="225">
        <f>ROUND(I377*H377,2)</f>
        <v>0</v>
      </c>
      <c r="BL377" s="17" t="s">
        <v>223</v>
      </c>
      <c r="BM377" s="224" t="s">
        <v>601</v>
      </c>
    </row>
    <row r="378" s="14" customFormat="1">
      <c r="A378" s="14"/>
      <c r="B378" s="237"/>
      <c r="C378" s="238"/>
      <c r="D378" s="228" t="s">
        <v>140</v>
      </c>
      <c r="E378" s="238"/>
      <c r="F378" s="240" t="s">
        <v>602</v>
      </c>
      <c r="G378" s="238"/>
      <c r="H378" s="241">
        <v>0.025000000000000001</v>
      </c>
      <c r="I378" s="242"/>
      <c r="J378" s="238"/>
      <c r="K378" s="238"/>
      <c r="L378" s="243"/>
      <c r="M378" s="244"/>
      <c r="N378" s="245"/>
      <c r="O378" s="245"/>
      <c r="P378" s="245"/>
      <c r="Q378" s="245"/>
      <c r="R378" s="245"/>
      <c r="S378" s="245"/>
      <c r="T378" s="246"/>
      <c r="U378" s="14"/>
      <c r="V378" s="14"/>
      <c r="W378" s="14"/>
      <c r="X378" s="14"/>
      <c r="Y378" s="14"/>
      <c r="Z378" s="14"/>
      <c r="AA378" s="14"/>
      <c r="AB378" s="14"/>
      <c r="AC378" s="14"/>
      <c r="AD378" s="14"/>
      <c r="AE378" s="14"/>
      <c r="AT378" s="247" t="s">
        <v>140</v>
      </c>
      <c r="AU378" s="247" t="s">
        <v>84</v>
      </c>
      <c r="AV378" s="14" t="s">
        <v>84</v>
      </c>
      <c r="AW378" s="14" t="s">
        <v>4</v>
      </c>
      <c r="AX378" s="14" t="s">
        <v>82</v>
      </c>
      <c r="AY378" s="247" t="s">
        <v>132</v>
      </c>
    </row>
    <row r="379" s="2" customFormat="1" ht="24.15" customHeight="1">
      <c r="A379" s="38"/>
      <c r="B379" s="39"/>
      <c r="C379" s="212" t="s">
        <v>603</v>
      </c>
      <c r="D379" s="212" t="s">
        <v>134</v>
      </c>
      <c r="E379" s="213" t="s">
        <v>604</v>
      </c>
      <c r="F379" s="214" t="s">
        <v>605</v>
      </c>
      <c r="G379" s="215" t="s">
        <v>137</v>
      </c>
      <c r="H379" s="216">
        <v>15.071999999999999</v>
      </c>
      <c r="I379" s="217"/>
      <c r="J379" s="218">
        <f>ROUND(I379*H379,2)</f>
        <v>0</v>
      </c>
      <c r="K379" s="219"/>
      <c r="L379" s="44"/>
      <c r="M379" s="220" t="s">
        <v>1</v>
      </c>
      <c r="N379" s="221" t="s">
        <v>42</v>
      </c>
      <c r="O379" s="91"/>
      <c r="P379" s="222">
        <f>O379*H379</f>
        <v>0</v>
      </c>
      <c r="Q379" s="222">
        <v>0</v>
      </c>
      <c r="R379" s="222">
        <f>Q379*H379</f>
        <v>0</v>
      </c>
      <c r="S379" s="222">
        <v>0</v>
      </c>
      <c r="T379" s="223">
        <f>S379*H379</f>
        <v>0</v>
      </c>
      <c r="U379" s="38"/>
      <c r="V379" s="38"/>
      <c r="W379" s="38"/>
      <c r="X379" s="38"/>
      <c r="Y379" s="38"/>
      <c r="Z379" s="38"/>
      <c r="AA379" s="38"/>
      <c r="AB379" s="38"/>
      <c r="AC379" s="38"/>
      <c r="AD379" s="38"/>
      <c r="AE379" s="38"/>
      <c r="AR379" s="224" t="s">
        <v>223</v>
      </c>
      <c r="AT379" s="224" t="s">
        <v>134</v>
      </c>
      <c r="AU379" s="224" t="s">
        <v>84</v>
      </c>
      <c r="AY379" s="17" t="s">
        <v>132</v>
      </c>
      <c r="BE379" s="225">
        <f>IF(N379="základní",J379,0)</f>
        <v>0</v>
      </c>
      <c r="BF379" s="225">
        <f>IF(N379="snížená",J379,0)</f>
        <v>0</v>
      </c>
      <c r="BG379" s="225">
        <f>IF(N379="zákl. přenesená",J379,0)</f>
        <v>0</v>
      </c>
      <c r="BH379" s="225">
        <f>IF(N379="sníž. přenesená",J379,0)</f>
        <v>0</v>
      </c>
      <c r="BI379" s="225">
        <f>IF(N379="nulová",J379,0)</f>
        <v>0</v>
      </c>
      <c r="BJ379" s="17" t="s">
        <v>82</v>
      </c>
      <c r="BK379" s="225">
        <f>ROUND(I379*H379,2)</f>
        <v>0</v>
      </c>
      <c r="BL379" s="17" t="s">
        <v>223</v>
      </c>
      <c r="BM379" s="224" t="s">
        <v>606</v>
      </c>
    </row>
    <row r="380" s="13" customFormat="1">
      <c r="A380" s="13"/>
      <c r="B380" s="226"/>
      <c r="C380" s="227"/>
      <c r="D380" s="228" t="s">
        <v>140</v>
      </c>
      <c r="E380" s="229" t="s">
        <v>1</v>
      </c>
      <c r="F380" s="230" t="s">
        <v>607</v>
      </c>
      <c r="G380" s="227"/>
      <c r="H380" s="229" t="s">
        <v>1</v>
      </c>
      <c r="I380" s="231"/>
      <c r="J380" s="227"/>
      <c r="K380" s="227"/>
      <c r="L380" s="232"/>
      <c r="M380" s="233"/>
      <c r="N380" s="234"/>
      <c r="O380" s="234"/>
      <c r="P380" s="234"/>
      <c r="Q380" s="234"/>
      <c r="R380" s="234"/>
      <c r="S380" s="234"/>
      <c r="T380" s="235"/>
      <c r="U380" s="13"/>
      <c r="V380" s="13"/>
      <c r="W380" s="13"/>
      <c r="X380" s="13"/>
      <c r="Y380" s="13"/>
      <c r="Z380" s="13"/>
      <c r="AA380" s="13"/>
      <c r="AB380" s="13"/>
      <c r="AC380" s="13"/>
      <c r="AD380" s="13"/>
      <c r="AE380" s="13"/>
      <c r="AT380" s="236" t="s">
        <v>140</v>
      </c>
      <c r="AU380" s="236" t="s">
        <v>84</v>
      </c>
      <c r="AV380" s="13" t="s">
        <v>82</v>
      </c>
      <c r="AW380" s="13" t="s">
        <v>32</v>
      </c>
      <c r="AX380" s="13" t="s">
        <v>77</v>
      </c>
      <c r="AY380" s="236" t="s">
        <v>132</v>
      </c>
    </row>
    <row r="381" s="14" customFormat="1">
      <c r="A381" s="14"/>
      <c r="B381" s="237"/>
      <c r="C381" s="238"/>
      <c r="D381" s="228" t="s">
        <v>140</v>
      </c>
      <c r="E381" s="239" t="s">
        <v>1</v>
      </c>
      <c r="F381" s="240" t="s">
        <v>608</v>
      </c>
      <c r="G381" s="238"/>
      <c r="H381" s="241">
        <v>15.071999999999999</v>
      </c>
      <c r="I381" s="242"/>
      <c r="J381" s="238"/>
      <c r="K381" s="238"/>
      <c r="L381" s="243"/>
      <c r="M381" s="244"/>
      <c r="N381" s="245"/>
      <c r="O381" s="245"/>
      <c r="P381" s="245"/>
      <c r="Q381" s="245"/>
      <c r="R381" s="245"/>
      <c r="S381" s="245"/>
      <c r="T381" s="246"/>
      <c r="U381" s="14"/>
      <c r="V381" s="14"/>
      <c r="W381" s="14"/>
      <c r="X381" s="14"/>
      <c r="Y381" s="14"/>
      <c r="Z381" s="14"/>
      <c r="AA381" s="14"/>
      <c r="AB381" s="14"/>
      <c r="AC381" s="14"/>
      <c r="AD381" s="14"/>
      <c r="AE381" s="14"/>
      <c r="AT381" s="247" t="s">
        <v>140</v>
      </c>
      <c r="AU381" s="247" t="s">
        <v>84</v>
      </c>
      <c r="AV381" s="14" t="s">
        <v>84</v>
      </c>
      <c r="AW381" s="14" t="s">
        <v>32</v>
      </c>
      <c r="AX381" s="14" t="s">
        <v>82</v>
      </c>
      <c r="AY381" s="247" t="s">
        <v>132</v>
      </c>
    </row>
    <row r="382" s="2" customFormat="1" ht="16.5" customHeight="1">
      <c r="A382" s="38"/>
      <c r="B382" s="39"/>
      <c r="C382" s="259" t="s">
        <v>609</v>
      </c>
      <c r="D382" s="259" t="s">
        <v>193</v>
      </c>
      <c r="E382" s="260" t="s">
        <v>599</v>
      </c>
      <c r="F382" s="261" t="s">
        <v>600</v>
      </c>
      <c r="G382" s="262" t="s">
        <v>178</v>
      </c>
      <c r="H382" s="263">
        <v>0.0050000000000000001</v>
      </c>
      <c r="I382" s="264"/>
      <c r="J382" s="265">
        <f>ROUND(I382*H382,2)</f>
        <v>0</v>
      </c>
      <c r="K382" s="266"/>
      <c r="L382" s="267"/>
      <c r="M382" s="268" t="s">
        <v>1</v>
      </c>
      <c r="N382" s="269" t="s">
        <v>42</v>
      </c>
      <c r="O382" s="91"/>
      <c r="P382" s="222">
        <f>O382*H382</f>
        <v>0</v>
      </c>
      <c r="Q382" s="222">
        <v>1</v>
      </c>
      <c r="R382" s="222">
        <f>Q382*H382</f>
        <v>0.0050000000000000001</v>
      </c>
      <c r="S382" s="222">
        <v>0</v>
      </c>
      <c r="T382" s="223">
        <f>S382*H382</f>
        <v>0</v>
      </c>
      <c r="U382" s="38"/>
      <c r="V382" s="38"/>
      <c r="W382" s="38"/>
      <c r="X382" s="38"/>
      <c r="Y382" s="38"/>
      <c r="Z382" s="38"/>
      <c r="AA382" s="38"/>
      <c r="AB382" s="38"/>
      <c r="AC382" s="38"/>
      <c r="AD382" s="38"/>
      <c r="AE382" s="38"/>
      <c r="AR382" s="224" t="s">
        <v>311</v>
      </c>
      <c r="AT382" s="224" t="s">
        <v>193</v>
      </c>
      <c r="AU382" s="224" t="s">
        <v>84</v>
      </c>
      <c r="AY382" s="17" t="s">
        <v>132</v>
      </c>
      <c r="BE382" s="225">
        <f>IF(N382="základní",J382,0)</f>
        <v>0</v>
      </c>
      <c r="BF382" s="225">
        <f>IF(N382="snížená",J382,0)</f>
        <v>0</v>
      </c>
      <c r="BG382" s="225">
        <f>IF(N382="zákl. přenesená",J382,0)</f>
        <v>0</v>
      </c>
      <c r="BH382" s="225">
        <f>IF(N382="sníž. přenesená",J382,0)</f>
        <v>0</v>
      </c>
      <c r="BI382" s="225">
        <f>IF(N382="nulová",J382,0)</f>
        <v>0</v>
      </c>
      <c r="BJ382" s="17" t="s">
        <v>82</v>
      </c>
      <c r="BK382" s="225">
        <f>ROUND(I382*H382,2)</f>
        <v>0</v>
      </c>
      <c r="BL382" s="17" t="s">
        <v>223</v>
      </c>
      <c r="BM382" s="224" t="s">
        <v>610</v>
      </c>
    </row>
    <row r="383" s="14" customFormat="1">
      <c r="A383" s="14"/>
      <c r="B383" s="237"/>
      <c r="C383" s="238"/>
      <c r="D383" s="228" t="s">
        <v>140</v>
      </c>
      <c r="E383" s="238"/>
      <c r="F383" s="240" t="s">
        <v>611</v>
      </c>
      <c r="G383" s="238"/>
      <c r="H383" s="241">
        <v>0.0050000000000000001</v>
      </c>
      <c r="I383" s="242"/>
      <c r="J383" s="238"/>
      <c r="K383" s="238"/>
      <c r="L383" s="243"/>
      <c r="M383" s="244"/>
      <c r="N383" s="245"/>
      <c r="O383" s="245"/>
      <c r="P383" s="245"/>
      <c r="Q383" s="245"/>
      <c r="R383" s="245"/>
      <c r="S383" s="245"/>
      <c r="T383" s="246"/>
      <c r="U383" s="14"/>
      <c r="V383" s="14"/>
      <c r="W383" s="14"/>
      <c r="X383" s="14"/>
      <c r="Y383" s="14"/>
      <c r="Z383" s="14"/>
      <c r="AA383" s="14"/>
      <c r="AB383" s="14"/>
      <c r="AC383" s="14"/>
      <c r="AD383" s="14"/>
      <c r="AE383" s="14"/>
      <c r="AT383" s="247" t="s">
        <v>140</v>
      </c>
      <c r="AU383" s="247" t="s">
        <v>84</v>
      </c>
      <c r="AV383" s="14" t="s">
        <v>84</v>
      </c>
      <c r="AW383" s="14" t="s">
        <v>4</v>
      </c>
      <c r="AX383" s="14" t="s">
        <v>82</v>
      </c>
      <c r="AY383" s="247" t="s">
        <v>132</v>
      </c>
    </row>
    <row r="384" s="2" customFormat="1" ht="24.15" customHeight="1">
      <c r="A384" s="38"/>
      <c r="B384" s="39"/>
      <c r="C384" s="212" t="s">
        <v>612</v>
      </c>
      <c r="D384" s="212" t="s">
        <v>134</v>
      </c>
      <c r="E384" s="213" t="s">
        <v>613</v>
      </c>
      <c r="F384" s="214" t="s">
        <v>614</v>
      </c>
      <c r="G384" s="215" t="s">
        <v>137</v>
      </c>
      <c r="H384" s="216">
        <v>168.99000000000001</v>
      </c>
      <c r="I384" s="217"/>
      <c r="J384" s="218">
        <f>ROUND(I384*H384,2)</f>
        <v>0</v>
      </c>
      <c r="K384" s="219"/>
      <c r="L384" s="44"/>
      <c r="M384" s="220" t="s">
        <v>1</v>
      </c>
      <c r="N384" s="221" t="s">
        <v>42</v>
      </c>
      <c r="O384" s="91"/>
      <c r="P384" s="222">
        <f>O384*H384</f>
        <v>0</v>
      </c>
      <c r="Q384" s="222">
        <v>0.00040000000000000002</v>
      </c>
      <c r="R384" s="222">
        <f>Q384*H384</f>
        <v>0.067596000000000003</v>
      </c>
      <c r="S384" s="222">
        <v>0</v>
      </c>
      <c r="T384" s="223">
        <f>S384*H384</f>
        <v>0</v>
      </c>
      <c r="U384" s="38"/>
      <c r="V384" s="38"/>
      <c r="W384" s="38"/>
      <c r="X384" s="38"/>
      <c r="Y384" s="38"/>
      <c r="Z384" s="38"/>
      <c r="AA384" s="38"/>
      <c r="AB384" s="38"/>
      <c r="AC384" s="38"/>
      <c r="AD384" s="38"/>
      <c r="AE384" s="38"/>
      <c r="AR384" s="224" t="s">
        <v>223</v>
      </c>
      <c r="AT384" s="224" t="s">
        <v>134</v>
      </c>
      <c r="AU384" s="224" t="s">
        <v>84</v>
      </c>
      <c r="AY384" s="17" t="s">
        <v>132</v>
      </c>
      <c r="BE384" s="225">
        <f>IF(N384="základní",J384,0)</f>
        <v>0</v>
      </c>
      <c r="BF384" s="225">
        <f>IF(N384="snížená",J384,0)</f>
        <v>0</v>
      </c>
      <c r="BG384" s="225">
        <f>IF(N384="zákl. přenesená",J384,0)</f>
        <v>0</v>
      </c>
      <c r="BH384" s="225">
        <f>IF(N384="sníž. přenesená",J384,0)</f>
        <v>0</v>
      </c>
      <c r="BI384" s="225">
        <f>IF(N384="nulová",J384,0)</f>
        <v>0</v>
      </c>
      <c r="BJ384" s="17" t="s">
        <v>82</v>
      </c>
      <c r="BK384" s="225">
        <f>ROUND(I384*H384,2)</f>
        <v>0</v>
      </c>
      <c r="BL384" s="17" t="s">
        <v>223</v>
      </c>
      <c r="BM384" s="224" t="s">
        <v>615</v>
      </c>
    </row>
    <row r="385" s="14" customFormat="1">
      <c r="A385" s="14"/>
      <c r="B385" s="237"/>
      <c r="C385" s="238"/>
      <c r="D385" s="228" t="s">
        <v>140</v>
      </c>
      <c r="E385" s="239" t="s">
        <v>1</v>
      </c>
      <c r="F385" s="240" t="s">
        <v>616</v>
      </c>
      <c r="G385" s="238"/>
      <c r="H385" s="241">
        <v>168.99000000000001</v>
      </c>
      <c r="I385" s="242"/>
      <c r="J385" s="238"/>
      <c r="K385" s="238"/>
      <c r="L385" s="243"/>
      <c r="M385" s="244"/>
      <c r="N385" s="245"/>
      <c r="O385" s="245"/>
      <c r="P385" s="245"/>
      <c r="Q385" s="245"/>
      <c r="R385" s="245"/>
      <c r="S385" s="245"/>
      <c r="T385" s="246"/>
      <c r="U385" s="14"/>
      <c r="V385" s="14"/>
      <c r="W385" s="14"/>
      <c r="X385" s="14"/>
      <c r="Y385" s="14"/>
      <c r="Z385" s="14"/>
      <c r="AA385" s="14"/>
      <c r="AB385" s="14"/>
      <c r="AC385" s="14"/>
      <c r="AD385" s="14"/>
      <c r="AE385" s="14"/>
      <c r="AT385" s="247" t="s">
        <v>140</v>
      </c>
      <c r="AU385" s="247" t="s">
        <v>84</v>
      </c>
      <c r="AV385" s="14" t="s">
        <v>84</v>
      </c>
      <c r="AW385" s="14" t="s">
        <v>32</v>
      </c>
      <c r="AX385" s="14" t="s">
        <v>82</v>
      </c>
      <c r="AY385" s="247" t="s">
        <v>132</v>
      </c>
    </row>
    <row r="386" s="2" customFormat="1" ht="49.05" customHeight="1">
      <c r="A386" s="38"/>
      <c r="B386" s="39"/>
      <c r="C386" s="259" t="s">
        <v>617</v>
      </c>
      <c r="D386" s="259" t="s">
        <v>193</v>
      </c>
      <c r="E386" s="260" t="s">
        <v>618</v>
      </c>
      <c r="F386" s="261" t="s">
        <v>619</v>
      </c>
      <c r="G386" s="262" t="s">
        <v>137</v>
      </c>
      <c r="H386" s="263">
        <v>196.958</v>
      </c>
      <c r="I386" s="264"/>
      <c r="J386" s="265">
        <f>ROUND(I386*H386,2)</f>
        <v>0</v>
      </c>
      <c r="K386" s="266"/>
      <c r="L386" s="267"/>
      <c r="M386" s="268" t="s">
        <v>1</v>
      </c>
      <c r="N386" s="269" t="s">
        <v>42</v>
      </c>
      <c r="O386" s="91"/>
      <c r="P386" s="222">
        <f>O386*H386</f>
        <v>0</v>
      </c>
      <c r="Q386" s="222">
        <v>0.0053</v>
      </c>
      <c r="R386" s="222">
        <f>Q386*H386</f>
        <v>1.0438774</v>
      </c>
      <c r="S386" s="222">
        <v>0</v>
      </c>
      <c r="T386" s="223">
        <f>S386*H386</f>
        <v>0</v>
      </c>
      <c r="U386" s="38"/>
      <c r="V386" s="38"/>
      <c r="W386" s="38"/>
      <c r="X386" s="38"/>
      <c r="Y386" s="38"/>
      <c r="Z386" s="38"/>
      <c r="AA386" s="38"/>
      <c r="AB386" s="38"/>
      <c r="AC386" s="38"/>
      <c r="AD386" s="38"/>
      <c r="AE386" s="38"/>
      <c r="AR386" s="224" t="s">
        <v>311</v>
      </c>
      <c r="AT386" s="224" t="s">
        <v>193</v>
      </c>
      <c r="AU386" s="224" t="s">
        <v>84</v>
      </c>
      <c r="AY386" s="17" t="s">
        <v>132</v>
      </c>
      <c r="BE386" s="225">
        <f>IF(N386="základní",J386,0)</f>
        <v>0</v>
      </c>
      <c r="BF386" s="225">
        <f>IF(N386="snížená",J386,0)</f>
        <v>0</v>
      </c>
      <c r="BG386" s="225">
        <f>IF(N386="zákl. přenesená",J386,0)</f>
        <v>0</v>
      </c>
      <c r="BH386" s="225">
        <f>IF(N386="sníž. přenesená",J386,0)</f>
        <v>0</v>
      </c>
      <c r="BI386" s="225">
        <f>IF(N386="nulová",J386,0)</f>
        <v>0</v>
      </c>
      <c r="BJ386" s="17" t="s">
        <v>82</v>
      </c>
      <c r="BK386" s="225">
        <f>ROUND(I386*H386,2)</f>
        <v>0</v>
      </c>
      <c r="BL386" s="17" t="s">
        <v>223</v>
      </c>
      <c r="BM386" s="224" t="s">
        <v>620</v>
      </c>
    </row>
    <row r="387" s="14" customFormat="1">
      <c r="A387" s="14"/>
      <c r="B387" s="237"/>
      <c r="C387" s="238"/>
      <c r="D387" s="228" t="s">
        <v>140</v>
      </c>
      <c r="E387" s="238"/>
      <c r="F387" s="240" t="s">
        <v>621</v>
      </c>
      <c r="G387" s="238"/>
      <c r="H387" s="241">
        <v>196.958</v>
      </c>
      <c r="I387" s="242"/>
      <c r="J387" s="238"/>
      <c r="K387" s="238"/>
      <c r="L387" s="243"/>
      <c r="M387" s="244"/>
      <c r="N387" s="245"/>
      <c r="O387" s="245"/>
      <c r="P387" s="245"/>
      <c r="Q387" s="245"/>
      <c r="R387" s="245"/>
      <c r="S387" s="245"/>
      <c r="T387" s="246"/>
      <c r="U387" s="14"/>
      <c r="V387" s="14"/>
      <c r="W387" s="14"/>
      <c r="X387" s="14"/>
      <c r="Y387" s="14"/>
      <c r="Z387" s="14"/>
      <c r="AA387" s="14"/>
      <c r="AB387" s="14"/>
      <c r="AC387" s="14"/>
      <c r="AD387" s="14"/>
      <c r="AE387" s="14"/>
      <c r="AT387" s="247" t="s">
        <v>140</v>
      </c>
      <c r="AU387" s="247" t="s">
        <v>84</v>
      </c>
      <c r="AV387" s="14" t="s">
        <v>84</v>
      </c>
      <c r="AW387" s="14" t="s">
        <v>4</v>
      </c>
      <c r="AX387" s="14" t="s">
        <v>82</v>
      </c>
      <c r="AY387" s="247" t="s">
        <v>132</v>
      </c>
    </row>
    <row r="388" s="2" customFormat="1" ht="24.15" customHeight="1">
      <c r="A388" s="38"/>
      <c r="B388" s="39"/>
      <c r="C388" s="212" t="s">
        <v>622</v>
      </c>
      <c r="D388" s="212" t="s">
        <v>134</v>
      </c>
      <c r="E388" s="213" t="s">
        <v>623</v>
      </c>
      <c r="F388" s="214" t="s">
        <v>624</v>
      </c>
      <c r="G388" s="215" t="s">
        <v>137</v>
      </c>
      <c r="H388" s="216">
        <v>15.071999999999999</v>
      </c>
      <c r="I388" s="217"/>
      <c r="J388" s="218">
        <f>ROUND(I388*H388,2)</f>
        <v>0</v>
      </c>
      <c r="K388" s="219"/>
      <c r="L388" s="44"/>
      <c r="M388" s="220" t="s">
        <v>1</v>
      </c>
      <c r="N388" s="221" t="s">
        <v>42</v>
      </c>
      <c r="O388" s="91"/>
      <c r="P388" s="222">
        <f>O388*H388</f>
        <v>0</v>
      </c>
      <c r="Q388" s="222">
        <v>0.00040000000000000002</v>
      </c>
      <c r="R388" s="222">
        <f>Q388*H388</f>
        <v>0.0060288</v>
      </c>
      <c r="S388" s="222">
        <v>0</v>
      </c>
      <c r="T388" s="223">
        <f>S388*H388</f>
        <v>0</v>
      </c>
      <c r="U388" s="38"/>
      <c r="V388" s="38"/>
      <c r="W388" s="38"/>
      <c r="X388" s="38"/>
      <c r="Y388" s="38"/>
      <c r="Z388" s="38"/>
      <c r="AA388" s="38"/>
      <c r="AB388" s="38"/>
      <c r="AC388" s="38"/>
      <c r="AD388" s="38"/>
      <c r="AE388" s="38"/>
      <c r="AR388" s="224" t="s">
        <v>223</v>
      </c>
      <c r="AT388" s="224" t="s">
        <v>134</v>
      </c>
      <c r="AU388" s="224" t="s">
        <v>84</v>
      </c>
      <c r="AY388" s="17" t="s">
        <v>132</v>
      </c>
      <c r="BE388" s="225">
        <f>IF(N388="základní",J388,0)</f>
        <v>0</v>
      </c>
      <c r="BF388" s="225">
        <f>IF(N388="snížená",J388,0)</f>
        <v>0</v>
      </c>
      <c r="BG388" s="225">
        <f>IF(N388="zákl. přenesená",J388,0)</f>
        <v>0</v>
      </c>
      <c r="BH388" s="225">
        <f>IF(N388="sníž. přenesená",J388,0)</f>
        <v>0</v>
      </c>
      <c r="BI388" s="225">
        <f>IF(N388="nulová",J388,0)</f>
        <v>0</v>
      </c>
      <c r="BJ388" s="17" t="s">
        <v>82</v>
      </c>
      <c r="BK388" s="225">
        <f>ROUND(I388*H388,2)</f>
        <v>0</v>
      </c>
      <c r="BL388" s="17" t="s">
        <v>223</v>
      </c>
      <c r="BM388" s="224" t="s">
        <v>625</v>
      </c>
    </row>
    <row r="389" s="13" customFormat="1">
      <c r="A389" s="13"/>
      <c r="B389" s="226"/>
      <c r="C389" s="227"/>
      <c r="D389" s="228" t="s">
        <v>140</v>
      </c>
      <c r="E389" s="229" t="s">
        <v>1</v>
      </c>
      <c r="F389" s="230" t="s">
        <v>607</v>
      </c>
      <c r="G389" s="227"/>
      <c r="H389" s="229" t="s">
        <v>1</v>
      </c>
      <c r="I389" s="231"/>
      <c r="J389" s="227"/>
      <c r="K389" s="227"/>
      <c r="L389" s="232"/>
      <c r="M389" s="233"/>
      <c r="N389" s="234"/>
      <c r="O389" s="234"/>
      <c r="P389" s="234"/>
      <c r="Q389" s="234"/>
      <c r="R389" s="234"/>
      <c r="S389" s="234"/>
      <c r="T389" s="235"/>
      <c r="U389" s="13"/>
      <c r="V389" s="13"/>
      <c r="W389" s="13"/>
      <c r="X389" s="13"/>
      <c r="Y389" s="13"/>
      <c r="Z389" s="13"/>
      <c r="AA389" s="13"/>
      <c r="AB389" s="13"/>
      <c r="AC389" s="13"/>
      <c r="AD389" s="13"/>
      <c r="AE389" s="13"/>
      <c r="AT389" s="236" t="s">
        <v>140</v>
      </c>
      <c r="AU389" s="236" t="s">
        <v>84</v>
      </c>
      <c r="AV389" s="13" t="s">
        <v>82</v>
      </c>
      <c r="AW389" s="13" t="s">
        <v>32</v>
      </c>
      <c r="AX389" s="13" t="s">
        <v>77</v>
      </c>
      <c r="AY389" s="236" t="s">
        <v>132</v>
      </c>
    </row>
    <row r="390" s="14" customFormat="1">
      <c r="A390" s="14"/>
      <c r="B390" s="237"/>
      <c r="C390" s="238"/>
      <c r="D390" s="228" t="s">
        <v>140</v>
      </c>
      <c r="E390" s="239" t="s">
        <v>1</v>
      </c>
      <c r="F390" s="240" t="s">
        <v>608</v>
      </c>
      <c r="G390" s="238"/>
      <c r="H390" s="241">
        <v>15.071999999999999</v>
      </c>
      <c r="I390" s="242"/>
      <c r="J390" s="238"/>
      <c r="K390" s="238"/>
      <c r="L390" s="243"/>
      <c r="M390" s="244"/>
      <c r="N390" s="245"/>
      <c r="O390" s="245"/>
      <c r="P390" s="245"/>
      <c r="Q390" s="245"/>
      <c r="R390" s="245"/>
      <c r="S390" s="245"/>
      <c r="T390" s="246"/>
      <c r="U390" s="14"/>
      <c r="V390" s="14"/>
      <c r="W390" s="14"/>
      <c r="X390" s="14"/>
      <c r="Y390" s="14"/>
      <c r="Z390" s="14"/>
      <c r="AA390" s="14"/>
      <c r="AB390" s="14"/>
      <c r="AC390" s="14"/>
      <c r="AD390" s="14"/>
      <c r="AE390" s="14"/>
      <c r="AT390" s="247" t="s">
        <v>140</v>
      </c>
      <c r="AU390" s="247" t="s">
        <v>84</v>
      </c>
      <c r="AV390" s="14" t="s">
        <v>84</v>
      </c>
      <c r="AW390" s="14" t="s">
        <v>32</v>
      </c>
      <c r="AX390" s="14" t="s">
        <v>82</v>
      </c>
      <c r="AY390" s="247" t="s">
        <v>132</v>
      </c>
    </row>
    <row r="391" s="2" customFormat="1" ht="49.05" customHeight="1">
      <c r="A391" s="38"/>
      <c r="B391" s="39"/>
      <c r="C391" s="259" t="s">
        <v>626</v>
      </c>
      <c r="D391" s="259" t="s">
        <v>193</v>
      </c>
      <c r="E391" s="260" t="s">
        <v>618</v>
      </c>
      <c r="F391" s="261" t="s">
        <v>619</v>
      </c>
      <c r="G391" s="262" t="s">
        <v>137</v>
      </c>
      <c r="H391" s="263">
        <v>18.402999999999999</v>
      </c>
      <c r="I391" s="264"/>
      <c r="J391" s="265">
        <f>ROUND(I391*H391,2)</f>
        <v>0</v>
      </c>
      <c r="K391" s="266"/>
      <c r="L391" s="267"/>
      <c r="M391" s="268" t="s">
        <v>1</v>
      </c>
      <c r="N391" s="269" t="s">
        <v>42</v>
      </c>
      <c r="O391" s="91"/>
      <c r="P391" s="222">
        <f>O391*H391</f>
        <v>0</v>
      </c>
      <c r="Q391" s="222">
        <v>0.0053</v>
      </c>
      <c r="R391" s="222">
        <f>Q391*H391</f>
        <v>0.097535899999999995</v>
      </c>
      <c r="S391" s="222">
        <v>0</v>
      </c>
      <c r="T391" s="223">
        <f>S391*H391</f>
        <v>0</v>
      </c>
      <c r="U391" s="38"/>
      <c r="V391" s="38"/>
      <c r="W391" s="38"/>
      <c r="X391" s="38"/>
      <c r="Y391" s="38"/>
      <c r="Z391" s="38"/>
      <c r="AA391" s="38"/>
      <c r="AB391" s="38"/>
      <c r="AC391" s="38"/>
      <c r="AD391" s="38"/>
      <c r="AE391" s="38"/>
      <c r="AR391" s="224" t="s">
        <v>311</v>
      </c>
      <c r="AT391" s="224" t="s">
        <v>193</v>
      </c>
      <c r="AU391" s="224" t="s">
        <v>84</v>
      </c>
      <c r="AY391" s="17" t="s">
        <v>132</v>
      </c>
      <c r="BE391" s="225">
        <f>IF(N391="základní",J391,0)</f>
        <v>0</v>
      </c>
      <c r="BF391" s="225">
        <f>IF(N391="snížená",J391,0)</f>
        <v>0</v>
      </c>
      <c r="BG391" s="225">
        <f>IF(N391="zákl. přenesená",J391,0)</f>
        <v>0</v>
      </c>
      <c r="BH391" s="225">
        <f>IF(N391="sníž. přenesená",J391,0)</f>
        <v>0</v>
      </c>
      <c r="BI391" s="225">
        <f>IF(N391="nulová",J391,0)</f>
        <v>0</v>
      </c>
      <c r="BJ391" s="17" t="s">
        <v>82</v>
      </c>
      <c r="BK391" s="225">
        <f>ROUND(I391*H391,2)</f>
        <v>0</v>
      </c>
      <c r="BL391" s="17" t="s">
        <v>223</v>
      </c>
      <c r="BM391" s="224" t="s">
        <v>627</v>
      </c>
    </row>
    <row r="392" s="14" customFormat="1">
      <c r="A392" s="14"/>
      <c r="B392" s="237"/>
      <c r="C392" s="238"/>
      <c r="D392" s="228" t="s">
        <v>140</v>
      </c>
      <c r="E392" s="238"/>
      <c r="F392" s="240" t="s">
        <v>628</v>
      </c>
      <c r="G392" s="238"/>
      <c r="H392" s="241">
        <v>18.402999999999999</v>
      </c>
      <c r="I392" s="242"/>
      <c r="J392" s="238"/>
      <c r="K392" s="238"/>
      <c r="L392" s="243"/>
      <c r="M392" s="244"/>
      <c r="N392" s="245"/>
      <c r="O392" s="245"/>
      <c r="P392" s="245"/>
      <c r="Q392" s="245"/>
      <c r="R392" s="245"/>
      <c r="S392" s="245"/>
      <c r="T392" s="246"/>
      <c r="U392" s="14"/>
      <c r="V392" s="14"/>
      <c r="W392" s="14"/>
      <c r="X392" s="14"/>
      <c r="Y392" s="14"/>
      <c r="Z392" s="14"/>
      <c r="AA392" s="14"/>
      <c r="AB392" s="14"/>
      <c r="AC392" s="14"/>
      <c r="AD392" s="14"/>
      <c r="AE392" s="14"/>
      <c r="AT392" s="247" t="s">
        <v>140</v>
      </c>
      <c r="AU392" s="247" t="s">
        <v>84</v>
      </c>
      <c r="AV392" s="14" t="s">
        <v>84</v>
      </c>
      <c r="AW392" s="14" t="s">
        <v>4</v>
      </c>
      <c r="AX392" s="14" t="s">
        <v>82</v>
      </c>
      <c r="AY392" s="247" t="s">
        <v>132</v>
      </c>
    </row>
    <row r="393" s="2" customFormat="1" ht="24.15" customHeight="1">
      <c r="A393" s="38"/>
      <c r="B393" s="39"/>
      <c r="C393" s="212" t="s">
        <v>629</v>
      </c>
      <c r="D393" s="212" t="s">
        <v>134</v>
      </c>
      <c r="E393" s="213" t="s">
        <v>630</v>
      </c>
      <c r="F393" s="214" t="s">
        <v>631</v>
      </c>
      <c r="G393" s="215" t="s">
        <v>137</v>
      </c>
      <c r="H393" s="216">
        <v>15.071999999999999</v>
      </c>
      <c r="I393" s="217"/>
      <c r="J393" s="218">
        <f>ROUND(I393*H393,2)</f>
        <v>0</v>
      </c>
      <c r="K393" s="219"/>
      <c r="L393" s="44"/>
      <c r="M393" s="220" t="s">
        <v>1</v>
      </c>
      <c r="N393" s="221" t="s">
        <v>42</v>
      </c>
      <c r="O393" s="91"/>
      <c r="P393" s="222">
        <f>O393*H393</f>
        <v>0</v>
      </c>
      <c r="Q393" s="222">
        <v>4.0000000000000003E-05</v>
      </c>
      <c r="R393" s="222">
        <f>Q393*H393</f>
        <v>0.00060287999999999997</v>
      </c>
      <c r="S393" s="222">
        <v>0</v>
      </c>
      <c r="T393" s="223">
        <f>S393*H393</f>
        <v>0</v>
      </c>
      <c r="U393" s="38"/>
      <c r="V393" s="38"/>
      <c r="W393" s="38"/>
      <c r="X393" s="38"/>
      <c r="Y393" s="38"/>
      <c r="Z393" s="38"/>
      <c r="AA393" s="38"/>
      <c r="AB393" s="38"/>
      <c r="AC393" s="38"/>
      <c r="AD393" s="38"/>
      <c r="AE393" s="38"/>
      <c r="AR393" s="224" t="s">
        <v>223</v>
      </c>
      <c r="AT393" s="224" t="s">
        <v>134</v>
      </c>
      <c r="AU393" s="224" t="s">
        <v>84</v>
      </c>
      <c r="AY393" s="17" t="s">
        <v>132</v>
      </c>
      <c r="BE393" s="225">
        <f>IF(N393="základní",J393,0)</f>
        <v>0</v>
      </c>
      <c r="BF393" s="225">
        <f>IF(N393="snížená",J393,0)</f>
        <v>0</v>
      </c>
      <c r="BG393" s="225">
        <f>IF(N393="zákl. přenesená",J393,0)</f>
        <v>0</v>
      </c>
      <c r="BH393" s="225">
        <f>IF(N393="sníž. přenesená",J393,0)</f>
        <v>0</v>
      </c>
      <c r="BI393" s="225">
        <f>IF(N393="nulová",J393,0)</f>
        <v>0</v>
      </c>
      <c r="BJ393" s="17" t="s">
        <v>82</v>
      </c>
      <c r="BK393" s="225">
        <f>ROUND(I393*H393,2)</f>
        <v>0</v>
      </c>
      <c r="BL393" s="17" t="s">
        <v>223</v>
      </c>
      <c r="BM393" s="224" t="s">
        <v>632</v>
      </c>
    </row>
    <row r="394" s="2" customFormat="1" ht="24.15" customHeight="1">
      <c r="A394" s="38"/>
      <c r="B394" s="39"/>
      <c r="C394" s="259" t="s">
        <v>633</v>
      </c>
      <c r="D394" s="259" t="s">
        <v>193</v>
      </c>
      <c r="E394" s="260" t="s">
        <v>634</v>
      </c>
      <c r="F394" s="261" t="s">
        <v>635</v>
      </c>
      <c r="G394" s="262" t="s">
        <v>137</v>
      </c>
      <c r="H394" s="263">
        <v>18.402999999999999</v>
      </c>
      <c r="I394" s="264"/>
      <c r="J394" s="265">
        <f>ROUND(I394*H394,2)</f>
        <v>0</v>
      </c>
      <c r="K394" s="266"/>
      <c r="L394" s="267"/>
      <c r="M394" s="268" t="s">
        <v>1</v>
      </c>
      <c r="N394" s="269" t="s">
        <v>42</v>
      </c>
      <c r="O394" s="91"/>
      <c r="P394" s="222">
        <f>O394*H394</f>
        <v>0</v>
      </c>
      <c r="Q394" s="222">
        <v>0.00029999999999999997</v>
      </c>
      <c r="R394" s="222">
        <f>Q394*H394</f>
        <v>0.0055208999999999987</v>
      </c>
      <c r="S394" s="222">
        <v>0</v>
      </c>
      <c r="T394" s="223">
        <f>S394*H394</f>
        <v>0</v>
      </c>
      <c r="U394" s="38"/>
      <c r="V394" s="38"/>
      <c r="W394" s="38"/>
      <c r="X394" s="38"/>
      <c r="Y394" s="38"/>
      <c r="Z394" s="38"/>
      <c r="AA394" s="38"/>
      <c r="AB394" s="38"/>
      <c r="AC394" s="38"/>
      <c r="AD394" s="38"/>
      <c r="AE394" s="38"/>
      <c r="AR394" s="224" t="s">
        <v>311</v>
      </c>
      <c r="AT394" s="224" t="s">
        <v>193</v>
      </c>
      <c r="AU394" s="224" t="s">
        <v>84</v>
      </c>
      <c r="AY394" s="17" t="s">
        <v>132</v>
      </c>
      <c r="BE394" s="225">
        <f>IF(N394="základní",J394,0)</f>
        <v>0</v>
      </c>
      <c r="BF394" s="225">
        <f>IF(N394="snížená",J394,0)</f>
        <v>0</v>
      </c>
      <c r="BG394" s="225">
        <f>IF(N394="zákl. přenesená",J394,0)</f>
        <v>0</v>
      </c>
      <c r="BH394" s="225">
        <f>IF(N394="sníž. přenesená",J394,0)</f>
        <v>0</v>
      </c>
      <c r="BI394" s="225">
        <f>IF(N394="nulová",J394,0)</f>
        <v>0</v>
      </c>
      <c r="BJ394" s="17" t="s">
        <v>82</v>
      </c>
      <c r="BK394" s="225">
        <f>ROUND(I394*H394,2)</f>
        <v>0</v>
      </c>
      <c r="BL394" s="17" t="s">
        <v>223</v>
      </c>
      <c r="BM394" s="224" t="s">
        <v>636</v>
      </c>
    </row>
    <row r="395" s="14" customFormat="1">
      <c r="A395" s="14"/>
      <c r="B395" s="237"/>
      <c r="C395" s="238"/>
      <c r="D395" s="228" t="s">
        <v>140</v>
      </c>
      <c r="E395" s="238"/>
      <c r="F395" s="240" t="s">
        <v>628</v>
      </c>
      <c r="G395" s="238"/>
      <c r="H395" s="241">
        <v>18.402999999999999</v>
      </c>
      <c r="I395" s="242"/>
      <c r="J395" s="238"/>
      <c r="K395" s="238"/>
      <c r="L395" s="243"/>
      <c r="M395" s="244"/>
      <c r="N395" s="245"/>
      <c r="O395" s="245"/>
      <c r="P395" s="245"/>
      <c r="Q395" s="245"/>
      <c r="R395" s="245"/>
      <c r="S395" s="245"/>
      <c r="T395" s="246"/>
      <c r="U395" s="14"/>
      <c r="V395" s="14"/>
      <c r="W395" s="14"/>
      <c r="X395" s="14"/>
      <c r="Y395" s="14"/>
      <c r="Z395" s="14"/>
      <c r="AA395" s="14"/>
      <c r="AB395" s="14"/>
      <c r="AC395" s="14"/>
      <c r="AD395" s="14"/>
      <c r="AE395" s="14"/>
      <c r="AT395" s="247" t="s">
        <v>140</v>
      </c>
      <c r="AU395" s="247" t="s">
        <v>84</v>
      </c>
      <c r="AV395" s="14" t="s">
        <v>84</v>
      </c>
      <c r="AW395" s="14" t="s">
        <v>4</v>
      </c>
      <c r="AX395" s="14" t="s">
        <v>82</v>
      </c>
      <c r="AY395" s="247" t="s">
        <v>132</v>
      </c>
    </row>
    <row r="396" s="2" customFormat="1" ht="21.75" customHeight="1">
      <c r="A396" s="38"/>
      <c r="B396" s="39"/>
      <c r="C396" s="212" t="s">
        <v>637</v>
      </c>
      <c r="D396" s="212" t="s">
        <v>134</v>
      </c>
      <c r="E396" s="213" t="s">
        <v>638</v>
      </c>
      <c r="F396" s="214" t="s">
        <v>639</v>
      </c>
      <c r="G396" s="215" t="s">
        <v>444</v>
      </c>
      <c r="H396" s="216">
        <v>18.84</v>
      </c>
      <c r="I396" s="217"/>
      <c r="J396" s="218">
        <f>ROUND(I396*H396,2)</f>
        <v>0</v>
      </c>
      <c r="K396" s="219"/>
      <c r="L396" s="44"/>
      <c r="M396" s="220" t="s">
        <v>1</v>
      </c>
      <c r="N396" s="221" t="s">
        <v>42</v>
      </c>
      <c r="O396" s="91"/>
      <c r="P396" s="222">
        <f>O396*H396</f>
        <v>0</v>
      </c>
      <c r="Q396" s="222">
        <v>4.0000000000000003E-05</v>
      </c>
      <c r="R396" s="222">
        <f>Q396*H396</f>
        <v>0.0007536000000000001</v>
      </c>
      <c r="S396" s="222">
        <v>0</v>
      </c>
      <c r="T396" s="223">
        <f>S396*H396</f>
        <v>0</v>
      </c>
      <c r="U396" s="38"/>
      <c r="V396" s="38"/>
      <c r="W396" s="38"/>
      <c r="X396" s="38"/>
      <c r="Y396" s="38"/>
      <c r="Z396" s="38"/>
      <c r="AA396" s="38"/>
      <c r="AB396" s="38"/>
      <c r="AC396" s="38"/>
      <c r="AD396" s="38"/>
      <c r="AE396" s="38"/>
      <c r="AR396" s="224" t="s">
        <v>223</v>
      </c>
      <c r="AT396" s="224" t="s">
        <v>134</v>
      </c>
      <c r="AU396" s="224" t="s">
        <v>84</v>
      </c>
      <c r="AY396" s="17" t="s">
        <v>132</v>
      </c>
      <c r="BE396" s="225">
        <f>IF(N396="základní",J396,0)</f>
        <v>0</v>
      </c>
      <c r="BF396" s="225">
        <f>IF(N396="snížená",J396,0)</f>
        <v>0</v>
      </c>
      <c r="BG396" s="225">
        <f>IF(N396="zákl. přenesená",J396,0)</f>
        <v>0</v>
      </c>
      <c r="BH396" s="225">
        <f>IF(N396="sníž. přenesená",J396,0)</f>
        <v>0</v>
      </c>
      <c r="BI396" s="225">
        <f>IF(N396="nulová",J396,0)</f>
        <v>0</v>
      </c>
      <c r="BJ396" s="17" t="s">
        <v>82</v>
      </c>
      <c r="BK396" s="225">
        <f>ROUND(I396*H396,2)</f>
        <v>0</v>
      </c>
      <c r="BL396" s="17" t="s">
        <v>223</v>
      </c>
      <c r="BM396" s="224" t="s">
        <v>640</v>
      </c>
    </row>
    <row r="397" s="14" customFormat="1">
      <c r="A397" s="14"/>
      <c r="B397" s="237"/>
      <c r="C397" s="238"/>
      <c r="D397" s="228" t="s">
        <v>140</v>
      </c>
      <c r="E397" s="239" t="s">
        <v>1</v>
      </c>
      <c r="F397" s="240" t="s">
        <v>641</v>
      </c>
      <c r="G397" s="238"/>
      <c r="H397" s="241">
        <v>18.84</v>
      </c>
      <c r="I397" s="242"/>
      <c r="J397" s="238"/>
      <c r="K397" s="238"/>
      <c r="L397" s="243"/>
      <c r="M397" s="244"/>
      <c r="N397" s="245"/>
      <c r="O397" s="245"/>
      <c r="P397" s="245"/>
      <c r="Q397" s="245"/>
      <c r="R397" s="245"/>
      <c r="S397" s="245"/>
      <c r="T397" s="246"/>
      <c r="U397" s="14"/>
      <c r="V397" s="14"/>
      <c r="W397" s="14"/>
      <c r="X397" s="14"/>
      <c r="Y397" s="14"/>
      <c r="Z397" s="14"/>
      <c r="AA397" s="14"/>
      <c r="AB397" s="14"/>
      <c r="AC397" s="14"/>
      <c r="AD397" s="14"/>
      <c r="AE397" s="14"/>
      <c r="AT397" s="247" t="s">
        <v>140</v>
      </c>
      <c r="AU397" s="247" t="s">
        <v>84</v>
      </c>
      <c r="AV397" s="14" t="s">
        <v>84</v>
      </c>
      <c r="AW397" s="14" t="s">
        <v>32</v>
      </c>
      <c r="AX397" s="14" t="s">
        <v>82</v>
      </c>
      <c r="AY397" s="247" t="s">
        <v>132</v>
      </c>
    </row>
    <row r="398" s="2" customFormat="1" ht="21.75" customHeight="1">
      <c r="A398" s="38"/>
      <c r="B398" s="39"/>
      <c r="C398" s="259" t="s">
        <v>642</v>
      </c>
      <c r="D398" s="259" t="s">
        <v>193</v>
      </c>
      <c r="E398" s="260" t="s">
        <v>643</v>
      </c>
      <c r="F398" s="261" t="s">
        <v>644</v>
      </c>
      <c r="G398" s="262" t="s">
        <v>444</v>
      </c>
      <c r="H398" s="263">
        <v>19.216999999999999</v>
      </c>
      <c r="I398" s="264"/>
      <c r="J398" s="265">
        <f>ROUND(I398*H398,2)</f>
        <v>0</v>
      </c>
      <c r="K398" s="266"/>
      <c r="L398" s="267"/>
      <c r="M398" s="268" t="s">
        <v>1</v>
      </c>
      <c r="N398" s="269" t="s">
        <v>42</v>
      </c>
      <c r="O398" s="91"/>
      <c r="P398" s="222">
        <f>O398*H398</f>
        <v>0</v>
      </c>
      <c r="Q398" s="222">
        <v>0.00012</v>
      </c>
      <c r="R398" s="222">
        <f>Q398*H398</f>
        <v>0.0023060400000000001</v>
      </c>
      <c r="S398" s="222">
        <v>0</v>
      </c>
      <c r="T398" s="223">
        <f>S398*H398</f>
        <v>0</v>
      </c>
      <c r="U398" s="38"/>
      <c r="V398" s="38"/>
      <c r="W398" s="38"/>
      <c r="X398" s="38"/>
      <c r="Y398" s="38"/>
      <c r="Z398" s="38"/>
      <c r="AA398" s="38"/>
      <c r="AB398" s="38"/>
      <c r="AC398" s="38"/>
      <c r="AD398" s="38"/>
      <c r="AE398" s="38"/>
      <c r="AR398" s="224" t="s">
        <v>311</v>
      </c>
      <c r="AT398" s="224" t="s">
        <v>193</v>
      </c>
      <c r="AU398" s="224" t="s">
        <v>84</v>
      </c>
      <c r="AY398" s="17" t="s">
        <v>132</v>
      </c>
      <c r="BE398" s="225">
        <f>IF(N398="základní",J398,0)</f>
        <v>0</v>
      </c>
      <c r="BF398" s="225">
        <f>IF(N398="snížená",J398,0)</f>
        <v>0</v>
      </c>
      <c r="BG398" s="225">
        <f>IF(N398="zákl. přenesená",J398,0)</f>
        <v>0</v>
      </c>
      <c r="BH398" s="225">
        <f>IF(N398="sníž. přenesená",J398,0)</f>
        <v>0</v>
      </c>
      <c r="BI398" s="225">
        <f>IF(N398="nulová",J398,0)</f>
        <v>0</v>
      </c>
      <c r="BJ398" s="17" t="s">
        <v>82</v>
      </c>
      <c r="BK398" s="225">
        <f>ROUND(I398*H398,2)</f>
        <v>0</v>
      </c>
      <c r="BL398" s="17" t="s">
        <v>223</v>
      </c>
      <c r="BM398" s="224" t="s">
        <v>645</v>
      </c>
    </row>
    <row r="399" s="14" customFormat="1">
      <c r="A399" s="14"/>
      <c r="B399" s="237"/>
      <c r="C399" s="238"/>
      <c r="D399" s="228" t="s">
        <v>140</v>
      </c>
      <c r="E399" s="238"/>
      <c r="F399" s="240" t="s">
        <v>646</v>
      </c>
      <c r="G399" s="238"/>
      <c r="H399" s="241">
        <v>19.216999999999999</v>
      </c>
      <c r="I399" s="242"/>
      <c r="J399" s="238"/>
      <c r="K399" s="238"/>
      <c r="L399" s="243"/>
      <c r="M399" s="244"/>
      <c r="N399" s="245"/>
      <c r="O399" s="245"/>
      <c r="P399" s="245"/>
      <c r="Q399" s="245"/>
      <c r="R399" s="245"/>
      <c r="S399" s="245"/>
      <c r="T399" s="246"/>
      <c r="U399" s="14"/>
      <c r="V399" s="14"/>
      <c r="W399" s="14"/>
      <c r="X399" s="14"/>
      <c r="Y399" s="14"/>
      <c r="Z399" s="14"/>
      <c r="AA399" s="14"/>
      <c r="AB399" s="14"/>
      <c r="AC399" s="14"/>
      <c r="AD399" s="14"/>
      <c r="AE399" s="14"/>
      <c r="AT399" s="247" t="s">
        <v>140</v>
      </c>
      <c r="AU399" s="247" t="s">
        <v>84</v>
      </c>
      <c r="AV399" s="14" t="s">
        <v>84</v>
      </c>
      <c r="AW399" s="14" t="s">
        <v>4</v>
      </c>
      <c r="AX399" s="14" t="s">
        <v>82</v>
      </c>
      <c r="AY399" s="247" t="s">
        <v>132</v>
      </c>
    </row>
    <row r="400" s="2" customFormat="1" ht="24.15" customHeight="1">
      <c r="A400" s="38"/>
      <c r="B400" s="39"/>
      <c r="C400" s="212" t="s">
        <v>647</v>
      </c>
      <c r="D400" s="212" t="s">
        <v>134</v>
      </c>
      <c r="E400" s="213" t="s">
        <v>648</v>
      </c>
      <c r="F400" s="214" t="s">
        <v>649</v>
      </c>
      <c r="G400" s="215" t="s">
        <v>137</v>
      </c>
      <c r="H400" s="216">
        <v>15.071999999999999</v>
      </c>
      <c r="I400" s="217"/>
      <c r="J400" s="218">
        <f>ROUND(I400*H400,2)</f>
        <v>0</v>
      </c>
      <c r="K400" s="219"/>
      <c r="L400" s="44"/>
      <c r="M400" s="220" t="s">
        <v>1</v>
      </c>
      <c r="N400" s="221" t="s">
        <v>42</v>
      </c>
      <c r="O400" s="91"/>
      <c r="P400" s="222">
        <f>O400*H400</f>
        <v>0</v>
      </c>
      <c r="Q400" s="222">
        <v>0</v>
      </c>
      <c r="R400" s="222">
        <f>Q400*H400</f>
        <v>0</v>
      </c>
      <c r="S400" s="222">
        <v>0</v>
      </c>
      <c r="T400" s="223">
        <f>S400*H400</f>
        <v>0</v>
      </c>
      <c r="U400" s="38"/>
      <c r="V400" s="38"/>
      <c r="W400" s="38"/>
      <c r="X400" s="38"/>
      <c r="Y400" s="38"/>
      <c r="Z400" s="38"/>
      <c r="AA400" s="38"/>
      <c r="AB400" s="38"/>
      <c r="AC400" s="38"/>
      <c r="AD400" s="38"/>
      <c r="AE400" s="38"/>
      <c r="AR400" s="224" t="s">
        <v>223</v>
      </c>
      <c r="AT400" s="224" t="s">
        <v>134</v>
      </c>
      <c r="AU400" s="224" t="s">
        <v>84</v>
      </c>
      <c r="AY400" s="17" t="s">
        <v>132</v>
      </c>
      <c r="BE400" s="225">
        <f>IF(N400="základní",J400,0)</f>
        <v>0</v>
      </c>
      <c r="BF400" s="225">
        <f>IF(N400="snížená",J400,0)</f>
        <v>0</v>
      </c>
      <c r="BG400" s="225">
        <f>IF(N400="zákl. přenesená",J400,0)</f>
        <v>0</v>
      </c>
      <c r="BH400" s="225">
        <f>IF(N400="sníž. přenesená",J400,0)</f>
        <v>0</v>
      </c>
      <c r="BI400" s="225">
        <f>IF(N400="nulová",J400,0)</f>
        <v>0</v>
      </c>
      <c r="BJ400" s="17" t="s">
        <v>82</v>
      </c>
      <c r="BK400" s="225">
        <f>ROUND(I400*H400,2)</f>
        <v>0</v>
      </c>
      <c r="BL400" s="17" t="s">
        <v>223</v>
      </c>
      <c r="BM400" s="224" t="s">
        <v>650</v>
      </c>
    </row>
    <row r="401" s="2" customFormat="1" ht="24.15" customHeight="1">
      <c r="A401" s="38"/>
      <c r="B401" s="39"/>
      <c r="C401" s="259" t="s">
        <v>651</v>
      </c>
      <c r="D401" s="259" t="s">
        <v>193</v>
      </c>
      <c r="E401" s="260" t="s">
        <v>652</v>
      </c>
      <c r="F401" s="261" t="s">
        <v>653</v>
      </c>
      <c r="G401" s="262" t="s">
        <v>137</v>
      </c>
      <c r="H401" s="263">
        <v>15.826000000000001</v>
      </c>
      <c r="I401" s="264"/>
      <c r="J401" s="265">
        <f>ROUND(I401*H401,2)</f>
        <v>0</v>
      </c>
      <c r="K401" s="266"/>
      <c r="L401" s="267"/>
      <c r="M401" s="268" t="s">
        <v>1</v>
      </c>
      <c r="N401" s="269" t="s">
        <v>42</v>
      </c>
      <c r="O401" s="91"/>
      <c r="P401" s="222">
        <f>O401*H401</f>
        <v>0</v>
      </c>
      <c r="Q401" s="222">
        <v>0.00018000000000000001</v>
      </c>
      <c r="R401" s="222">
        <f>Q401*H401</f>
        <v>0.0028486800000000001</v>
      </c>
      <c r="S401" s="222">
        <v>0</v>
      </c>
      <c r="T401" s="223">
        <f>S401*H401</f>
        <v>0</v>
      </c>
      <c r="U401" s="38"/>
      <c r="V401" s="38"/>
      <c r="W401" s="38"/>
      <c r="X401" s="38"/>
      <c r="Y401" s="38"/>
      <c r="Z401" s="38"/>
      <c r="AA401" s="38"/>
      <c r="AB401" s="38"/>
      <c r="AC401" s="38"/>
      <c r="AD401" s="38"/>
      <c r="AE401" s="38"/>
      <c r="AR401" s="224" t="s">
        <v>311</v>
      </c>
      <c r="AT401" s="224" t="s">
        <v>193</v>
      </c>
      <c r="AU401" s="224" t="s">
        <v>84</v>
      </c>
      <c r="AY401" s="17" t="s">
        <v>132</v>
      </c>
      <c r="BE401" s="225">
        <f>IF(N401="základní",J401,0)</f>
        <v>0</v>
      </c>
      <c r="BF401" s="225">
        <f>IF(N401="snížená",J401,0)</f>
        <v>0</v>
      </c>
      <c r="BG401" s="225">
        <f>IF(N401="zákl. přenesená",J401,0)</f>
        <v>0</v>
      </c>
      <c r="BH401" s="225">
        <f>IF(N401="sníž. přenesená",J401,0)</f>
        <v>0</v>
      </c>
      <c r="BI401" s="225">
        <f>IF(N401="nulová",J401,0)</f>
        <v>0</v>
      </c>
      <c r="BJ401" s="17" t="s">
        <v>82</v>
      </c>
      <c r="BK401" s="225">
        <f>ROUND(I401*H401,2)</f>
        <v>0</v>
      </c>
      <c r="BL401" s="17" t="s">
        <v>223</v>
      </c>
      <c r="BM401" s="224" t="s">
        <v>654</v>
      </c>
    </row>
    <row r="402" s="14" customFormat="1">
      <c r="A402" s="14"/>
      <c r="B402" s="237"/>
      <c r="C402" s="238"/>
      <c r="D402" s="228" t="s">
        <v>140</v>
      </c>
      <c r="E402" s="238"/>
      <c r="F402" s="240" t="s">
        <v>655</v>
      </c>
      <c r="G402" s="238"/>
      <c r="H402" s="241">
        <v>15.826000000000001</v>
      </c>
      <c r="I402" s="242"/>
      <c r="J402" s="238"/>
      <c r="K402" s="238"/>
      <c r="L402" s="243"/>
      <c r="M402" s="244"/>
      <c r="N402" s="245"/>
      <c r="O402" s="245"/>
      <c r="P402" s="245"/>
      <c r="Q402" s="245"/>
      <c r="R402" s="245"/>
      <c r="S402" s="245"/>
      <c r="T402" s="246"/>
      <c r="U402" s="14"/>
      <c r="V402" s="14"/>
      <c r="W402" s="14"/>
      <c r="X402" s="14"/>
      <c r="Y402" s="14"/>
      <c r="Z402" s="14"/>
      <c r="AA402" s="14"/>
      <c r="AB402" s="14"/>
      <c r="AC402" s="14"/>
      <c r="AD402" s="14"/>
      <c r="AE402" s="14"/>
      <c r="AT402" s="247" t="s">
        <v>140</v>
      </c>
      <c r="AU402" s="247" t="s">
        <v>84</v>
      </c>
      <c r="AV402" s="14" t="s">
        <v>84</v>
      </c>
      <c r="AW402" s="14" t="s">
        <v>4</v>
      </c>
      <c r="AX402" s="14" t="s">
        <v>82</v>
      </c>
      <c r="AY402" s="247" t="s">
        <v>132</v>
      </c>
    </row>
    <row r="403" s="2" customFormat="1" ht="24.15" customHeight="1">
      <c r="A403" s="38"/>
      <c r="B403" s="39"/>
      <c r="C403" s="212" t="s">
        <v>656</v>
      </c>
      <c r="D403" s="212" t="s">
        <v>134</v>
      </c>
      <c r="E403" s="213" t="s">
        <v>657</v>
      </c>
      <c r="F403" s="214" t="s">
        <v>658</v>
      </c>
      <c r="G403" s="215" t="s">
        <v>178</v>
      </c>
      <c r="H403" s="216">
        <v>1.2569999999999999</v>
      </c>
      <c r="I403" s="217"/>
      <c r="J403" s="218">
        <f>ROUND(I403*H403,2)</f>
        <v>0</v>
      </c>
      <c r="K403" s="219"/>
      <c r="L403" s="44"/>
      <c r="M403" s="220" t="s">
        <v>1</v>
      </c>
      <c r="N403" s="221" t="s">
        <v>42</v>
      </c>
      <c r="O403" s="91"/>
      <c r="P403" s="222">
        <f>O403*H403</f>
        <v>0</v>
      </c>
      <c r="Q403" s="222">
        <v>0</v>
      </c>
      <c r="R403" s="222">
        <f>Q403*H403</f>
        <v>0</v>
      </c>
      <c r="S403" s="222">
        <v>0</v>
      </c>
      <c r="T403" s="223">
        <f>S403*H403</f>
        <v>0</v>
      </c>
      <c r="U403" s="38"/>
      <c r="V403" s="38"/>
      <c r="W403" s="38"/>
      <c r="X403" s="38"/>
      <c r="Y403" s="38"/>
      <c r="Z403" s="38"/>
      <c r="AA403" s="38"/>
      <c r="AB403" s="38"/>
      <c r="AC403" s="38"/>
      <c r="AD403" s="38"/>
      <c r="AE403" s="38"/>
      <c r="AR403" s="224" t="s">
        <v>223</v>
      </c>
      <c r="AT403" s="224" t="s">
        <v>134</v>
      </c>
      <c r="AU403" s="224" t="s">
        <v>84</v>
      </c>
      <c r="AY403" s="17" t="s">
        <v>132</v>
      </c>
      <c r="BE403" s="225">
        <f>IF(N403="základní",J403,0)</f>
        <v>0</v>
      </c>
      <c r="BF403" s="225">
        <f>IF(N403="snížená",J403,0)</f>
        <v>0</v>
      </c>
      <c r="BG403" s="225">
        <f>IF(N403="zákl. přenesená",J403,0)</f>
        <v>0</v>
      </c>
      <c r="BH403" s="225">
        <f>IF(N403="sníž. přenesená",J403,0)</f>
        <v>0</v>
      </c>
      <c r="BI403" s="225">
        <f>IF(N403="nulová",J403,0)</f>
        <v>0</v>
      </c>
      <c r="BJ403" s="17" t="s">
        <v>82</v>
      </c>
      <c r="BK403" s="225">
        <f>ROUND(I403*H403,2)</f>
        <v>0</v>
      </c>
      <c r="BL403" s="17" t="s">
        <v>223</v>
      </c>
      <c r="BM403" s="224" t="s">
        <v>659</v>
      </c>
    </row>
    <row r="404" s="12" customFormat="1" ht="22.8" customHeight="1">
      <c r="A404" s="12"/>
      <c r="B404" s="196"/>
      <c r="C404" s="197"/>
      <c r="D404" s="198" t="s">
        <v>76</v>
      </c>
      <c r="E404" s="210" t="s">
        <v>660</v>
      </c>
      <c r="F404" s="210" t="s">
        <v>661</v>
      </c>
      <c r="G404" s="197"/>
      <c r="H404" s="197"/>
      <c r="I404" s="200"/>
      <c r="J404" s="211">
        <f>BK404</f>
        <v>0</v>
      </c>
      <c r="K404" s="197"/>
      <c r="L404" s="202"/>
      <c r="M404" s="203"/>
      <c r="N404" s="204"/>
      <c r="O404" s="204"/>
      <c r="P404" s="205">
        <f>SUM(P405:P442)</f>
        <v>0</v>
      </c>
      <c r="Q404" s="204"/>
      <c r="R404" s="205">
        <f>SUM(R405:R442)</f>
        <v>0.030118350000000002</v>
      </c>
      <c r="S404" s="204"/>
      <c r="T404" s="206">
        <f>SUM(T405:T442)</f>
        <v>0</v>
      </c>
      <c r="U404" s="12"/>
      <c r="V404" s="12"/>
      <c r="W404" s="12"/>
      <c r="X404" s="12"/>
      <c r="Y404" s="12"/>
      <c r="Z404" s="12"/>
      <c r="AA404" s="12"/>
      <c r="AB404" s="12"/>
      <c r="AC404" s="12"/>
      <c r="AD404" s="12"/>
      <c r="AE404" s="12"/>
      <c r="AR404" s="207" t="s">
        <v>84</v>
      </c>
      <c r="AT404" s="208" t="s">
        <v>76</v>
      </c>
      <c r="AU404" s="208" t="s">
        <v>82</v>
      </c>
      <c r="AY404" s="207" t="s">
        <v>132</v>
      </c>
      <c r="BK404" s="209">
        <f>SUM(BK405:BK442)</f>
        <v>0</v>
      </c>
    </row>
    <row r="405" s="2" customFormat="1" ht="24.15" customHeight="1">
      <c r="A405" s="38"/>
      <c r="B405" s="39"/>
      <c r="C405" s="212" t="s">
        <v>662</v>
      </c>
      <c r="D405" s="212" t="s">
        <v>134</v>
      </c>
      <c r="E405" s="213" t="s">
        <v>663</v>
      </c>
      <c r="F405" s="214" t="s">
        <v>664</v>
      </c>
      <c r="G405" s="215" t="s">
        <v>444</v>
      </c>
      <c r="H405" s="216">
        <v>25.300000000000001</v>
      </c>
      <c r="I405" s="217"/>
      <c r="J405" s="218">
        <f>ROUND(I405*H405,2)</f>
        <v>0</v>
      </c>
      <c r="K405" s="219"/>
      <c r="L405" s="44"/>
      <c r="M405" s="220" t="s">
        <v>1</v>
      </c>
      <c r="N405" s="221" t="s">
        <v>42</v>
      </c>
      <c r="O405" s="91"/>
      <c r="P405" s="222">
        <f>O405*H405</f>
        <v>0</v>
      </c>
      <c r="Q405" s="222">
        <v>0</v>
      </c>
      <c r="R405" s="222">
        <f>Q405*H405</f>
        <v>0</v>
      </c>
      <c r="S405" s="222">
        <v>0</v>
      </c>
      <c r="T405" s="223">
        <f>S405*H405</f>
        <v>0</v>
      </c>
      <c r="U405" s="38"/>
      <c r="V405" s="38"/>
      <c r="W405" s="38"/>
      <c r="X405" s="38"/>
      <c r="Y405" s="38"/>
      <c r="Z405" s="38"/>
      <c r="AA405" s="38"/>
      <c r="AB405" s="38"/>
      <c r="AC405" s="38"/>
      <c r="AD405" s="38"/>
      <c r="AE405" s="38"/>
      <c r="AR405" s="224" t="s">
        <v>223</v>
      </c>
      <c r="AT405" s="224" t="s">
        <v>134</v>
      </c>
      <c r="AU405" s="224" t="s">
        <v>84</v>
      </c>
      <c r="AY405" s="17" t="s">
        <v>132</v>
      </c>
      <c r="BE405" s="225">
        <f>IF(N405="základní",J405,0)</f>
        <v>0</v>
      </c>
      <c r="BF405" s="225">
        <f>IF(N405="snížená",J405,0)</f>
        <v>0</v>
      </c>
      <c r="BG405" s="225">
        <f>IF(N405="zákl. přenesená",J405,0)</f>
        <v>0</v>
      </c>
      <c r="BH405" s="225">
        <f>IF(N405="sníž. přenesená",J405,0)</f>
        <v>0</v>
      </c>
      <c r="BI405" s="225">
        <f>IF(N405="nulová",J405,0)</f>
        <v>0</v>
      </c>
      <c r="BJ405" s="17" t="s">
        <v>82</v>
      </c>
      <c r="BK405" s="225">
        <f>ROUND(I405*H405,2)</f>
        <v>0</v>
      </c>
      <c r="BL405" s="17" t="s">
        <v>223</v>
      </c>
      <c r="BM405" s="224" t="s">
        <v>665</v>
      </c>
    </row>
    <row r="406" s="14" customFormat="1">
      <c r="A406" s="14"/>
      <c r="B406" s="237"/>
      <c r="C406" s="238"/>
      <c r="D406" s="228" t="s">
        <v>140</v>
      </c>
      <c r="E406" s="239" t="s">
        <v>1</v>
      </c>
      <c r="F406" s="240" t="s">
        <v>666</v>
      </c>
      <c r="G406" s="238"/>
      <c r="H406" s="241">
        <v>25.300000000000001</v>
      </c>
      <c r="I406" s="242"/>
      <c r="J406" s="238"/>
      <c r="K406" s="238"/>
      <c r="L406" s="243"/>
      <c r="M406" s="244"/>
      <c r="N406" s="245"/>
      <c r="O406" s="245"/>
      <c r="P406" s="245"/>
      <c r="Q406" s="245"/>
      <c r="R406" s="245"/>
      <c r="S406" s="245"/>
      <c r="T406" s="246"/>
      <c r="U406" s="14"/>
      <c r="V406" s="14"/>
      <c r="W406" s="14"/>
      <c r="X406" s="14"/>
      <c r="Y406" s="14"/>
      <c r="Z406" s="14"/>
      <c r="AA406" s="14"/>
      <c r="AB406" s="14"/>
      <c r="AC406" s="14"/>
      <c r="AD406" s="14"/>
      <c r="AE406" s="14"/>
      <c r="AT406" s="247" t="s">
        <v>140</v>
      </c>
      <c r="AU406" s="247" t="s">
        <v>84</v>
      </c>
      <c r="AV406" s="14" t="s">
        <v>84</v>
      </c>
      <c r="AW406" s="14" t="s">
        <v>32</v>
      </c>
      <c r="AX406" s="14" t="s">
        <v>82</v>
      </c>
      <c r="AY406" s="247" t="s">
        <v>132</v>
      </c>
    </row>
    <row r="407" s="2" customFormat="1" ht="24.15" customHeight="1">
      <c r="A407" s="38"/>
      <c r="B407" s="39"/>
      <c r="C407" s="259" t="s">
        <v>667</v>
      </c>
      <c r="D407" s="259" t="s">
        <v>193</v>
      </c>
      <c r="E407" s="260" t="s">
        <v>668</v>
      </c>
      <c r="F407" s="261" t="s">
        <v>669</v>
      </c>
      <c r="G407" s="262" t="s">
        <v>444</v>
      </c>
      <c r="H407" s="263">
        <v>26.565000000000001</v>
      </c>
      <c r="I407" s="264"/>
      <c r="J407" s="265">
        <f>ROUND(I407*H407,2)</f>
        <v>0</v>
      </c>
      <c r="K407" s="266"/>
      <c r="L407" s="267"/>
      <c r="M407" s="268" t="s">
        <v>1</v>
      </c>
      <c r="N407" s="269" t="s">
        <v>42</v>
      </c>
      <c r="O407" s="91"/>
      <c r="P407" s="222">
        <f>O407*H407</f>
        <v>0</v>
      </c>
      <c r="Q407" s="222">
        <v>0.00019000000000000001</v>
      </c>
      <c r="R407" s="222">
        <f>Q407*H407</f>
        <v>0.0050473500000000008</v>
      </c>
      <c r="S407" s="222">
        <v>0</v>
      </c>
      <c r="T407" s="223">
        <f>S407*H407</f>
        <v>0</v>
      </c>
      <c r="U407" s="38"/>
      <c r="V407" s="38"/>
      <c r="W407" s="38"/>
      <c r="X407" s="38"/>
      <c r="Y407" s="38"/>
      <c r="Z407" s="38"/>
      <c r="AA407" s="38"/>
      <c r="AB407" s="38"/>
      <c r="AC407" s="38"/>
      <c r="AD407" s="38"/>
      <c r="AE407" s="38"/>
      <c r="AR407" s="224" t="s">
        <v>311</v>
      </c>
      <c r="AT407" s="224" t="s">
        <v>193</v>
      </c>
      <c r="AU407" s="224" t="s">
        <v>84</v>
      </c>
      <c r="AY407" s="17" t="s">
        <v>132</v>
      </c>
      <c r="BE407" s="225">
        <f>IF(N407="základní",J407,0)</f>
        <v>0</v>
      </c>
      <c r="BF407" s="225">
        <f>IF(N407="snížená",J407,0)</f>
        <v>0</v>
      </c>
      <c r="BG407" s="225">
        <f>IF(N407="zákl. přenesená",J407,0)</f>
        <v>0</v>
      </c>
      <c r="BH407" s="225">
        <f>IF(N407="sníž. přenesená",J407,0)</f>
        <v>0</v>
      </c>
      <c r="BI407" s="225">
        <f>IF(N407="nulová",J407,0)</f>
        <v>0</v>
      </c>
      <c r="BJ407" s="17" t="s">
        <v>82</v>
      </c>
      <c r="BK407" s="225">
        <f>ROUND(I407*H407,2)</f>
        <v>0</v>
      </c>
      <c r="BL407" s="17" t="s">
        <v>223</v>
      </c>
      <c r="BM407" s="224" t="s">
        <v>670</v>
      </c>
    </row>
    <row r="408" s="14" customFormat="1">
      <c r="A408" s="14"/>
      <c r="B408" s="237"/>
      <c r="C408" s="238"/>
      <c r="D408" s="228" t="s">
        <v>140</v>
      </c>
      <c r="E408" s="238"/>
      <c r="F408" s="240" t="s">
        <v>671</v>
      </c>
      <c r="G408" s="238"/>
      <c r="H408" s="241">
        <v>26.565000000000001</v>
      </c>
      <c r="I408" s="242"/>
      <c r="J408" s="238"/>
      <c r="K408" s="238"/>
      <c r="L408" s="243"/>
      <c r="M408" s="244"/>
      <c r="N408" s="245"/>
      <c r="O408" s="245"/>
      <c r="P408" s="245"/>
      <c r="Q408" s="245"/>
      <c r="R408" s="245"/>
      <c r="S408" s="245"/>
      <c r="T408" s="246"/>
      <c r="U408" s="14"/>
      <c r="V408" s="14"/>
      <c r="W408" s="14"/>
      <c r="X408" s="14"/>
      <c r="Y408" s="14"/>
      <c r="Z408" s="14"/>
      <c r="AA408" s="14"/>
      <c r="AB408" s="14"/>
      <c r="AC408" s="14"/>
      <c r="AD408" s="14"/>
      <c r="AE408" s="14"/>
      <c r="AT408" s="247" t="s">
        <v>140</v>
      </c>
      <c r="AU408" s="247" t="s">
        <v>84</v>
      </c>
      <c r="AV408" s="14" t="s">
        <v>84</v>
      </c>
      <c r="AW408" s="14" t="s">
        <v>4</v>
      </c>
      <c r="AX408" s="14" t="s">
        <v>82</v>
      </c>
      <c r="AY408" s="247" t="s">
        <v>132</v>
      </c>
    </row>
    <row r="409" s="2" customFormat="1" ht="16.5" customHeight="1">
      <c r="A409" s="38"/>
      <c r="B409" s="39"/>
      <c r="C409" s="212" t="s">
        <v>672</v>
      </c>
      <c r="D409" s="212" t="s">
        <v>134</v>
      </c>
      <c r="E409" s="213" t="s">
        <v>673</v>
      </c>
      <c r="F409" s="214" t="s">
        <v>674</v>
      </c>
      <c r="G409" s="215" t="s">
        <v>300</v>
      </c>
      <c r="H409" s="216">
        <v>8</v>
      </c>
      <c r="I409" s="217"/>
      <c r="J409" s="218">
        <f>ROUND(I409*H409,2)</f>
        <v>0</v>
      </c>
      <c r="K409" s="219"/>
      <c r="L409" s="44"/>
      <c r="M409" s="220" t="s">
        <v>1</v>
      </c>
      <c r="N409" s="221" t="s">
        <v>42</v>
      </c>
      <c r="O409" s="91"/>
      <c r="P409" s="222">
        <f>O409*H409</f>
        <v>0</v>
      </c>
      <c r="Q409" s="222">
        <v>0</v>
      </c>
      <c r="R409" s="222">
        <f>Q409*H409</f>
        <v>0</v>
      </c>
      <c r="S409" s="222">
        <v>0</v>
      </c>
      <c r="T409" s="223">
        <f>S409*H409</f>
        <v>0</v>
      </c>
      <c r="U409" s="38"/>
      <c r="V409" s="38"/>
      <c r="W409" s="38"/>
      <c r="X409" s="38"/>
      <c r="Y409" s="38"/>
      <c r="Z409" s="38"/>
      <c r="AA409" s="38"/>
      <c r="AB409" s="38"/>
      <c r="AC409" s="38"/>
      <c r="AD409" s="38"/>
      <c r="AE409" s="38"/>
      <c r="AR409" s="224" t="s">
        <v>223</v>
      </c>
      <c r="AT409" s="224" t="s">
        <v>134</v>
      </c>
      <c r="AU409" s="224" t="s">
        <v>84</v>
      </c>
      <c r="AY409" s="17" t="s">
        <v>132</v>
      </c>
      <c r="BE409" s="225">
        <f>IF(N409="základní",J409,0)</f>
        <v>0</v>
      </c>
      <c r="BF409" s="225">
        <f>IF(N409="snížená",J409,0)</f>
        <v>0</v>
      </c>
      <c r="BG409" s="225">
        <f>IF(N409="zákl. přenesená",J409,0)</f>
        <v>0</v>
      </c>
      <c r="BH409" s="225">
        <f>IF(N409="sníž. přenesená",J409,0)</f>
        <v>0</v>
      </c>
      <c r="BI409" s="225">
        <f>IF(N409="nulová",J409,0)</f>
        <v>0</v>
      </c>
      <c r="BJ409" s="17" t="s">
        <v>82</v>
      </c>
      <c r="BK409" s="225">
        <f>ROUND(I409*H409,2)</f>
        <v>0</v>
      </c>
      <c r="BL409" s="17" t="s">
        <v>223</v>
      </c>
      <c r="BM409" s="224" t="s">
        <v>675</v>
      </c>
    </row>
    <row r="410" s="2" customFormat="1" ht="21.75" customHeight="1">
      <c r="A410" s="38"/>
      <c r="B410" s="39"/>
      <c r="C410" s="259" t="s">
        <v>676</v>
      </c>
      <c r="D410" s="259" t="s">
        <v>193</v>
      </c>
      <c r="E410" s="260" t="s">
        <v>677</v>
      </c>
      <c r="F410" s="261" t="s">
        <v>678</v>
      </c>
      <c r="G410" s="262" t="s">
        <v>300</v>
      </c>
      <c r="H410" s="263">
        <v>8</v>
      </c>
      <c r="I410" s="264"/>
      <c r="J410" s="265">
        <f>ROUND(I410*H410,2)</f>
        <v>0</v>
      </c>
      <c r="K410" s="266"/>
      <c r="L410" s="267"/>
      <c r="M410" s="268" t="s">
        <v>1</v>
      </c>
      <c r="N410" s="269" t="s">
        <v>42</v>
      </c>
      <c r="O410" s="91"/>
      <c r="P410" s="222">
        <f>O410*H410</f>
        <v>0</v>
      </c>
      <c r="Q410" s="222">
        <v>4.0000000000000003E-05</v>
      </c>
      <c r="R410" s="222">
        <f>Q410*H410</f>
        <v>0.00032000000000000003</v>
      </c>
      <c r="S410" s="222">
        <v>0</v>
      </c>
      <c r="T410" s="223">
        <f>S410*H410</f>
        <v>0</v>
      </c>
      <c r="U410" s="38"/>
      <c r="V410" s="38"/>
      <c r="W410" s="38"/>
      <c r="X410" s="38"/>
      <c r="Y410" s="38"/>
      <c r="Z410" s="38"/>
      <c r="AA410" s="38"/>
      <c r="AB410" s="38"/>
      <c r="AC410" s="38"/>
      <c r="AD410" s="38"/>
      <c r="AE410" s="38"/>
      <c r="AR410" s="224" t="s">
        <v>311</v>
      </c>
      <c r="AT410" s="224" t="s">
        <v>193</v>
      </c>
      <c r="AU410" s="224" t="s">
        <v>84</v>
      </c>
      <c r="AY410" s="17" t="s">
        <v>132</v>
      </c>
      <c r="BE410" s="225">
        <f>IF(N410="základní",J410,0)</f>
        <v>0</v>
      </c>
      <c r="BF410" s="225">
        <f>IF(N410="snížená",J410,0)</f>
        <v>0</v>
      </c>
      <c r="BG410" s="225">
        <f>IF(N410="zákl. přenesená",J410,0)</f>
        <v>0</v>
      </c>
      <c r="BH410" s="225">
        <f>IF(N410="sníž. přenesená",J410,0)</f>
        <v>0</v>
      </c>
      <c r="BI410" s="225">
        <f>IF(N410="nulová",J410,0)</f>
        <v>0</v>
      </c>
      <c r="BJ410" s="17" t="s">
        <v>82</v>
      </c>
      <c r="BK410" s="225">
        <f>ROUND(I410*H410,2)</f>
        <v>0</v>
      </c>
      <c r="BL410" s="17" t="s">
        <v>223</v>
      </c>
      <c r="BM410" s="224" t="s">
        <v>679</v>
      </c>
    </row>
    <row r="411" s="2" customFormat="1" ht="16.5" customHeight="1">
      <c r="A411" s="38"/>
      <c r="B411" s="39"/>
      <c r="C411" s="212" t="s">
        <v>680</v>
      </c>
      <c r="D411" s="212" t="s">
        <v>134</v>
      </c>
      <c r="E411" s="213" t="s">
        <v>681</v>
      </c>
      <c r="F411" s="214" t="s">
        <v>682</v>
      </c>
      <c r="G411" s="215" t="s">
        <v>300</v>
      </c>
      <c r="H411" s="216">
        <v>2</v>
      </c>
      <c r="I411" s="217"/>
      <c r="J411" s="218">
        <f>ROUND(I411*H411,2)</f>
        <v>0</v>
      </c>
      <c r="K411" s="219"/>
      <c r="L411" s="44"/>
      <c r="M411" s="220" t="s">
        <v>1</v>
      </c>
      <c r="N411" s="221" t="s">
        <v>42</v>
      </c>
      <c r="O411" s="91"/>
      <c r="P411" s="222">
        <f>O411*H411</f>
        <v>0</v>
      </c>
      <c r="Q411" s="222">
        <v>0</v>
      </c>
      <c r="R411" s="222">
        <f>Q411*H411</f>
        <v>0</v>
      </c>
      <c r="S411" s="222">
        <v>0</v>
      </c>
      <c r="T411" s="223">
        <f>S411*H411</f>
        <v>0</v>
      </c>
      <c r="U411" s="38"/>
      <c r="V411" s="38"/>
      <c r="W411" s="38"/>
      <c r="X411" s="38"/>
      <c r="Y411" s="38"/>
      <c r="Z411" s="38"/>
      <c r="AA411" s="38"/>
      <c r="AB411" s="38"/>
      <c r="AC411" s="38"/>
      <c r="AD411" s="38"/>
      <c r="AE411" s="38"/>
      <c r="AR411" s="224" t="s">
        <v>223</v>
      </c>
      <c r="AT411" s="224" t="s">
        <v>134</v>
      </c>
      <c r="AU411" s="224" t="s">
        <v>84</v>
      </c>
      <c r="AY411" s="17" t="s">
        <v>132</v>
      </c>
      <c r="BE411" s="225">
        <f>IF(N411="základní",J411,0)</f>
        <v>0</v>
      </c>
      <c r="BF411" s="225">
        <f>IF(N411="snížená",J411,0)</f>
        <v>0</v>
      </c>
      <c r="BG411" s="225">
        <f>IF(N411="zákl. přenesená",J411,0)</f>
        <v>0</v>
      </c>
      <c r="BH411" s="225">
        <f>IF(N411="sníž. přenesená",J411,0)</f>
        <v>0</v>
      </c>
      <c r="BI411" s="225">
        <f>IF(N411="nulová",J411,0)</f>
        <v>0</v>
      </c>
      <c r="BJ411" s="17" t="s">
        <v>82</v>
      </c>
      <c r="BK411" s="225">
        <f>ROUND(I411*H411,2)</f>
        <v>0</v>
      </c>
      <c r="BL411" s="17" t="s">
        <v>223</v>
      </c>
      <c r="BM411" s="224" t="s">
        <v>683</v>
      </c>
    </row>
    <row r="412" s="2" customFormat="1" ht="24.15" customHeight="1">
      <c r="A412" s="38"/>
      <c r="B412" s="39"/>
      <c r="C412" s="259" t="s">
        <v>684</v>
      </c>
      <c r="D412" s="259" t="s">
        <v>193</v>
      </c>
      <c r="E412" s="260" t="s">
        <v>685</v>
      </c>
      <c r="F412" s="261" t="s">
        <v>686</v>
      </c>
      <c r="G412" s="262" t="s">
        <v>300</v>
      </c>
      <c r="H412" s="263">
        <v>2</v>
      </c>
      <c r="I412" s="264"/>
      <c r="J412" s="265">
        <f>ROUND(I412*H412,2)</f>
        <v>0</v>
      </c>
      <c r="K412" s="266"/>
      <c r="L412" s="267"/>
      <c r="M412" s="268" t="s">
        <v>1</v>
      </c>
      <c r="N412" s="269" t="s">
        <v>42</v>
      </c>
      <c r="O412" s="91"/>
      <c r="P412" s="222">
        <f>O412*H412</f>
        <v>0</v>
      </c>
      <c r="Q412" s="222">
        <v>0.00019000000000000001</v>
      </c>
      <c r="R412" s="222">
        <f>Q412*H412</f>
        <v>0.00038000000000000002</v>
      </c>
      <c r="S412" s="222">
        <v>0</v>
      </c>
      <c r="T412" s="223">
        <f>S412*H412</f>
        <v>0</v>
      </c>
      <c r="U412" s="38"/>
      <c r="V412" s="38"/>
      <c r="W412" s="38"/>
      <c r="X412" s="38"/>
      <c r="Y412" s="38"/>
      <c r="Z412" s="38"/>
      <c r="AA412" s="38"/>
      <c r="AB412" s="38"/>
      <c r="AC412" s="38"/>
      <c r="AD412" s="38"/>
      <c r="AE412" s="38"/>
      <c r="AR412" s="224" t="s">
        <v>311</v>
      </c>
      <c r="AT412" s="224" t="s">
        <v>193</v>
      </c>
      <c r="AU412" s="224" t="s">
        <v>84</v>
      </c>
      <c r="AY412" s="17" t="s">
        <v>132</v>
      </c>
      <c r="BE412" s="225">
        <f>IF(N412="základní",J412,0)</f>
        <v>0</v>
      </c>
      <c r="BF412" s="225">
        <f>IF(N412="snížená",J412,0)</f>
        <v>0</v>
      </c>
      <c r="BG412" s="225">
        <f>IF(N412="zákl. přenesená",J412,0)</f>
        <v>0</v>
      </c>
      <c r="BH412" s="225">
        <f>IF(N412="sníž. přenesená",J412,0)</f>
        <v>0</v>
      </c>
      <c r="BI412" s="225">
        <f>IF(N412="nulová",J412,0)</f>
        <v>0</v>
      </c>
      <c r="BJ412" s="17" t="s">
        <v>82</v>
      </c>
      <c r="BK412" s="225">
        <f>ROUND(I412*H412,2)</f>
        <v>0</v>
      </c>
      <c r="BL412" s="17" t="s">
        <v>223</v>
      </c>
      <c r="BM412" s="224" t="s">
        <v>687</v>
      </c>
    </row>
    <row r="413" s="2" customFormat="1" ht="24.15" customHeight="1">
      <c r="A413" s="38"/>
      <c r="B413" s="39"/>
      <c r="C413" s="212" t="s">
        <v>688</v>
      </c>
      <c r="D413" s="212" t="s">
        <v>134</v>
      </c>
      <c r="E413" s="213" t="s">
        <v>689</v>
      </c>
      <c r="F413" s="214" t="s">
        <v>690</v>
      </c>
      <c r="G413" s="215" t="s">
        <v>444</v>
      </c>
      <c r="H413" s="216">
        <v>30</v>
      </c>
      <c r="I413" s="217"/>
      <c r="J413" s="218">
        <f>ROUND(I413*H413,2)</f>
        <v>0</v>
      </c>
      <c r="K413" s="219"/>
      <c r="L413" s="44"/>
      <c r="M413" s="220" t="s">
        <v>1</v>
      </c>
      <c r="N413" s="221" t="s">
        <v>42</v>
      </c>
      <c r="O413" s="91"/>
      <c r="P413" s="222">
        <f>O413*H413</f>
        <v>0</v>
      </c>
      <c r="Q413" s="222">
        <v>0</v>
      </c>
      <c r="R413" s="222">
        <f>Q413*H413</f>
        <v>0</v>
      </c>
      <c r="S413" s="222">
        <v>0</v>
      </c>
      <c r="T413" s="223">
        <f>S413*H413</f>
        <v>0</v>
      </c>
      <c r="U413" s="38"/>
      <c r="V413" s="38"/>
      <c r="W413" s="38"/>
      <c r="X413" s="38"/>
      <c r="Y413" s="38"/>
      <c r="Z413" s="38"/>
      <c r="AA413" s="38"/>
      <c r="AB413" s="38"/>
      <c r="AC413" s="38"/>
      <c r="AD413" s="38"/>
      <c r="AE413" s="38"/>
      <c r="AR413" s="224" t="s">
        <v>223</v>
      </c>
      <c r="AT413" s="224" t="s">
        <v>134</v>
      </c>
      <c r="AU413" s="224" t="s">
        <v>84</v>
      </c>
      <c r="AY413" s="17" t="s">
        <v>132</v>
      </c>
      <c r="BE413" s="225">
        <f>IF(N413="základní",J413,0)</f>
        <v>0</v>
      </c>
      <c r="BF413" s="225">
        <f>IF(N413="snížená",J413,0)</f>
        <v>0</v>
      </c>
      <c r="BG413" s="225">
        <f>IF(N413="zákl. přenesená",J413,0)</f>
        <v>0</v>
      </c>
      <c r="BH413" s="225">
        <f>IF(N413="sníž. přenesená",J413,0)</f>
        <v>0</v>
      </c>
      <c r="BI413" s="225">
        <f>IF(N413="nulová",J413,0)</f>
        <v>0</v>
      </c>
      <c r="BJ413" s="17" t="s">
        <v>82</v>
      </c>
      <c r="BK413" s="225">
        <f>ROUND(I413*H413,2)</f>
        <v>0</v>
      </c>
      <c r="BL413" s="17" t="s">
        <v>223</v>
      </c>
      <c r="BM413" s="224" t="s">
        <v>691</v>
      </c>
    </row>
    <row r="414" s="14" customFormat="1">
      <c r="A414" s="14"/>
      <c r="B414" s="237"/>
      <c r="C414" s="238"/>
      <c r="D414" s="228" t="s">
        <v>140</v>
      </c>
      <c r="E414" s="239" t="s">
        <v>1</v>
      </c>
      <c r="F414" s="240" t="s">
        <v>297</v>
      </c>
      <c r="G414" s="238"/>
      <c r="H414" s="241">
        <v>30</v>
      </c>
      <c r="I414" s="242"/>
      <c r="J414" s="238"/>
      <c r="K414" s="238"/>
      <c r="L414" s="243"/>
      <c r="M414" s="244"/>
      <c r="N414" s="245"/>
      <c r="O414" s="245"/>
      <c r="P414" s="245"/>
      <c r="Q414" s="245"/>
      <c r="R414" s="245"/>
      <c r="S414" s="245"/>
      <c r="T414" s="246"/>
      <c r="U414" s="14"/>
      <c r="V414" s="14"/>
      <c r="W414" s="14"/>
      <c r="X414" s="14"/>
      <c r="Y414" s="14"/>
      <c r="Z414" s="14"/>
      <c r="AA414" s="14"/>
      <c r="AB414" s="14"/>
      <c r="AC414" s="14"/>
      <c r="AD414" s="14"/>
      <c r="AE414" s="14"/>
      <c r="AT414" s="247" t="s">
        <v>140</v>
      </c>
      <c r="AU414" s="247" t="s">
        <v>84</v>
      </c>
      <c r="AV414" s="14" t="s">
        <v>84</v>
      </c>
      <c r="AW414" s="14" t="s">
        <v>32</v>
      </c>
      <c r="AX414" s="14" t="s">
        <v>82</v>
      </c>
      <c r="AY414" s="247" t="s">
        <v>132</v>
      </c>
    </row>
    <row r="415" s="2" customFormat="1" ht="24.15" customHeight="1">
      <c r="A415" s="38"/>
      <c r="B415" s="39"/>
      <c r="C415" s="259" t="s">
        <v>692</v>
      </c>
      <c r="D415" s="259" t="s">
        <v>193</v>
      </c>
      <c r="E415" s="260" t="s">
        <v>693</v>
      </c>
      <c r="F415" s="261" t="s">
        <v>694</v>
      </c>
      <c r="G415" s="262" t="s">
        <v>444</v>
      </c>
      <c r="H415" s="263">
        <v>34.5</v>
      </c>
      <c r="I415" s="264"/>
      <c r="J415" s="265">
        <f>ROUND(I415*H415,2)</f>
        <v>0</v>
      </c>
      <c r="K415" s="266"/>
      <c r="L415" s="267"/>
      <c r="M415" s="268" t="s">
        <v>1</v>
      </c>
      <c r="N415" s="269" t="s">
        <v>42</v>
      </c>
      <c r="O415" s="91"/>
      <c r="P415" s="222">
        <f>O415*H415</f>
        <v>0</v>
      </c>
      <c r="Q415" s="222">
        <v>0.00012</v>
      </c>
      <c r="R415" s="222">
        <f>Q415*H415</f>
        <v>0.0041400000000000005</v>
      </c>
      <c r="S415" s="222">
        <v>0</v>
      </c>
      <c r="T415" s="223">
        <f>S415*H415</f>
        <v>0</v>
      </c>
      <c r="U415" s="38"/>
      <c r="V415" s="38"/>
      <c r="W415" s="38"/>
      <c r="X415" s="38"/>
      <c r="Y415" s="38"/>
      <c r="Z415" s="38"/>
      <c r="AA415" s="38"/>
      <c r="AB415" s="38"/>
      <c r="AC415" s="38"/>
      <c r="AD415" s="38"/>
      <c r="AE415" s="38"/>
      <c r="AR415" s="224" t="s">
        <v>311</v>
      </c>
      <c r="AT415" s="224" t="s">
        <v>193</v>
      </c>
      <c r="AU415" s="224" t="s">
        <v>84</v>
      </c>
      <c r="AY415" s="17" t="s">
        <v>132</v>
      </c>
      <c r="BE415" s="225">
        <f>IF(N415="základní",J415,0)</f>
        <v>0</v>
      </c>
      <c r="BF415" s="225">
        <f>IF(N415="snížená",J415,0)</f>
        <v>0</v>
      </c>
      <c r="BG415" s="225">
        <f>IF(N415="zákl. přenesená",J415,0)</f>
        <v>0</v>
      </c>
      <c r="BH415" s="225">
        <f>IF(N415="sníž. přenesená",J415,0)</f>
        <v>0</v>
      </c>
      <c r="BI415" s="225">
        <f>IF(N415="nulová",J415,0)</f>
        <v>0</v>
      </c>
      <c r="BJ415" s="17" t="s">
        <v>82</v>
      </c>
      <c r="BK415" s="225">
        <f>ROUND(I415*H415,2)</f>
        <v>0</v>
      </c>
      <c r="BL415" s="17" t="s">
        <v>223</v>
      </c>
      <c r="BM415" s="224" t="s">
        <v>695</v>
      </c>
    </row>
    <row r="416" s="14" customFormat="1">
      <c r="A416" s="14"/>
      <c r="B416" s="237"/>
      <c r="C416" s="238"/>
      <c r="D416" s="228" t="s">
        <v>140</v>
      </c>
      <c r="E416" s="238"/>
      <c r="F416" s="240" t="s">
        <v>696</v>
      </c>
      <c r="G416" s="238"/>
      <c r="H416" s="241">
        <v>34.5</v>
      </c>
      <c r="I416" s="242"/>
      <c r="J416" s="238"/>
      <c r="K416" s="238"/>
      <c r="L416" s="243"/>
      <c r="M416" s="244"/>
      <c r="N416" s="245"/>
      <c r="O416" s="245"/>
      <c r="P416" s="245"/>
      <c r="Q416" s="245"/>
      <c r="R416" s="245"/>
      <c r="S416" s="245"/>
      <c r="T416" s="246"/>
      <c r="U416" s="14"/>
      <c r="V416" s="14"/>
      <c r="W416" s="14"/>
      <c r="X416" s="14"/>
      <c r="Y416" s="14"/>
      <c r="Z416" s="14"/>
      <c r="AA416" s="14"/>
      <c r="AB416" s="14"/>
      <c r="AC416" s="14"/>
      <c r="AD416" s="14"/>
      <c r="AE416" s="14"/>
      <c r="AT416" s="247" t="s">
        <v>140</v>
      </c>
      <c r="AU416" s="247" t="s">
        <v>84</v>
      </c>
      <c r="AV416" s="14" t="s">
        <v>84</v>
      </c>
      <c r="AW416" s="14" t="s">
        <v>4</v>
      </c>
      <c r="AX416" s="14" t="s">
        <v>82</v>
      </c>
      <c r="AY416" s="247" t="s">
        <v>132</v>
      </c>
    </row>
    <row r="417" s="2" customFormat="1" ht="33" customHeight="1">
      <c r="A417" s="38"/>
      <c r="B417" s="39"/>
      <c r="C417" s="212" t="s">
        <v>697</v>
      </c>
      <c r="D417" s="212" t="s">
        <v>134</v>
      </c>
      <c r="E417" s="213" t="s">
        <v>698</v>
      </c>
      <c r="F417" s="214" t="s">
        <v>699</v>
      </c>
      <c r="G417" s="215" t="s">
        <v>444</v>
      </c>
      <c r="H417" s="216">
        <v>32</v>
      </c>
      <c r="I417" s="217"/>
      <c r="J417" s="218">
        <f>ROUND(I417*H417,2)</f>
        <v>0</v>
      </c>
      <c r="K417" s="219"/>
      <c r="L417" s="44"/>
      <c r="M417" s="220" t="s">
        <v>1</v>
      </c>
      <c r="N417" s="221" t="s">
        <v>42</v>
      </c>
      <c r="O417" s="91"/>
      <c r="P417" s="222">
        <f>O417*H417</f>
        <v>0</v>
      </c>
      <c r="Q417" s="222">
        <v>0</v>
      </c>
      <c r="R417" s="222">
        <f>Q417*H417</f>
        <v>0</v>
      </c>
      <c r="S417" s="222">
        <v>0</v>
      </c>
      <c r="T417" s="223">
        <f>S417*H417</f>
        <v>0</v>
      </c>
      <c r="U417" s="38"/>
      <c r="V417" s="38"/>
      <c r="W417" s="38"/>
      <c r="X417" s="38"/>
      <c r="Y417" s="38"/>
      <c r="Z417" s="38"/>
      <c r="AA417" s="38"/>
      <c r="AB417" s="38"/>
      <c r="AC417" s="38"/>
      <c r="AD417" s="38"/>
      <c r="AE417" s="38"/>
      <c r="AR417" s="224" t="s">
        <v>223</v>
      </c>
      <c r="AT417" s="224" t="s">
        <v>134</v>
      </c>
      <c r="AU417" s="224" t="s">
        <v>84</v>
      </c>
      <c r="AY417" s="17" t="s">
        <v>132</v>
      </c>
      <c r="BE417" s="225">
        <f>IF(N417="základní",J417,0)</f>
        <v>0</v>
      </c>
      <c r="BF417" s="225">
        <f>IF(N417="snížená",J417,0)</f>
        <v>0</v>
      </c>
      <c r="BG417" s="225">
        <f>IF(N417="zákl. přenesená",J417,0)</f>
        <v>0</v>
      </c>
      <c r="BH417" s="225">
        <f>IF(N417="sníž. přenesená",J417,0)</f>
        <v>0</v>
      </c>
      <c r="BI417" s="225">
        <f>IF(N417="nulová",J417,0)</f>
        <v>0</v>
      </c>
      <c r="BJ417" s="17" t="s">
        <v>82</v>
      </c>
      <c r="BK417" s="225">
        <f>ROUND(I417*H417,2)</f>
        <v>0</v>
      </c>
      <c r="BL417" s="17" t="s">
        <v>223</v>
      </c>
      <c r="BM417" s="224" t="s">
        <v>700</v>
      </c>
    </row>
    <row r="418" s="14" customFormat="1">
      <c r="A418" s="14"/>
      <c r="B418" s="237"/>
      <c r="C418" s="238"/>
      <c r="D418" s="228" t="s">
        <v>140</v>
      </c>
      <c r="E418" s="239" t="s">
        <v>1</v>
      </c>
      <c r="F418" s="240" t="s">
        <v>311</v>
      </c>
      <c r="G418" s="238"/>
      <c r="H418" s="241">
        <v>32</v>
      </c>
      <c r="I418" s="242"/>
      <c r="J418" s="238"/>
      <c r="K418" s="238"/>
      <c r="L418" s="243"/>
      <c r="M418" s="244"/>
      <c r="N418" s="245"/>
      <c r="O418" s="245"/>
      <c r="P418" s="245"/>
      <c r="Q418" s="245"/>
      <c r="R418" s="245"/>
      <c r="S418" s="245"/>
      <c r="T418" s="246"/>
      <c r="U418" s="14"/>
      <c r="V418" s="14"/>
      <c r="W418" s="14"/>
      <c r="X418" s="14"/>
      <c r="Y418" s="14"/>
      <c r="Z418" s="14"/>
      <c r="AA418" s="14"/>
      <c r="AB418" s="14"/>
      <c r="AC418" s="14"/>
      <c r="AD418" s="14"/>
      <c r="AE418" s="14"/>
      <c r="AT418" s="247" t="s">
        <v>140</v>
      </c>
      <c r="AU418" s="247" t="s">
        <v>84</v>
      </c>
      <c r="AV418" s="14" t="s">
        <v>84</v>
      </c>
      <c r="AW418" s="14" t="s">
        <v>32</v>
      </c>
      <c r="AX418" s="14" t="s">
        <v>82</v>
      </c>
      <c r="AY418" s="247" t="s">
        <v>132</v>
      </c>
    </row>
    <row r="419" s="2" customFormat="1" ht="24.15" customHeight="1">
      <c r="A419" s="38"/>
      <c r="B419" s="39"/>
      <c r="C419" s="259" t="s">
        <v>701</v>
      </c>
      <c r="D419" s="259" t="s">
        <v>193</v>
      </c>
      <c r="E419" s="260" t="s">
        <v>702</v>
      </c>
      <c r="F419" s="261" t="s">
        <v>703</v>
      </c>
      <c r="G419" s="262" t="s">
        <v>444</v>
      </c>
      <c r="H419" s="263">
        <v>36.799999999999997</v>
      </c>
      <c r="I419" s="264"/>
      <c r="J419" s="265">
        <f>ROUND(I419*H419,2)</f>
        <v>0</v>
      </c>
      <c r="K419" s="266"/>
      <c r="L419" s="267"/>
      <c r="M419" s="268" t="s">
        <v>1</v>
      </c>
      <c r="N419" s="269" t="s">
        <v>42</v>
      </c>
      <c r="O419" s="91"/>
      <c r="P419" s="222">
        <f>O419*H419</f>
        <v>0</v>
      </c>
      <c r="Q419" s="222">
        <v>0.00017000000000000001</v>
      </c>
      <c r="R419" s="222">
        <f>Q419*H419</f>
        <v>0.0062560000000000003</v>
      </c>
      <c r="S419" s="222">
        <v>0</v>
      </c>
      <c r="T419" s="223">
        <f>S419*H419</f>
        <v>0</v>
      </c>
      <c r="U419" s="38"/>
      <c r="V419" s="38"/>
      <c r="W419" s="38"/>
      <c r="X419" s="38"/>
      <c r="Y419" s="38"/>
      <c r="Z419" s="38"/>
      <c r="AA419" s="38"/>
      <c r="AB419" s="38"/>
      <c r="AC419" s="38"/>
      <c r="AD419" s="38"/>
      <c r="AE419" s="38"/>
      <c r="AR419" s="224" t="s">
        <v>311</v>
      </c>
      <c r="AT419" s="224" t="s">
        <v>193</v>
      </c>
      <c r="AU419" s="224" t="s">
        <v>84</v>
      </c>
      <c r="AY419" s="17" t="s">
        <v>132</v>
      </c>
      <c r="BE419" s="225">
        <f>IF(N419="základní",J419,0)</f>
        <v>0</v>
      </c>
      <c r="BF419" s="225">
        <f>IF(N419="snížená",J419,0)</f>
        <v>0</v>
      </c>
      <c r="BG419" s="225">
        <f>IF(N419="zákl. přenesená",J419,0)</f>
        <v>0</v>
      </c>
      <c r="BH419" s="225">
        <f>IF(N419="sníž. přenesená",J419,0)</f>
        <v>0</v>
      </c>
      <c r="BI419" s="225">
        <f>IF(N419="nulová",J419,0)</f>
        <v>0</v>
      </c>
      <c r="BJ419" s="17" t="s">
        <v>82</v>
      </c>
      <c r="BK419" s="225">
        <f>ROUND(I419*H419,2)</f>
        <v>0</v>
      </c>
      <c r="BL419" s="17" t="s">
        <v>223</v>
      </c>
      <c r="BM419" s="224" t="s">
        <v>704</v>
      </c>
    </row>
    <row r="420" s="14" customFormat="1">
      <c r="A420" s="14"/>
      <c r="B420" s="237"/>
      <c r="C420" s="238"/>
      <c r="D420" s="228" t="s">
        <v>140</v>
      </c>
      <c r="E420" s="238"/>
      <c r="F420" s="240" t="s">
        <v>705</v>
      </c>
      <c r="G420" s="238"/>
      <c r="H420" s="241">
        <v>36.799999999999997</v>
      </c>
      <c r="I420" s="242"/>
      <c r="J420" s="238"/>
      <c r="K420" s="238"/>
      <c r="L420" s="243"/>
      <c r="M420" s="244"/>
      <c r="N420" s="245"/>
      <c r="O420" s="245"/>
      <c r="P420" s="245"/>
      <c r="Q420" s="245"/>
      <c r="R420" s="245"/>
      <c r="S420" s="245"/>
      <c r="T420" s="246"/>
      <c r="U420" s="14"/>
      <c r="V420" s="14"/>
      <c r="W420" s="14"/>
      <c r="X420" s="14"/>
      <c r="Y420" s="14"/>
      <c r="Z420" s="14"/>
      <c r="AA420" s="14"/>
      <c r="AB420" s="14"/>
      <c r="AC420" s="14"/>
      <c r="AD420" s="14"/>
      <c r="AE420" s="14"/>
      <c r="AT420" s="247" t="s">
        <v>140</v>
      </c>
      <c r="AU420" s="247" t="s">
        <v>84</v>
      </c>
      <c r="AV420" s="14" t="s">
        <v>84</v>
      </c>
      <c r="AW420" s="14" t="s">
        <v>4</v>
      </c>
      <c r="AX420" s="14" t="s">
        <v>82</v>
      </c>
      <c r="AY420" s="247" t="s">
        <v>132</v>
      </c>
    </row>
    <row r="421" s="2" customFormat="1" ht="24.15" customHeight="1">
      <c r="A421" s="38"/>
      <c r="B421" s="39"/>
      <c r="C421" s="212" t="s">
        <v>706</v>
      </c>
      <c r="D421" s="212" t="s">
        <v>134</v>
      </c>
      <c r="E421" s="213" t="s">
        <v>707</v>
      </c>
      <c r="F421" s="214" t="s">
        <v>708</v>
      </c>
      <c r="G421" s="215" t="s">
        <v>444</v>
      </c>
      <c r="H421" s="216">
        <v>10</v>
      </c>
      <c r="I421" s="217"/>
      <c r="J421" s="218">
        <f>ROUND(I421*H421,2)</f>
        <v>0</v>
      </c>
      <c r="K421" s="219"/>
      <c r="L421" s="44"/>
      <c r="M421" s="220" t="s">
        <v>1</v>
      </c>
      <c r="N421" s="221" t="s">
        <v>42</v>
      </c>
      <c r="O421" s="91"/>
      <c r="P421" s="222">
        <f>O421*H421</f>
        <v>0</v>
      </c>
      <c r="Q421" s="222">
        <v>0</v>
      </c>
      <c r="R421" s="222">
        <f>Q421*H421</f>
        <v>0</v>
      </c>
      <c r="S421" s="222">
        <v>0</v>
      </c>
      <c r="T421" s="223">
        <f>S421*H421</f>
        <v>0</v>
      </c>
      <c r="U421" s="38"/>
      <c r="V421" s="38"/>
      <c r="W421" s="38"/>
      <c r="X421" s="38"/>
      <c r="Y421" s="38"/>
      <c r="Z421" s="38"/>
      <c r="AA421" s="38"/>
      <c r="AB421" s="38"/>
      <c r="AC421" s="38"/>
      <c r="AD421" s="38"/>
      <c r="AE421" s="38"/>
      <c r="AR421" s="224" t="s">
        <v>223</v>
      </c>
      <c r="AT421" s="224" t="s">
        <v>134</v>
      </c>
      <c r="AU421" s="224" t="s">
        <v>84</v>
      </c>
      <c r="AY421" s="17" t="s">
        <v>132</v>
      </c>
      <c r="BE421" s="225">
        <f>IF(N421="základní",J421,0)</f>
        <v>0</v>
      </c>
      <c r="BF421" s="225">
        <f>IF(N421="snížená",J421,0)</f>
        <v>0</v>
      </c>
      <c r="BG421" s="225">
        <f>IF(N421="zákl. přenesená",J421,0)</f>
        <v>0</v>
      </c>
      <c r="BH421" s="225">
        <f>IF(N421="sníž. přenesená",J421,0)</f>
        <v>0</v>
      </c>
      <c r="BI421" s="225">
        <f>IF(N421="nulová",J421,0)</f>
        <v>0</v>
      </c>
      <c r="BJ421" s="17" t="s">
        <v>82</v>
      </c>
      <c r="BK421" s="225">
        <f>ROUND(I421*H421,2)</f>
        <v>0</v>
      </c>
      <c r="BL421" s="17" t="s">
        <v>223</v>
      </c>
      <c r="BM421" s="224" t="s">
        <v>709</v>
      </c>
    </row>
    <row r="422" s="2" customFormat="1" ht="24.15" customHeight="1">
      <c r="A422" s="38"/>
      <c r="B422" s="39"/>
      <c r="C422" s="259" t="s">
        <v>710</v>
      </c>
      <c r="D422" s="259" t="s">
        <v>193</v>
      </c>
      <c r="E422" s="260" t="s">
        <v>711</v>
      </c>
      <c r="F422" s="261" t="s">
        <v>712</v>
      </c>
      <c r="G422" s="262" t="s">
        <v>444</v>
      </c>
      <c r="H422" s="263">
        <v>11.5</v>
      </c>
      <c r="I422" s="264"/>
      <c r="J422" s="265">
        <f>ROUND(I422*H422,2)</f>
        <v>0</v>
      </c>
      <c r="K422" s="266"/>
      <c r="L422" s="267"/>
      <c r="M422" s="268" t="s">
        <v>1</v>
      </c>
      <c r="N422" s="269" t="s">
        <v>42</v>
      </c>
      <c r="O422" s="91"/>
      <c r="P422" s="222">
        <f>O422*H422</f>
        <v>0</v>
      </c>
      <c r="Q422" s="222">
        <v>0.00052999999999999998</v>
      </c>
      <c r="R422" s="222">
        <f>Q422*H422</f>
        <v>0.0060949999999999997</v>
      </c>
      <c r="S422" s="222">
        <v>0</v>
      </c>
      <c r="T422" s="223">
        <f>S422*H422</f>
        <v>0</v>
      </c>
      <c r="U422" s="38"/>
      <c r="V422" s="38"/>
      <c r="W422" s="38"/>
      <c r="X422" s="38"/>
      <c r="Y422" s="38"/>
      <c r="Z422" s="38"/>
      <c r="AA422" s="38"/>
      <c r="AB422" s="38"/>
      <c r="AC422" s="38"/>
      <c r="AD422" s="38"/>
      <c r="AE422" s="38"/>
      <c r="AR422" s="224" t="s">
        <v>311</v>
      </c>
      <c r="AT422" s="224" t="s">
        <v>193</v>
      </c>
      <c r="AU422" s="224" t="s">
        <v>84</v>
      </c>
      <c r="AY422" s="17" t="s">
        <v>132</v>
      </c>
      <c r="BE422" s="225">
        <f>IF(N422="základní",J422,0)</f>
        <v>0</v>
      </c>
      <c r="BF422" s="225">
        <f>IF(N422="snížená",J422,0)</f>
        <v>0</v>
      </c>
      <c r="BG422" s="225">
        <f>IF(N422="zákl. přenesená",J422,0)</f>
        <v>0</v>
      </c>
      <c r="BH422" s="225">
        <f>IF(N422="sníž. přenesená",J422,0)</f>
        <v>0</v>
      </c>
      <c r="BI422" s="225">
        <f>IF(N422="nulová",J422,0)</f>
        <v>0</v>
      </c>
      <c r="BJ422" s="17" t="s">
        <v>82</v>
      </c>
      <c r="BK422" s="225">
        <f>ROUND(I422*H422,2)</f>
        <v>0</v>
      </c>
      <c r="BL422" s="17" t="s">
        <v>223</v>
      </c>
      <c r="BM422" s="224" t="s">
        <v>713</v>
      </c>
    </row>
    <row r="423" s="14" customFormat="1">
      <c r="A423" s="14"/>
      <c r="B423" s="237"/>
      <c r="C423" s="238"/>
      <c r="D423" s="228" t="s">
        <v>140</v>
      </c>
      <c r="E423" s="238"/>
      <c r="F423" s="240" t="s">
        <v>714</v>
      </c>
      <c r="G423" s="238"/>
      <c r="H423" s="241">
        <v>11.5</v>
      </c>
      <c r="I423" s="242"/>
      <c r="J423" s="238"/>
      <c r="K423" s="238"/>
      <c r="L423" s="243"/>
      <c r="M423" s="244"/>
      <c r="N423" s="245"/>
      <c r="O423" s="245"/>
      <c r="P423" s="245"/>
      <c r="Q423" s="245"/>
      <c r="R423" s="245"/>
      <c r="S423" s="245"/>
      <c r="T423" s="246"/>
      <c r="U423" s="14"/>
      <c r="V423" s="14"/>
      <c r="W423" s="14"/>
      <c r="X423" s="14"/>
      <c r="Y423" s="14"/>
      <c r="Z423" s="14"/>
      <c r="AA423" s="14"/>
      <c r="AB423" s="14"/>
      <c r="AC423" s="14"/>
      <c r="AD423" s="14"/>
      <c r="AE423" s="14"/>
      <c r="AT423" s="247" t="s">
        <v>140</v>
      </c>
      <c r="AU423" s="247" t="s">
        <v>84</v>
      </c>
      <c r="AV423" s="14" t="s">
        <v>84</v>
      </c>
      <c r="AW423" s="14" t="s">
        <v>4</v>
      </c>
      <c r="AX423" s="14" t="s">
        <v>82</v>
      </c>
      <c r="AY423" s="247" t="s">
        <v>132</v>
      </c>
    </row>
    <row r="424" s="2" customFormat="1" ht="24.15" customHeight="1">
      <c r="A424" s="38"/>
      <c r="B424" s="39"/>
      <c r="C424" s="212" t="s">
        <v>715</v>
      </c>
      <c r="D424" s="212" t="s">
        <v>134</v>
      </c>
      <c r="E424" s="213" t="s">
        <v>716</v>
      </c>
      <c r="F424" s="214" t="s">
        <v>717</v>
      </c>
      <c r="G424" s="215" t="s">
        <v>300</v>
      </c>
      <c r="H424" s="216">
        <v>1</v>
      </c>
      <c r="I424" s="217"/>
      <c r="J424" s="218">
        <f>ROUND(I424*H424,2)</f>
        <v>0</v>
      </c>
      <c r="K424" s="219"/>
      <c r="L424" s="44"/>
      <c r="M424" s="220" t="s">
        <v>1</v>
      </c>
      <c r="N424" s="221" t="s">
        <v>42</v>
      </c>
      <c r="O424" s="91"/>
      <c r="P424" s="222">
        <f>O424*H424</f>
        <v>0</v>
      </c>
      <c r="Q424" s="222">
        <v>0</v>
      </c>
      <c r="R424" s="222">
        <f>Q424*H424</f>
        <v>0</v>
      </c>
      <c r="S424" s="222">
        <v>0</v>
      </c>
      <c r="T424" s="223">
        <f>S424*H424</f>
        <v>0</v>
      </c>
      <c r="U424" s="38"/>
      <c r="V424" s="38"/>
      <c r="W424" s="38"/>
      <c r="X424" s="38"/>
      <c r="Y424" s="38"/>
      <c r="Z424" s="38"/>
      <c r="AA424" s="38"/>
      <c r="AB424" s="38"/>
      <c r="AC424" s="38"/>
      <c r="AD424" s="38"/>
      <c r="AE424" s="38"/>
      <c r="AR424" s="224" t="s">
        <v>223</v>
      </c>
      <c r="AT424" s="224" t="s">
        <v>134</v>
      </c>
      <c r="AU424" s="224" t="s">
        <v>84</v>
      </c>
      <c r="AY424" s="17" t="s">
        <v>132</v>
      </c>
      <c r="BE424" s="225">
        <f>IF(N424="základní",J424,0)</f>
        <v>0</v>
      </c>
      <c r="BF424" s="225">
        <f>IF(N424="snížená",J424,0)</f>
        <v>0</v>
      </c>
      <c r="BG424" s="225">
        <f>IF(N424="zákl. přenesená",J424,0)</f>
        <v>0</v>
      </c>
      <c r="BH424" s="225">
        <f>IF(N424="sníž. přenesená",J424,0)</f>
        <v>0</v>
      </c>
      <c r="BI424" s="225">
        <f>IF(N424="nulová",J424,0)</f>
        <v>0</v>
      </c>
      <c r="BJ424" s="17" t="s">
        <v>82</v>
      </c>
      <c r="BK424" s="225">
        <f>ROUND(I424*H424,2)</f>
        <v>0</v>
      </c>
      <c r="BL424" s="17" t="s">
        <v>223</v>
      </c>
      <c r="BM424" s="224" t="s">
        <v>718</v>
      </c>
    </row>
    <row r="425" s="2" customFormat="1" ht="24.15" customHeight="1">
      <c r="A425" s="38"/>
      <c r="B425" s="39"/>
      <c r="C425" s="259" t="s">
        <v>719</v>
      </c>
      <c r="D425" s="259" t="s">
        <v>193</v>
      </c>
      <c r="E425" s="260" t="s">
        <v>720</v>
      </c>
      <c r="F425" s="261" t="s">
        <v>721</v>
      </c>
      <c r="G425" s="262" t="s">
        <v>300</v>
      </c>
      <c r="H425" s="263">
        <v>1</v>
      </c>
      <c r="I425" s="264"/>
      <c r="J425" s="265">
        <f>ROUND(I425*H425,2)</f>
        <v>0</v>
      </c>
      <c r="K425" s="266"/>
      <c r="L425" s="267"/>
      <c r="M425" s="268" t="s">
        <v>1</v>
      </c>
      <c r="N425" s="269" t="s">
        <v>42</v>
      </c>
      <c r="O425" s="91"/>
      <c r="P425" s="222">
        <f>O425*H425</f>
        <v>0</v>
      </c>
      <c r="Q425" s="222">
        <v>0.0014</v>
      </c>
      <c r="R425" s="222">
        <f>Q425*H425</f>
        <v>0.0014</v>
      </c>
      <c r="S425" s="222">
        <v>0</v>
      </c>
      <c r="T425" s="223">
        <f>S425*H425</f>
        <v>0</v>
      </c>
      <c r="U425" s="38"/>
      <c r="V425" s="38"/>
      <c r="W425" s="38"/>
      <c r="X425" s="38"/>
      <c r="Y425" s="38"/>
      <c r="Z425" s="38"/>
      <c r="AA425" s="38"/>
      <c r="AB425" s="38"/>
      <c r="AC425" s="38"/>
      <c r="AD425" s="38"/>
      <c r="AE425" s="38"/>
      <c r="AR425" s="224" t="s">
        <v>311</v>
      </c>
      <c r="AT425" s="224" t="s">
        <v>193</v>
      </c>
      <c r="AU425" s="224" t="s">
        <v>84</v>
      </c>
      <c r="AY425" s="17" t="s">
        <v>132</v>
      </c>
      <c r="BE425" s="225">
        <f>IF(N425="základní",J425,0)</f>
        <v>0</v>
      </c>
      <c r="BF425" s="225">
        <f>IF(N425="snížená",J425,0)</f>
        <v>0</v>
      </c>
      <c r="BG425" s="225">
        <f>IF(N425="zákl. přenesená",J425,0)</f>
        <v>0</v>
      </c>
      <c r="BH425" s="225">
        <f>IF(N425="sníž. přenesená",J425,0)</f>
        <v>0</v>
      </c>
      <c r="BI425" s="225">
        <f>IF(N425="nulová",J425,0)</f>
        <v>0</v>
      </c>
      <c r="BJ425" s="17" t="s">
        <v>82</v>
      </c>
      <c r="BK425" s="225">
        <f>ROUND(I425*H425,2)</f>
        <v>0</v>
      </c>
      <c r="BL425" s="17" t="s">
        <v>223</v>
      </c>
      <c r="BM425" s="224" t="s">
        <v>722</v>
      </c>
    </row>
    <row r="426" s="2" customFormat="1" ht="24.15" customHeight="1">
      <c r="A426" s="38"/>
      <c r="B426" s="39"/>
      <c r="C426" s="212" t="s">
        <v>723</v>
      </c>
      <c r="D426" s="212" t="s">
        <v>134</v>
      </c>
      <c r="E426" s="213" t="s">
        <v>724</v>
      </c>
      <c r="F426" s="214" t="s">
        <v>725</v>
      </c>
      <c r="G426" s="215" t="s">
        <v>300</v>
      </c>
      <c r="H426" s="216">
        <v>1</v>
      </c>
      <c r="I426" s="217"/>
      <c r="J426" s="218">
        <f>ROUND(I426*H426,2)</f>
        <v>0</v>
      </c>
      <c r="K426" s="219"/>
      <c r="L426" s="44"/>
      <c r="M426" s="220" t="s">
        <v>1</v>
      </c>
      <c r="N426" s="221" t="s">
        <v>42</v>
      </c>
      <c r="O426" s="91"/>
      <c r="P426" s="222">
        <f>O426*H426</f>
        <v>0</v>
      </c>
      <c r="Q426" s="222">
        <v>0</v>
      </c>
      <c r="R426" s="222">
        <f>Q426*H426</f>
        <v>0</v>
      </c>
      <c r="S426" s="222">
        <v>0</v>
      </c>
      <c r="T426" s="223">
        <f>S426*H426</f>
        <v>0</v>
      </c>
      <c r="U426" s="38"/>
      <c r="V426" s="38"/>
      <c r="W426" s="38"/>
      <c r="X426" s="38"/>
      <c r="Y426" s="38"/>
      <c r="Z426" s="38"/>
      <c r="AA426" s="38"/>
      <c r="AB426" s="38"/>
      <c r="AC426" s="38"/>
      <c r="AD426" s="38"/>
      <c r="AE426" s="38"/>
      <c r="AR426" s="224" t="s">
        <v>223</v>
      </c>
      <c r="AT426" s="224" t="s">
        <v>134</v>
      </c>
      <c r="AU426" s="224" t="s">
        <v>84</v>
      </c>
      <c r="AY426" s="17" t="s">
        <v>132</v>
      </c>
      <c r="BE426" s="225">
        <f>IF(N426="základní",J426,0)</f>
        <v>0</v>
      </c>
      <c r="BF426" s="225">
        <f>IF(N426="snížená",J426,0)</f>
        <v>0</v>
      </c>
      <c r="BG426" s="225">
        <f>IF(N426="zákl. přenesená",J426,0)</f>
        <v>0</v>
      </c>
      <c r="BH426" s="225">
        <f>IF(N426="sníž. přenesená",J426,0)</f>
        <v>0</v>
      </c>
      <c r="BI426" s="225">
        <f>IF(N426="nulová",J426,0)</f>
        <v>0</v>
      </c>
      <c r="BJ426" s="17" t="s">
        <v>82</v>
      </c>
      <c r="BK426" s="225">
        <f>ROUND(I426*H426,2)</f>
        <v>0</v>
      </c>
      <c r="BL426" s="17" t="s">
        <v>223</v>
      </c>
      <c r="BM426" s="224" t="s">
        <v>726</v>
      </c>
    </row>
    <row r="427" s="2" customFormat="1" ht="24.15" customHeight="1">
      <c r="A427" s="38"/>
      <c r="B427" s="39"/>
      <c r="C427" s="259" t="s">
        <v>727</v>
      </c>
      <c r="D427" s="259" t="s">
        <v>193</v>
      </c>
      <c r="E427" s="260" t="s">
        <v>728</v>
      </c>
      <c r="F427" s="261" t="s">
        <v>729</v>
      </c>
      <c r="G427" s="262" t="s">
        <v>300</v>
      </c>
      <c r="H427" s="263">
        <v>1</v>
      </c>
      <c r="I427" s="264"/>
      <c r="J427" s="265">
        <f>ROUND(I427*H427,2)</f>
        <v>0</v>
      </c>
      <c r="K427" s="266"/>
      <c r="L427" s="267"/>
      <c r="M427" s="268" t="s">
        <v>1</v>
      </c>
      <c r="N427" s="269" t="s">
        <v>42</v>
      </c>
      <c r="O427" s="91"/>
      <c r="P427" s="222">
        <f>O427*H427</f>
        <v>0</v>
      </c>
      <c r="Q427" s="222">
        <v>5.0000000000000002E-05</v>
      </c>
      <c r="R427" s="222">
        <f>Q427*H427</f>
        <v>5.0000000000000002E-05</v>
      </c>
      <c r="S427" s="222">
        <v>0</v>
      </c>
      <c r="T427" s="223">
        <f>S427*H427</f>
        <v>0</v>
      </c>
      <c r="U427" s="38"/>
      <c r="V427" s="38"/>
      <c r="W427" s="38"/>
      <c r="X427" s="38"/>
      <c r="Y427" s="38"/>
      <c r="Z427" s="38"/>
      <c r="AA427" s="38"/>
      <c r="AB427" s="38"/>
      <c r="AC427" s="38"/>
      <c r="AD427" s="38"/>
      <c r="AE427" s="38"/>
      <c r="AR427" s="224" t="s">
        <v>311</v>
      </c>
      <c r="AT427" s="224" t="s">
        <v>193</v>
      </c>
      <c r="AU427" s="224" t="s">
        <v>84</v>
      </c>
      <c r="AY427" s="17" t="s">
        <v>132</v>
      </c>
      <c r="BE427" s="225">
        <f>IF(N427="základní",J427,0)</f>
        <v>0</v>
      </c>
      <c r="BF427" s="225">
        <f>IF(N427="snížená",J427,0)</f>
        <v>0</v>
      </c>
      <c r="BG427" s="225">
        <f>IF(N427="zákl. přenesená",J427,0)</f>
        <v>0</v>
      </c>
      <c r="BH427" s="225">
        <f>IF(N427="sníž. přenesená",J427,0)</f>
        <v>0</v>
      </c>
      <c r="BI427" s="225">
        <f>IF(N427="nulová",J427,0)</f>
        <v>0</v>
      </c>
      <c r="BJ427" s="17" t="s">
        <v>82</v>
      </c>
      <c r="BK427" s="225">
        <f>ROUND(I427*H427,2)</f>
        <v>0</v>
      </c>
      <c r="BL427" s="17" t="s">
        <v>223</v>
      </c>
      <c r="BM427" s="224" t="s">
        <v>730</v>
      </c>
    </row>
    <row r="428" s="2" customFormat="1" ht="16.5" customHeight="1">
      <c r="A428" s="38"/>
      <c r="B428" s="39"/>
      <c r="C428" s="259" t="s">
        <v>731</v>
      </c>
      <c r="D428" s="259" t="s">
        <v>193</v>
      </c>
      <c r="E428" s="260" t="s">
        <v>732</v>
      </c>
      <c r="F428" s="261" t="s">
        <v>733</v>
      </c>
      <c r="G428" s="262" t="s">
        <v>300</v>
      </c>
      <c r="H428" s="263">
        <v>1</v>
      </c>
      <c r="I428" s="264"/>
      <c r="J428" s="265">
        <f>ROUND(I428*H428,2)</f>
        <v>0</v>
      </c>
      <c r="K428" s="266"/>
      <c r="L428" s="267"/>
      <c r="M428" s="268" t="s">
        <v>1</v>
      </c>
      <c r="N428" s="269" t="s">
        <v>42</v>
      </c>
      <c r="O428" s="91"/>
      <c r="P428" s="222">
        <f>O428*H428</f>
        <v>0</v>
      </c>
      <c r="Q428" s="222">
        <v>3.0000000000000001E-05</v>
      </c>
      <c r="R428" s="222">
        <f>Q428*H428</f>
        <v>3.0000000000000001E-05</v>
      </c>
      <c r="S428" s="222">
        <v>0</v>
      </c>
      <c r="T428" s="223">
        <f>S428*H428</f>
        <v>0</v>
      </c>
      <c r="U428" s="38"/>
      <c r="V428" s="38"/>
      <c r="W428" s="38"/>
      <c r="X428" s="38"/>
      <c r="Y428" s="38"/>
      <c r="Z428" s="38"/>
      <c r="AA428" s="38"/>
      <c r="AB428" s="38"/>
      <c r="AC428" s="38"/>
      <c r="AD428" s="38"/>
      <c r="AE428" s="38"/>
      <c r="AR428" s="224" t="s">
        <v>311</v>
      </c>
      <c r="AT428" s="224" t="s">
        <v>193</v>
      </c>
      <c r="AU428" s="224" t="s">
        <v>84</v>
      </c>
      <c r="AY428" s="17" t="s">
        <v>132</v>
      </c>
      <c r="BE428" s="225">
        <f>IF(N428="základní",J428,0)</f>
        <v>0</v>
      </c>
      <c r="BF428" s="225">
        <f>IF(N428="snížená",J428,0)</f>
        <v>0</v>
      </c>
      <c r="BG428" s="225">
        <f>IF(N428="zákl. přenesená",J428,0)</f>
        <v>0</v>
      </c>
      <c r="BH428" s="225">
        <f>IF(N428="sníž. přenesená",J428,0)</f>
        <v>0</v>
      </c>
      <c r="BI428" s="225">
        <f>IF(N428="nulová",J428,0)</f>
        <v>0</v>
      </c>
      <c r="BJ428" s="17" t="s">
        <v>82</v>
      </c>
      <c r="BK428" s="225">
        <f>ROUND(I428*H428,2)</f>
        <v>0</v>
      </c>
      <c r="BL428" s="17" t="s">
        <v>223</v>
      </c>
      <c r="BM428" s="224" t="s">
        <v>734</v>
      </c>
    </row>
    <row r="429" s="2" customFormat="1" ht="16.5" customHeight="1">
      <c r="A429" s="38"/>
      <c r="B429" s="39"/>
      <c r="C429" s="259" t="s">
        <v>735</v>
      </c>
      <c r="D429" s="259" t="s">
        <v>193</v>
      </c>
      <c r="E429" s="260" t="s">
        <v>736</v>
      </c>
      <c r="F429" s="261" t="s">
        <v>737</v>
      </c>
      <c r="G429" s="262" t="s">
        <v>300</v>
      </c>
      <c r="H429" s="263">
        <v>1</v>
      </c>
      <c r="I429" s="264"/>
      <c r="J429" s="265">
        <f>ROUND(I429*H429,2)</f>
        <v>0</v>
      </c>
      <c r="K429" s="266"/>
      <c r="L429" s="267"/>
      <c r="M429" s="268" t="s">
        <v>1</v>
      </c>
      <c r="N429" s="269" t="s">
        <v>42</v>
      </c>
      <c r="O429" s="91"/>
      <c r="P429" s="222">
        <f>O429*H429</f>
        <v>0</v>
      </c>
      <c r="Q429" s="222">
        <v>1.0000000000000001E-05</v>
      </c>
      <c r="R429" s="222">
        <f>Q429*H429</f>
        <v>1.0000000000000001E-05</v>
      </c>
      <c r="S429" s="222">
        <v>0</v>
      </c>
      <c r="T429" s="223">
        <f>S429*H429</f>
        <v>0</v>
      </c>
      <c r="U429" s="38"/>
      <c r="V429" s="38"/>
      <c r="W429" s="38"/>
      <c r="X429" s="38"/>
      <c r="Y429" s="38"/>
      <c r="Z429" s="38"/>
      <c r="AA429" s="38"/>
      <c r="AB429" s="38"/>
      <c r="AC429" s="38"/>
      <c r="AD429" s="38"/>
      <c r="AE429" s="38"/>
      <c r="AR429" s="224" t="s">
        <v>311</v>
      </c>
      <c r="AT429" s="224" t="s">
        <v>193</v>
      </c>
      <c r="AU429" s="224" t="s">
        <v>84</v>
      </c>
      <c r="AY429" s="17" t="s">
        <v>132</v>
      </c>
      <c r="BE429" s="225">
        <f>IF(N429="základní",J429,0)</f>
        <v>0</v>
      </c>
      <c r="BF429" s="225">
        <f>IF(N429="snížená",J429,0)</f>
        <v>0</v>
      </c>
      <c r="BG429" s="225">
        <f>IF(N429="zákl. přenesená",J429,0)</f>
        <v>0</v>
      </c>
      <c r="BH429" s="225">
        <f>IF(N429="sníž. přenesená",J429,0)</f>
        <v>0</v>
      </c>
      <c r="BI429" s="225">
        <f>IF(N429="nulová",J429,0)</f>
        <v>0</v>
      </c>
      <c r="BJ429" s="17" t="s">
        <v>82</v>
      </c>
      <c r="BK429" s="225">
        <f>ROUND(I429*H429,2)</f>
        <v>0</v>
      </c>
      <c r="BL429" s="17" t="s">
        <v>223</v>
      </c>
      <c r="BM429" s="224" t="s">
        <v>738</v>
      </c>
    </row>
    <row r="430" s="2" customFormat="1" ht="24.15" customHeight="1">
      <c r="A430" s="38"/>
      <c r="B430" s="39"/>
      <c r="C430" s="212" t="s">
        <v>739</v>
      </c>
      <c r="D430" s="212" t="s">
        <v>134</v>
      </c>
      <c r="E430" s="213" t="s">
        <v>740</v>
      </c>
      <c r="F430" s="214" t="s">
        <v>741</v>
      </c>
      <c r="G430" s="215" t="s">
        <v>300</v>
      </c>
      <c r="H430" s="216">
        <v>4</v>
      </c>
      <c r="I430" s="217"/>
      <c r="J430" s="218">
        <f>ROUND(I430*H430,2)</f>
        <v>0</v>
      </c>
      <c r="K430" s="219"/>
      <c r="L430" s="44"/>
      <c r="M430" s="220" t="s">
        <v>1</v>
      </c>
      <c r="N430" s="221" t="s">
        <v>42</v>
      </c>
      <c r="O430" s="91"/>
      <c r="P430" s="222">
        <f>O430*H430</f>
        <v>0</v>
      </c>
      <c r="Q430" s="222">
        <v>0</v>
      </c>
      <c r="R430" s="222">
        <f>Q430*H430</f>
        <v>0</v>
      </c>
      <c r="S430" s="222">
        <v>0</v>
      </c>
      <c r="T430" s="223">
        <f>S430*H430</f>
        <v>0</v>
      </c>
      <c r="U430" s="38"/>
      <c r="V430" s="38"/>
      <c r="W430" s="38"/>
      <c r="X430" s="38"/>
      <c r="Y430" s="38"/>
      <c r="Z430" s="38"/>
      <c r="AA430" s="38"/>
      <c r="AB430" s="38"/>
      <c r="AC430" s="38"/>
      <c r="AD430" s="38"/>
      <c r="AE430" s="38"/>
      <c r="AR430" s="224" t="s">
        <v>223</v>
      </c>
      <c r="AT430" s="224" t="s">
        <v>134</v>
      </c>
      <c r="AU430" s="224" t="s">
        <v>84</v>
      </c>
      <c r="AY430" s="17" t="s">
        <v>132</v>
      </c>
      <c r="BE430" s="225">
        <f>IF(N430="základní",J430,0)</f>
        <v>0</v>
      </c>
      <c r="BF430" s="225">
        <f>IF(N430="snížená",J430,0)</f>
        <v>0</v>
      </c>
      <c r="BG430" s="225">
        <f>IF(N430="zákl. přenesená",J430,0)</f>
        <v>0</v>
      </c>
      <c r="BH430" s="225">
        <f>IF(N430="sníž. přenesená",J430,0)</f>
        <v>0</v>
      </c>
      <c r="BI430" s="225">
        <f>IF(N430="nulová",J430,0)</f>
        <v>0</v>
      </c>
      <c r="BJ430" s="17" t="s">
        <v>82</v>
      </c>
      <c r="BK430" s="225">
        <f>ROUND(I430*H430,2)</f>
        <v>0</v>
      </c>
      <c r="BL430" s="17" t="s">
        <v>223</v>
      </c>
      <c r="BM430" s="224" t="s">
        <v>742</v>
      </c>
    </row>
    <row r="431" s="2" customFormat="1" ht="24.15" customHeight="1">
      <c r="A431" s="38"/>
      <c r="B431" s="39"/>
      <c r="C431" s="259" t="s">
        <v>743</v>
      </c>
      <c r="D431" s="259" t="s">
        <v>193</v>
      </c>
      <c r="E431" s="260" t="s">
        <v>744</v>
      </c>
      <c r="F431" s="261" t="s">
        <v>745</v>
      </c>
      <c r="G431" s="262" t="s">
        <v>300</v>
      </c>
      <c r="H431" s="263">
        <v>4</v>
      </c>
      <c r="I431" s="264"/>
      <c r="J431" s="265">
        <f>ROUND(I431*H431,2)</f>
        <v>0</v>
      </c>
      <c r="K431" s="266"/>
      <c r="L431" s="267"/>
      <c r="M431" s="268" t="s">
        <v>1</v>
      </c>
      <c r="N431" s="269" t="s">
        <v>42</v>
      </c>
      <c r="O431" s="91"/>
      <c r="P431" s="222">
        <f>O431*H431</f>
        <v>0</v>
      </c>
      <c r="Q431" s="222">
        <v>6.9999999999999994E-05</v>
      </c>
      <c r="R431" s="222">
        <f>Q431*H431</f>
        <v>0.00027999999999999998</v>
      </c>
      <c r="S431" s="222">
        <v>0</v>
      </c>
      <c r="T431" s="223">
        <f>S431*H431</f>
        <v>0</v>
      </c>
      <c r="U431" s="38"/>
      <c r="V431" s="38"/>
      <c r="W431" s="38"/>
      <c r="X431" s="38"/>
      <c r="Y431" s="38"/>
      <c r="Z431" s="38"/>
      <c r="AA431" s="38"/>
      <c r="AB431" s="38"/>
      <c r="AC431" s="38"/>
      <c r="AD431" s="38"/>
      <c r="AE431" s="38"/>
      <c r="AR431" s="224" t="s">
        <v>311</v>
      </c>
      <c r="AT431" s="224" t="s">
        <v>193</v>
      </c>
      <c r="AU431" s="224" t="s">
        <v>84</v>
      </c>
      <c r="AY431" s="17" t="s">
        <v>132</v>
      </c>
      <c r="BE431" s="225">
        <f>IF(N431="základní",J431,0)</f>
        <v>0</v>
      </c>
      <c r="BF431" s="225">
        <f>IF(N431="snížená",J431,0)</f>
        <v>0</v>
      </c>
      <c r="BG431" s="225">
        <f>IF(N431="zákl. přenesená",J431,0)</f>
        <v>0</v>
      </c>
      <c r="BH431" s="225">
        <f>IF(N431="sníž. přenesená",J431,0)</f>
        <v>0</v>
      </c>
      <c r="BI431" s="225">
        <f>IF(N431="nulová",J431,0)</f>
        <v>0</v>
      </c>
      <c r="BJ431" s="17" t="s">
        <v>82</v>
      </c>
      <c r="BK431" s="225">
        <f>ROUND(I431*H431,2)</f>
        <v>0</v>
      </c>
      <c r="BL431" s="17" t="s">
        <v>223</v>
      </c>
      <c r="BM431" s="224" t="s">
        <v>746</v>
      </c>
    </row>
    <row r="432" s="2" customFormat="1" ht="16.5" customHeight="1">
      <c r="A432" s="38"/>
      <c r="B432" s="39"/>
      <c r="C432" s="259" t="s">
        <v>747</v>
      </c>
      <c r="D432" s="259" t="s">
        <v>193</v>
      </c>
      <c r="E432" s="260" t="s">
        <v>736</v>
      </c>
      <c r="F432" s="261" t="s">
        <v>737</v>
      </c>
      <c r="G432" s="262" t="s">
        <v>300</v>
      </c>
      <c r="H432" s="263">
        <v>4</v>
      </c>
      <c r="I432" s="264"/>
      <c r="J432" s="265">
        <f>ROUND(I432*H432,2)</f>
        <v>0</v>
      </c>
      <c r="K432" s="266"/>
      <c r="L432" s="267"/>
      <c r="M432" s="268" t="s">
        <v>1</v>
      </c>
      <c r="N432" s="269" t="s">
        <v>42</v>
      </c>
      <c r="O432" s="91"/>
      <c r="P432" s="222">
        <f>O432*H432</f>
        <v>0</v>
      </c>
      <c r="Q432" s="222">
        <v>1.0000000000000001E-05</v>
      </c>
      <c r="R432" s="222">
        <f>Q432*H432</f>
        <v>4.0000000000000003E-05</v>
      </c>
      <c r="S432" s="222">
        <v>0</v>
      </c>
      <c r="T432" s="223">
        <f>S432*H432</f>
        <v>0</v>
      </c>
      <c r="U432" s="38"/>
      <c r="V432" s="38"/>
      <c r="W432" s="38"/>
      <c r="X432" s="38"/>
      <c r="Y432" s="38"/>
      <c r="Z432" s="38"/>
      <c r="AA432" s="38"/>
      <c r="AB432" s="38"/>
      <c r="AC432" s="38"/>
      <c r="AD432" s="38"/>
      <c r="AE432" s="38"/>
      <c r="AR432" s="224" t="s">
        <v>311</v>
      </c>
      <c r="AT432" s="224" t="s">
        <v>193</v>
      </c>
      <c r="AU432" s="224" t="s">
        <v>84</v>
      </c>
      <c r="AY432" s="17" t="s">
        <v>132</v>
      </c>
      <c r="BE432" s="225">
        <f>IF(N432="základní",J432,0)</f>
        <v>0</v>
      </c>
      <c r="BF432" s="225">
        <f>IF(N432="snížená",J432,0)</f>
        <v>0</v>
      </c>
      <c r="BG432" s="225">
        <f>IF(N432="zákl. přenesená",J432,0)</f>
        <v>0</v>
      </c>
      <c r="BH432" s="225">
        <f>IF(N432="sníž. přenesená",J432,0)</f>
        <v>0</v>
      </c>
      <c r="BI432" s="225">
        <f>IF(N432="nulová",J432,0)</f>
        <v>0</v>
      </c>
      <c r="BJ432" s="17" t="s">
        <v>82</v>
      </c>
      <c r="BK432" s="225">
        <f>ROUND(I432*H432,2)</f>
        <v>0</v>
      </c>
      <c r="BL432" s="17" t="s">
        <v>223</v>
      </c>
      <c r="BM432" s="224" t="s">
        <v>748</v>
      </c>
    </row>
    <row r="433" s="2" customFormat="1" ht="24.15" customHeight="1">
      <c r="A433" s="38"/>
      <c r="B433" s="39"/>
      <c r="C433" s="212" t="s">
        <v>749</v>
      </c>
      <c r="D433" s="212" t="s">
        <v>134</v>
      </c>
      <c r="E433" s="213" t="s">
        <v>750</v>
      </c>
      <c r="F433" s="214" t="s">
        <v>751</v>
      </c>
      <c r="G433" s="215" t="s">
        <v>300</v>
      </c>
      <c r="H433" s="216">
        <v>3</v>
      </c>
      <c r="I433" s="217"/>
      <c r="J433" s="218">
        <f>ROUND(I433*H433,2)</f>
        <v>0</v>
      </c>
      <c r="K433" s="219"/>
      <c r="L433" s="44"/>
      <c r="M433" s="220" t="s">
        <v>1</v>
      </c>
      <c r="N433" s="221" t="s">
        <v>42</v>
      </c>
      <c r="O433" s="91"/>
      <c r="P433" s="222">
        <f>O433*H433</f>
        <v>0</v>
      </c>
      <c r="Q433" s="222">
        <v>0</v>
      </c>
      <c r="R433" s="222">
        <f>Q433*H433</f>
        <v>0</v>
      </c>
      <c r="S433" s="222">
        <v>0</v>
      </c>
      <c r="T433" s="223">
        <f>S433*H433</f>
        <v>0</v>
      </c>
      <c r="U433" s="38"/>
      <c r="V433" s="38"/>
      <c r="W433" s="38"/>
      <c r="X433" s="38"/>
      <c r="Y433" s="38"/>
      <c r="Z433" s="38"/>
      <c r="AA433" s="38"/>
      <c r="AB433" s="38"/>
      <c r="AC433" s="38"/>
      <c r="AD433" s="38"/>
      <c r="AE433" s="38"/>
      <c r="AR433" s="224" t="s">
        <v>223</v>
      </c>
      <c r="AT433" s="224" t="s">
        <v>134</v>
      </c>
      <c r="AU433" s="224" t="s">
        <v>84</v>
      </c>
      <c r="AY433" s="17" t="s">
        <v>132</v>
      </c>
      <c r="BE433" s="225">
        <f>IF(N433="základní",J433,0)</f>
        <v>0</v>
      </c>
      <c r="BF433" s="225">
        <f>IF(N433="snížená",J433,0)</f>
        <v>0</v>
      </c>
      <c r="BG433" s="225">
        <f>IF(N433="zákl. přenesená",J433,0)</f>
        <v>0</v>
      </c>
      <c r="BH433" s="225">
        <f>IF(N433="sníž. přenesená",J433,0)</f>
        <v>0</v>
      </c>
      <c r="BI433" s="225">
        <f>IF(N433="nulová",J433,0)</f>
        <v>0</v>
      </c>
      <c r="BJ433" s="17" t="s">
        <v>82</v>
      </c>
      <c r="BK433" s="225">
        <f>ROUND(I433*H433,2)</f>
        <v>0</v>
      </c>
      <c r="BL433" s="17" t="s">
        <v>223</v>
      </c>
      <c r="BM433" s="224" t="s">
        <v>752</v>
      </c>
    </row>
    <row r="434" s="2" customFormat="1" ht="24.15" customHeight="1">
      <c r="A434" s="38"/>
      <c r="B434" s="39"/>
      <c r="C434" s="259" t="s">
        <v>753</v>
      </c>
      <c r="D434" s="259" t="s">
        <v>193</v>
      </c>
      <c r="E434" s="260" t="s">
        <v>754</v>
      </c>
      <c r="F434" s="261" t="s">
        <v>755</v>
      </c>
      <c r="G434" s="262" t="s">
        <v>300</v>
      </c>
      <c r="H434" s="263">
        <v>1</v>
      </c>
      <c r="I434" s="264"/>
      <c r="J434" s="265">
        <f>ROUND(I434*H434,2)</f>
        <v>0</v>
      </c>
      <c r="K434" s="266"/>
      <c r="L434" s="267"/>
      <c r="M434" s="268" t="s">
        <v>1</v>
      </c>
      <c r="N434" s="269" t="s">
        <v>42</v>
      </c>
      <c r="O434" s="91"/>
      <c r="P434" s="222">
        <f>O434*H434</f>
        <v>0</v>
      </c>
      <c r="Q434" s="222">
        <v>0.00040000000000000002</v>
      </c>
      <c r="R434" s="222">
        <f>Q434*H434</f>
        <v>0.00040000000000000002</v>
      </c>
      <c r="S434" s="222">
        <v>0</v>
      </c>
      <c r="T434" s="223">
        <f>S434*H434</f>
        <v>0</v>
      </c>
      <c r="U434" s="38"/>
      <c r="V434" s="38"/>
      <c r="W434" s="38"/>
      <c r="X434" s="38"/>
      <c r="Y434" s="38"/>
      <c r="Z434" s="38"/>
      <c r="AA434" s="38"/>
      <c r="AB434" s="38"/>
      <c r="AC434" s="38"/>
      <c r="AD434" s="38"/>
      <c r="AE434" s="38"/>
      <c r="AR434" s="224" t="s">
        <v>311</v>
      </c>
      <c r="AT434" s="224" t="s">
        <v>193</v>
      </c>
      <c r="AU434" s="224" t="s">
        <v>84</v>
      </c>
      <c r="AY434" s="17" t="s">
        <v>132</v>
      </c>
      <c r="BE434" s="225">
        <f>IF(N434="základní",J434,0)</f>
        <v>0</v>
      </c>
      <c r="BF434" s="225">
        <f>IF(N434="snížená",J434,0)</f>
        <v>0</v>
      </c>
      <c r="BG434" s="225">
        <f>IF(N434="zákl. přenesená",J434,0)</f>
        <v>0</v>
      </c>
      <c r="BH434" s="225">
        <f>IF(N434="sníž. přenesená",J434,0)</f>
        <v>0</v>
      </c>
      <c r="BI434" s="225">
        <f>IF(N434="nulová",J434,0)</f>
        <v>0</v>
      </c>
      <c r="BJ434" s="17" t="s">
        <v>82</v>
      </c>
      <c r="BK434" s="225">
        <f>ROUND(I434*H434,2)</f>
        <v>0</v>
      </c>
      <c r="BL434" s="17" t="s">
        <v>223</v>
      </c>
      <c r="BM434" s="224" t="s">
        <v>756</v>
      </c>
    </row>
    <row r="435" s="2" customFormat="1" ht="24.15" customHeight="1">
      <c r="A435" s="38"/>
      <c r="B435" s="39"/>
      <c r="C435" s="259" t="s">
        <v>757</v>
      </c>
      <c r="D435" s="259" t="s">
        <v>193</v>
      </c>
      <c r="E435" s="260" t="s">
        <v>758</v>
      </c>
      <c r="F435" s="261" t="s">
        <v>759</v>
      </c>
      <c r="G435" s="262" t="s">
        <v>300</v>
      </c>
      <c r="H435" s="263">
        <v>2</v>
      </c>
      <c r="I435" s="264"/>
      <c r="J435" s="265">
        <f>ROUND(I435*H435,2)</f>
        <v>0</v>
      </c>
      <c r="K435" s="266"/>
      <c r="L435" s="267"/>
      <c r="M435" s="268" t="s">
        <v>1</v>
      </c>
      <c r="N435" s="269" t="s">
        <v>42</v>
      </c>
      <c r="O435" s="91"/>
      <c r="P435" s="222">
        <f>O435*H435</f>
        <v>0</v>
      </c>
      <c r="Q435" s="222">
        <v>0.00040000000000000002</v>
      </c>
      <c r="R435" s="222">
        <f>Q435*H435</f>
        <v>0.00080000000000000004</v>
      </c>
      <c r="S435" s="222">
        <v>0</v>
      </c>
      <c r="T435" s="223">
        <f>S435*H435</f>
        <v>0</v>
      </c>
      <c r="U435" s="38"/>
      <c r="V435" s="38"/>
      <c r="W435" s="38"/>
      <c r="X435" s="38"/>
      <c r="Y435" s="38"/>
      <c r="Z435" s="38"/>
      <c r="AA435" s="38"/>
      <c r="AB435" s="38"/>
      <c r="AC435" s="38"/>
      <c r="AD435" s="38"/>
      <c r="AE435" s="38"/>
      <c r="AR435" s="224" t="s">
        <v>311</v>
      </c>
      <c r="AT435" s="224" t="s">
        <v>193</v>
      </c>
      <c r="AU435" s="224" t="s">
        <v>84</v>
      </c>
      <c r="AY435" s="17" t="s">
        <v>132</v>
      </c>
      <c r="BE435" s="225">
        <f>IF(N435="základní",J435,0)</f>
        <v>0</v>
      </c>
      <c r="BF435" s="225">
        <f>IF(N435="snížená",J435,0)</f>
        <v>0</v>
      </c>
      <c r="BG435" s="225">
        <f>IF(N435="zákl. přenesená",J435,0)</f>
        <v>0</v>
      </c>
      <c r="BH435" s="225">
        <f>IF(N435="sníž. přenesená",J435,0)</f>
        <v>0</v>
      </c>
      <c r="BI435" s="225">
        <f>IF(N435="nulová",J435,0)</f>
        <v>0</v>
      </c>
      <c r="BJ435" s="17" t="s">
        <v>82</v>
      </c>
      <c r="BK435" s="225">
        <f>ROUND(I435*H435,2)</f>
        <v>0</v>
      </c>
      <c r="BL435" s="17" t="s">
        <v>223</v>
      </c>
      <c r="BM435" s="224" t="s">
        <v>760</v>
      </c>
    </row>
    <row r="436" s="2" customFormat="1" ht="24.15" customHeight="1">
      <c r="A436" s="38"/>
      <c r="B436" s="39"/>
      <c r="C436" s="212" t="s">
        <v>761</v>
      </c>
      <c r="D436" s="212" t="s">
        <v>134</v>
      </c>
      <c r="E436" s="213" t="s">
        <v>762</v>
      </c>
      <c r="F436" s="214" t="s">
        <v>763</v>
      </c>
      <c r="G436" s="215" t="s">
        <v>300</v>
      </c>
      <c r="H436" s="216">
        <v>1</v>
      </c>
      <c r="I436" s="217"/>
      <c r="J436" s="218">
        <f>ROUND(I436*H436,2)</f>
        <v>0</v>
      </c>
      <c r="K436" s="219"/>
      <c r="L436" s="44"/>
      <c r="M436" s="220" t="s">
        <v>1</v>
      </c>
      <c r="N436" s="221" t="s">
        <v>42</v>
      </c>
      <c r="O436" s="91"/>
      <c r="P436" s="222">
        <f>O436*H436</f>
        <v>0</v>
      </c>
      <c r="Q436" s="222">
        <v>0</v>
      </c>
      <c r="R436" s="222">
        <f>Q436*H436</f>
        <v>0</v>
      </c>
      <c r="S436" s="222">
        <v>0</v>
      </c>
      <c r="T436" s="223">
        <f>S436*H436</f>
        <v>0</v>
      </c>
      <c r="U436" s="38"/>
      <c r="V436" s="38"/>
      <c r="W436" s="38"/>
      <c r="X436" s="38"/>
      <c r="Y436" s="38"/>
      <c r="Z436" s="38"/>
      <c r="AA436" s="38"/>
      <c r="AB436" s="38"/>
      <c r="AC436" s="38"/>
      <c r="AD436" s="38"/>
      <c r="AE436" s="38"/>
      <c r="AR436" s="224" t="s">
        <v>223</v>
      </c>
      <c r="AT436" s="224" t="s">
        <v>134</v>
      </c>
      <c r="AU436" s="224" t="s">
        <v>84</v>
      </c>
      <c r="AY436" s="17" t="s">
        <v>132</v>
      </c>
      <c r="BE436" s="225">
        <f>IF(N436="základní",J436,0)</f>
        <v>0</v>
      </c>
      <c r="BF436" s="225">
        <f>IF(N436="snížená",J436,0)</f>
        <v>0</v>
      </c>
      <c r="BG436" s="225">
        <f>IF(N436="zákl. přenesená",J436,0)</f>
        <v>0</v>
      </c>
      <c r="BH436" s="225">
        <f>IF(N436="sníž. přenesená",J436,0)</f>
        <v>0</v>
      </c>
      <c r="BI436" s="225">
        <f>IF(N436="nulová",J436,0)</f>
        <v>0</v>
      </c>
      <c r="BJ436" s="17" t="s">
        <v>82</v>
      </c>
      <c r="BK436" s="225">
        <f>ROUND(I436*H436,2)</f>
        <v>0</v>
      </c>
      <c r="BL436" s="17" t="s">
        <v>223</v>
      </c>
      <c r="BM436" s="224" t="s">
        <v>764</v>
      </c>
    </row>
    <row r="437" s="2" customFormat="1" ht="24.15" customHeight="1">
      <c r="A437" s="38"/>
      <c r="B437" s="39"/>
      <c r="C437" s="259" t="s">
        <v>765</v>
      </c>
      <c r="D437" s="259" t="s">
        <v>193</v>
      </c>
      <c r="E437" s="260" t="s">
        <v>766</v>
      </c>
      <c r="F437" s="261" t="s">
        <v>767</v>
      </c>
      <c r="G437" s="262" t="s">
        <v>300</v>
      </c>
      <c r="H437" s="263">
        <v>1</v>
      </c>
      <c r="I437" s="264"/>
      <c r="J437" s="265">
        <f>ROUND(I437*H437,2)</f>
        <v>0</v>
      </c>
      <c r="K437" s="266"/>
      <c r="L437" s="267"/>
      <c r="M437" s="268" t="s">
        <v>1</v>
      </c>
      <c r="N437" s="269" t="s">
        <v>42</v>
      </c>
      <c r="O437" s="91"/>
      <c r="P437" s="222">
        <f>O437*H437</f>
        <v>0</v>
      </c>
      <c r="Q437" s="222">
        <v>0.00046999999999999999</v>
      </c>
      <c r="R437" s="222">
        <f>Q437*H437</f>
        <v>0.00046999999999999999</v>
      </c>
      <c r="S437" s="222">
        <v>0</v>
      </c>
      <c r="T437" s="223">
        <f>S437*H437</f>
        <v>0</v>
      </c>
      <c r="U437" s="38"/>
      <c r="V437" s="38"/>
      <c r="W437" s="38"/>
      <c r="X437" s="38"/>
      <c r="Y437" s="38"/>
      <c r="Z437" s="38"/>
      <c r="AA437" s="38"/>
      <c r="AB437" s="38"/>
      <c r="AC437" s="38"/>
      <c r="AD437" s="38"/>
      <c r="AE437" s="38"/>
      <c r="AR437" s="224" t="s">
        <v>311</v>
      </c>
      <c r="AT437" s="224" t="s">
        <v>193</v>
      </c>
      <c r="AU437" s="224" t="s">
        <v>84</v>
      </c>
      <c r="AY437" s="17" t="s">
        <v>132</v>
      </c>
      <c r="BE437" s="225">
        <f>IF(N437="základní",J437,0)</f>
        <v>0</v>
      </c>
      <c r="BF437" s="225">
        <f>IF(N437="snížená",J437,0)</f>
        <v>0</v>
      </c>
      <c r="BG437" s="225">
        <f>IF(N437="zákl. přenesená",J437,0)</f>
        <v>0</v>
      </c>
      <c r="BH437" s="225">
        <f>IF(N437="sníž. přenesená",J437,0)</f>
        <v>0</v>
      </c>
      <c r="BI437" s="225">
        <f>IF(N437="nulová",J437,0)</f>
        <v>0</v>
      </c>
      <c r="BJ437" s="17" t="s">
        <v>82</v>
      </c>
      <c r="BK437" s="225">
        <f>ROUND(I437*H437,2)</f>
        <v>0</v>
      </c>
      <c r="BL437" s="17" t="s">
        <v>223</v>
      </c>
      <c r="BM437" s="224" t="s">
        <v>768</v>
      </c>
    </row>
    <row r="438" s="2" customFormat="1" ht="24.15" customHeight="1">
      <c r="A438" s="38"/>
      <c r="B438" s="39"/>
      <c r="C438" s="212" t="s">
        <v>769</v>
      </c>
      <c r="D438" s="212" t="s">
        <v>134</v>
      </c>
      <c r="E438" s="213" t="s">
        <v>770</v>
      </c>
      <c r="F438" s="214" t="s">
        <v>771</v>
      </c>
      <c r="G438" s="215" t="s">
        <v>300</v>
      </c>
      <c r="H438" s="216">
        <v>4</v>
      </c>
      <c r="I438" s="217"/>
      <c r="J438" s="218">
        <f>ROUND(I438*H438,2)</f>
        <v>0</v>
      </c>
      <c r="K438" s="219"/>
      <c r="L438" s="44"/>
      <c r="M438" s="220" t="s">
        <v>1</v>
      </c>
      <c r="N438" s="221" t="s">
        <v>42</v>
      </c>
      <c r="O438" s="91"/>
      <c r="P438" s="222">
        <f>O438*H438</f>
        <v>0</v>
      </c>
      <c r="Q438" s="222">
        <v>0</v>
      </c>
      <c r="R438" s="222">
        <f>Q438*H438</f>
        <v>0</v>
      </c>
      <c r="S438" s="222">
        <v>0</v>
      </c>
      <c r="T438" s="223">
        <f>S438*H438</f>
        <v>0</v>
      </c>
      <c r="U438" s="38"/>
      <c r="V438" s="38"/>
      <c r="W438" s="38"/>
      <c r="X438" s="38"/>
      <c r="Y438" s="38"/>
      <c r="Z438" s="38"/>
      <c r="AA438" s="38"/>
      <c r="AB438" s="38"/>
      <c r="AC438" s="38"/>
      <c r="AD438" s="38"/>
      <c r="AE438" s="38"/>
      <c r="AR438" s="224" t="s">
        <v>223</v>
      </c>
      <c r="AT438" s="224" t="s">
        <v>134</v>
      </c>
      <c r="AU438" s="224" t="s">
        <v>84</v>
      </c>
      <c r="AY438" s="17" t="s">
        <v>132</v>
      </c>
      <c r="BE438" s="225">
        <f>IF(N438="základní",J438,0)</f>
        <v>0</v>
      </c>
      <c r="BF438" s="225">
        <f>IF(N438="snížená",J438,0)</f>
        <v>0</v>
      </c>
      <c r="BG438" s="225">
        <f>IF(N438="zákl. přenesená",J438,0)</f>
        <v>0</v>
      </c>
      <c r="BH438" s="225">
        <f>IF(N438="sníž. přenesená",J438,0)</f>
        <v>0</v>
      </c>
      <c r="BI438" s="225">
        <f>IF(N438="nulová",J438,0)</f>
        <v>0</v>
      </c>
      <c r="BJ438" s="17" t="s">
        <v>82</v>
      </c>
      <c r="BK438" s="225">
        <f>ROUND(I438*H438,2)</f>
        <v>0</v>
      </c>
      <c r="BL438" s="17" t="s">
        <v>223</v>
      </c>
      <c r="BM438" s="224" t="s">
        <v>772</v>
      </c>
    </row>
    <row r="439" s="2" customFormat="1" ht="16.5" customHeight="1">
      <c r="A439" s="38"/>
      <c r="B439" s="39"/>
      <c r="C439" s="259" t="s">
        <v>773</v>
      </c>
      <c r="D439" s="259" t="s">
        <v>193</v>
      </c>
      <c r="E439" s="260" t="s">
        <v>774</v>
      </c>
      <c r="F439" s="261" t="s">
        <v>775</v>
      </c>
      <c r="G439" s="262" t="s">
        <v>300</v>
      </c>
      <c r="H439" s="263">
        <v>4</v>
      </c>
      <c r="I439" s="264"/>
      <c r="J439" s="265">
        <f>ROUND(I439*H439,2)</f>
        <v>0</v>
      </c>
      <c r="K439" s="266"/>
      <c r="L439" s="267"/>
      <c r="M439" s="268" t="s">
        <v>1</v>
      </c>
      <c r="N439" s="269" t="s">
        <v>42</v>
      </c>
      <c r="O439" s="91"/>
      <c r="P439" s="222">
        <f>O439*H439</f>
        <v>0</v>
      </c>
      <c r="Q439" s="222">
        <v>0.0011000000000000001</v>
      </c>
      <c r="R439" s="222">
        <f>Q439*H439</f>
        <v>0.0044000000000000003</v>
      </c>
      <c r="S439" s="222">
        <v>0</v>
      </c>
      <c r="T439" s="223">
        <f>S439*H439</f>
        <v>0</v>
      </c>
      <c r="U439" s="38"/>
      <c r="V439" s="38"/>
      <c r="W439" s="38"/>
      <c r="X439" s="38"/>
      <c r="Y439" s="38"/>
      <c r="Z439" s="38"/>
      <c r="AA439" s="38"/>
      <c r="AB439" s="38"/>
      <c r="AC439" s="38"/>
      <c r="AD439" s="38"/>
      <c r="AE439" s="38"/>
      <c r="AR439" s="224" t="s">
        <v>311</v>
      </c>
      <c r="AT439" s="224" t="s">
        <v>193</v>
      </c>
      <c r="AU439" s="224" t="s">
        <v>84</v>
      </c>
      <c r="AY439" s="17" t="s">
        <v>132</v>
      </c>
      <c r="BE439" s="225">
        <f>IF(N439="základní",J439,0)</f>
        <v>0</v>
      </c>
      <c r="BF439" s="225">
        <f>IF(N439="snížená",J439,0)</f>
        <v>0</v>
      </c>
      <c r="BG439" s="225">
        <f>IF(N439="zákl. přenesená",J439,0)</f>
        <v>0</v>
      </c>
      <c r="BH439" s="225">
        <f>IF(N439="sníž. přenesená",J439,0)</f>
        <v>0</v>
      </c>
      <c r="BI439" s="225">
        <f>IF(N439="nulová",J439,0)</f>
        <v>0</v>
      </c>
      <c r="BJ439" s="17" t="s">
        <v>82</v>
      </c>
      <c r="BK439" s="225">
        <f>ROUND(I439*H439,2)</f>
        <v>0</v>
      </c>
      <c r="BL439" s="17" t="s">
        <v>223</v>
      </c>
      <c r="BM439" s="224" t="s">
        <v>776</v>
      </c>
    </row>
    <row r="440" s="2" customFormat="1" ht="24.15" customHeight="1">
      <c r="A440" s="38"/>
      <c r="B440" s="39"/>
      <c r="C440" s="212" t="s">
        <v>777</v>
      </c>
      <c r="D440" s="212" t="s">
        <v>134</v>
      </c>
      <c r="E440" s="213" t="s">
        <v>778</v>
      </c>
      <c r="F440" s="214" t="s">
        <v>779</v>
      </c>
      <c r="G440" s="215" t="s">
        <v>300</v>
      </c>
      <c r="H440" s="216">
        <v>1</v>
      </c>
      <c r="I440" s="217"/>
      <c r="J440" s="218">
        <f>ROUND(I440*H440,2)</f>
        <v>0</v>
      </c>
      <c r="K440" s="219"/>
      <c r="L440" s="44"/>
      <c r="M440" s="220" t="s">
        <v>1</v>
      </c>
      <c r="N440" s="221" t="s">
        <v>42</v>
      </c>
      <c r="O440" s="91"/>
      <c r="P440" s="222">
        <f>O440*H440</f>
        <v>0</v>
      </c>
      <c r="Q440" s="222">
        <v>0</v>
      </c>
      <c r="R440" s="222">
        <f>Q440*H440</f>
        <v>0</v>
      </c>
      <c r="S440" s="222">
        <v>0</v>
      </c>
      <c r="T440" s="223">
        <f>S440*H440</f>
        <v>0</v>
      </c>
      <c r="U440" s="38"/>
      <c r="V440" s="38"/>
      <c r="W440" s="38"/>
      <c r="X440" s="38"/>
      <c r="Y440" s="38"/>
      <c r="Z440" s="38"/>
      <c r="AA440" s="38"/>
      <c r="AB440" s="38"/>
      <c r="AC440" s="38"/>
      <c r="AD440" s="38"/>
      <c r="AE440" s="38"/>
      <c r="AR440" s="224" t="s">
        <v>223</v>
      </c>
      <c r="AT440" s="224" t="s">
        <v>134</v>
      </c>
      <c r="AU440" s="224" t="s">
        <v>84</v>
      </c>
      <c r="AY440" s="17" t="s">
        <v>132</v>
      </c>
      <c r="BE440" s="225">
        <f>IF(N440="základní",J440,0)</f>
        <v>0</v>
      </c>
      <c r="BF440" s="225">
        <f>IF(N440="snížená",J440,0)</f>
        <v>0</v>
      </c>
      <c r="BG440" s="225">
        <f>IF(N440="zákl. přenesená",J440,0)</f>
        <v>0</v>
      </c>
      <c r="BH440" s="225">
        <f>IF(N440="sníž. přenesená",J440,0)</f>
        <v>0</v>
      </c>
      <c r="BI440" s="225">
        <f>IF(N440="nulová",J440,0)</f>
        <v>0</v>
      </c>
      <c r="BJ440" s="17" t="s">
        <v>82</v>
      </c>
      <c r="BK440" s="225">
        <f>ROUND(I440*H440,2)</f>
        <v>0</v>
      </c>
      <c r="BL440" s="17" t="s">
        <v>223</v>
      </c>
      <c r="BM440" s="224" t="s">
        <v>780</v>
      </c>
    </row>
    <row r="441" s="2" customFormat="1" ht="24.15" customHeight="1">
      <c r="A441" s="38"/>
      <c r="B441" s="39"/>
      <c r="C441" s="212" t="s">
        <v>781</v>
      </c>
      <c r="D441" s="212" t="s">
        <v>134</v>
      </c>
      <c r="E441" s="213" t="s">
        <v>782</v>
      </c>
      <c r="F441" s="214" t="s">
        <v>783</v>
      </c>
      <c r="G441" s="215" t="s">
        <v>784</v>
      </c>
      <c r="H441" s="216">
        <v>1</v>
      </c>
      <c r="I441" s="217"/>
      <c r="J441" s="218">
        <f>ROUND(I441*H441,2)</f>
        <v>0</v>
      </c>
      <c r="K441" s="219"/>
      <c r="L441" s="44"/>
      <c r="M441" s="220" t="s">
        <v>1</v>
      </c>
      <c r="N441" s="221" t="s">
        <v>42</v>
      </c>
      <c r="O441" s="91"/>
      <c r="P441" s="222">
        <f>O441*H441</f>
        <v>0</v>
      </c>
      <c r="Q441" s="222">
        <v>0</v>
      </c>
      <c r="R441" s="222">
        <f>Q441*H441</f>
        <v>0</v>
      </c>
      <c r="S441" s="222">
        <v>0</v>
      </c>
      <c r="T441" s="223">
        <f>S441*H441</f>
        <v>0</v>
      </c>
      <c r="U441" s="38"/>
      <c r="V441" s="38"/>
      <c r="W441" s="38"/>
      <c r="X441" s="38"/>
      <c r="Y441" s="38"/>
      <c r="Z441" s="38"/>
      <c r="AA441" s="38"/>
      <c r="AB441" s="38"/>
      <c r="AC441" s="38"/>
      <c r="AD441" s="38"/>
      <c r="AE441" s="38"/>
      <c r="AR441" s="224" t="s">
        <v>223</v>
      </c>
      <c r="AT441" s="224" t="s">
        <v>134</v>
      </c>
      <c r="AU441" s="224" t="s">
        <v>84</v>
      </c>
      <c r="AY441" s="17" t="s">
        <v>132</v>
      </c>
      <c r="BE441" s="225">
        <f>IF(N441="základní",J441,0)</f>
        <v>0</v>
      </c>
      <c r="BF441" s="225">
        <f>IF(N441="snížená",J441,0)</f>
        <v>0</v>
      </c>
      <c r="BG441" s="225">
        <f>IF(N441="zákl. přenesená",J441,0)</f>
        <v>0</v>
      </c>
      <c r="BH441" s="225">
        <f>IF(N441="sníž. přenesená",J441,0)</f>
        <v>0</v>
      </c>
      <c r="BI441" s="225">
        <f>IF(N441="nulová",J441,0)</f>
        <v>0</v>
      </c>
      <c r="BJ441" s="17" t="s">
        <v>82</v>
      </c>
      <c r="BK441" s="225">
        <f>ROUND(I441*H441,2)</f>
        <v>0</v>
      </c>
      <c r="BL441" s="17" t="s">
        <v>223</v>
      </c>
      <c r="BM441" s="224" t="s">
        <v>785</v>
      </c>
    </row>
    <row r="442" s="2" customFormat="1" ht="24.15" customHeight="1">
      <c r="A442" s="38"/>
      <c r="B442" s="39"/>
      <c r="C442" s="212" t="s">
        <v>786</v>
      </c>
      <c r="D442" s="212" t="s">
        <v>134</v>
      </c>
      <c r="E442" s="213" t="s">
        <v>787</v>
      </c>
      <c r="F442" s="214" t="s">
        <v>788</v>
      </c>
      <c r="G442" s="215" t="s">
        <v>789</v>
      </c>
      <c r="H442" s="270"/>
      <c r="I442" s="217"/>
      <c r="J442" s="218">
        <f>ROUND(I442*H442,2)</f>
        <v>0</v>
      </c>
      <c r="K442" s="219"/>
      <c r="L442" s="44"/>
      <c r="M442" s="220" t="s">
        <v>1</v>
      </c>
      <c r="N442" s="221" t="s">
        <v>42</v>
      </c>
      <c r="O442" s="91"/>
      <c r="P442" s="222">
        <f>O442*H442</f>
        <v>0</v>
      </c>
      <c r="Q442" s="222">
        <v>0</v>
      </c>
      <c r="R442" s="222">
        <f>Q442*H442</f>
        <v>0</v>
      </c>
      <c r="S442" s="222">
        <v>0</v>
      </c>
      <c r="T442" s="223">
        <f>S442*H442</f>
        <v>0</v>
      </c>
      <c r="U442" s="38"/>
      <c r="V442" s="38"/>
      <c r="W442" s="38"/>
      <c r="X442" s="38"/>
      <c r="Y442" s="38"/>
      <c r="Z442" s="38"/>
      <c r="AA442" s="38"/>
      <c r="AB442" s="38"/>
      <c r="AC442" s="38"/>
      <c r="AD442" s="38"/>
      <c r="AE442" s="38"/>
      <c r="AR442" s="224" t="s">
        <v>223</v>
      </c>
      <c r="AT442" s="224" t="s">
        <v>134</v>
      </c>
      <c r="AU442" s="224" t="s">
        <v>84</v>
      </c>
      <c r="AY442" s="17" t="s">
        <v>132</v>
      </c>
      <c r="BE442" s="225">
        <f>IF(N442="základní",J442,0)</f>
        <v>0</v>
      </c>
      <c r="BF442" s="225">
        <f>IF(N442="snížená",J442,0)</f>
        <v>0</v>
      </c>
      <c r="BG442" s="225">
        <f>IF(N442="zákl. přenesená",J442,0)</f>
        <v>0</v>
      </c>
      <c r="BH442" s="225">
        <f>IF(N442="sníž. přenesená",J442,0)</f>
        <v>0</v>
      </c>
      <c r="BI442" s="225">
        <f>IF(N442="nulová",J442,0)</f>
        <v>0</v>
      </c>
      <c r="BJ442" s="17" t="s">
        <v>82</v>
      </c>
      <c r="BK442" s="225">
        <f>ROUND(I442*H442,2)</f>
        <v>0</v>
      </c>
      <c r="BL442" s="17" t="s">
        <v>223</v>
      </c>
      <c r="BM442" s="224" t="s">
        <v>790</v>
      </c>
    </row>
    <row r="443" s="12" customFormat="1" ht="22.8" customHeight="1">
      <c r="A443" s="12"/>
      <c r="B443" s="196"/>
      <c r="C443" s="197"/>
      <c r="D443" s="198" t="s">
        <v>76</v>
      </c>
      <c r="E443" s="210" t="s">
        <v>791</v>
      </c>
      <c r="F443" s="210" t="s">
        <v>792</v>
      </c>
      <c r="G443" s="197"/>
      <c r="H443" s="197"/>
      <c r="I443" s="200"/>
      <c r="J443" s="211">
        <f>BK443</f>
        <v>0</v>
      </c>
      <c r="K443" s="197"/>
      <c r="L443" s="202"/>
      <c r="M443" s="203"/>
      <c r="N443" s="204"/>
      <c r="O443" s="204"/>
      <c r="P443" s="205">
        <f>SUM(P444:P458)</f>
        <v>0</v>
      </c>
      <c r="Q443" s="204"/>
      <c r="R443" s="205">
        <f>SUM(R444:R458)</f>
        <v>0.73550520000000008</v>
      </c>
      <c r="S443" s="204"/>
      <c r="T443" s="206">
        <f>SUM(T444:T458)</f>
        <v>0</v>
      </c>
      <c r="U443" s="12"/>
      <c r="V443" s="12"/>
      <c r="W443" s="12"/>
      <c r="X443" s="12"/>
      <c r="Y443" s="12"/>
      <c r="Z443" s="12"/>
      <c r="AA443" s="12"/>
      <c r="AB443" s="12"/>
      <c r="AC443" s="12"/>
      <c r="AD443" s="12"/>
      <c r="AE443" s="12"/>
      <c r="AR443" s="207" t="s">
        <v>84</v>
      </c>
      <c r="AT443" s="208" t="s">
        <v>76</v>
      </c>
      <c r="AU443" s="208" t="s">
        <v>82</v>
      </c>
      <c r="AY443" s="207" t="s">
        <v>132</v>
      </c>
      <c r="BK443" s="209">
        <f>SUM(BK444:BK458)</f>
        <v>0</v>
      </c>
    </row>
    <row r="444" s="2" customFormat="1" ht="33" customHeight="1">
      <c r="A444" s="38"/>
      <c r="B444" s="39"/>
      <c r="C444" s="212" t="s">
        <v>793</v>
      </c>
      <c r="D444" s="212" t="s">
        <v>134</v>
      </c>
      <c r="E444" s="213" t="s">
        <v>794</v>
      </c>
      <c r="F444" s="214" t="s">
        <v>795</v>
      </c>
      <c r="G444" s="215" t="s">
        <v>148</v>
      </c>
      <c r="H444" s="216">
        <v>1.44</v>
      </c>
      <c r="I444" s="217"/>
      <c r="J444" s="218">
        <f>ROUND(I444*H444,2)</f>
        <v>0</v>
      </c>
      <c r="K444" s="219"/>
      <c r="L444" s="44"/>
      <c r="M444" s="220" t="s">
        <v>1</v>
      </c>
      <c r="N444" s="221" t="s">
        <v>42</v>
      </c>
      <c r="O444" s="91"/>
      <c r="P444" s="222">
        <f>O444*H444</f>
        <v>0</v>
      </c>
      <c r="Q444" s="222">
        <v>0.00108</v>
      </c>
      <c r="R444" s="222">
        <f>Q444*H444</f>
        <v>0.0015551999999999999</v>
      </c>
      <c r="S444" s="222">
        <v>0</v>
      </c>
      <c r="T444" s="223">
        <f>S444*H444</f>
        <v>0</v>
      </c>
      <c r="U444" s="38"/>
      <c r="V444" s="38"/>
      <c r="W444" s="38"/>
      <c r="X444" s="38"/>
      <c r="Y444" s="38"/>
      <c r="Z444" s="38"/>
      <c r="AA444" s="38"/>
      <c r="AB444" s="38"/>
      <c r="AC444" s="38"/>
      <c r="AD444" s="38"/>
      <c r="AE444" s="38"/>
      <c r="AR444" s="224" t="s">
        <v>223</v>
      </c>
      <c r="AT444" s="224" t="s">
        <v>134</v>
      </c>
      <c r="AU444" s="224" t="s">
        <v>84</v>
      </c>
      <c r="AY444" s="17" t="s">
        <v>132</v>
      </c>
      <c r="BE444" s="225">
        <f>IF(N444="základní",J444,0)</f>
        <v>0</v>
      </c>
      <c r="BF444" s="225">
        <f>IF(N444="snížená",J444,0)</f>
        <v>0</v>
      </c>
      <c r="BG444" s="225">
        <f>IF(N444="zákl. přenesená",J444,0)</f>
        <v>0</v>
      </c>
      <c r="BH444" s="225">
        <f>IF(N444="sníž. přenesená",J444,0)</f>
        <v>0</v>
      </c>
      <c r="BI444" s="225">
        <f>IF(N444="nulová",J444,0)</f>
        <v>0</v>
      </c>
      <c r="BJ444" s="17" t="s">
        <v>82</v>
      </c>
      <c r="BK444" s="225">
        <f>ROUND(I444*H444,2)</f>
        <v>0</v>
      </c>
      <c r="BL444" s="17" t="s">
        <v>223</v>
      </c>
      <c r="BM444" s="224" t="s">
        <v>796</v>
      </c>
    </row>
    <row r="445" s="14" customFormat="1">
      <c r="A445" s="14"/>
      <c r="B445" s="237"/>
      <c r="C445" s="238"/>
      <c r="D445" s="228" t="s">
        <v>140</v>
      </c>
      <c r="E445" s="239" t="s">
        <v>1</v>
      </c>
      <c r="F445" s="240" t="s">
        <v>797</v>
      </c>
      <c r="G445" s="238"/>
      <c r="H445" s="241">
        <v>1.44</v>
      </c>
      <c r="I445" s="242"/>
      <c r="J445" s="238"/>
      <c r="K445" s="238"/>
      <c r="L445" s="243"/>
      <c r="M445" s="244"/>
      <c r="N445" s="245"/>
      <c r="O445" s="245"/>
      <c r="P445" s="245"/>
      <c r="Q445" s="245"/>
      <c r="R445" s="245"/>
      <c r="S445" s="245"/>
      <c r="T445" s="246"/>
      <c r="U445" s="14"/>
      <c r="V445" s="14"/>
      <c r="W445" s="14"/>
      <c r="X445" s="14"/>
      <c r="Y445" s="14"/>
      <c r="Z445" s="14"/>
      <c r="AA445" s="14"/>
      <c r="AB445" s="14"/>
      <c r="AC445" s="14"/>
      <c r="AD445" s="14"/>
      <c r="AE445" s="14"/>
      <c r="AT445" s="247" t="s">
        <v>140</v>
      </c>
      <c r="AU445" s="247" t="s">
        <v>84</v>
      </c>
      <c r="AV445" s="14" t="s">
        <v>84</v>
      </c>
      <c r="AW445" s="14" t="s">
        <v>32</v>
      </c>
      <c r="AX445" s="14" t="s">
        <v>82</v>
      </c>
      <c r="AY445" s="247" t="s">
        <v>132</v>
      </c>
    </row>
    <row r="446" s="2" customFormat="1" ht="33" customHeight="1">
      <c r="A446" s="38"/>
      <c r="B446" s="39"/>
      <c r="C446" s="212" t="s">
        <v>798</v>
      </c>
      <c r="D446" s="212" t="s">
        <v>134</v>
      </c>
      <c r="E446" s="213" t="s">
        <v>799</v>
      </c>
      <c r="F446" s="214" t="s">
        <v>800</v>
      </c>
      <c r="G446" s="215" t="s">
        <v>137</v>
      </c>
      <c r="H446" s="216">
        <v>85.141000000000005</v>
      </c>
      <c r="I446" s="217"/>
      <c r="J446" s="218">
        <f>ROUND(I446*H446,2)</f>
        <v>0</v>
      </c>
      <c r="K446" s="219"/>
      <c r="L446" s="44"/>
      <c r="M446" s="220" t="s">
        <v>1</v>
      </c>
      <c r="N446" s="221" t="s">
        <v>42</v>
      </c>
      <c r="O446" s="91"/>
      <c r="P446" s="222">
        <f>O446*H446</f>
        <v>0</v>
      </c>
      <c r="Q446" s="222">
        <v>0</v>
      </c>
      <c r="R446" s="222">
        <f>Q446*H446</f>
        <v>0</v>
      </c>
      <c r="S446" s="222">
        <v>0</v>
      </c>
      <c r="T446" s="223">
        <f>S446*H446</f>
        <v>0</v>
      </c>
      <c r="U446" s="38"/>
      <c r="V446" s="38"/>
      <c r="W446" s="38"/>
      <c r="X446" s="38"/>
      <c r="Y446" s="38"/>
      <c r="Z446" s="38"/>
      <c r="AA446" s="38"/>
      <c r="AB446" s="38"/>
      <c r="AC446" s="38"/>
      <c r="AD446" s="38"/>
      <c r="AE446" s="38"/>
      <c r="AR446" s="224" t="s">
        <v>223</v>
      </c>
      <c r="AT446" s="224" t="s">
        <v>134</v>
      </c>
      <c r="AU446" s="224" t="s">
        <v>84</v>
      </c>
      <c r="AY446" s="17" t="s">
        <v>132</v>
      </c>
      <c r="BE446" s="225">
        <f>IF(N446="základní",J446,0)</f>
        <v>0</v>
      </c>
      <c r="BF446" s="225">
        <f>IF(N446="snížená",J446,0)</f>
        <v>0</v>
      </c>
      <c r="BG446" s="225">
        <f>IF(N446="zákl. přenesená",J446,0)</f>
        <v>0</v>
      </c>
      <c r="BH446" s="225">
        <f>IF(N446="sníž. přenesená",J446,0)</f>
        <v>0</v>
      </c>
      <c r="BI446" s="225">
        <f>IF(N446="nulová",J446,0)</f>
        <v>0</v>
      </c>
      <c r="BJ446" s="17" t="s">
        <v>82</v>
      </c>
      <c r="BK446" s="225">
        <f>ROUND(I446*H446,2)</f>
        <v>0</v>
      </c>
      <c r="BL446" s="17" t="s">
        <v>223</v>
      </c>
      <c r="BM446" s="224" t="s">
        <v>801</v>
      </c>
    </row>
    <row r="447" s="14" customFormat="1">
      <c r="A447" s="14"/>
      <c r="B447" s="237"/>
      <c r="C447" s="238"/>
      <c r="D447" s="228" t="s">
        <v>140</v>
      </c>
      <c r="E447" s="239" t="s">
        <v>1</v>
      </c>
      <c r="F447" s="240" t="s">
        <v>802</v>
      </c>
      <c r="G447" s="238"/>
      <c r="H447" s="241">
        <v>85.141000000000005</v>
      </c>
      <c r="I447" s="242"/>
      <c r="J447" s="238"/>
      <c r="K447" s="238"/>
      <c r="L447" s="243"/>
      <c r="M447" s="244"/>
      <c r="N447" s="245"/>
      <c r="O447" s="245"/>
      <c r="P447" s="245"/>
      <c r="Q447" s="245"/>
      <c r="R447" s="245"/>
      <c r="S447" s="245"/>
      <c r="T447" s="246"/>
      <c r="U447" s="14"/>
      <c r="V447" s="14"/>
      <c r="W447" s="14"/>
      <c r="X447" s="14"/>
      <c r="Y447" s="14"/>
      <c r="Z447" s="14"/>
      <c r="AA447" s="14"/>
      <c r="AB447" s="14"/>
      <c r="AC447" s="14"/>
      <c r="AD447" s="14"/>
      <c r="AE447" s="14"/>
      <c r="AT447" s="247" t="s">
        <v>140</v>
      </c>
      <c r="AU447" s="247" t="s">
        <v>84</v>
      </c>
      <c r="AV447" s="14" t="s">
        <v>84</v>
      </c>
      <c r="AW447" s="14" t="s">
        <v>32</v>
      </c>
      <c r="AX447" s="14" t="s">
        <v>82</v>
      </c>
      <c r="AY447" s="247" t="s">
        <v>132</v>
      </c>
    </row>
    <row r="448" s="2" customFormat="1" ht="16.5" customHeight="1">
      <c r="A448" s="38"/>
      <c r="B448" s="39"/>
      <c r="C448" s="259" t="s">
        <v>803</v>
      </c>
      <c r="D448" s="259" t="s">
        <v>193</v>
      </c>
      <c r="E448" s="260" t="s">
        <v>804</v>
      </c>
      <c r="F448" s="261" t="s">
        <v>805</v>
      </c>
      <c r="G448" s="262" t="s">
        <v>148</v>
      </c>
      <c r="H448" s="263">
        <v>0.78900000000000003</v>
      </c>
      <c r="I448" s="264"/>
      <c r="J448" s="265">
        <f>ROUND(I448*H448,2)</f>
        <v>0</v>
      </c>
      <c r="K448" s="266"/>
      <c r="L448" s="267"/>
      <c r="M448" s="268" t="s">
        <v>1</v>
      </c>
      <c r="N448" s="269" t="s">
        <v>42</v>
      </c>
      <c r="O448" s="91"/>
      <c r="P448" s="222">
        <f>O448*H448</f>
        <v>0</v>
      </c>
      <c r="Q448" s="222">
        <v>0.55000000000000004</v>
      </c>
      <c r="R448" s="222">
        <f>Q448*H448</f>
        <v>0.43395000000000006</v>
      </c>
      <c r="S448" s="222">
        <v>0</v>
      </c>
      <c r="T448" s="223">
        <f>S448*H448</f>
        <v>0</v>
      </c>
      <c r="U448" s="38"/>
      <c r="V448" s="38"/>
      <c r="W448" s="38"/>
      <c r="X448" s="38"/>
      <c r="Y448" s="38"/>
      <c r="Z448" s="38"/>
      <c r="AA448" s="38"/>
      <c r="AB448" s="38"/>
      <c r="AC448" s="38"/>
      <c r="AD448" s="38"/>
      <c r="AE448" s="38"/>
      <c r="AR448" s="224" t="s">
        <v>311</v>
      </c>
      <c r="AT448" s="224" t="s">
        <v>193</v>
      </c>
      <c r="AU448" s="224" t="s">
        <v>84</v>
      </c>
      <c r="AY448" s="17" t="s">
        <v>132</v>
      </c>
      <c r="BE448" s="225">
        <f>IF(N448="základní",J448,0)</f>
        <v>0</v>
      </c>
      <c r="BF448" s="225">
        <f>IF(N448="snížená",J448,0)</f>
        <v>0</v>
      </c>
      <c r="BG448" s="225">
        <f>IF(N448="zákl. přenesená",J448,0)</f>
        <v>0</v>
      </c>
      <c r="BH448" s="225">
        <f>IF(N448="sníž. přenesená",J448,0)</f>
        <v>0</v>
      </c>
      <c r="BI448" s="225">
        <f>IF(N448="nulová",J448,0)</f>
        <v>0</v>
      </c>
      <c r="BJ448" s="17" t="s">
        <v>82</v>
      </c>
      <c r="BK448" s="225">
        <f>ROUND(I448*H448,2)</f>
        <v>0</v>
      </c>
      <c r="BL448" s="17" t="s">
        <v>223</v>
      </c>
      <c r="BM448" s="224" t="s">
        <v>806</v>
      </c>
    </row>
    <row r="449" s="14" customFormat="1">
      <c r="A449" s="14"/>
      <c r="B449" s="237"/>
      <c r="C449" s="238"/>
      <c r="D449" s="228" t="s">
        <v>140</v>
      </c>
      <c r="E449" s="239" t="s">
        <v>1</v>
      </c>
      <c r="F449" s="240" t="s">
        <v>807</v>
      </c>
      <c r="G449" s="238"/>
      <c r="H449" s="241">
        <v>0.71699999999999997</v>
      </c>
      <c r="I449" s="242"/>
      <c r="J449" s="238"/>
      <c r="K449" s="238"/>
      <c r="L449" s="243"/>
      <c r="M449" s="244"/>
      <c r="N449" s="245"/>
      <c r="O449" s="245"/>
      <c r="P449" s="245"/>
      <c r="Q449" s="245"/>
      <c r="R449" s="245"/>
      <c r="S449" s="245"/>
      <c r="T449" s="246"/>
      <c r="U449" s="14"/>
      <c r="V449" s="14"/>
      <c r="W449" s="14"/>
      <c r="X449" s="14"/>
      <c r="Y449" s="14"/>
      <c r="Z449" s="14"/>
      <c r="AA449" s="14"/>
      <c r="AB449" s="14"/>
      <c r="AC449" s="14"/>
      <c r="AD449" s="14"/>
      <c r="AE449" s="14"/>
      <c r="AT449" s="247" t="s">
        <v>140</v>
      </c>
      <c r="AU449" s="247" t="s">
        <v>84</v>
      </c>
      <c r="AV449" s="14" t="s">
        <v>84</v>
      </c>
      <c r="AW449" s="14" t="s">
        <v>32</v>
      </c>
      <c r="AX449" s="14" t="s">
        <v>82</v>
      </c>
      <c r="AY449" s="247" t="s">
        <v>132</v>
      </c>
    </row>
    <row r="450" s="14" customFormat="1">
      <c r="A450" s="14"/>
      <c r="B450" s="237"/>
      <c r="C450" s="238"/>
      <c r="D450" s="228" t="s">
        <v>140</v>
      </c>
      <c r="E450" s="238"/>
      <c r="F450" s="240" t="s">
        <v>808</v>
      </c>
      <c r="G450" s="238"/>
      <c r="H450" s="241">
        <v>0.78900000000000003</v>
      </c>
      <c r="I450" s="242"/>
      <c r="J450" s="238"/>
      <c r="K450" s="238"/>
      <c r="L450" s="243"/>
      <c r="M450" s="244"/>
      <c r="N450" s="245"/>
      <c r="O450" s="245"/>
      <c r="P450" s="245"/>
      <c r="Q450" s="245"/>
      <c r="R450" s="245"/>
      <c r="S450" s="245"/>
      <c r="T450" s="246"/>
      <c r="U450" s="14"/>
      <c r="V450" s="14"/>
      <c r="W450" s="14"/>
      <c r="X450" s="14"/>
      <c r="Y450" s="14"/>
      <c r="Z450" s="14"/>
      <c r="AA450" s="14"/>
      <c r="AB450" s="14"/>
      <c r="AC450" s="14"/>
      <c r="AD450" s="14"/>
      <c r="AE450" s="14"/>
      <c r="AT450" s="247" t="s">
        <v>140</v>
      </c>
      <c r="AU450" s="247" t="s">
        <v>84</v>
      </c>
      <c r="AV450" s="14" t="s">
        <v>84</v>
      </c>
      <c r="AW450" s="14" t="s">
        <v>4</v>
      </c>
      <c r="AX450" s="14" t="s">
        <v>82</v>
      </c>
      <c r="AY450" s="247" t="s">
        <v>132</v>
      </c>
    </row>
    <row r="451" s="2" customFormat="1" ht="16.5" customHeight="1">
      <c r="A451" s="38"/>
      <c r="B451" s="39"/>
      <c r="C451" s="212" t="s">
        <v>809</v>
      </c>
      <c r="D451" s="212" t="s">
        <v>134</v>
      </c>
      <c r="E451" s="213" t="s">
        <v>810</v>
      </c>
      <c r="F451" s="214" t="s">
        <v>811</v>
      </c>
      <c r="G451" s="215" t="s">
        <v>444</v>
      </c>
      <c r="H451" s="216">
        <v>90.427999999999997</v>
      </c>
      <c r="I451" s="217"/>
      <c r="J451" s="218">
        <f>ROUND(I451*H451,2)</f>
        <v>0</v>
      </c>
      <c r="K451" s="219"/>
      <c r="L451" s="44"/>
      <c r="M451" s="220" t="s">
        <v>1</v>
      </c>
      <c r="N451" s="221" t="s">
        <v>42</v>
      </c>
      <c r="O451" s="91"/>
      <c r="P451" s="222">
        <f>O451*H451</f>
        <v>0</v>
      </c>
      <c r="Q451" s="222">
        <v>2.0000000000000002E-05</v>
      </c>
      <c r="R451" s="222">
        <f>Q451*H451</f>
        <v>0.0018085600000000001</v>
      </c>
      <c r="S451" s="222">
        <v>0</v>
      </c>
      <c r="T451" s="223">
        <f>S451*H451</f>
        <v>0</v>
      </c>
      <c r="U451" s="38"/>
      <c r="V451" s="38"/>
      <c r="W451" s="38"/>
      <c r="X451" s="38"/>
      <c r="Y451" s="38"/>
      <c r="Z451" s="38"/>
      <c r="AA451" s="38"/>
      <c r="AB451" s="38"/>
      <c r="AC451" s="38"/>
      <c r="AD451" s="38"/>
      <c r="AE451" s="38"/>
      <c r="AR451" s="224" t="s">
        <v>223</v>
      </c>
      <c r="AT451" s="224" t="s">
        <v>134</v>
      </c>
      <c r="AU451" s="224" t="s">
        <v>84</v>
      </c>
      <c r="AY451" s="17" t="s">
        <v>132</v>
      </c>
      <c r="BE451" s="225">
        <f>IF(N451="základní",J451,0)</f>
        <v>0</v>
      </c>
      <c r="BF451" s="225">
        <f>IF(N451="snížená",J451,0)</f>
        <v>0</v>
      </c>
      <c r="BG451" s="225">
        <f>IF(N451="zákl. přenesená",J451,0)</f>
        <v>0</v>
      </c>
      <c r="BH451" s="225">
        <f>IF(N451="sníž. přenesená",J451,0)</f>
        <v>0</v>
      </c>
      <c r="BI451" s="225">
        <f>IF(N451="nulová",J451,0)</f>
        <v>0</v>
      </c>
      <c r="BJ451" s="17" t="s">
        <v>82</v>
      </c>
      <c r="BK451" s="225">
        <f>ROUND(I451*H451,2)</f>
        <v>0</v>
      </c>
      <c r="BL451" s="17" t="s">
        <v>223</v>
      </c>
      <c r="BM451" s="224" t="s">
        <v>812</v>
      </c>
    </row>
    <row r="452" s="14" customFormat="1">
      <c r="A452" s="14"/>
      <c r="B452" s="237"/>
      <c r="C452" s="238"/>
      <c r="D452" s="228" t="s">
        <v>140</v>
      </c>
      <c r="E452" s="239" t="s">
        <v>1</v>
      </c>
      <c r="F452" s="240" t="s">
        <v>813</v>
      </c>
      <c r="G452" s="238"/>
      <c r="H452" s="241">
        <v>90.427999999999997</v>
      </c>
      <c r="I452" s="242"/>
      <c r="J452" s="238"/>
      <c r="K452" s="238"/>
      <c r="L452" s="243"/>
      <c r="M452" s="244"/>
      <c r="N452" s="245"/>
      <c r="O452" s="245"/>
      <c r="P452" s="245"/>
      <c r="Q452" s="245"/>
      <c r="R452" s="245"/>
      <c r="S452" s="245"/>
      <c r="T452" s="246"/>
      <c r="U452" s="14"/>
      <c r="V452" s="14"/>
      <c r="W452" s="14"/>
      <c r="X452" s="14"/>
      <c r="Y452" s="14"/>
      <c r="Z452" s="14"/>
      <c r="AA452" s="14"/>
      <c r="AB452" s="14"/>
      <c r="AC452" s="14"/>
      <c r="AD452" s="14"/>
      <c r="AE452" s="14"/>
      <c r="AT452" s="247" t="s">
        <v>140</v>
      </c>
      <c r="AU452" s="247" t="s">
        <v>84</v>
      </c>
      <c r="AV452" s="14" t="s">
        <v>84</v>
      </c>
      <c r="AW452" s="14" t="s">
        <v>32</v>
      </c>
      <c r="AX452" s="14" t="s">
        <v>82</v>
      </c>
      <c r="AY452" s="247" t="s">
        <v>132</v>
      </c>
    </row>
    <row r="453" s="2" customFormat="1" ht="16.5" customHeight="1">
      <c r="A453" s="38"/>
      <c r="B453" s="39"/>
      <c r="C453" s="259" t="s">
        <v>814</v>
      </c>
      <c r="D453" s="259" t="s">
        <v>193</v>
      </c>
      <c r="E453" s="260" t="s">
        <v>804</v>
      </c>
      <c r="F453" s="261" t="s">
        <v>805</v>
      </c>
      <c r="G453" s="262" t="s">
        <v>148</v>
      </c>
      <c r="H453" s="263">
        <v>0.23899999999999999</v>
      </c>
      <c r="I453" s="264"/>
      <c r="J453" s="265">
        <f>ROUND(I453*H453,2)</f>
        <v>0</v>
      </c>
      <c r="K453" s="266"/>
      <c r="L453" s="267"/>
      <c r="M453" s="268" t="s">
        <v>1</v>
      </c>
      <c r="N453" s="269" t="s">
        <v>42</v>
      </c>
      <c r="O453" s="91"/>
      <c r="P453" s="222">
        <f>O453*H453</f>
        <v>0</v>
      </c>
      <c r="Q453" s="222">
        <v>0.55000000000000004</v>
      </c>
      <c r="R453" s="222">
        <f>Q453*H453</f>
        <v>0.13145000000000001</v>
      </c>
      <c r="S453" s="222">
        <v>0</v>
      </c>
      <c r="T453" s="223">
        <f>S453*H453</f>
        <v>0</v>
      </c>
      <c r="U453" s="38"/>
      <c r="V453" s="38"/>
      <c r="W453" s="38"/>
      <c r="X453" s="38"/>
      <c r="Y453" s="38"/>
      <c r="Z453" s="38"/>
      <c r="AA453" s="38"/>
      <c r="AB453" s="38"/>
      <c r="AC453" s="38"/>
      <c r="AD453" s="38"/>
      <c r="AE453" s="38"/>
      <c r="AR453" s="224" t="s">
        <v>311</v>
      </c>
      <c r="AT453" s="224" t="s">
        <v>193</v>
      </c>
      <c r="AU453" s="224" t="s">
        <v>84</v>
      </c>
      <c r="AY453" s="17" t="s">
        <v>132</v>
      </c>
      <c r="BE453" s="225">
        <f>IF(N453="základní",J453,0)</f>
        <v>0</v>
      </c>
      <c r="BF453" s="225">
        <f>IF(N453="snížená",J453,0)</f>
        <v>0</v>
      </c>
      <c r="BG453" s="225">
        <f>IF(N453="zákl. přenesená",J453,0)</f>
        <v>0</v>
      </c>
      <c r="BH453" s="225">
        <f>IF(N453="sníž. přenesená",J453,0)</f>
        <v>0</v>
      </c>
      <c r="BI453" s="225">
        <f>IF(N453="nulová",J453,0)</f>
        <v>0</v>
      </c>
      <c r="BJ453" s="17" t="s">
        <v>82</v>
      </c>
      <c r="BK453" s="225">
        <f>ROUND(I453*H453,2)</f>
        <v>0</v>
      </c>
      <c r="BL453" s="17" t="s">
        <v>223</v>
      </c>
      <c r="BM453" s="224" t="s">
        <v>815</v>
      </c>
    </row>
    <row r="454" s="14" customFormat="1">
      <c r="A454" s="14"/>
      <c r="B454" s="237"/>
      <c r="C454" s="238"/>
      <c r="D454" s="228" t="s">
        <v>140</v>
      </c>
      <c r="E454" s="239" t="s">
        <v>1</v>
      </c>
      <c r="F454" s="240" t="s">
        <v>816</v>
      </c>
      <c r="G454" s="238"/>
      <c r="H454" s="241">
        <v>0.217</v>
      </c>
      <c r="I454" s="242"/>
      <c r="J454" s="238"/>
      <c r="K454" s="238"/>
      <c r="L454" s="243"/>
      <c r="M454" s="244"/>
      <c r="N454" s="245"/>
      <c r="O454" s="245"/>
      <c r="P454" s="245"/>
      <c r="Q454" s="245"/>
      <c r="R454" s="245"/>
      <c r="S454" s="245"/>
      <c r="T454" s="246"/>
      <c r="U454" s="14"/>
      <c r="V454" s="14"/>
      <c r="W454" s="14"/>
      <c r="X454" s="14"/>
      <c r="Y454" s="14"/>
      <c r="Z454" s="14"/>
      <c r="AA454" s="14"/>
      <c r="AB454" s="14"/>
      <c r="AC454" s="14"/>
      <c r="AD454" s="14"/>
      <c r="AE454" s="14"/>
      <c r="AT454" s="247" t="s">
        <v>140</v>
      </c>
      <c r="AU454" s="247" t="s">
        <v>84</v>
      </c>
      <c r="AV454" s="14" t="s">
        <v>84</v>
      </c>
      <c r="AW454" s="14" t="s">
        <v>32</v>
      </c>
      <c r="AX454" s="14" t="s">
        <v>82</v>
      </c>
      <c r="AY454" s="247" t="s">
        <v>132</v>
      </c>
    </row>
    <row r="455" s="14" customFormat="1">
      <c r="A455" s="14"/>
      <c r="B455" s="237"/>
      <c r="C455" s="238"/>
      <c r="D455" s="228" t="s">
        <v>140</v>
      </c>
      <c r="E455" s="238"/>
      <c r="F455" s="240" t="s">
        <v>817</v>
      </c>
      <c r="G455" s="238"/>
      <c r="H455" s="241">
        <v>0.23899999999999999</v>
      </c>
      <c r="I455" s="242"/>
      <c r="J455" s="238"/>
      <c r="K455" s="238"/>
      <c r="L455" s="243"/>
      <c r="M455" s="244"/>
      <c r="N455" s="245"/>
      <c r="O455" s="245"/>
      <c r="P455" s="245"/>
      <c r="Q455" s="245"/>
      <c r="R455" s="245"/>
      <c r="S455" s="245"/>
      <c r="T455" s="246"/>
      <c r="U455" s="14"/>
      <c r="V455" s="14"/>
      <c r="W455" s="14"/>
      <c r="X455" s="14"/>
      <c r="Y455" s="14"/>
      <c r="Z455" s="14"/>
      <c r="AA455" s="14"/>
      <c r="AB455" s="14"/>
      <c r="AC455" s="14"/>
      <c r="AD455" s="14"/>
      <c r="AE455" s="14"/>
      <c r="AT455" s="247" t="s">
        <v>140</v>
      </c>
      <c r="AU455" s="247" t="s">
        <v>84</v>
      </c>
      <c r="AV455" s="14" t="s">
        <v>84</v>
      </c>
      <c r="AW455" s="14" t="s">
        <v>4</v>
      </c>
      <c r="AX455" s="14" t="s">
        <v>82</v>
      </c>
      <c r="AY455" s="247" t="s">
        <v>132</v>
      </c>
    </row>
    <row r="456" s="2" customFormat="1" ht="24.15" customHeight="1">
      <c r="A456" s="38"/>
      <c r="B456" s="39"/>
      <c r="C456" s="212" t="s">
        <v>818</v>
      </c>
      <c r="D456" s="212" t="s">
        <v>134</v>
      </c>
      <c r="E456" s="213" t="s">
        <v>819</v>
      </c>
      <c r="F456" s="214" t="s">
        <v>820</v>
      </c>
      <c r="G456" s="215" t="s">
        <v>137</v>
      </c>
      <c r="H456" s="216">
        <v>14.424</v>
      </c>
      <c r="I456" s="217"/>
      <c r="J456" s="218">
        <f>ROUND(I456*H456,2)</f>
        <v>0</v>
      </c>
      <c r="K456" s="219"/>
      <c r="L456" s="44"/>
      <c r="M456" s="220" t="s">
        <v>1</v>
      </c>
      <c r="N456" s="221" t="s">
        <v>42</v>
      </c>
      <c r="O456" s="91"/>
      <c r="P456" s="222">
        <f>O456*H456</f>
        <v>0</v>
      </c>
      <c r="Q456" s="222">
        <v>0.011560000000000001</v>
      </c>
      <c r="R456" s="222">
        <f>Q456*H456</f>
        <v>0.16674144000000002</v>
      </c>
      <c r="S456" s="222">
        <v>0</v>
      </c>
      <c r="T456" s="223">
        <f>S456*H456</f>
        <v>0</v>
      </c>
      <c r="U456" s="38"/>
      <c r="V456" s="38"/>
      <c r="W456" s="38"/>
      <c r="X456" s="38"/>
      <c r="Y456" s="38"/>
      <c r="Z456" s="38"/>
      <c r="AA456" s="38"/>
      <c r="AB456" s="38"/>
      <c r="AC456" s="38"/>
      <c r="AD456" s="38"/>
      <c r="AE456" s="38"/>
      <c r="AR456" s="224" t="s">
        <v>223</v>
      </c>
      <c r="AT456" s="224" t="s">
        <v>134</v>
      </c>
      <c r="AU456" s="224" t="s">
        <v>84</v>
      </c>
      <c r="AY456" s="17" t="s">
        <v>132</v>
      </c>
      <c r="BE456" s="225">
        <f>IF(N456="základní",J456,0)</f>
        <v>0</v>
      </c>
      <c r="BF456" s="225">
        <f>IF(N456="snížená",J456,0)</f>
        <v>0</v>
      </c>
      <c r="BG456" s="225">
        <f>IF(N456="zákl. přenesená",J456,0)</f>
        <v>0</v>
      </c>
      <c r="BH456" s="225">
        <f>IF(N456="sníž. přenesená",J456,0)</f>
        <v>0</v>
      </c>
      <c r="BI456" s="225">
        <f>IF(N456="nulová",J456,0)</f>
        <v>0</v>
      </c>
      <c r="BJ456" s="17" t="s">
        <v>82</v>
      </c>
      <c r="BK456" s="225">
        <f>ROUND(I456*H456,2)</f>
        <v>0</v>
      </c>
      <c r="BL456" s="17" t="s">
        <v>223</v>
      </c>
      <c r="BM456" s="224" t="s">
        <v>821</v>
      </c>
    </row>
    <row r="457" s="14" customFormat="1">
      <c r="A457" s="14"/>
      <c r="B457" s="237"/>
      <c r="C457" s="238"/>
      <c r="D457" s="228" t="s">
        <v>140</v>
      </c>
      <c r="E457" s="239" t="s">
        <v>1</v>
      </c>
      <c r="F457" s="240" t="s">
        <v>822</v>
      </c>
      <c r="G457" s="238"/>
      <c r="H457" s="241">
        <v>14.424</v>
      </c>
      <c r="I457" s="242"/>
      <c r="J457" s="238"/>
      <c r="K457" s="238"/>
      <c r="L457" s="243"/>
      <c r="M457" s="244"/>
      <c r="N457" s="245"/>
      <c r="O457" s="245"/>
      <c r="P457" s="245"/>
      <c r="Q457" s="245"/>
      <c r="R457" s="245"/>
      <c r="S457" s="245"/>
      <c r="T457" s="246"/>
      <c r="U457" s="14"/>
      <c r="V457" s="14"/>
      <c r="W457" s="14"/>
      <c r="X457" s="14"/>
      <c r="Y457" s="14"/>
      <c r="Z457" s="14"/>
      <c r="AA457" s="14"/>
      <c r="AB457" s="14"/>
      <c r="AC457" s="14"/>
      <c r="AD457" s="14"/>
      <c r="AE457" s="14"/>
      <c r="AT457" s="247" t="s">
        <v>140</v>
      </c>
      <c r="AU457" s="247" t="s">
        <v>84</v>
      </c>
      <c r="AV457" s="14" t="s">
        <v>84</v>
      </c>
      <c r="AW457" s="14" t="s">
        <v>32</v>
      </c>
      <c r="AX457" s="14" t="s">
        <v>82</v>
      </c>
      <c r="AY457" s="247" t="s">
        <v>132</v>
      </c>
    </row>
    <row r="458" s="2" customFormat="1" ht="24.15" customHeight="1">
      <c r="A458" s="38"/>
      <c r="B458" s="39"/>
      <c r="C458" s="212" t="s">
        <v>823</v>
      </c>
      <c r="D458" s="212" t="s">
        <v>134</v>
      </c>
      <c r="E458" s="213" t="s">
        <v>824</v>
      </c>
      <c r="F458" s="214" t="s">
        <v>825</v>
      </c>
      <c r="G458" s="215" t="s">
        <v>178</v>
      </c>
      <c r="H458" s="216">
        <v>0.73599999999999999</v>
      </c>
      <c r="I458" s="217"/>
      <c r="J458" s="218">
        <f>ROUND(I458*H458,2)</f>
        <v>0</v>
      </c>
      <c r="K458" s="219"/>
      <c r="L458" s="44"/>
      <c r="M458" s="220" t="s">
        <v>1</v>
      </c>
      <c r="N458" s="221" t="s">
        <v>42</v>
      </c>
      <c r="O458" s="91"/>
      <c r="P458" s="222">
        <f>O458*H458</f>
        <v>0</v>
      </c>
      <c r="Q458" s="222">
        <v>0</v>
      </c>
      <c r="R458" s="222">
        <f>Q458*H458</f>
        <v>0</v>
      </c>
      <c r="S458" s="222">
        <v>0</v>
      </c>
      <c r="T458" s="223">
        <f>S458*H458</f>
        <v>0</v>
      </c>
      <c r="U458" s="38"/>
      <c r="V458" s="38"/>
      <c r="W458" s="38"/>
      <c r="X458" s="38"/>
      <c r="Y458" s="38"/>
      <c r="Z458" s="38"/>
      <c r="AA458" s="38"/>
      <c r="AB458" s="38"/>
      <c r="AC458" s="38"/>
      <c r="AD458" s="38"/>
      <c r="AE458" s="38"/>
      <c r="AR458" s="224" t="s">
        <v>223</v>
      </c>
      <c r="AT458" s="224" t="s">
        <v>134</v>
      </c>
      <c r="AU458" s="224" t="s">
        <v>84</v>
      </c>
      <c r="AY458" s="17" t="s">
        <v>132</v>
      </c>
      <c r="BE458" s="225">
        <f>IF(N458="základní",J458,0)</f>
        <v>0</v>
      </c>
      <c r="BF458" s="225">
        <f>IF(N458="snížená",J458,0)</f>
        <v>0</v>
      </c>
      <c r="BG458" s="225">
        <f>IF(N458="zákl. přenesená",J458,0)</f>
        <v>0</v>
      </c>
      <c r="BH458" s="225">
        <f>IF(N458="sníž. přenesená",J458,0)</f>
        <v>0</v>
      </c>
      <c r="BI458" s="225">
        <f>IF(N458="nulová",J458,0)</f>
        <v>0</v>
      </c>
      <c r="BJ458" s="17" t="s">
        <v>82</v>
      </c>
      <c r="BK458" s="225">
        <f>ROUND(I458*H458,2)</f>
        <v>0</v>
      </c>
      <c r="BL458" s="17" t="s">
        <v>223</v>
      </c>
      <c r="BM458" s="224" t="s">
        <v>826</v>
      </c>
    </row>
    <row r="459" s="12" customFormat="1" ht="22.8" customHeight="1">
      <c r="A459" s="12"/>
      <c r="B459" s="196"/>
      <c r="C459" s="197"/>
      <c r="D459" s="198" t="s">
        <v>76</v>
      </c>
      <c r="E459" s="210" t="s">
        <v>827</v>
      </c>
      <c r="F459" s="210" t="s">
        <v>828</v>
      </c>
      <c r="G459" s="197"/>
      <c r="H459" s="197"/>
      <c r="I459" s="200"/>
      <c r="J459" s="211">
        <f>BK459</f>
        <v>0</v>
      </c>
      <c r="K459" s="197"/>
      <c r="L459" s="202"/>
      <c r="M459" s="203"/>
      <c r="N459" s="204"/>
      <c r="O459" s="204"/>
      <c r="P459" s="205">
        <f>SUM(P460:P475)</f>
        <v>0</v>
      </c>
      <c r="Q459" s="204"/>
      <c r="R459" s="205">
        <f>SUM(R460:R475)</f>
        <v>2.3173785200000001</v>
      </c>
      <c r="S459" s="204"/>
      <c r="T459" s="206">
        <f>SUM(T460:T475)</f>
        <v>0</v>
      </c>
      <c r="U459" s="12"/>
      <c r="V459" s="12"/>
      <c r="W459" s="12"/>
      <c r="X459" s="12"/>
      <c r="Y459" s="12"/>
      <c r="Z459" s="12"/>
      <c r="AA459" s="12"/>
      <c r="AB459" s="12"/>
      <c r="AC459" s="12"/>
      <c r="AD459" s="12"/>
      <c r="AE459" s="12"/>
      <c r="AR459" s="207" t="s">
        <v>84</v>
      </c>
      <c r="AT459" s="208" t="s">
        <v>76</v>
      </c>
      <c r="AU459" s="208" t="s">
        <v>82</v>
      </c>
      <c r="AY459" s="207" t="s">
        <v>132</v>
      </c>
      <c r="BK459" s="209">
        <f>SUM(BK460:BK475)</f>
        <v>0</v>
      </c>
    </row>
    <row r="460" s="2" customFormat="1" ht="24.15" customHeight="1">
      <c r="A460" s="38"/>
      <c r="B460" s="39"/>
      <c r="C460" s="212" t="s">
        <v>829</v>
      </c>
      <c r="D460" s="212" t="s">
        <v>134</v>
      </c>
      <c r="E460" s="213" t="s">
        <v>830</v>
      </c>
      <c r="F460" s="214" t="s">
        <v>831</v>
      </c>
      <c r="G460" s="215" t="s">
        <v>137</v>
      </c>
      <c r="H460" s="216">
        <v>73.670000000000002</v>
      </c>
      <c r="I460" s="217"/>
      <c r="J460" s="218">
        <f>ROUND(I460*H460,2)</f>
        <v>0</v>
      </c>
      <c r="K460" s="219"/>
      <c r="L460" s="44"/>
      <c r="M460" s="220" t="s">
        <v>1</v>
      </c>
      <c r="N460" s="221" t="s">
        <v>42</v>
      </c>
      <c r="O460" s="91"/>
      <c r="P460" s="222">
        <f>O460*H460</f>
        <v>0</v>
      </c>
      <c r="Q460" s="222">
        <v>0.012200000000000001</v>
      </c>
      <c r="R460" s="222">
        <f>Q460*H460</f>
        <v>0.89877400000000007</v>
      </c>
      <c r="S460" s="222">
        <v>0</v>
      </c>
      <c r="T460" s="223">
        <f>S460*H460</f>
        <v>0</v>
      </c>
      <c r="U460" s="38"/>
      <c r="V460" s="38"/>
      <c r="W460" s="38"/>
      <c r="X460" s="38"/>
      <c r="Y460" s="38"/>
      <c r="Z460" s="38"/>
      <c r="AA460" s="38"/>
      <c r="AB460" s="38"/>
      <c r="AC460" s="38"/>
      <c r="AD460" s="38"/>
      <c r="AE460" s="38"/>
      <c r="AR460" s="224" t="s">
        <v>223</v>
      </c>
      <c r="AT460" s="224" t="s">
        <v>134</v>
      </c>
      <c r="AU460" s="224" t="s">
        <v>84</v>
      </c>
      <c r="AY460" s="17" t="s">
        <v>132</v>
      </c>
      <c r="BE460" s="225">
        <f>IF(N460="základní",J460,0)</f>
        <v>0</v>
      </c>
      <c r="BF460" s="225">
        <f>IF(N460="snížená",J460,0)</f>
        <v>0</v>
      </c>
      <c r="BG460" s="225">
        <f>IF(N460="zákl. přenesená",J460,0)</f>
        <v>0</v>
      </c>
      <c r="BH460" s="225">
        <f>IF(N460="sníž. přenesená",J460,0)</f>
        <v>0</v>
      </c>
      <c r="BI460" s="225">
        <f>IF(N460="nulová",J460,0)</f>
        <v>0</v>
      </c>
      <c r="BJ460" s="17" t="s">
        <v>82</v>
      </c>
      <c r="BK460" s="225">
        <f>ROUND(I460*H460,2)</f>
        <v>0</v>
      </c>
      <c r="BL460" s="17" t="s">
        <v>223</v>
      </c>
      <c r="BM460" s="224" t="s">
        <v>832</v>
      </c>
    </row>
    <row r="461" s="2" customFormat="1" ht="16.5" customHeight="1">
      <c r="A461" s="38"/>
      <c r="B461" s="39"/>
      <c r="C461" s="212" t="s">
        <v>833</v>
      </c>
      <c r="D461" s="212" t="s">
        <v>134</v>
      </c>
      <c r="E461" s="213" t="s">
        <v>834</v>
      </c>
      <c r="F461" s="214" t="s">
        <v>835</v>
      </c>
      <c r="G461" s="215" t="s">
        <v>137</v>
      </c>
      <c r="H461" s="216">
        <v>73.670000000000002</v>
      </c>
      <c r="I461" s="217"/>
      <c r="J461" s="218">
        <f>ROUND(I461*H461,2)</f>
        <v>0</v>
      </c>
      <c r="K461" s="219"/>
      <c r="L461" s="44"/>
      <c r="M461" s="220" t="s">
        <v>1</v>
      </c>
      <c r="N461" s="221" t="s">
        <v>42</v>
      </c>
      <c r="O461" s="91"/>
      <c r="P461" s="222">
        <f>O461*H461</f>
        <v>0</v>
      </c>
      <c r="Q461" s="222">
        <v>0.00010000000000000001</v>
      </c>
      <c r="R461" s="222">
        <f>Q461*H461</f>
        <v>0.0073670000000000003</v>
      </c>
      <c r="S461" s="222">
        <v>0</v>
      </c>
      <c r="T461" s="223">
        <f>S461*H461</f>
        <v>0</v>
      </c>
      <c r="U461" s="38"/>
      <c r="V461" s="38"/>
      <c r="W461" s="38"/>
      <c r="X461" s="38"/>
      <c r="Y461" s="38"/>
      <c r="Z461" s="38"/>
      <c r="AA461" s="38"/>
      <c r="AB461" s="38"/>
      <c r="AC461" s="38"/>
      <c r="AD461" s="38"/>
      <c r="AE461" s="38"/>
      <c r="AR461" s="224" t="s">
        <v>223</v>
      </c>
      <c r="AT461" s="224" t="s">
        <v>134</v>
      </c>
      <c r="AU461" s="224" t="s">
        <v>84</v>
      </c>
      <c r="AY461" s="17" t="s">
        <v>132</v>
      </c>
      <c r="BE461" s="225">
        <f>IF(N461="základní",J461,0)</f>
        <v>0</v>
      </c>
      <c r="BF461" s="225">
        <f>IF(N461="snížená",J461,0)</f>
        <v>0</v>
      </c>
      <c r="BG461" s="225">
        <f>IF(N461="zákl. přenesená",J461,0)</f>
        <v>0</v>
      </c>
      <c r="BH461" s="225">
        <f>IF(N461="sníž. přenesená",J461,0)</f>
        <v>0</v>
      </c>
      <c r="BI461" s="225">
        <f>IF(N461="nulová",J461,0)</f>
        <v>0</v>
      </c>
      <c r="BJ461" s="17" t="s">
        <v>82</v>
      </c>
      <c r="BK461" s="225">
        <f>ROUND(I461*H461,2)</f>
        <v>0</v>
      </c>
      <c r="BL461" s="17" t="s">
        <v>223</v>
      </c>
      <c r="BM461" s="224" t="s">
        <v>836</v>
      </c>
    </row>
    <row r="462" s="2" customFormat="1" ht="16.5" customHeight="1">
      <c r="A462" s="38"/>
      <c r="B462" s="39"/>
      <c r="C462" s="212" t="s">
        <v>837</v>
      </c>
      <c r="D462" s="212" t="s">
        <v>134</v>
      </c>
      <c r="E462" s="213" t="s">
        <v>838</v>
      </c>
      <c r="F462" s="214" t="s">
        <v>839</v>
      </c>
      <c r="G462" s="215" t="s">
        <v>137</v>
      </c>
      <c r="H462" s="216">
        <v>73.670000000000002</v>
      </c>
      <c r="I462" s="217"/>
      <c r="J462" s="218">
        <f>ROUND(I462*H462,2)</f>
        <v>0</v>
      </c>
      <c r="K462" s="219"/>
      <c r="L462" s="44"/>
      <c r="M462" s="220" t="s">
        <v>1</v>
      </c>
      <c r="N462" s="221" t="s">
        <v>42</v>
      </c>
      <c r="O462" s="91"/>
      <c r="P462" s="222">
        <f>O462*H462</f>
        <v>0</v>
      </c>
      <c r="Q462" s="222">
        <v>0</v>
      </c>
      <c r="R462" s="222">
        <f>Q462*H462</f>
        <v>0</v>
      </c>
      <c r="S462" s="222">
        <v>0</v>
      </c>
      <c r="T462" s="223">
        <f>S462*H462</f>
        <v>0</v>
      </c>
      <c r="U462" s="38"/>
      <c r="V462" s="38"/>
      <c r="W462" s="38"/>
      <c r="X462" s="38"/>
      <c r="Y462" s="38"/>
      <c r="Z462" s="38"/>
      <c r="AA462" s="38"/>
      <c r="AB462" s="38"/>
      <c r="AC462" s="38"/>
      <c r="AD462" s="38"/>
      <c r="AE462" s="38"/>
      <c r="AR462" s="224" t="s">
        <v>223</v>
      </c>
      <c r="AT462" s="224" t="s">
        <v>134</v>
      </c>
      <c r="AU462" s="224" t="s">
        <v>84</v>
      </c>
      <c r="AY462" s="17" t="s">
        <v>132</v>
      </c>
      <c r="BE462" s="225">
        <f>IF(N462="základní",J462,0)</f>
        <v>0</v>
      </c>
      <c r="BF462" s="225">
        <f>IF(N462="snížená",J462,0)</f>
        <v>0</v>
      </c>
      <c r="BG462" s="225">
        <f>IF(N462="zákl. přenesená",J462,0)</f>
        <v>0</v>
      </c>
      <c r="BH462" s="225">
        <f>IF(N462="sníž. přenesená",J462,0)</f>
        <v>0</v>
      </c>
      <c r="BI462" s="225">
        <f>IF(N462="nulová",J462,0)</f>
        <v>0</v>
      </c>
      <c r="BJ462" s="17" t="s">
        <v>82</v>
      </c>
      <c r="BK462" s="225">
        <f>ROUND(I462*H462,2)</f>
        <v>0</v>
      </c>
      <c r="BL462" s="17" t="s">
        <v>223</v>
      </c>
      <c r="BM462" s="224" t="s">
        <v>840</v>
      </c>
    </row>
    <row r="463" s="2" customFormat="1" ht="24.15" customHeight="1">
      <c r="A463" s="38"/>
      <c r="B463" s="39"/>
      <c r="C463" s="259" t="s">
        <v>841</v>
      </c>
      <c r="D463" s="259" t="s">
        <v>193</v>
      </c>
      <c r="E463" s="260" t="s">
        <v>842</v>
      </c>
      <c r="F463" s="261" t="s">
        <v>843</v>
      </c>
      <c r="G463" s="262" t="s">
        <v>137</v>
      </c>
      <c r="H463" s="263">
        <v>82.768000000000001</v>
      </c>
      <c r="I463" s="264"/>
      <c r="J463" s="265">
        <f>ROUND(I463*H463,2)</f>
        <v>0</v>
      </c>
      <c r="K463" s="266"/>
      <c r="L463" s="267"/>
      <c r="M463" s="268" t="s">
        <v>1</v>
      </c>
      <c r="N463" s="269" t="s">
        <v>42</v>
      </c>
      <c r="O463" s="91"/>
      <c r="P463" s="222">
        <f>O463*H463</f>
        <v>0</v>
      </c>
      <c r="Q463" s="222">
        <v>0.00013999999999999999</v>
      </c>
      <c r="R463" s="222">
        <f>Q463*H463</f>
        <v>0.011587519999999999</v>
      </c>
      <c r="S463" s="222">
        <v>0</v>
      </c>
      <c r="T463" s="223">
        <f>S463*H463</f>
        <v>0</v>
      </c>
      <c r="U463" s="38"/>
      <c r="V463" s="38"/>
      <c r="W463" s="38"/>
      <c r="X463" s="38"/>
      <c r="Y463" s="38"/>
      <c r="Z463" s="38"/>
      <c r="AA463" s="38"/>
      <c r="AB463" s="38"/>
      <c r="AC463" s="38"/>
      <c r="AD463" s="38"/>
      <c r="AE463" s="38"/>
      <c r="AR463" s="224" t="s">
        <v>311</v>
      </c>
      <c r="AT463" s="224" t="s">
        <v>193</v>
      </c>
      <c r="AU463" s="224" t="s">
        <v>84</v>
      </c>
      <c r="AY463" s="17" t="s">
        <v>132</v>
      </c>
      <c r="BE463" s="225">
        <f>IF(N463="základní",J463,0)</f>
        <v>0</v>
      </c>
      <c r="BF463" s="225">
        <f>IF(N463="snížená",J463,0)</f>
        <v>0</v>
      </c>
      <c r="BG463" s="225">
        <f>IF(N463="zákl. přenesená",J463,0)</f>
        <v>0</v>
      </c>
      <c r="BH463" s="225">
        <f>IF(N463="sníž. přenesená",J463,0)</f>
        <v>0</v>
      </c>
      <c r="BI463" s="225">
        <f>IF(N463="nulová",J463,0)</f>
        <v>0</v>
      </c>
      <c r="BJ463" s="17" t="s">
        <v>82</v>
      </c>
      <c r="BK463" s="225">
        <f>ROUND(I463*H463,2)</f>
        <v>0</v>
      </c>
      <c r="BL463" s="17" t="s">
        <v>223</v>
      </c>
      <c r="BM463" s="224" t="s">
        <v>844</v>
      </c>
    </row>
    <row r="464" s="14" customFormat="1">
      <c r="A464" s="14"/>
      <c r="B464" s="237"/>
      <c r="C464" s="238"/>
      <c r="D464" s="228" t="s">
        <v>140</v>
      </c>
      <c r="E464" s="238"/>
      <c r="F464" s="240" t="s">
        <v>845</v>
      </c>
      <c r="G464" s="238"/>
      <c r="H464" s="241">
        <v>82.768000000000001</v>
      </c>
      <c r="I464" s="242"/>
      <c r="J464" s="238"/>
      <c r="K464" s="238"/>
      <c r="L464" s="243"/>
      <c r="M464" s="244"/>
      <c r="N464" s="245"/>
      <c r="O464" s="245"/>
      <c r="P464" s="245"/>
      <c r="Q464" s="245"/>
      <c r="R464" s="245"/>
      <c r="S464" s="245"/>
      <c r="T464" s="246"/>
      <c r="U464" s="14"/>
      <c r="V464" s="14"/>
      <c r="W464" s="14"/>
      <c r="X464" s="14"/>
      <c r="Y464" s="14"/>
      <c r="Z464" s="14"/>
      <c r="AA464" s="14"/>
      <c r="AB464" s="14"/>
      <c r="AC464" s="14"/>
      <c r="AD464" s="14"/>
      <c r="AE464" s="14"/>
      <c r="AT464" s="247" t="s">
        <v>140</v>
      </c>
      <c r="AU464" s="247" t="s">
        <v>84</v>
      </c>
      <c r="AV464" s="14" t="s">
        <v>84</v>
      </c>
      <c r="AW464" s="14" t="s">
        <v>4</v>
      </c>
      <c r="AX464" s="14" t="s">
        <v>82</v>
      </c>
      <c r="AY464" s="247" t="s">
        <v>132</v>
      </c>
    </row>
    <row r="465" s="2" customFormat="1" ht="24.15" customHeight="1">
      <c r="A465" s="38"/>
      <c r="B465" s="39"/>
      <c r="C465" s="212" t="s">
        <v>846</v>
      </c>
      <c r="D465" s="212" t="s">
        <v>134</v>
      </c>
      <c r="E465" s="213" t="s">
        <v>847</v>
      </c>
      <c r="F465" s="214" t="s">
        <v>848</v>
      </c>
      <c r="G465" s="215" t="s">
        <v>444</v>
      </c>
      <c r="H465" s="216">
        <v>89.049999999999997</v>
      </c>
      <c r="I465" s="217"/>
      <c r="J465" s="218">
        <f>ROUND(I465*H465,2)</f>
        <v>0</v>
      </c>
      <c r="K465" s="219"/>
      <c r="L465" s="44"/>
      <c r="M465" s="220" t="s">
        <v>1</v>
      </c>
      <c r="N465" s="221" t="s">
        <v>42</v>
      </c>
      <c r="O465" s="91"/>
      <c r="P465" s="222">
        <f>O465*H465</f>
        <v>0</v>
      </c>
      <c r="Q465" s="222">
        <v>0</v>
      </c>
      <c r="R465" s="222">
        <f>Q465*H465</f>
        <v>0</v>
      </c>
      <c r="S465" s="222">
        <v>0</v>
      </c>
      <c r="T465" s="223">
        <f>S465*H465</f>
        <v>0</v>
      </c>
      <c r="U465" s="38"/>
      <c r="V465" s="38"/>
      <c r="W465" s="38"/>
      <c r="X465" s="38"/>
      <c r="Y465" s="38"/>
      <c r="Z465" s="38"/>
      <c r="AA465" s="38"/>
      <c r="AB465" s="38"/>
      <c r="AC465" s="38"/>
      <c r="AD465" s="38"/>
      <c r="AE465" s="38"/>
      <c r="AR465" s="224" t="s">
        <v>223</v>
      </c>
      <c r="AT465" s="224" t="s">
        <v>134</v>
      </c>
      <c r="AU465" s="224" t="s">
        <v>84</v>
      </c>
      <c r="AY465" s="17" t="s">
        <v>132</v>
      </c>
      <c r="BE465" s="225">
        <f>IF(N465="základní",J465,0)</f>
        <v>0</v>
      </c>
      <c r="BF465" s="225">
        <f>IF(N465="snížená",J465,0)</f>
        <v>0</v>
      </c>
      <c r="BG465" s="225">
        <f>IF(N465="zákl. přenesená",J465,0)</f>
        <v>0</v>
      </c>
      <c r="BH465" s="225">
        <f>IF(N465="sníž. přenesená",J465,0)</f>
        <v>0</v>
      </c>
      <c r="BI465" s="225">
        <f>IF(N465="nulová",J465,0)</f>
        <v>0</v>
      </c>
      <c r="BJ465" s="17" t="s">
        <v>82</v>
      </c>
      <c r="BK465" s="225">
        <f>ROUND(I465*H465,2)</f>
        <v>0</v>
      </c>
      <c r="BL465" s="17" t="s">
        <v>223</v>
      </c>
      <c r="BM465" s="224" t="s">
        <v>849</v>
      </c>
    </row>
    <row r="466" s="14" customFormat="1">
      <c r="A466" s="14"/>
      <c r="B466" s="237"/>
      <c r="C466" s="238"/>
      <c r="D466" s="228" t="s">
        <v>140</v>
      </c>
      <c r="E466" s="239" t="s">
        <v>1</v>
      </c>
      <c r="F466" s="240" t="s">
        <v>850</v>
      </c>
      <c r="G466" s="238"/>
      <c r="H466" s="241">
        <v>89.049999999999997</v>
      </c>
      <c r="I466" s="242"/>
      <c r="J466" s="238"/>
      <c r="K466" s="238"/>
      <c r="L466" s="243"/>
      <c r="M466" s="244"/>
      <c r="N466" s="245"/>
      <c r="O466" s="245"/>
      <c r="P466" s="245"/>
      <c r="Q466" s="245"/>
      <c r="R466" s="245"/>
      <c r="S466" s="245"/>
      <c r="T466" s="246"/>
      <c r="U466" s="14"/>
      <c r="V466" s="14"/>
      <c r="W466" s="14"/>
      <c r="X466" s="14"/>
      <c r="Y466" s="14"/>
      <c r="Z466" s="14"/>
      <c r="AA466" s="14"/>
      <c r="AB466" s="14"/>
      <c r="AC466" s="14"/>
      <c r="AD466" s="14"/>
      <c r="AE466" s="14"/>
      <c r="AT466" s="247" t="s">
        <v>140</v>
      </c>
      <c r="AU466" s="247" t="s">
        <v>84</v>
      </c>
      <c r="AV466" s="14" t="s">
        <v>84</v>
      </c>
      <c r="AW466" s="14" t="s">
        <v>32</v>
      </c>
      <c r="AX466" s="14" t="s">
        <v>82</v>
      </c>
      <c r="AY466" s="247" t="s">
        <v>132</v>
      </c>
    </row>
    <row r="467" s="2" customFormat="1" ht="24.15" customHeight="1">
      <c r="A467" s="38"/>
      <c r="B467" s="39"/>
      <c r="C467" s="259" t="s">
        <v>851</v>
      </c>
      <c r="D467" s="259" t="s">
        <v>193</v>
      </c>
      <c r="E467" s="260" t="s">
        <v>852</v>
      </c>
      <c r="F467" s="261" t="s">
        <v>853</v>
      </c>
      <c r="G467" s="262" t="s">
        <v>444</v>
      </c>
      <c r="H467" s="263">
        <v>89.049999999999997</v>
      </c>
      <c r="I467" s="264"/>
      <c r="J467" s="265">
        <f>ROUND(I467*H467,2)</f>
        <v>0</v>
      </c>
      <c r="K467" s="266"/>
      <c r="L467" s="267"/>
      <c r="M467" s="268" t="s">
        <v>1</v>
      </c>
      <c r="N467" s="269" t="s">
        <v>42</v>
      </c>
      <c r="O467" s="91"/>
      <c r="P467" s="222">
        <f>O467*H467</f>
        <v>0</v>
      </c>
      <c r="Q467" s="222">
        <v>0.012999999999999999</v>
      </c>
      <c r="R467" s="222">
        <f>Q467*H467</f>
        <v>1.1576499999999999</v>
      </c>
      <c r="S467" s="222">
        <v>0</v>
      </c>
      <c r="T467" s="223">
        <f>S467*H467</f>
        <v>0</v>
      </c>
      <c r="U467" s="38"/>
      <c r="V467" s="38"/>
      <c r="W467" s="38"/>
      <c r="X467" s="38"/>
      <c r="Y467" s="38"/>
      <c r="Z467" s="38"/>
      <c r="AA467" s="38"/>
      <c r="AB467" s="38"/>
      <c r="AC467" s="38"/>
      <c r="AD467" s="38"/>
      <c r="AE467" s="38"/>
      <c r="AR467" s="224" t="s">
        <v>311</v>
      </c>
      <c r="AT467" s="224" t="s">
        <v>193</v>
      </c>
      <c r="AU467" s="224" t="s">
        <v>84</v>
      </c>
      <c r="AY467" s="17" t="s">
        <v>132</v>
      </c>
      <c r="BE467" s="225">
        <f>IF(N467="základní",J467,0)</f>
        <v>0</v>
      </c>
      <c r="BF467" s="225">
        <f>IF(N467="snížená",J467,0)</f>
        <v>0</v>
      </c>
      <c r="BG467" s="225">
        <f>IF(N467="zákl. přenesená",J467,0)</f>
        <v>0</v>
      </c>
      <c r="BH467" s="225">
        <f>IF(N467="sníž. přenesená",J467,0)</f>
        <v>0</v>
      </c>
      <c r="BI467" s="225">
        <f>IF(N467="nulová",J467,0)</f>
        <v>0</v>
      </c>
      <c r="BJ467" s="17" t="s">
        <v>82</v>
      </c>
      <c r="BK467" s="225">
        <f>ROUND(I467*H467,2)</f>
        <v>0</v>
      </c>
      <c r="BL467" s="17" t="s">
        <v>223</v>
      </c>
      <c r="BM467" s="224" t="s">
        <v>854</v>
      </c>
    </row>
    <row r="468" s="14" customFormat="1">
      <c r="A468" s="14"/>
      <c r="B468" s="237"/>
      <c r="C468" s="238"/>
      <c r="D468" s="228" t="s">
        <v>140</v>
      </c>
      <c r="E468" s="239" t="s">
        <v>1</v>
      </c>
      <c r="F468" s="240" t="s">
        <v>850</v>
      </c>
      <c r="G468" s="238"/>
      <c r="H468" s="241">
        <v>89.049999999999997</v>
      </c>
      <c r="I468" s="242"/>
      <c r="J468" s="238"/>
      <c r="K468" s="238"/>
      <c r="L468" s="243"/>
      <c r="M468" s="244"/>
      <c r="N468" s="245"/>
      <c r="O468" s="245"/>
      <c r="P468" s="245"/>
      <c r="Q468" s="245"/>
      <c r="R468" s="245"/>
      <c r="S468" s="245"/>
      <c r="T468" s="246"/>
      <c r="U468" s="14"/>
      <c r="V468" s="14"/>
      <c r="W468" s="14"/>
      <c r="X468" s="14"/>
      <c r="Y468" s="14"/>
      <c r="Z468" s="14"/>
      <c r="AA468" s="14"/>
      <c r="AB468" s="14"/>
      <c r="AC468" s="14"/>
      <c r="AD468" s="14"/>
      <c r="AE468" s="14"/>
      <c r="AT468" s="247" t="s">
        <v>140</v>
      </c>
      <c r="AU468" s="247" t="s">
        <v>84</v>
      </c>
      <c r="AV468" s="14" t="s">
        <v>84</v>
      </c>
      <c r="AW468" s="14" t="s">
        <v>32</v>
      </c>
      <c r="AX468" s="14" t="s">
        <v>82</v>
      </c>
      <c r="AY468" s="247" t="s">
        <v>132</v>
      </c>
    </row>
    <row r="469" s="2" customFormat="1" ht="24.15" customHeight="1">
      <c r="A469" s="38"/>
      <c r="B469" s="39"/>
      <c r="C469" s="212" t="s">
        <v>855</v>
      </c>
      <c r="D469" s="212" t="s">
        <v>134</v>
      </c>
      <c r="E469" s="213" t="s">
        <v>856</v>
      </c>
      <c r="F469" s="214" t="s">
        <v>857</v>
      </c>
      <c r="G469" s="215" t="s">
        <v>444</v>
      </c>
      <c r="H469" s="216">
        <v>48.960000000000001</v>
      </c>
      <c r="I469" s="217"/>
      <c r="J469" s="218">
        <f>ROUND(I469*H469,2)</f>
        <v>0</v>
      </c>
      <c r="K469" s="219"/>
      <c r="L469" s="44"/>
      <c r="M469" s="220" t="s">
        <v>1</v>
      </c>
      <c r="N469" s="221" t="s">
        <v>42</v>
      </c>
      <c r="O469" s="91"/>
      <c r="P469" s="222">
        <f>O469*H469</f>
        <v>0</v>
      </c>
      <c r="Q469" s="222">
        <v>0</v>
      </c>
      <c r="R469" s="222">
        <f>Q469*H469</f>
        <v>0</v>
      </c>
      <c r="S469" s="222">
        <v>0</v>
      </c>
      <c r="T469" s="223">
        <f>S469*H469</f>
        <v>0</v>
      </c>
      <c r="U469" s="38"/>
      <c r="V469" s="38"/>
      <c r="W469" s="38"/>
      <c r="X469" s="38"/>
      <c r="Y469" s="38"/>
      <c r="Z469" s="38"/>
      <c r="AA469" s="38"/>
      <c r="AB469" s="38"/>
      <c r="AC469" s="38"/>
      <c r="AD469" s="38"/>
      <c r="AE469" s="38"/>
      <c r="AR469" s="224" t="s">
        <v>223</v>
      </c>
      <c r="AT469" s="224" t="s">
        <v>134</v>
      </c>
      <c r="AU469" s="224" t="s">
        <v>84</v>
      </c>
      <c r="AY469" s="17" t="s">
        <v>132</v>
      </c>
      <c r="BE469" s="225">
        <f>IF(N469="základní",J469,0)</f>
        <v>0</v>
      </c>
      <c r="BF469" s="225">
        <f>IF(N469="snížená",J469,0)</f>
        <v>0</v>
      </c>
      <c r="BG469" s="225">
        <f>IF(N469="zákl. přenesená",J469,0)</f>
        <v>0</v>
      </c>
      <c r="BH469" s="225">
        <f>IF(N469="sníž. přenesená",J469,0)</f>
        <v>0</v>
      </c>
      <c r="BI469" s="225">
        <f>IF(N469="nulová",J469,0)</f>
        <v>0</v>
      </c>
      <c r="BJ469" s="17" t="s">
        <v>82</v>
      </c>
      <c r="BK469" s="225">
        <f>ROUND(I469*H469,2)</f>
        <v>0</v>
      </c>
      <c r="BL469" s="17" t="s">
        <v>223</v>
      </c>
      <c r="BM469" s="224" t="s">
        <v>858</v>
      </c>
    </row>
    <row r="470" s="14" customFormat="1">
      <c r="A470" s="14"/>
      <c r="B470" s="237"/>
      <c r="C470" s="238"/>
      <c r="D470" s="228" t="s">
        <v>140</v>
      </c>
      <c r="E470" s="239" t="s">
        <v>1</v>
      </c>
      <c r="F470" s="240" t="s">
        <v>859</v>
      </c>
      <c r="G470" s="238"/>
      <c r="H470" s="241">
        <v>48.960000000000001</v>
      </c>
      <c r="I470" s="242"/>
      <c r="J470" s="238"/>
      <c r="K470" s="238"/>
      <c r="L470" s="243"/>
      <c r="M470" s="244"/>
      <c r="N470" s="245"/>
      <c r="O470" s="245"/>
      <c r="P470" s="245"/>
      <c r="Q470" s="245"/>
      <c r="R470" s="245"/>
      <c r="S470" s="245"/>
      <c r="T470" s="246"/>
      <c r="U470" s="14"/>
      <c r="V470" s="14"/>
      <c r="W470" s="14"/>
      <c r="X470" s="14"/>
      <c r="Y470" s="14"/>
      <c r="Z470" s="14"/>
      <c r="AA470" s="14"/>
      <c r="AB470" s="14"/>
      <c r="AC470" s="14"/>
      <c r="AD470" s="14"/>
      <c r="AE470" s="14"/>
      <c r="AT470" s="247" t="s">
        <v>140</v>
      </c>
      <c r="AU470" s="247" t="s">
        <v>84</v>
      </c>
      <c r="AV470" s="14" t="s">
        <v>84</v>
      </c>
      <c r="AW470" s="14" t="s">
        <v>32</v>
      </c>
      <c r="AX470" s="14" t="s">
        <v>82</v>
      </c>
      <c r="AY470" s="247" t="s">
        <v>132</v>
      </c>
    </row>
    <row r="471" s="2" customFormat="1" ht="21.75" customHeight="1">
      <c r="A471" s="38"/>
      <c r="B471" s="39"/>
      <c r="C471" s="259" t="s">
        <v>860</v>
      </c>
      <c r="D471" s="259" t="s">
        <v>193</v>
      </c>
      <c r="E471" s="260" t="s">
        <v>861</v>
      </c>
      <c r="F471" s="261" t="s">
        <v>862</v>
      </c>
      <c r="G471" s="262" t="s">
        <v>148</v>
      </c>
      <c r="H471" s="263">
        <v>0.36699999999999999</v>
      </c>
      <c r="I471" s="264"/>
      <c r="J471" s="265">
        <f>ROUND(I471*H471,2)</f>
        <v>0</v>
      </c>
      <c r="K471" s="266"/>
      <c r="L471" s="267"/>
      <c r="M471" s="268" t="s">
        <v>1</v>
      </c>
      <c r="N471" s="269" t="s">
        <v>42</v>
      </c>
      <c r="O471" s="91"/>
      <c r="P471" s="222">
        <f>O471*H471</f>
        <v>0</v>
      </c>
      <c r="Q471" s="222">
        <v>0.55000000000000004</v>
      </c>
      <c r="R471" s="222">
        <f>Q471*H471</f>
        <v>0.20185</v>
      </c>
      <c r="S471" s="222">
        <v>0</v>
      </c>
      <c r="T471" s="223">
        <f>S471*H471</f>
        <v>0</v>
      </c>
      <c r="U471" s="38"/>
      <c r="V471" s="38"/>
      <c r="W471" s="38"/>
      <c r="X471" s="38"/>
      <c r="Y471" s="38"/>
      <c r="Z471" s="38"/>
      <c r="AA471" s="38"/>
      <c r="AB471" s="38"/>
      <c r="AC471" s="38"/>
      <c r="AD471" s="38"/>
      <c r="AE471" s="38"/>
      <c r="AR471" s="224" t="s">
        <v>311</v>
      </c>
      <c r="AT471" s="224" t="s">
        <v>193</v>
      </c>
      <c r="AU471" s="224" t="s">
        <v>84</v>
      </c>
      <c r="AY471" s="17" t="s">
        <v>132</v>
      </c>
      <c r="BE471" s="225">
        <f>IF(N471="základní",J471,0)</f>
        <v>0</v>
      </c>
      <c r="BF471" s="225">
        <f>IF(N471="snížená",J471,0)</f>
        <v>0</v>
      </c>
      <c r="BG471" s="225">
        <f>IF(N471="zákl. přenesená",J471,0)</f>
        <v>0</v>
      </c>
      <c r="BH471" s="225">
        <f>IF(N471="sníž. přenesená",J471,0)</f>
        <v>0</v>
      </c>
      <c r="BI471" s="225">
        <f>IF(N471="nulová",J471,0)</f>
        <v>0</v>
      </c>
      <c r="BJ471" s="17" t="s">
        <v>82</v>
      </c>
      <c r="BK471" s="225">
        <f>ROUND(I471*H471,2)</f>
        <v>0</v>
      </c>
      <c r="BL471" s="17" t="s">
        <v>223</v>
      </c>
      <c r="BM471" s="224" t="s">
        <v>863</v>
      </c>
    </row>
    <row r="472" s="14" customFormat="1">
      <c r="A472" s="14"/>
      <c r="B472" s="237"/>
      <c r="C472" s="238"/>
      <c r="D472" s="228" t="s">
        <v>140</v>
      </c>
      <c r="E472" s="239" t="s">
        <v>1</v>
      </c>
      <c r="F472" s="240" t="s">
        <v>864</v>
      </c>
      <c r="G472" s="238"/>
      <c r="H472" s="241">
        <v>0.36699999999999999</v>
      </c>
      <c r="I472" s="242"/>
      <c r="J472" s="238"/>
      <c r="K472" s="238"/>
      <c r="L472" s="243"/>
      <c r="M472" s="244"/>
      <c r="N472" s="245"/>
      <c r="O472" s="245"/>
      <c r="P472" s="245"/>
      <c r="Q472" s="245"/>
      <c r="R472" s="245"/>
      <c r="S472" s="245"/>
      <c r="T472" s="246"/>
      <c r="U472" s="14"/>
      <c r="V472" s="14"/>
      <c r="W472" s="14"/>
      <c r="X472" s="14"/>
      <c r="Y472" s="14"/>
      <c r="Z472" s="14"/>
      <c r="AA472" s="14"/>
      <c r="AB472" s="14"/>
      <c r="AC472" s="14"/>
      <c r="AD472" s="14"/>
      <c r="AE472" s="14"/>
      <c r="AT472" s="247" t="s">
        <v>140</v>
      </c>
      <c r="AU472" s="247" t="s">
        <v>84</v>
      </c>
      <c r="AV472" s="14" t="s">
        <v>84</v>
      </c>
      <c r="AW472" s="14" t="s">
        <v>32</v>
      </c>
      <c r="AX472" s="14" t="s">
        <v>82</v>
      </c>
      <c r="AY472" s="247" t="s">
        <v>132</v>
      </c>
    </row>
    <row r="473" s="2" customFormat="1" ht="24.15" customHeight="1">
      <c r="A473" s="38"/>
      <c r="B473" s="39"/>
      <c r="C473" s="259" t="s">
        <v>865</v>
      </c>
      <c r="D473" s="259" t="s">
        <v>193</v>
      </c>
      <c r="E473" s="260" t="s">
        <v>866</v>
      </c>
      <c r="F473" s="261" t="s">
        <v>867</v>
      </c>
      <c r="G473" s="262" t="s">
        <v>148</v>
      </c>
      <c r="H473" s="263">
        <v>0.072999999999999995</v>
      </c>
      <c r="I473" s="264"/>
      <c r="J473" s="265">
        <f>ROUND(I473*H473,2)</f>
        <v>0</v>
      </c>
      <c r="K473" s="266"/>
      <c r="L473" s="267"/>
      <c r="M473" s="268" t="s">
        <v>1</v>
      </c>
      <c r="N473" s="269" t="s">
        <v>42</v>
      </c>
      <c r="O473" s="91"/>
      <c r="P473" s="222">
        <f>O473*H473</f>
        <v>0</v>
      </c>
      <c r="Q473" s="222">
        <v>0.55000000000000004</v>
      </c>
      <c r="R473" s="222">
        <f>Q473*H473</f>
        <v>0.040149999999999998</v>
      </c>
      <c r="S473" s="222">
        <v>0</v>
      </c>
      <c r="T473" s="223">
        <f>S473*H473</f>
        <v>0</v>
      </c>
      <c r="U473" s="38"/>
      <c r="V473" s="38"/>
      <c r="W473" s="38"/>
      <c r="X473" s="38"/>
      <c r="Y473" s="38"/>
      <c r="Z473" s="38"/>
      <c r="AA473" s="38"/>
      <c r="AB473" s="38"/>
      <c r="AC473" s="38"/>
      <c r="AD473" s="38"/>
      <c r="AE473" s="38"/>
      <c r="AR473" s="224" t="s">
        <v>311</v>
      </c>
      <c r="AT473" s="224" t="s">
        <v>193</v>
      </c>
      <c r="AU473" s="224" t="s">
        <v>84</v>
      </c>
      <c r="AY473" s="17" t="s">
        <v>132</v>
      </c>
      <c r="BE473" s="225">
        <f>IF(N473="základní",J473,0)</f>
        <v>0</v>
      </c>
      <c r="BF473" s="225">
        <f>IF(N473="snížená",J473,0)</f>
        <v>0</v>
      </c>
      <c r="BG473" s="225">
        <f>IF(N473="zákl. přenesená",J473,0)</f>
        <v>0</v>
      </c>
      <c r="BH473" s="225">
        <f>IF(N473="sníž. přenesená",J473,0)</f>
        <v>0</v>
      </c>
      <c r="BI473" s="225">
        <f>IF(N473="nulová",J473,0)</f>
        <v>0</v>
      </c>
      <c r="BJ473" s="17" t="s">
        <v>82</v>
      </c>
      <c r="BK473" s="225">
        <f>ROUND(I473*H473,2)</f>
        <v>0</v>
      </c>
      <c r="BL473" s="17" t="s">
        <v>223</v>
      </c>
      <c r="BM473" s="224" t="s">
        <v>868</v>
      </c>
    </row>
    <row r="474" s="14" customFormat="1">
      <c r="A474" s="14"/>
      <c r="B474" s="237"/>
      <c r="C474" s="238"/>
      <c r="D474" s="228" t="s">
        <v>140</v>
      </c>
      <c r="E474" s="239" t="s">
        <v>1</v>
      </c>
      <c r="F474" s="240" t="s">
        <v>869</v>
      </c>
      <c r="G474" s="238"/>
      <c r="H474" s="241">
        <v>0.072999999999999995</v>
      </c>
      <c r="I474" s="242"/>
      <c r="J474" s="238"/>
      <c r="K474" s="238"/>
      <c r="L474" s="243"/>
      <c r="M474" s="244"/>
      <c r="N474" s="245"/>
      <c r="O474" s="245"/>
      <c r="P474" s="245"/>
      <c r="Q474" s="245"/>
      <c r="R474" s="245"/>
      <c r="S474" s="245"/>
      <c r="T474" s="246"/>
      <c r="U474" s="14"/>
      <c r="V474" s="14"/>
      <c r="W474" s="14"/>
      <c r="X474" s="14"/>
      <c r="Y474" s="14"/>
      <c r="Z474" s="14"/>
      <c r="AA474" s="14"/>
      <c r="AB474" s="14"/>
      <c r="AC474" s="14"/>
      <c r="AD474" s="14"/>
      <c r="AE474" s="14"/>
      <c r="AT474" s="247" t="s">
        <v>140</v>
      </c>
      <c r="AU474" s="247" t="s">
        <v>84</v>
      </c>
      <c r="AV474" s="14" t="s">
        <v>84</v>
      </c>
      <c r="AW474" s="14" t="s">
        <v>32</v>
      </c>
      <c r="AX474" s="14" t="s">
        <v>82</v>
      </c>
      <c r="AY474" s="247" t="s">
        <v>132</v>
      </c>
    </row>
    <row r="475" s="2" customFormat="1" ht="24.15" customHeight="1">
      <c r="A475" s="38"/>
      <c r="B475" s="39"/>
      <c r="C475" s="212" t="s">
        <v>870</v>
      </c>
      <c r="D475" s="212" t="s">
        <v>134</v>
      </c>
      <c r="E475" s="213" t="s">
        <v>871</v>
      </c>
      <c r="F475" s="214" t="s">
        <v>872</v>
      </c>
      <c r="G475" s="215" t="s">
        <v>178</v>
      </c>
      <c r="H475" s="216">
        <v>2.3170000000000002</v>
      </c>
      <c r="I475" s="217"/>
      <c r="J475" s="218">
        <f>ROUND(I475*H475,2)</f>
        <v>0</v>
      </c>
      <c r="K475" s="219"/>
      <c r="L475" s="44"/>
      <c r="M475" s="220" t="s">
        <v>1</v>
      </c>
      <c r="N475" s="221" t="s">
        <v>42</v>
      </c>
      <c r="O475" s="91"/>
      <c r="P475" s="222">
        <f>O475*H475</f>
        <v>0</v>
      </c>
      <c r="Q475" s="222">
        <v>0</v>
      </c>
      <c r="R475" s="222">
        <f>Q475*H475</f>
        <v>0</v>
      </c>
      <c r="S475" s="222">
        <v>0</v>
      </c>
      <c r="T475" s="223">
        <f>S475*H475</f>
        <v>0</v>
      </c>
      <c r="U475" s="38"/>
      <c r="V475" s="38"/>
      <c r="W475" s="38"/>
      <c r="X475" s="38"/>
      <c r="Y475" s="38"/>
      <c r="Z475" s="38"/>
      <c r="AA475" s="38"/>
      <c r="AB475" s="38"/>
      <c r="AC475" s="38"/>
      <c r="AD475" s="38"/>
      <c r="AE475" s="38"/>
      <c r="AR475" s="224" t="s">
        <v>223</v>
      </c>
      <c r="AT475" s="224" t="s">
        <v>134</v>
      </c>
      <c r="AU475" s="224" t="s">
        <v>84</v>
      </c>
      <c r="AY475" s="17" t="s">
        <v>132</v>
      </c>
      <c r="BE475" s="225">
        <f>IF(N475="základní",J475,0)</f>
        <v>0</v>
      </c>
      <c r="BF475" s="225">
        <f>IF(N475="snížená",J475,0)</f>
        <v>0</v>
      </c>
      <c r="BG475" s="225">
        <f>IF(N475="zákl. přenesená",J475,0)</f>
        <v>0</v>
      </c>
      <c r="BH475" s="225">
        <f>IF(N475="sníž. přenesená",J475,0)</f>
        <v>0</v>
      </c>
      <c r="BI475" s="225">
        <f>IF(N475="nulová",J475,0)</f>
        <v>0</v>
      </c>
      <c r="BJ475" s="17" t="s">
        <v>82</v>
      </c>
      <c r="BK475" s="225">
        <f>ROUND(I475*H475,2)</f>
        <v>0</v>
      </c>
      <c r="BL475" s="17" t="s">
        <v>223</v>
      </c>
      <c r="BM475" s="224" t="s">
        <v>873</v>
      </c>
    </row>
    <row r="476" s="12" customFormat="1" ht="22.8" customHeight="1">
      <c r="A476" s="12"/>
      <c r="B476" s="196"/>
      <c r="C476" s="197"/>
      <c r="D476" s="198" t="s">
        <v>76</v>
      </c>
      <c r="E476" s="210" t="s">
        <v>874</v>
      </c>
      <c r="F476" s="210" t="s">
        <v>875</v>
      </c>
      <c r="G476" s="197"/>
      <c r="H476" s="197"/>
      <c r="I476" s="200"/>
      <c r="J476" s="211">
        <f>BK476</f>
        <v>0</v>
      </c>
      <c r="K476" s="197"/>
      <c r="L476" s="202"/>
      <c r="M476" s="203"/>
      <c r="N476" s="204"/>
      <c r="O476" s="204"/>
      <c r="P476" s="205">
        <f>SUM(P477:P492)</f>
        <v>0</v>
      </c>
      <c r="Q476" s="204"/>
      <c r="R476" s="205">
        <f>SUM(R477:R492)</f>
        <v>0.69589730000000005</v>
      </c>
      <c r="S476" s="204"/>
      <c r="T476" s="206">
        <f>SUM(T477:T492)</f>
        <v>0.0040080000000000003</v>
      </c>
      <c r="U476" s="12"/>
      <c r="V476" s="12"/>
      <c r="W476" s="12"/>
      <c r="X476" s="12"/>
      <c r="Y476" s="12"/>
      <c r="Z476" s="12"/>
      <c r="AA476" s="12"/>
      <c r="AB476" s="12"/>
      <c r="AC476" s="12"/>
      <c r="AD476" s="12"/>
      <c r="AE476" s="12"/>
      <c r="AR476" s="207" t="s">
        <v>84</v>
      </c>
      <c r="AT476" s="208" t="s">
        <v>76</v>
      </c>
      <c r="AU476" s="208" t="s">
        <v>82</v>
      </c>
      <c r="AY476" s="207" t="s">
        <v>132</v>
      </c>
      <c r="BK476" s="209">
        <f>SUM(BK477:BK492)</f>
        <v>0</v>
      </c>
    </row>
    <row r="477" s="2" customFormat="1" ht="16.5" customHeight="1">
      <c r="A477" s="38"/>
      <c r="B477" s="39"/>
      <c r="C477" s="212" t="s">
        <v>876</v>
      </c>
      <c r="D477" s="212" t="s">
        <v>134</v>
      </c>
      <c r="E477" s="213" t="s">
        <v>877</v>
      </c>
      <c r="F477" s="214" t="s">
        <v>878</v>
      </c>
      <c r="G477" s="215" t="s">
        <v>444</v>
      </c>
      <c r="H477" s="216">
        <v>2.3999999999999999</v>
      </c>
      <c r="I477" s="217"/>
      <c r="J477" s="218">
        <f>ROUND(I477*H477,2)</f>
        <v>0</v>
      </c>
      <c r="K477" s="219"/>
      <c r="L477" s="44"/>
      <c r="M477" s="220" t="s">
        <v>1</v>
      </c>
      <c r="N477" s="221" t="s">
        <v>42</v>
      </c>
      <c r="O477" s="91"/>
      <c r="P477" s="222">
        <f>O477*H477</f>
        <v>0</v>
      </c>
      <c r="Q477" s="222">
        <v>0</v>
      </c>
      <c r="R477" s="222">
        <f>Q477*H477</f>
        <v>0</v>
      </c>
      <c r="S477" s="222">
        <v>0.00167</v>
      </c>
      <c r="T477" s="223">
        <f>S477*H477</f>
        <v>0.0040080000000000003</v>
      </c>
      <c r="U477" s="38"/>
      <c r="V477" s="38"/>
      <c r="W477" s="38"/>
      <c r="X477" s="38"/>
      <c r="Y477" s="38"/>
      <c r="Z477" s="38"/>
      <c r="AA477" s="38"/>
      <c r="AB477" s="38"/>
      <c r="AC477" s="38"/>
      <c r="AD477" s="38"/>
      <c r="AE477" s="38"/>
      <c r="AR477" s="224" t="s">
        <v>223</v>
      </c>
      <c r="AT477" s="224" t="s">
        <v>134</v>
      </c>
      <c r="AU477" s="224" t="s">
        <v>84</v>
      </c>
      <c r="AY477" s="17" t="s">
        <v>132</v>
      </c>
      <c r="BE477" s="225">
        <f>IF(N477="základní",J477,0)</f>
        <v>0</v>
      </c>
      <c r="BF477" s="225">
        <f>IF(N477="snížená",J477,0)</f>
        <v>0</v>
      </c>
      <c r="BG477" s="225">
        <f>IF(N477="zákl. přenesená",J477,0)</f>
        <v>0</v>
      </c>
      <c r="BH477" s="225">
        <f>IF(N477="sníž. přenesená",J477,0)</f>
        <v>0</v>
      </c>
      <c r="BI477" s="225">
        <f>IF(N477="nulová",J477,0)</f>
        <v>0</v>
      </c>
      <c r="BJ477" s="17" t="s">
        <v>82</v>
      </c>
      <c r="BK477" s="225">
        <f>ROUND(I477*H477,2)</f>
        <v>0</v>
      </c>
      <c r="BL477" s="17" t="s">
        <v>223</v>
      </c>
      <c r="BM477" s="224" t="s">
        <v>879</v>
      </c>
    </row>
    <row r="478" s="13" customFormat="1">
      <c r="A478" s="13"/>
      <c r="B478" s="226"/>
      <c r="C478" s="227"/>
      <c r="D478" s="228" t="s">
        <v>140</v>
      </c>
      <c r="E478" s="229" t="s">
        <v>1</v>
      </c>
      <c r="F478" s="230" t="s">
        <v>431</v>
      </c>
      <c r="G478" s="227"/>
      <c r="H478" s="229" t="s">
        <v>1</v>
      </c>
      <c r="I478" s="231"/>
      <c r="J478" s="227"/>
      <c r="K478" s="227"/>
      <c r="L478" s="232"/>
      <c r="M478" s="233"/>
      <c r="N478" s="234"/>
      <c r="O478" s="234"/>
      <c r="P478" s="234"/>
      <c r="Q478" s="234"/>
      <c r="R478" s="234"/>
      <c r="S478" s="234"/>
      <c r="T478" s="235"/>
      <c r="U478" s="13"/>
      <c r="V478" s="13"/>
      <c r="W478" s="13"/>
      <c r="X478" s="13"/>
      <c r="Y478" s="13"/>
      <c r="Z478" s="13"/>
      <c r="AA478" s="13"/>
      <c r="AB478" s="13"/>
      <c r="AC478" s="13"/>
      <c r="AD478" s="13"/>
      <c r="AE478" s="13"/>
      <c r="AT478" s="236" t="s">
        <v>140</v>
      </c>
      <c r="AU478" s="236" t="s">
        <v>84</v>
      </c>
      <c r="AV478" s="13" t="s">
        <v>82</v>
      </c>
      <c r="AW478" s="13" t="s">
        <v>32</v>
      </c>
      <c r="AX478" s="13" t="s">
        <v>77</v>
      </c>
      <c r="AY478" s="236" t="s">
        <v>132</v>
      </c>
    </row>
    <row r="479" s="14" customFormat="1">
      <c r="A479" s="14"/>
      <c r="B479" s="237"/>
      <c r="C479" s="238"/>
      <c r="D479" s="228" t="s">
        <v>140</v>
      </c>
      <c r="E479" s="239" t="s">
        <v>1</v>
      </c>
      <c r="F479" s="240" t="s">
        <v>880</v>
      </c>
      <c r="G479" s="238"/>
      <c r="H479" s="241">
        <v>2.3999999999999999</v>
      </c>
      <c r="I479" s="242"/>
      <c r="J479" s="238"/>
      <c r="K479" s="238"/>
      <c r="L479" s="243"/>
      <c r="M479" s="244"/>
      <c r="N479" s="245"/>
      <c r="O479" s="245"/>
      <c r="P479" s="245"/>
      <c r="Q479" s="245"/>
      <c r="R479" s="245"/>
      <c r="S479" s="245"/>
      <c r="T479" s="246"/>
      <c r="U479" s="14"/>
      <c r="V479" s="14"/>
      <c r="W479" s="14"/>
      <c r="X479" s="14"/>
      <c r="Y479" s="14"/>
      <c r="Z479" s="14"/>
      <c r="AA479" s="14"/>
      <c r="AB479" s="14"/>
      <c r="AC479" s="14"/>
      <c r="AD479" s="14"/>
      <c r="AE479" s="14"/>
      <c r="AT479" s="247" t="s">
        <v>140</v>
      </c>
      <c r="AU479" s="247" t="s">
        <v>84</v>
      </c>
      <c r="AV479" s="14" t="s">
        <v>84</v>
      </c>
      <c r="AW479" s="14" t="s">
        <v>32</v>
      </c>
      <c r="AX479" s="14" t="s">
        <v>82</v>
      </c>
      <c r="AY479" s="247" t="s">
        <v>132</v>
      </c>
    </row>
    <row r="480" s="2" customFormat="1" ht="24.15" customHeight="1">
      <c r="A480" s="38"/>
      <c r="B480" s="39"/>
      <c r="C480" s="212" t="s">
        <v>881</v>
      </c>
      <c r="D480" s="212" t="s">
        <v>134</v>
      </c>
      <c r="E480" s="213" t="s">
        <v>882</v>
      </c>
      <c r="F480" s="214" t="s">
        <v>883</v>
      </c>
      <c r="G480" s="215" t="s">
        <v>137</v>
      </c>
      <c r="H480" s="216">
        <v>85.141000000000005</v>
      </c>
      <c r="I480" s="217"/>
      <c r="J480" s="218">
        <f>ROUND(I480*H480,2)</f>
        <v>0</v>
      </c>
      <c r="K480" s="219"/>
      <c r="L480" s="44"/>
      <c r="M480" s="220" t="s">
        <v>1</v>
      </c>
      <c r="N480" s="221" t="s">
        <v>42</v>
      </c>
      <c r="O480" s="91"/>
      <c r="P480" s="222">
        <f>O480*H480</f>
        <v>0</v>
      </c>
      <c r="Q480" s="222">
        <v>0.0066</v>
      </c>
      <c r="R480" s="222">
        <f>Q480*H480</f>
        <v>0.56193060000000006</v>
      </c>
      <c r="S480" s="222">
        <v>0</v>
      </c>
      <c r="T480" s="223">
        <f>S480*H480</f>
        <v>0</v>
      </c>
      <c r="U480" s="38"/>
      <c r="V480" s="38"/>
      <c r="W480" s="38"/>
      <c r="X480" s="38"/>
      <c r="Y480" s="38"/>
      <c r="Z480" s="38"/>
      <c r="AA480" s="38"/>
      <c r="AB480" s="38"/>
      <c r="AC480" s="38"/>
      <c r="AD480" s="38"/>
      <c r="AE480" s="38"/>
      <c r="AR480" s="224" t="s">
        <v>223</v>
      </c>
      <c r="AT480" s="224" t="s">
        <v>134</v>
      </c>
      <c r="AU480" s="224" t="s">
        <v>84</v>
      </c>
      <c r="AY480" s="17" t="s">
        <v>132</v>
      </c>
      <c r="BE480" s="225">
        <f>IF(N480="základní",J480,0)</f>
        <v>0</v>
      </c>
      <c r="BF480" s="225">
        <f>IF(N480="snížená",J480,0)</f>
        <v>0</v>
      </c>
      <c r="BG480" s="225">
        <f>IF(N480="zákl. přenesená",J480,0)</f>
        <v>0</v>
      </c>
      <c r="BH480" s="225">
        <f>IF(N480="sníž. přenesená",J480,0)</f>
        <v>0</v>
      </c>
      <c r="BI480" s="225">
        <f>IF(N480="nulová",J480,0)</f>
        <v>0</v>
      </c>
      <c r="BJ480" s="17" t="s">
        <v>82</v>
      </c>
      <c r="BK480" s="225">
        <f>ROUND(I480*H480,2)</f>
        <v>0</v>
      </c>
      <c r="BL480" s="17" t="s">
        <v>223</v>
      </c>
      <c r="BM480" s="224" t="s">
        <v>884</v>
      </c>
    </row>
    <row r="481" s="14" customFormat="1">
      <c r="A481" s="14"/>
      <c r="B481" s="237"/>
      <c r="C481" s="238"/>
      <c r="D481" s="228" t="s">
        <v>140</v>
      </c>
      <c r="E481" s="239" t="s">
        <v>1</v>
      </c>
      <c r="F481" s="240" t="s">
        <v>802</v>
      </c>
      <c r="G481" s="238"/>
      <c r="H481" s="241">
        <v>85.141000000000005</v>
      </c>
      <c r="I481" s="242"/>
      <c r="J481" s="238"/>
      <c r="K481" s="238"/>
      <c r="L481" s="243"/>
      <c r="M481" s="244"/>
      <c r="N481" s="245"/>
      <c r="O481" s="245"/>
      <c r="P481" s="245"/>
      <c r="Q481" s="245"/>
      <c r="R481" s="245"/>
      <c r="S481" s="245"/>
      <c r="T481" s="246"/>
      <c r="U481" s="14"/>
      <c r="V481" s="14"/>
      <c r="W481" s="14"/>
      <c r="X481" s="14"/>
      <c r="Y481" s="14"/>
      <c r="Z481" s="14"/>
      <c r="AA481" s="14"/>
      <c r="AB481" s="14"/>
      <c r="AC481" s="14"/>
      <c r="AD481" s="14"/>
      <c r="AE481" s="14"/>
      <c r="AT481" s="247" t="s">
        <v>140</v>
      </c>
      <c r="AU481" s="247" t="s">
        <v>84</v>
      </c>
      <c r="AV481" s="14" t="s">
        <v>84</v>
      </c>
      <c r="AW481" s="14" t="s">
        <v>32</v>
      </c>
      <c r="AX481" s="14" t="s">
        <v>82</v>
      </c>
      <c r="AY481" s="247" t="s">
        <v>132</v>
      </c>
    </row>
    <row r="482" s="2" customFormat="1" ht="24.15" customHeight="1">
      <c r="A482" s="38"/>
      <c r="B482" s="39"/>
      <c r="C482" s="212" t="s">
        <v>885</v>
      </c>
      <c r="D482" s="212" t="s">
        <v>134</v>
      </c>
      <c r="E482" s="213" t="s">
        <v>886</v>
      </c>
      <c r="F482" s="214" t="s">
        <v>887</v>
      </c>
      <c r="G482" s="215" t="s">
        <v>444</v>
      </c>
      <c r="H482" s="216">
        <v>6.8499999999999996</v>
      </c>
      <c r="I482" s="217"/>
      <c r="J482" s="218">
        <f>ROUND(I482*H482,2)</f>
        <v>0</v>
      </c>
      <c r="K482" s="219"/>
      <c r="L482" s="44"/>
      <c r="M482" s="220" t="s">
        <v>1</v>
      </c>
      <c r="N482" s="221" t="s">
        <v>42</v>
      </c>
      <c r="O482" s="91"/>
      <c r="P482" s="222">
        <f>O482*H482</f>
        <v>0</v>
      </c>
      <c r="Q482" s="222">
        <v>0.00266</v>
      </c>
      <c r="R482" s="222">
        <f>Q482*H482</f>
        <v>0.018220999999999998</v>
      </c>
      <c r="S482" s="222">
        <v>0</v>
      </c>
      <c r="T482" s="223">
        <f>S482*H482</f>
        <v>0</v>
      </c>
      <c r="U482" s="38"/>
      <c r="V482" s="38"/>
      <c r="W482" s="38"/>
      <c r="X482" s="38"/>
      <c r="Y482" s="38"/>
      <c r="Z482" s="38"/>
      <c r="AA482" s="38"/>
      <c r="AB482" s="38"/>
      <c r="AC482" s="38"/>
      <c r="AD482" s="38"/>
      <c r="AE482" s="38"/>
      <c r="AR482" s="224" t="s">
        <v>223</v>
      </c>
      <c r="AT482" s="224" t="s">
        <v>134</v>
      </c>
      <c r="AU482" s="224" t="s">
        <v>84</v>
      </c>
      <c r="AY482" s="17" t="s">
        <v>132</v>
      </c>
      <c r="BE482" s="225">
        <f>IF(N482="základní",J482,0)</f>
        <v>0</v>
      </c>
      <c r="BF482" s="225">
        <f>IF(N482="snížená",J482,0)</f>
        <v>0</v>
      </c>
      <c r="BG482" s="225">
        <f>IF(N482="zákl. přenesená",J482,0)</f>
        <v>0</v>
      </c>
      <c r="BH482" s="225">
        <f>IF(N482="sníž. přenesená",J482,0)</f>
        <v>0</v>
      </c>
      <c r="BI482" s="225">
        <f>IF(N482="nulová",J482,0)</f>
        <v>0</v>
      </c>
      <c r="BJ482" s="17" t="s">
        <v>82</v>
      </c>
      <c r="BK482" s="225">
        <f>ROUND(I482*H482,2)</f>
        <v>0</v>
      </c>
      <c r="BL482" s="17" t="s">
        <v>223</v>
      </c>
      <c r="BM482" s="224" t="s">
        <v>888</v>
      </c>
    </row>
    <row r="483" s="14" customFormat="1">
      <c r="A483" s="14"/>
      <c r="B483" s="237"/>
      <c r="C483" s="238"/>
      <c r="D483" s="228" t="s">
        <v>140</v>
      </c>
      <c r="E483" s="239" t="s">
        <v>1</v>
      </c>
      <c r="F483" s="240" t="s">
        <v>889</v>
      </c>
      <c r="G483" s="238"/>
      <c r="H483" s="241">
        <v>6.8499999999999996</v>
      </c>
      <c r="I483" s="242"/>
      <c r="J483" s="238"/>
      <c r="K483" s="238"/>
      <c r="L483" s="243"/>
      <c r="M483" s="244"/>
      <c r="N483" s="245"/>
      <c r="O483" s="245"/>
      <c r="P483" s="245"/>
      <c r="Q483" s="245"/>
      <c r="R483" s="245"/>
      <c r="S483" s="245"/>
      <c r="T483" s="246"/>
      <c r="U483" s="14"/>
      <c r="V483" s="14"/>
      <c r="W483" s="14"/>
      <c r="X483" s="14"/>
      <c r="Y483" s="14"/>
      <c r="Z483" s="14"/>
      <c r="AA483" s="14"/>
      <c r="AB483" s="14"/>
      <c r="AC483" s="14"/>
      <c r="AD483" s="14"/>
      <c r="AE483" s="14"/>
      <c r="AT483" s="247" t="s">
        <v>140</v>
      </c>
      <c r="AU483" s="247" t="s">
        <v>84</v>
      </c>
      <c r="AV483" s="14" t="s">
        <v>84</v>
      </c>
      <c r="AW483" s="14" t="s">
        <v>32</v>
      </c>
      <c r="AX483" s="14" t="s">
        <v>82</v>
      </c>
      <c r="AY483" s="247" t="s">
        <v>132</v>
      </c>
    </row>
    <row r="484" s="2" customFormat="1" ht="24.15" customHeight="1">
      <c r="A484" s="38"/>
      <c r="B484" s="39"/>
      <c r="C484" s="212" t="s">
        <v>890</v>
      </c>
      <c r="D484" s="212" t="s">
        <v>134</v>
      </c>
      <c r="E484" s="213" t="s">
        <v>891</v>
      </c>
      <c r="F484" s="214" t="s">
        <v>892</v>
      </c>
      <c r="G484" s="215" t="s">
        <v>444</v>
      </c>
      <c r="H484" s="216">
        <v>12.24</v>
      </c>
      <c r="I484" s="217"/>
      <c r="J484" s="218">
        <f>ROUND(I484*H484,2)</f>
        <v>0</v>
      </c>
      <c r="K484" s="219"/>
      <c r="L484" s="44"/>
      <c r="M484" s="220" t="s">
        <v>1</v>
      </c>
      <c r="N484" s="221" t="s">
        <v>42</v>
      </c>
      <c r="O484" s="91"/>
      <c r="P484" s="222">
        <f>O484*H484</f>
        <v>0</v>
      </c>
      <c r="Q484" s="222">
        <v>0.0018500000000000001</v>
      </c>
      <c r="R484" s="222">
        <f>Q484*H484</f>
        <v>0.022644000000000001</v>
      </c>
      <c r="S484" s="222">
        <v>0</v>
      </c>
      <c r="T484" s="223">
        <f>S484*H484</f>
        <v>0</v>
      </c>
      <c r="U484" s="38"/>
      <c r="V484" s="38"/>
      <c r="W484" s="38"/>
      <c r="X484" s="38"/>
      <c r="Y484" s="38"/>
      <c r="Z484" s="38"/>
      <c r="AA484" s="38"/>
      <c r="AB484" s="38"/>
      <c r="AC484" s="38"/>
      <c r="AD484" s="38"/>
      <c r="AE484" s="38"/>
      <c r="AR484" s="224" t="s">
        <v>223</v>
      </c>
      <c r="AT484" s="224" t="s">
        <v>134</v>
      </c>
      <c r="AU484" s="224" t="s">
        <v>84</v>
      </c>
      <c r="AY484" s="17" t="s">
        <v>132</v>
      </c>
      <c r="BE484" s="225">
        <f>IF(N484="základní",J484,0)</f>
        <v>0</v>
      </c>
      <c r="BF484" s="225">
        <f>IF(N484="snížená",J484,0)</f>
        <v>0</v>
      </c>
      <c r="BG484" s="225">
        <f>IF(N484="zákl. přenesená",J484,0)</f>
        <v>0</v>
      </c>
      <c r="BH484" s="225">
        <f>IF(N484="sníž. přenesená",J484,0)</f>
        <v>0</v>
      </c>
      <c r="BI484" s="225">
        <f>IF(N484="nulová",J484,0)</f>
        <v>0</v>
      </c>
      <c r="BJ484" s="17" t="s">
        <v>82</v>
      </c>
      <c r="BK484" s="225">
        <f>ROUND(I484*H484,2)</f>
        <v>0</v>
      </c>
      <c r="BL484" s="17" t="s">
        <v>223</v>
      </c>
      <c r="BM484" s="224" t="s">
        <v>893</v>
      </c>
    </row>
    <row r="485" s="2" customFormat="1" ht="24.15" customHeight="1">
      <c r="A485" s="38"/>
      <c r="B485" s="39"/>
      <c r="C485" s="212" t="s">
        <v>894</v>
      </c>
      <c r="D485" s="212" t="s">
        <v>134</v>
      </c>
      <c r="E485" s="213" t="s">
        <v>895</v>
      </c>
      <c r="F485" s="214" t="s">
        <v>896</v>
      </c>
      <c r="G485" s="215" t="s">
        <v>444</v>
      </c>
      <c r="H485" s="216">
        <v>4</v>
      </c>
      <c r="I485" s="217"/>
      <c r="J485" s="218">
        <f>ROUND(I485*H485,2)</f>
        <v>0</v>
      </c>
      <c r="K485" s="219"/>
      <c r="L485" s="44"/>
      <c r="M485" s="220" t="s">
        <v>1</v>
      </c>
      <c r="N485" s="221" t="s">
        <v>42</v>
      </c>
      <c r="O485" s="91"/>
      <c r="P485" s="222">
        <f>O485*H485</f>
        <v>0</v>
      </c>
      <c r="Q485" s="222">
        <v>0.00216</v>
      </c>
      <c r="R485" s="222">
        <f>Q485*H485</f>
        <v>0.0086400000000000001</v>
      </c>
      <c r="S485" s="222">
        <v>0</v>
      </c>
      <c r="T485" s="223">
        <f>S485*H485</f>
        <v>0</v>
      </c>
      <c r="U485" s="38"/>
      <c r="V485" s="38"/>
      <c r="W485" s="38"/>
      <c r="X485" s="38"/>
      <c r="Y485" s="38"/>
      <c r="Z485" s="38"/>
      <c r="AA485" s="38"/>
      <c r="AB485" s="38"/>
      <c r="AC485" s="38"/>
      <c r="AD485" s="38"/>
      <c r="AE485" s="38"/>
      <c r="AR485" s="224" t="s">
        <v>223</v>
      </c>
      <c r="AT485" s="224" t="s">
        <v>134</v>
      </c>
      <c r="AU485" s="224" t="s">
        <v>84</v>
      </c>
      <c r="AY485" s="17" t="s">
        <v>132</v>
      </c>
      <c r="BE485" s="225">
        <f>IF(N485="základní",J485,0)</f>
        <v>0</v>
      </c>
      <c r="BF485" s="225">
        <f>IF(N485="snížená",J485,0)</f>
        <v>0</v>
      </c>
      <c r="BG485" s="225">
        <f>IF(N485="zákl. přenesená",J485,0)</f>
        <v>0</v>
      </c>
      <c r="BH485" s="225">
        <f>IF(N485="sníž. přenesená",J485,0)</f>
        <v>0</v>
      </c>
      <c r="BI485" s="225">
        <f>IF(N485="nulová",J485,0)</f>
        <v>0</v>
      </c>
      <c r="BJ485" s="17" t="s">
        <v>82</v>
      </c>
      <c r="BK485" s="225">
        <f>ROUND(I485*H485,2)</f>
        <v>0</v>
      </c>
      <c r="BL485" s="17" t="s">
        <v>223</v>
      </c>
      <c r="BM485" s="224" t="s">
        <v>897</v>
      </c>
    </row>
    <row r="486" s="14" customFormat="1">
      <c r="A486" s="14"/>
      <c r="B486" s="237"/>
      <c r="C486" s="238"/>
      <c r="D486" s="228" t="s">
        <v>140</v>
      </c>
      <c r="E486" s="239" t="s">
        <v>1</v>
      </c>
      <c r="F486" s="240" t="s">
        <v>898</v>
      </c>
      <c r="G486" s="238"/>
      <c r="H486" s="241">
        <v>4</v>
      </c>
      <c r="I486" s="242"/>
      <c r="J486" s="238"/>
      <c r="K486" s="238"/>
      <c r="L486" s="243"/>
      <c r="M486" s="244"/>
      <c r="N486" s="245"/>
      <c r="O486" s="245"/>
      <c r="P486" s="245"/>
      <c r="Q486" s="245"/>
      <c r="R486" s="245"/>
      <c r="S486" s="245"/>
      <c r="T486" s="246"/>
      <c r="U486" s="14"/>
      <c r="V486" s="14"/>
      <c r="W486" s="14"/>
      <c r="X486" s="14"/>
      <c r="Y486" s="14"/>
      <c r="Z486" s="14"/>
      <c r="AA486" s="14"/>
      <c r="AB486" s="14"/>
      <c r="AC486" s="14"/>
      <c r="AD486" s="14"/>
      <c r="AE486" s="14"/>
      <c r="AT486" s="247" t="s">
        <v>140</v>
      </c>
      <c r="AU486" s="247" t="s">
        <v>84</v>
      </c>
      <c r="AV486" s="14" t="s">
        <v>84</v>
      </c>
      <c r="AW486" s="14" t="s">
        <v>32</v>
      </c>
      <c r="AX486" s="14" t="s">
        <v>82</v>
      </c>
      <c r="AY486" s="247" t="s">
        <v>132</v>
      </c>
    </row>
    <row r="487" s="2" customFormat="1" ht="33" customHeight="1">
      <c r="A487" s="38"/>
      <c r="B487" s="39"/>
      <c r="C487" s="212" t="s">
        <v>899</v>
      </c>
      <c r="D487" s="212" t="s">
        <v>134</v>
      </c>
      <c r="E487" s="213" t="s">
        <v>900</v>
      </c>
      <c r="F487" s="214" t="s">
        <v>901</v>
      </c>
      <c r="G487" s="215" t="s">
        <v>444</v>
      </c>
      <c r="H487" s="216">
        <v>19.09</v>
      </c>
      <c r="I487" s="217"/>
      <c r="J487" s="218">
        <f>ROUND(I487*H487,2)</f>
        <v>0</v>
      </c>
      <c r="K487" s="219"/>
      <c r="L487" s="44"/>
      <c r="M487" s="220" t="s">
        <v>1</v>
      </c>
      <c r="N487" s="221" t="s">
        <v>42</v>
      </c>
      <c r="O487" s="91"/>
      <c r="P487" s="222">
        <f>O487*H487</f>
        <v>0</v>
      </c>
      <c r="Q487" s="222">
        <v>0.0028900000000000002</v>
      </c>
      <c r="R487" s="222">
        <f>Q487*H487</f>
        <v>0.055170100000000007</v>
      </c>
      <c r="S487" s="222">
        <v>0</v>
      </c>
      <c r="T487" s="223">
        <f>S487*H487</f>
        <v>0</v>
      </c>
      <c r="U487" s="38"/>
      <c r="V487" s="38"/>
      <c r="W487" s="38"/>
      <c r="X487" s="38"/>
      <c r="Y487" s="38"/>
      <c r="Z487" s="38"/>
      <c r="AA487" s="38"/>
      <c r="AB487" s="38"/>
      <c r="AC487" s="38"/>
      <c r="AD487" s="38"/>
      <c r="AE487" s="38"/>
      <c r="AR487" s="224" t="s">
        <v>223</v>
      </c>
      <c r="AT487" s="224" t="s">
        <v>134</v>
      </c>
      <c r="AU487" s="224" t="s">
        <v>84</v>
      </c>
      <c r="AY487" s="17" t="s">
        <v>132</v>
      </c>
      <c r="BE487" s="225">
        <f>IF(N487="základní",J487,0)</f>
        <v>0</v>
      </c>
      <c r="BF487" s="225">
        <f>IF(N487="snížená",J487,0)</f>
        <v>0</v>
      </c>
      <c r="BG487" s="225">
        <f>IF(N487="zákl. přenesená",J487,0)</f>
        <v>0</v>
      </c>
      <c r="BH487" s="225">
        <f>IF(N487="sníž. přenesená",J487,0)</f>
        <v>0</v>
      </c>
      <c r="BI487" s="225">
        <f>IF(N487="nulová",J487,0)</f>
        <v>0</v>
      </c>
      <c r="BJ487" s="17" t="s">
        <v>82</v>
      </c>
      <c r="BK487" s="225">
        <f>ROUND(I487*H487,2)</f>
        <v>0</v>
      </c>
      <c r="BL487" s="17" t="s">
        <v>223</v>
      </c>
      <c r="BM487" s="224" t="s">
        <v>902</v>
      </c>
    </row>
    <row r="488" s="14" customFormat="1">
      <c r="A488" s="14"/>
      <c r="B488" s="237"/>
      <c r="C488" s="238"/>
      <c r="D488" s="228" t="s">
        <v>140</v>
      </c>
      <c r="E488" s="239" t="s">
        <v>1</v>
      </c>
      <c r="F488" s="240" t="s">
        <v>903</v>
      </c>
      <c r="G488" s="238"/>
      <c r="H488" s="241">
        <v>19.09</v>
      </c>
      <c r="I488" s="242"/>
      <c r="J488" s="238"/>
      <c r="K488" s="238"/>
      <c r="L488" s="243"/>
      <c r="M488" s="244"/>
      <c r="N488" s="245"/>
      <c r="O488" s="245"/>
      <c r="P488" s="245"/>
      <c r="Q488" s="245"/>
      <c r="R488" s="245"/>
      <c r="S488" s="245"/>
      <c r="T488" s="246"/>
      <c r="U488" s="14"/>
      <c r="V488" s="14"/>
      <c r="W488" s="14"/>
      <c r="X488" s="14"/>
      <c r="Y488" s="14"/>
      <c r="Z488" s="14"/>
      <c r="AA488" s="14"/>
      <c r="AB488" s="14"/>
      <c r="AC488" s="14"/>
      <c r="AD488" s="14"/>
      <c r="AE488" s="14"/>
      <c r="AT488" s="247" t="s">
        <v>140</v>
      </c>
      <c r="AU488" s="247" t="s">
        <v>84</v>
      </c>
      <c r="AV488" s="14" t="s">
        <v>84</v>
      </c>
      <c r="AW488" s="14" t="s">
        <v>32</v>
      </c>
      <c r="AX488" s="14" t="s">
        <v>82</v>
      </c>
      <c r="AY488" s="247" t="s">
        <v>132</v>
      </c>
    </row>
    <row r="489" s="2" customFormat="1" ht="24.15" customHeight="1">
      <c r="A489" s="38"/>
      <c r="B489" s="39"/>
      <c r="C489" s="212" t="s">
        <v>904</v>
      </c>
      <c r="D489" s="212" t="s">
        <v>134</v>
      </c>
      <c r="E489" s="213" t="s">
        <v>905</v>
      </c>
      <c r="F489" s="214" t="s">
        <v>906</v>
      </c>
      <c r="G489" s="215" t="s">
        <v>444</v>
      </c>
      <c r="H489" s="216">
        <v>12.24</v>
      </c>
      <c r="I489" s="217"/>
      <c r="J489" s="218">
        <f>ROUND(I489*H489,2)</f>
        <v>0</v>
      </c>
      <c r="K489" s="219"/>
      <c r="L489" s="44"/>
      <c r="M489" s="220" t="s">
        <v>1</v>
      </c>
      <c r="N489" s="221" t="s">
        <v>42</v>
      </c>
      <c r="O489" s="91"/>
      <c r="P489" s="222">
        <f>O489*H489</f>
        <v>0</v>
      </c>
      <c r="Q489" s="222">
        <v>0.0016900000000000001</v>
      </c>
      <c r="R489" s="222">
        <f>Q489*H489</f>
        <v>0.020685600000000002</v>
      </c>
      <c r="S489" s="222">
        <v>0</v>
      </c>
      <c r="T489" s="223">
        <f>S489*H489</f>
        <v>0</v>
      </c>
      <c r="U489" s="38"/>
      <c r="V489" s="38"/>
      <c r="W489" s="38"/>
      <c r="X489" s="38"/>
      <c r="Y489" s="38"/>
      <c r="Z489" s="38"/>
      <c r="AA489" s="38"/>
      <c r="AB489" s="38"/>
      <c r="AC489" s="38"/>
      <c r="AD489" s="38"/>
      <c r="AE489" s="38"/>
      <c r="AR489" s="224" t="s">
        <v>223</v>
      </c>
      <c r="AT489" s="224" t="s">
        <v>134</v>
      </c>
      <c r="AU489" s="224" t="s">
        <v>84</v>
      </c>
      <c r="AY489" s="17" t="s">
        <v>132</v>
      </c>
      <c r="BE489" s="225">
        <f>IF(N489="základní",J489,0)</f>
        <v>0</v>
      </c>
      <c r="BF489" s="225">
        <f>IF(N489="snížená",J489,0)</f>
        <v>0</v>
      </c>
      <c r="BG489" s="225">
        <f>IF(N489="zákl. přenesená",J489,0)</f>
        <v>0</v>
      </c>
      <c r="BH489" s="225">
        <f>IF(N489="sníž. přenesená",J489,0)</f>
        <v>0</v>
      </c>
      <c r="BI489" s="225">
        <f>IF(N489="nulová",J489,0)</f>
        <v>0</v>
      </c>
      <c r="BJ489" s="17" t="s">
        <v>82</v>
      </c>
      <c r="BK489" s="225">
        <f>ROUND(I489*H489,2)</f>
        <v>0</v>
      </c>
      <c r="BL489" s="17" t="s">
        <v>223</v>
      </c>
      <c r="BM489" s="224" t="s">
        <v>907</v>
      </c>
    </row>
    <row r="490" s="2" customFormat="1" ht="24.15" customHeight="1">
      <c r="A490" s="38"/>
      <c r="B490" s="39"/>
      <c r="C490" s="212" t="s">
        <v>908</v>
      </c>
      <c r="D490" s="212" t="s">
        <v>134</v>
      </c>
      <c r="E490" s="213" t="s">
        <v>909</v>
      </c>
      <c r="F490" s="214" t="s">
        <v>910</v>
      </c>
      <c r="G490" s="215" t="s">
        <v>300</v>
      </c>
      <c r="H490" s="216">
        <v>1</v>
      </c>
      <c r="I490" s="217"/>
      <c r="J490" s="218">
        <f>ROUND(I490*H490,2)</f>
        <v>0</v>
      </c>
      <c r="K490" s="219"/>
      <c r="L490" s="44"/>
      <c r="M490" s="220" t="s">
        <v>1</v>
      </c>
      <c r="N490" s="221" t="s">
        <v>42</v>
      </c>
      <c r="O490" s="91"/>
      <c r="P490" s="222">
        <f>O490*H490</f>
        <v>0</v>
      </c>
      <c r="Q490" s="222">
        <v>0.00036000000000000002</v>
      </c>
      <c r="R490" s="222">
        <f>Q490*H490</f>
        <v>0.00036000000000000002</v>
      </c>
      <c r="S490" s="222">
        <v>0</v>
      </c>
      <c r="T490" s="223">
        <f>S490*H490</f>
        <v>0</v>
      </c>
      <c r="U490" s="38"/>
      <c r="V490" s="38"/>
      <c r="W490" s="38"/>
      <c r="X490" s="38"/>
      <c r="Y490" s="38"/>
      <c r="Z490" s="38"/>
      <c r="AA490" s="38"/>
      <c r="AB490" s="38"/>
      <c r="AC490" s="38"/>
      <c r="AD490" s="38"/>
      <c r="AE490" s="38"/>
      <c r="AR490" s="224" t="s">
        <v>223</v>
      </c>
      <c r="AT490" s="224" t="s">
        <v>134</v>
      </c>
      <c r="AU490" s="224" t="s">
        <v>84</v>
      </c>
      <c r="AY490" s="17" t="s">
        <v>132</v>
      </c>
      <c r="BE490" s="225">
        <f>IF(N490="základní",J490,0)</f>
        <v>0</v>
      </c>
      <c r="BF490" s="225">
        <f>IF(N490="snížená",J490,0)</f>
        <v>0</v>
      </c>
      <c r="BG490" s="225">
        <f>IF(N490="zákl. přenesená",J490,0)</f>
        <v>0</v>
      </c>
      <c r="BH490" s="225">
        <f>IF(N490="sníž. přenesená",J490,0)</f>
        <v>0</v>
      </c>
      <c r="BI490" s="225">
        <f>IF(N490="nulová",J490,0)</f>
        <v>0</v>
      </c>
      <c r="BJ490" s="17" t="s">
        <v>82</v>
      </c>
      <c r="BK490" s="225">
        <f>ROUND(I490*H490,2)</f>
        <v>0</v>
      </c>
      <c r="BL490" s="17" t="s">
        <v>223</v>
      </c>
      <c r="BM490" s="224" t="s">
        <v>911</v>
      </c>
    </row>
    <row r="491" s="2" customFormat="1" ht="24.15" customHeight="1">
      <c r="A491" s="38"/>
      <c r="B491" s="39"/>
      <c r="C491" s="212" t="s">
        <v>912</v>
      </c>
      <c r="D491" s="212" t="s">
        <v>134</v>
      </c>
      <c r="E491" s="213" t="s">
        <v>913</v>
      </c>
      <c r="F491" s="214" t="s">
        <v>914</v>
      </c>
      <c r="G491" s="215" t="s">
        <v>444</v>
      </c>
      <c r="H491" s="216">
        <v>3.7999999999999998</v>
      </c>
      <c r="I491" s="217"/>
      <c r="J491" s="218">
        <f>ROUND(I491*H491,2)</f>
        <v>0</v>
      </c>
      <c r="K491" s="219"/>
      <c r="L491" s="44"/>
      <c r="M491" s="220" t="s">
        <v>1</v>
      </c>
      <c r="N491" s="221" t="s">
        <v>42</v>
      </c>
      <c r="O491" s="91"/>
      <c r="P491" s="222">
        <f>O491*H491</f>
        <v>0</v>
      </c>
      <c r="Q491" s="222">
        <v>0.0021700000000000001</v>
      </c>
      <c r="R491" s="222">
        <f>Q491*H491</f>
        <v>0.0082459999999999999</v>
      </c>
      <c r="S491" s="222">
        <v>0</v>
      </c>
      <c r="T491" s="223">
        <f>S491*H491</f>
        <v>0</v>
      </c>
      <c r="U491" s="38"/>
      <c r="V491" s="38"/>
      <c r="W491" s="38"/>
      <c r="X491" s="38"/>
      <c r="Y491" s="38"/>
      <c r="Z491" s="38"/>
      <c r="AA491" s="38"/>
      <c r="AB491" s="38"/>
      <c r="AC491" s="38"/>
      <c r="AD491" s="38"/>
      <c r="AE491" s="38"/>
      <c r="AR491" s="224" t="s">
        <v>223</v>
      </c>
      <c r="AT491" s="224" t="s">
        <v>134</v>
      </c>
      <c r="AU491" s="224" t="s">
        <v>84</v>
      </c>
      <c r="AY491" s="17" t="s">
        <v>132</v>
      </c>
      <c r="BE491" s="225">
        <f>IF(N491="základní",J491,0)</f>
        <v>0</v>
      </c>
      <c r="BF491" s="225">
        <f>IF(N491="snížená",J491,0)</f>
        <v>0</v>
      </c>
      <c r="BG491" s="225">
        <f>IF(N491="zákl. přenesená",J491,0)</f>
        <v>0</v>
      </c>
      <c r="BH491" s="225">
        <f>IF(N491="sníž. přenesená",J491,0)</f>
        <v>0</v>
      </c>
      <c r="BI491" s="225">
        <f>IF(N491="nulová",J491,0)</f>
        <v>0</v>
      </c>
      <c r="BJ491" s="17" t="s">
        <v>82</v>
      </c>
      <c r="BK491" s="225">
        <f>ROUND(I491*H491,2)</f>
        <v>0</v>
      </c>
      <c r="BL491" s="17" t="s">
        <v>223</v>
      </c>
      <c r="BM491" s="224" t="s">
        <v>915</v>
      </c>
    </row>
    <row r="492" s="2" customFormat="1" ht="24.15" customHeight="1">
      <c r="A492" s="38"/>
      <c r="B492" s="39"/>
      <c r="C492" s="212" t="s">
        <v>916</v>
      </c>
      <c r="D492" s="212" t="s">
        <v>134</v>
      </c>
      <c r="E492" s="213" t="s">
        <v>917</v>
      </c>
      <c r="F492" s="214" t="s">
        <v>918</v>
      </c>
      <c r="G492" s="215" t="s">
        <v>178</v>
      </c>
      <c r="H492" s="216">
        <v>0.69599999999999995</v>
      </c>
      <c r="I492" s="217"/>
      <c r="J492" s="218">
        <f>ROUND(I492*H492,2)</f>
        <v>0</v>
      </c>
      <c r="K492" s="219"/>
      <c r="L492" s="44"/>
      <c r="M492" s="220" t="s">
        <v>1</v>
      </c>
      <c r="N492" s="221" t="s">
        <v>42</v>
      </c>
      <c r="O492" s="91"/>
      <c r="P492" s="222">
        <f>O492*H492</f>
        <v>0</v>
      </c>
      <c r="Q492" s="222">
        <v>0</v>
      </c>
      <c r="R492" s="222">
        <f>Q492*H492</f>
        <v>0</v>
      </c>
      <c r="S492" s="222">
        <v>0</v>
      </c>
      <c r="T492" s="223">
        <f>S492*H492</f>
        <v>0</v>
      </c>
      <c r="U492" s="38"/>
      <c r="V492" s="38"/>
      <c r="W492" s="38"/>
      <c r="X492" s="38"/>
      <c r="Y492" s="38"/>
      <c r="Z492" s="38"/>
      <c r="AA492" s="38"/>
      <c r="AB492" s="38"/>
      <c r="AC492" s="38"/>
      <c r="AD492" s="38"/>
      <c r="AE492" s="38"/>
      <c r="AR492" s="224" t="s">
        <v>223</v>
      </c>
      <c r="AT492" s="224" t="s">
        <v>134</v>
      </c>
      <c r="AU492" s="224" t="s">
        <v>84</v>
      </c>
      <c r="AY492" s="17" t="s">
        <v>132</v>
      </c>
      <c r="BE492" s="225">
        <f>IF(N492="základní",J492,0)</f>
        <v>0</v>
      </c>
      <c r="BF492" s="225">
        <f>IF(N492="snížená",J492,0)</f>
        <v>0</v>
      </c>
      <c r="BG492" s="225">
        <f>IF(N492="zákl. přenesená",J492,0)</f>
        <v>0</v>
      </c>
      <c r="BH492" s="225">
        <f>IF(N492="sníž. přenesená",J492,0)</f>
        <v>0</v>
      </c>
      <c r="BI492" s="225">
        <f>IF(N492="nulová",J492,0)</f>
        <v>0</v>
      </c>
      <c r="BJ492" s="17" t="s">
        <v>82</v>
      </c>
      <c r="BK492" s="225">
        <f>ROUND(I492*H492,2)</f>
        <v>0</v>
      </c>
      <c r="BL492" s="17" t="s">
        <v>223</v>
      </c>
      <c r="BM492" s="224" t="s">
        <v>919</v>
      </c>
    </row>
    <row r="493" s="12" customFormat="1" ht="22.8" customHeight="1">
      <c r="A493" s="12"/>
      <c r="B493" s="196"/>
      <c r="C493" s="197"/>
      <c r="D493" s="198" t="s">
        <v>76</v>
      </c>
      <c r="E493" s="210" t="s">
        <v>920</v>
      </c>
      <c r="F493" s="210" t="s">
        <v>921</v>
      </c>
      <c r="G493" s="197"/>
      <c r="H493" s="197"/>
      <c r="I493" s="200"/>
      <c r="J493" s="211">
        <f>BK493</f>
        <v>0</v>
      </c>
      <c r="K493" s="197"/>
      <c r="L493" s="202"/>
      <c r="M493" s="203"/>
      <c r="N493" s="204"/>
      <c r="O493" s="204"/>
      <c r="P493" s="205">
        <f>SUM(P494:P498)</f>
        <v>0</v>
      </c>
      <c r="Q493" s="204"/>
      <c r="R493" s="205">
        <f>SUM(R494:R498)</f>
        <v>0.013111699999999999</v>
      </c>
      <c r="S493" s="204"/>
      <c r="T493" s="206">
        <f>SUM(T494:T498)</f>
        <v>0</v>
      </c>
      <c r="U493" s="12"/>
      <c r="V493" s="12"/>
      <c r="W493" s="12"/>
      <c r="X493" s="12"/>
      <c r="Y493" s="12"/>
      <c r="Z493" s="12"/>
      <c r="AA493" s="12"/>
      <c r="AB493" s="12"/>
      <c r="AC493" s="12"/>
      <c r="AD493" s="12"/>
      <c r="AE493" s="12"/>
      <c r="AR493" s="207" t="s">
        <v>84</v>
      </c>
      <c r="AT493" s="208" t="s">
        <v>76</v>
      </c>
      <c r="AU493" s="208" t="s">
        <v>82</v>
      </c>
      <c r="AY493" s="207" t="s">
        <v>132</v>
      </c>
      <c r="BK493" s="209">
        <f>SUM(BK494:BK498)</f>
        <v>0</v>
      </c>
    </row>
    <row r="494" s="2" customFormat="1" ht="33" customHeight="1">
      <c r="A494" s="38"/>
      <c r="B494" s="39"/>
      <c r="C494" s="212" t="s">
        <v>922</v>
      </c>
      <c r="D494" s="212" t="s">
        <v>134</v>
      </c>
      <c r="E494" s="213" t="s">
        <v>923</v>
      </c>
      <c r="F494" s="214" t="s">
        <v>924</v>
      </c>
      <c r="G494" s="215" t="s">
        <v>137</v>
      </c>
      <c r="H494" s="216">
        <v>85.141000000000005</v>
      </c>
      <c r="I494" s="217"/>
      <c r="J494" s="218">
        <f>ROUND(I494*H494,2)</f>
        <v>0</v>
      </c>
      <c r="K494" s="219"/>
      <c r="L494" s="44"/>
      <c r="M494" s="220" t="s">
        <v>1</v>
      </c>
      <c r="N494" s="221" t="s">
        <v>42</v>
      </c>
      <c r="O494" s="91"/>
      <c r="P494" s="222">
        <f>O494*H494</f>
        <v>0</v>
      </c>
      <c r="Q494" s="222">
        <v>0</v>
      </c>
      <c r="R494" s="222">
        <f>Q494*H494</f>
        <v>0</v>
      </c>
      <c r="S494" s="222">
        <v>0</v>
      </c>
      <c r="T494" s="223">
        <f>S494*H494</f>
        <v>0</v>
      </c>
      <c r="U494" s="38"/>
      <c r="V494" s="38"/>
      <c r="W494" s="38"/>
      <c r="X494" s="38"/>
      <c r="Y494" s="38"/>
      <c r="Z494" s="38"/>
      <c r="AA494" s="38"/>
      <c r="AB494" s="38"/>
      <c r="AC494" s="38"/>
      <c r="AD494" s="38"/>
      <c r="AE494" s="38"/>
      <c r="AR494" s="224" t="s">
        <v>223</v>
      </c>
      <c r="AT494" s="224" t="s">
        <v>134</v>
      </c>
      <c r="AU494" s="224" t="s">
        <v>84</v>
      </c>
      <c r="AY494" s="17" t="s">
        <v>132</v>
      </c>
      <c r="BE494" s="225">
        <f>IF(N494="základní",J494,0)</f>
        <v>0</v>
      </c>
      <c r="BF494" s="225">
        <f>IF(N494="snížená",J494,0)</f>
        <v>0</v>
      </c>
      <c r="BG494" s="225">
        <f>IF(N494="zákl. přenesená",J494,0)</f>
        <v>0</v>
      </c>
      <c r="BH494" s="225">
        <f>IF(N494="sníž. přenesená",J494,0)</f>
        <v>0</v>
      </c>
      <c r="BI494" s="225">
        <f>IF(N494="nulová",J494,0)</f>
        <v>0</v>
      </c>
      <c r="BJ494" s="17" t="s">
        <v>82</v>
      </c>
      <c r="BK494" s="225">
        <f>ROUND(I494*H494,2)</f>
        <v>0</v>
      </c>
      <c r="BL494" s="17" t="s">
        <v>223</v>
      </c>
      <c r="BM494" s="224" t="s">
        <v>925</v>
      </c>
    </row>
    <row r="495" s="14" customFormat="1">
      <c r="A495" s="14"/>
      <c r="B495" s="237"/>
      <c r="C495" s="238"/>
      <c r="D495" s="228" t="s">
        <v>140</v>
      </c>
      <c r="E495" s="239" t="s">
        <v>1</v>
      </c>
      <c r="F495" s="240" t="s">
        <v>802</v>
      </c>
      <c r="G495" s="238"/>
      <c r="H495" s="241">
        <v>85.141000000000005</v>
      </c>
      <c r="I495" s="242"/>
      <c r="J495" s="238"/>
      <c r="K495" s="238"/>
      <c r="L495" s="243"/>
      <c r="M495" s="244"/>
      <c r="N495" s="245"/>
      <c r="O495" s="245"/>
      <c r="P495" s="245"/>
      <c r="Q495" s="245"/>
      <c r="R495" s="245"/>
      <c r="S495" s="245"/>
      <c r="T495" s="246"/>
      <c r="U495" s="14"/>
      <c r="V495" s="14"/>
      <c r="W495" s="14"/>
      <c r="X495" s="14"/>
      <c r="Y495" s="14"/>
      <c r="Z495" s="14"/>
      <c r="AA495" s="14"/>
      <c r="AB495" s="14"/>
      <c r="AC495" s="14"/>
      <c r="AD495" s="14"/>
      <c r="AE495" s="14"/>
      <c r="AT495" s="247" t="s">
        <v>140</v>
      </c>
      <c r="AU495" s="247" t="s">
        <v>84</v>
      </c>
      <c r="AV495" s="14" t="s">
        <v>84</v>
      </c>
      <c r="AW495" s="14" t="s">
        <v>32</v>
      </c>
      <c r="AX495" s="14" t="s">
        <v>82</v>
      </c>
      <c r="AY495" s="247" t="s">
        <v>132</v>
      </c>
    </row>
    <row r="496" s="2" customFormat="1" ht="37.8" customHeight="1">
      <c r="A496" s="38"/>
      <c r="B496" s="39"/>
      <c r="C496" s="259" t="s">
        <v>926</v>
      </c>
      <c r="D496" s="259" t="s">
        <v>193</v>
      </c>
      <c r="E496" s="260" t="s">
        <v>927</v>
      </c>
      <c r="F496" s="261" t="s">
        <v>928</v>
      </c>
      <c r="G496" s="262" t="s">
        <v>137</v>
      </c>
      <c r="H496" s="263">
        <v>93.655000000000001</v>
      </c>
      <c r="I496" s="264"/>
      <c r="J496" s="265">
        <f>ROUND(I496*H496,2)</f>
        <v>0</v>
      </c>
      <c r="K496" s="266"/>
      <c r="L496" s="267"/>
      <c r="M496" s="268" t="s">
        <v>1</v>
      </c>
      <c r="N496" s="269" t="s">
        <v>42</v>
      </c>
      <c r="O496" s="91"/>
      <c r="P496" s="222">
        <f>O496*H496</f>
        <v>0</v>
      </c>
      <c r="Q496" s="222">
        <v>0.00013999999999999999</v>
      </c>
      <c r="R496" s="222">
        <f>Q496*H496</f>
        <v>0.013111699999999999</v>
      </c>
      <c r="S496" s="222">
        <v>0</v>
      </c>
      <c r="T496" s="223">
        <f>S496*H496</f>
        <v>0</v>
      </c>
      <c r="U496" s="38"/>
      <c r="V496" s="38"/>
      <c r="W496" s="38"/>
      <c r="X496" s="38"/>
      <c r="Y496" s="38"/>
      <c r="Z496" s="38"/>
      <c r="AA496" s="38"/>
      <c r="AB496" s="38"/>
      <c r="AC496" s="38"/>
      <c r="AD496" s="38"/>
      <c r="AE496" s="38"/>
      <c r="AR496" s="224" t="s">
        <v>311</v>
      </c>
      <c r="AT496" s="224" t="s">
        <v>193</v>
      </c>
      <c r="AU496" s="224" t="s">
        <v>84</v>
      </c>
      <c r="AY496" s="17" t="s">
        <v>132</v>
      </c>
      <c r="BE496" s="225">
        <f>IF(N496="základní",J496,0)</f>
        <v>0</v>
      </c>
      <c r="BF496" s="225">
        <f>IF(N496="snížená",J496,0)</f>
        <v>0</v>
      </c>
      <c r="BG496" s="225">
        <f>IF(N496="zákl. přenesená",J496,0)</f>
        <v>0</v>
      </c>
      <c r="BH496" s="225">
        <f>IF(N496="sníž. přenesená",J496,0)</f>
        <v>0</v>
      </c>
      <c r="BI496" s="225">
        <f>IF(N496="nulová",J496,0)</f>
        <v>0</v>
      </c>
      <c r="BJ496" s="17" t="s">
        <v>82</v>
      </c>
      <c r="BK496" s="225">
        <f>ROUND(I496*H496,2)</f>
        <v>0</v>
      </c>
      <c r="BL496" s="17" t="s">
        <v>223</v>
      </c>
      <c r="BM496" s="224" t="s">
        <v>929</v>
      </c>
    </row>
    <row r="497" s="14" customFormat="1">
      <c r="A497" s="14"/>
      <c r="B497" s="237"/>
      <c r="C497" s="238"/>
      <c r="D497" s="228" t="s">
        <v>140</v>
      </c>
      <c r="E497" s="238"/>
      <c r="F497" s="240" t="s">
        <v>930</v>
      </c>
      <c r="G497" s="238"/>
      <c r="H497" s="241">
        <v>93.655000000000001</v>
      </c>
      <c r="I497" s="242"/>
      <c r="J497" s="238"/>
      <c r="K497" s="238"/>
      <c r="L497" s="243"/>
      <c r="M497" s="244"/>
      <c r="N497" s="245"/>
      <c r="O497" s="245"/>
      <c r="P497" s="245"/>
      <c r="Q497" s="245"/>
      <c r="R497" s="245"/>
      <c r="S497" s="245"/>
      <c r="T497" s="246"/>
      <c r="U497" s="14"/>
      <c r="V497" s="14"/>
      <c r="W497" s="14"/>
      <c r="X497" s="14"/>
      <c r="Y497" s="14"/>
      <c r="Z497" s="14"/>
      <c r="AA497" s="14"/>
      <c r="AB497" s="14"/>
      <c r="AC497" s="14"/>
      <c r="AD497" s="14"/>
      <c r="AE497" s="14"/>
      <c r="AT497" s="247" t="s">
        <v>140</v>
      </c>
      <c r="AU497" s="247" t="s">
        <v>84</v>
      </c>
      <c r="AV497" s="14" t="s">
        <v>84</v>
      </c>
      <c r="AW497" s="14" t="s">
        <v>4</v>
      </c>
      <c r="AX497" s="14" t="s">
        <v>82</v>
      </c>
      <c r="AY497" s="247" t="s">
        <v>132</v>
      </c>
    </row>
    <row r="498" s="2" customFormat="1" ht="24.15" customHeight="1">
      <c r="A498" s="38"/>
      <c r="B498" s="39"/>
      <c r="C498" s="212" t="s">
        <v>931</v>
      </c>
      <c r="D498" s="212" t="s">
        <v>134</v>
      </c>
      <c r="E498" s="213" t="s">
        <v>932</v>
      </c>
      <c r="F498" s="214" t="s">
        <v>933</v>
      </c>
      <c r="G498" s="215" t="s">
        <v>178</v>
      </c>
      <c r="H498" s="216">
        <v>0.012999999999999999</v>
      </c>
      <c r="I498" s="217"/>
      <c r="J498" s="218">
        <f>ROUND(I498*H498,2)</f>
        <v>0</v>
      </c>
      <c r="K498" s="219"/>
      <c r="L498" s="44"/>
      <c r="M498" s="220" t="s">
        <v>1</v>
      </c>
      <c r="N498" s="221" t="s">
        <v>42</v>
      </c>
      <c r="O498" s="91"/>
      <c r="P498" s="222">
        <f>O498*H498</f>
        <v>0</v>
      </c>
      <c r="Q498" s="222">
        <v>0</v>
      </c>
      <c r="R498" s="222">
        <f>Q498*H498</f>
        <v>0</v>
      </c>
      <c r="S498" s="222">
        <v>0</v>
      </c>
      <c r="T498" s="223">
        <f>S498*H498</f>
        <v>0</v>
      </c>
      <c r="U498" s="38"/>
      <c r="V498" s="38"/>
      <c r="W498" s="38"/>
      <c r="X498" s="38"/>
      <c r="Y498" s="38"/>
      <c r="Z498" s="38"/>
      <c r="AA498" s="38"/>
      <c r="AB498" s="38"/>
      <c r="AC498" s="38"/>
      <c r="AD498" s="38"/>
      <c r="AE498" s="38"/>
      <c r="AR498" s="224" t="s">
        <v>223</v>
      </c>
      <c r="AT498" s="224" t="s">
        <v>134</v>
      </c>
      <c r="AU498" s="224" t="s">
        <v>84</v>
      </c>
      <c r="AY498" s="17" t="s">
        <v>132</v>
      </c>
      <c r="BE498" s="225">
        <f>IF(N498="základní",J498,0)</f>
        <v>0</v>
      </c>
      <c r="BF498" s="225">
        <f>IF(N498="snížená",J498,0)</f>
        <v>0</v>
      </c>
      <c r="BG498" s="225">
        <f>IF(N498="zákl. přenesená",J498,0)</f>
        <v>0</v>
      </c>
      <c r="BH498" s="225">
        <f>IF(N498="sníž. přenesená",J498,0)</f>
        <v>0</v>
      </c>
      <c r="BI498" s="225">
        <f>IF(N498="nulová",J498,0)</f>
        <v>0</v>
      </c>
      <c r="BJ498" s="17" t="s">
        <v>82</v>
      </c>
      <c r="BK498" s="225">
        <f>ROUND(I498*H498,2)</f>
        <v>0</v>
      </c>
      <c r="BL498" s="17" t="s">
        <v>223</v>
      </c>
      <c r="BM498" s="224" t="s">
        <v>934</v>
      </c>
    </row>
    <row r="499" s="12" customFormat="1" ht="22.8" customHeight="1">
      <c r="A499" s="12"/>
      <c r="B499" s="196"/>
      <c r="C499" s="197"/>
      <c r="D499" s="198" t="s">
        <v>76</v>
      </c>
      <c r="E499" s="210" t="s">
        <v>935</v>
      </c>
      <c r="F499" s="210" t="s">
        <v>936</v>
      </c>
      <c r="G499" s="197"/>
      <c r="H499" s="197"/>
      <c r="I499" s="200"/>
      <c r="J499" s="211">
        <f>BK499</f>
        <v>0</v>
      </c>
      <c r="K499" s="197"/>
      <c r="L499" s="202"/>
      <c r="M499" s="203"/>
      <c r="N499" s="204"/>
      <c r="O499" s="204"/>
      <c r="P499" s="205">
        <f>SUM(P500:P512)</f>
        <v>0</v>
      </c>
      <c r="Q499" s="204"/>
      <c r="R499" s="205">
        <f>SUM(R500:R512)</f>
        <v>0.19196928999999999</v>
      </c>
      <c r="S499" s="204"/>
      <c r="T499" s="206">
        <f>SUM(T500:T512)</f>
        <v>0</v>
      </c>
      <c r="U499" s="12"/>
      <c r="V499" s="12"/>
      <c r="W499" s="12"/>
      <c r="X499" s="12"/>
      <c r="Y499" s="12"/>
      <c r="Z499" s="12"/>
      <c r="AA499" s="12"/>
      <c r="AB499" s="12"/>
      <c r="AC499" s="12"/>
      <c r="AD499" s="12"/>
      <c r="AE499" s="12"/>
      <c r="AR499" s="207" t="s">
        <v>84</v>
      </c>
      <c r="AT499" s="208" t="s">
        <v>76</v>
      </c>
      <c r="AU499" s="208" t="s">
        <v>82</v>
      </c>
      <c r="AY499" s="207" t="s">
        <v>132</v>
      </c>
      <c r="BK499" s="209">
        <f>SUM(BK500:BK512)</f>
        <v>0</v>
      </c>
    </row>
    <row r="500" s="2" customFormat="1" ht="33" customHeight="1">
      <c r="A500" s="38"/>
      <c r="B500" s="39"/>
      <c r="C500" s="212" t="s">
        <v>937</v>
      </c>
      <c r="D500" s="212" t="s">
        <v>134</v>
      </c>
      <c r="E500" s="213" t="s">
        <v>938</v>
      </c>
      <c r="F500" s="214" t="s">
        <v>939</v>
      </c>
      <c r="G500" s="215" t="s">
        <v>137</v>
      </c>
      <c r="H500" s="216">
        <v>5.508</v>
      </c>
      <c r="I500" s="217"/>
      <c r="J500" s="218">
        <f>ROUND(I500*H500,2)</f>
        <v>0</v>
      </c>
      <c r="K500" s="219"/>
      <c r="L500" s="44"/>
      <c r="M500" s="220" t="s">
        <v>1</v>
      </c>
      <c r="N500" s="221" t="s">
        <v>42</v>
      </c>
      <c r="O500" s="91"/>
      <c r="P500" s="222">
        <f>O500*H500</f>
        <v>0</v>
      </c>
      <c r="Q500" s="222">
        <v>0</v>
      </c>
      <c r="R500" s="222">
        <f>Q500*H500</f>
        <v>0</v>
      </c>
      <c r="S500" s="222">
        <v>0</v>
      </c>
      <c r="T500" s="223">
        <f>S500*H500</f>
        <v>0</v>
      </c>
      <c r="U500" s="38"/>
      <c r="V500" s="38"/>
      <c r="W500" s="38"/>
      <c r="X500" s="38"/>
      <c r="Y500" s="38"/>
      <c r="Z500" s="38"/>
      <c r="AA500" s="38"/>
      <c r="AB500" s="38"/>
      <c r="AC500" s="38"/>
      <c r="AD500" s="38"/>
      <c r="AE500" s="38"/>
      <c r="AR500" s="224" t="s">
        <v>223</v>
      </c>
      <c r="AT500" s="224" t="s">
        <v>134</v>
      </c>
      <c r="AU500" s="224" t="s">
        <v>84</v>
      </c>
      <c r="AY500" s="17" t="s">
        <v>132</v>
      </c>
      <c r="BE500" s="225">
        <f>IF(N500="základní",J500,0)</f>
        <v>0</v>
      </c>
      <c r="BF500" s="225">
        <f>IF(N500="snížená",J500,0)</f>
        <v>0</v>
      </c>
      <c r="BG500" s="225">
        <f>IF(N500="zákl. přenesená",J500,0)</f>
        <v>0</v>
      </c>
      <c r="BH500" s="225">
        <f>IF(N500="sníž. přenesená",J500,0)</f>
        <v>0</v>
      </c>
      <c r="BI500" s="225">
        <f>IF(N500="nulová",J500,0)</f>
        <v>0</v>
      </c>
      <c r="BJ500" s="17" t="s">
        <v>82</v>
      </c>
      <c r="BK500" s="225">
        <f>ROUND(I500*H500,2)</f>
        <v>0</v>
      </c>
      <c r="BL500" s="17" t="s">
        <v>223</v>
      </c>
      <c r="BM500" s="224" t="s">
        <v>940</v>
      </c>
    </row>
    <row r="501" s="13" customFormat="1">
      <c r="A501" s="13"/>
      <c r="B501" s="226"/>
      <c r="C501" s="227"/>
      <c r="D501" s="228" t="s">
        <v>140</v>
      </c>
      <c r="E501" s="229" t="s">
        <v>1</v>
      </c>
      <c r="F501" s="230" t="s">
        <v>941</v>
      </c>
      <c r="G501" s="227"/>
      <c r="H501" s="229" t="s">
        <v>1</v>
      </c>
      <c r="I501" s="231"/>
      <c r="J501" s="227"/>
      <c r="K501" s="227"/>
      <c r="L501" s="232"/>
      <c r="M501" s="233"/>
      <c r="N501" s="234"/>
      <c r="O501" s="234"/>
      <c r="P501" s="234"/>
      <c r="Q501" s="234"/>
      <c r="R501" s="234"/>
      <c r="S501" s="234"/>
      <c r="T501" s="235"/>
      <c r="U501" s="13"/>
      <c r="V501" s="13"/>
      <c r="W501" s="13"/>
      <c r="X501" s="13"/>
      <c r="Y501" s="13"/>
      <c r="Z501" s="13"/>
      <c r="AA501" s="13"/>
      <c r="AB501" s="13"/>
      <c r="AC501" s="13"/>
      <c r="AD501" s="13"/>
      <c r="AE501" s="13"/>
      <c r="AT501" s="236" t="s">
        <v>140</v>
      </c>
      <c r="AU501" s="236" t="s">
        <v>84</v>
      </c>
      <c r="AV501" s="13" t="s">
        <v>82</v>
      </c>
      <c r="AW501" s="13" t="s">
        <v>32</v>
      </c>
      <c r="AX501" s="13" t="s">
        <v>77</v>
      </c>
      <c r="AY501" s="236" t="s">
        <v>132</v>
      </c>
    </row>
    <row r="502" s="14" customFormat="1">
      <c r="A502" s="14"/>
      <c r="B502" s="237"/>
      <c r="C502" s="238"/>
      <c r="D502" s="228" t="s">
        <v>140</v>
      </c>
      <c r="E502" s="239" t="s">
        <v>1</v>
      </c>
      <c r="F502" s="240" t="s">
        <v>942</v>
      </c>
      <c r="G502" s="238"/>
      <c r="H502" s="241">
        <v>5.508</v>
      </c>
      <c r="I502" s="242"/>
      <c r="J502" s="238"/>
      <c r="K502" s="238"/>
      <c r="L502" s="243"/>
      <c r="M502" s="244"/>
      <c r="N502" s="245"/>
      <c r="O502" s="245"/>
      <c r="P502" s="245"/>
      <c r="Q502" s="245"/>
      <c r="R502" s="245"/>
      <c r="S502" s="245"/>
      <c r="T502" s="246"/>
      <c r="U502" s="14"/>
      <c r="V502" s="14"/>
      <c r="W502" s="14"/>
      <c r="X502" s="14"/>
      <c r="Y502" s="14"/>
      <c r="Z502" s="14"/>
      <c r="AA502" s="14"/>
      <c r="AB502" s="14"/>
      <c r="AC502" s="14"/>
      <c r="AD502" s="14"/>
      <c r="AE502" s="14"/>
      <c r="AT502" s="247" t="s">
        <v>140</v>
      </c>
      <c r="AU502" s="247" t="s">
        <v>84</v>
      </c>
      <c r="AV502" s="14" t="s">
        <v>84</v>
      </c>
      <c r="AW502" s="14" t="s">
        <v>32</v>
      </c>
      <c r="AX502" s="14" t="s">
        <v>82</v>
      </c>
      <c r="AY502" s="247" t="s">
        <v>132</v>
      </c>
    </row>
    <row r="503" s="2" customFormat="1" ht="24.15" customHeight="1">
      <c r="A503" s="38"/>
      <c r="B503" s="39"/>
      <c r="C503" s="259" t="s">
        <v>943</v>
      </c>
      <c r="D503" s="259" t="s">
        <v>193</v>
      </c>
      <c r="E503" s="260" t="s">
        <v>944</v>
      </c>
      <c r="F503" s="261" t="s">
        <v>945</v>
      </c>
      <c r="G503" s="262" t="s">
        <v>137</v>
      </c>
      <c r="H503" s="263">
        <v>6.0590000000000002</v>
      </c>
      <c r="I503" s="264"/>
      <c r="J503" s="265">
        <f>ROUND(I503*H503,2)</f>
        <v>0</v>
      </c>
      <c r="K503" s="266"/>
      <c r="L503" s="267"/>
      <c r="M503" s="268" t="s">
        <v>1</v>
      </c>
      <c r="N503" s="269" t="s">
        <v>42</v>
      </c>
      <c r="O503" s="91"/>
      <c r="P503" s="222">
        <f>O503*H503</f>
        <v>0</v>
      </c>
      <c r="Q503" s="222">
        <v>0.0093100000000000006</v>
      </c>
      <c r="R503" s="222">
        <f>Q503*H503</f>
        <v>0.056409290000000008</v>
      </c>
      <c r="S503" s="222">
        <v>0</v>
      </c>
      <c r="T503" s="223">
        <f>S503*H503</f>
        <v>0</v>
      </c>
      <c r="U503" s="38"/>
      <c r="V503" s="38"/>
      <c r="W503" s="38"/>
      <c r="X503" s="38"/>
      <c r="Y503" s="38"/>
      <c r="Z503" s="38"/>
      <c r="AA503" s="38"/>
      <c r="AB503" s="38"/>
      <c r="AC503" s="38"/>
      <c r="AD503" s="38"/>
      <c r="AE503" s="38"/>
      <c r="AR503" s="224" t="s">
        <v>311</v>
      </c>
      <c r="AT503" s="224" t="s">
        <v>193</v>
      </c>
      <c r="AU503" s="224" t="s">
        <v>84</v>
      </c>
      <c r="AY503" s="17" t="s">
        <v>132</v>
      </c>
      <c r="BE503" s="225">
        <f>IF(N503="základní",J503,0)</f>
        <v>0</v>
      </c>
      <c r="BF503" s="225">
        <f>IF(N503="snížená",J503,0)</f>
        <v>0</v>
      </c>
      <c r="BG503" s="225">
        <f>IF(N503="zákl. přenesená",J503,0)</f>
        <v>0</v>
      </c>
      <c r="BH503" s="225">
        <f>IF(N503="sníž. přenesená",J503,0)</f>
        <v>0</v>
      </c>
      <c r="BI503" s="225">
        <f>IF(N503="nulová",J503,0)</f>
        <v>0</v>
      </c>
      <c r="BJ503" s="17" t="s">
        <v>82</v>
      </c>
      <c r="BK503" s="225">
        <f>ROUND(I503*H503,2)</f>
        <v>0</v>
      </c>
      <c r="BL503" s="17" t="s">
        <v>223</v>
      </c>
      <c r="BM503" s="224" t="s">
        <v>946</v>
      </c>
    </row>
    <row r="504" s="14" customFormat="1">
      <c r="A504" s="14"/>
      <c r="B504" s="237"/>
      <c r="C504" s="238"/>
      <c r="D504" s="228" t="s">
        <v>140</v>
      </c>
      <c r="E504" s="238"/>
      <c r="F504" s="240" t="s">
        <v>947</v>
      </c>
      <c r="G504" s="238"/>
      <c r="H504" s="241">
        <v>6.0590000000000002</v>
      </c>
      <c r="I504" s="242"/>
      <c r="J504" s="238"/>
      <c r="K504" s="238"/>
      <c r="L504" s="243"/>
      <c r="M504" s="244"/>
      <c r="N504" s="245"/>
      <c r="O504" s="245"/>
      <c r="P504" s="245"/>
      <c r="Q504" s="245"/>
      <c r="R504" s="245"/>
      <c r="S504" s="245"/>
      <c r="T504" s="246"/>
      <c r="U504" s="14"/>
      <c r="V504" s="14"/>
      <c r="W504" s="14"/>
      <c r="X504" s="14"/>
      <c r="Y504" s="14"/>
      <c r="Z504" s="14"/>
      <c r="AA504" s="14"/>
      <c r="AB504" s="14"/>
      <c r="AC504" s="14"/>
      <c r="AD504" s="14"/>
      <c r="AE504" s="14"/>
      <c r="AT504" s="247" t="s">
        <v>140</v>
      </c>
      <c r="AU504" s="247" t="s">
        <v>84</v>
      </c>
      <c r="AV504" s="14" t="s">
        <v>84</v>
      </c>
      <c r="AW504" s="14" t="s">
        <v>4</v>
      </c>
      <c r="AX504" s="14" t="s">
        <v>82</v>
      </c>
      <c r="AY504" s="247" t="s">
        <v>132</v>
      </c>
    </row>
    <row r="505" s="2" customFormat="1" ht="24.15" customHeight="1">
      <c r="A505" s="38"/>
      <c r="B505" s="39"/>
      <c r="C505" s="212" t="s">
        <v>948</v>
      </c>
      <c r="D505" s="212" t="s">
        <v>134</v>
      </c>
      <c r="E505" s="213" t="s">
        <v>949</v>
      </c>
      <c r="F505" s="214" t="s">
        <v>950</v>
      </c>
      <c r="G505" s="215" t="s">
        <v>137</v>
      </c>
      <c r="H505" s="216">
        <v>4</v>
      </c>
      <c r="I505" s="217"/>
      <c r="J505" s="218">
        <f>ROUND(I505*H505,2)</f>
        <v>0</v>
      </c>
      <c r="K505" s="219"/>
      <c r="L505" s="44"/>
      <c r="M505" s="220" t="s">
        <v>1</v>
      </c>
      <c r="N505" s="221" t="s">
        <v>42</v>
      </c>
      <c r="O505" s="91"/>
      <c r="P505" s="222">
        <f>O505*H505</f>
        <v>0</v>
      </c>
      <c r="Q505" s="222">
        <v>0.00027</v>
      </c>
      <c r="R505" s="222">
        <f>Q505*H505</f>
        <v>0.00108</v>
      </c>
      <c r="S505" s="222">
        <v>0</v>
      </c>
      <c r="T505" s="223">
        <f>S505*H505</f>
        <v>0</v>
      </c>
      <c r="U505" s="38"/>
      <c r="V505" s="38"/>
      <c r="W505" s="38"/>
      <c r="X505" s="38"/>
      <c r="Y505" s="38"/>
      <c r="Z505" s="38"/>
      <c r="AA505" s="38"/>
      <c r="AB505" s="38"/>
      <c r="AC505" s="38"/>
      <c r="AD505" s="38"/>
      <c r="AE505" s="38"/>
      <c r="AR505" s="224" t="s">
        <v>223</v>
      </c>
      <c r="AT505" s="224" t="s">
        <v>134</v>
      </c>
      <c r="AU505" s="224" t="s">
        <v>84</v>
      </c>
      <c r="AY505" s="17" t="s">
        <v>132</v>
      </c>
      <c r="BE505" s="225">
        <f>IF(N505="základní",J505,0)</f>
        <v>0</v>
      </c>
      <c r="BF505" s="225">
        <f>IF(N505="snížená",J505,0)</f>
        <v>0</v>
      </c>
      <c r="BG505" s="225">
        <f>IF(N505="zákl. přenesená",J505,0)</f>
        <v>0</v>
      </c>
      <c r="BH505" s="225">
        <f>IF(N505="sníž. přenesená",J505,0)</f>
        <v>0</v>
      </c>
      <c r="BI505" s="225">
        <f>IF(N505="nulová",J505,0)</f>
        <v>0</v>
      </c>
      <c r="BJ505" s="17" t="s">
        <v>82</v>
      </c>
      <c r="BK505" s="225">
        <f>ROUND(I505*H505,2)</f>
        <v>0</v>
      </c>
      <c r="BL505" s="17" t="s">
        <v>223</v>
      </c>
      <c r="BM505" s="224" t="s">
        <v>951</v>
      </c>
    </row>
    <row r="506" s="14" customFormat="1">
      <c r="A506" s="14"/>
      <c r="B506" s="237"/>
      <c r="C506" s="238"/>
      <c r="D506" s="228" t="s">
        <v>140</v>
      </c>
      <c r="E506" s="239" t="s">
        <v>1</v>
      </c>
      <c r="F506" s="240" t="s">
        <v>952</v>
      </c>
      <c r="G506" s="238"/>
      <c r="H506" s="241">
        <v>4</v>
      </c>
      <c r="I506" s="242"/>
      <c r="J506" s="238"/>
      <c r="K506" s="238"/>
      <c r="L506" s="243"/>
      <c r="M506" s="244"/>
      <c r="N506" s="245"/>
      <c r="O506" s="245"/>
      <c r="P506" s="245"/>
      <c r="Q506" s="245"/>
      <c r="R506" s="245"/>
      <c r="S506" s="245"/>
      <c r="T506" s="246"/>
      <c r="U506" s="14"/>
      <c r="V506" s="14"/>
      <c r="W506" s="14"/>
      <c r="X506" s="14"/>
      <c r="Y506" s="14"/>
      <c r="Z506" s="14"/>
      <c r="AA506" s="14"/>
      <c r="AB506" s="14"/>
      <c r="AC506" s="14"/>
      <c r="AD506" s="14"/>
      <c r="AE506" s="14"/>
      <c r="AT506" s="247" t="s">
        <v>140</v>
      </c>
      <c r="AU506" s="247" t="s">
        <v>84</v>
      </c>
      <c r="AV506" s="14" t="s">
        <v>84</v>
      </c>
      <c r="AW506" s="14" t="s">
        <v>32</v>
      </c>
      <c r="AX506" s="14" t="s">
        <v>82</v>
      </c>
      <c r="AY506" s="247" t="s">
        <v>132</v>
      </c>
    </row>
    <row r="507" s="2" customFormat="1" ht="24.15" customHeight="1">
      <c r="A507" s="38"/>
      <c r="B507" s="39"/>
      <c r="C507" s="259" t="s">
        <v>953</v>
      </c>
      <c r="D507" s="259" t="s">
        <v>193</v>
      </c>
      <c r="E507" s="260" t="s">
        <v>954</v>
      </c>
      <c r="F507" s="261" t="s">
        <v>955</v>
      </c>
      <c r="G507" s="262" t="s">
        <v>137</v>
      </c>
      <c r="H507" s="263">
        <v>4</v>
      </c>
      <c r="I507" s="264"/>
      <c r="J507" s="265">
        <f>ROUND(I507*H507,2)</f>
        <v>0</v>
      </c>
      <c r="K507" s="266"/>
      <c r="L507" s="267"/>
      <c r="M507" s="268" t="s">
        <v>1</v>
      </c>
      <c r="N507" s="269" t="s">
        <v>42</v>
      </c>
      <c r="O507" s="91"/>
      <c r="P507" s="222">
        <f>O507*H507</f>
        <v>0</v>
      </c>
      <c r="Q507" s="222">
        <v>0.03056</v>
      </c>
      <c r="R507" s="222">
        <f>Q507*H507</f>
        <v>0.12224</v>
      </c>
      <c r="S507" s="222">
        <v>0</v>
      </c>
      <c r="T507" s="223">
        <f>S507*H507</f>
        <v>0</v>
      </c>
      <c r="U507" s="38"/>
      <c r="V507" s="38"/>
      <c r="W507" s="38"/>
      <c r="X507" s="38"/>
      <c r="Y507" s="38"/>
      <c r="Z507" s="38"/>
      <c r="AA507" s="38"/>
      <c r="AB507" s="38"/>
      <c r="AC507" s="38"/>
      <c r="AD507" s="38"/>
      <c r="AE507" s="38"/>
      <c r="AR507" s="224" t="s">
        <v>311</v>
      </c>
      <c r="AT507" s="224" t="s">
        <v>193</v>
      </c>
      <c r="AU507" s="224" t="s">
        <v>84</v>
      </c>
      <c r="AY507" s="17" t="s">
        <v>132</v>
      </c>
      <c r="BE507" s="225">
        <f>IF(N507="základní",J507,0)</f>
        <v>0</v>
      </c>
      <c r="BF507" s="225">
        <f>IF(N507="snížená",J507,0)</f>
        <v>0</v>
      </c>
      <c r="BG507" s="225">
        <f>IF(N507="zákl. přenesená",J507,0)</f>
        <v>0</v>
      </c>
      <c r="BH507" s="225">
        <f>IF(N507="sníž. přenesená",J507,0)</f>
        <v>0</v>
      </c>
      <c r="BI507" s="225">
        <f>IF(N507="nulová",J507,0)</f>
        <v>0</v>
      </c>
      <c r="BJ507" s="17" t="s">
        <v>82</v>
      </c>
      <c r="BK507" s="225">
        <f>ROUND(I507*H507,2)</f>
        <v>0</v>
      </c>
      <c r="BL507" s="17" t="s">
        <v>223</v>
      </c>
      <c r="BM507" s="224" t="s">
        <v>956</v>
      </c>
    </row>
    <row r="508" s="2" customFormat="1" ht="24.15" customHeight="1">
      <c r="A508" s="38"/>
      <c r="B508" s="39"/>
      <c r="C508" s="212" t="s">
        <v>957</v>
      </c>
      <c r="D508" s="212" t="s">
        <v>134</v>
      </c>
      <c r="E508" s="213" t="s">
        <v>958</v>
      </c>
      <c r="F508" s="214" t="s">
        <v>959</v>
      </c>
      <c r="G508" s="215" t="s">
        <v>444</v>
      </c>
      <c r="H508" s="216">
        <v>4</v>
      </c>
      <c r="I508" s="217"/>
      <c r="J508" s="218">
        <f>ROUND(I508*H508,2)</f>
        <v>0</v>
      </c>
      <c r="K508" s="219"/>
      <c r="L508" s="44"/>
      <c r="M508" s="220" t="s">
        <v>1</v>
      </c>
      <c r="N508" s="221" t="s">
        <v>42</v>
      </c>
      <c r="O508" s="91"/>
      <c r="P508" s="222">
        <f>O508*H508</f>
        <v>0</v>
      </c>
      <c r="Q508" s="222">
        <v>0</v>
      </c>
      <c r="R508" s="222">
        <f>Q508*H508</f>
        <v>0</v>
      </c>
      <c r="S508" s="222">
        <v>0</v>
      </c>
      <c r="T508" s="223">
        <f>S508*H508</f>
        <v>0</v>
      </c>
      <c r="U508" s="38"/>
      <c r="V508" s="38"/>
      <c r="W508" s="38"/>
      <c r="X508" s="38"/>
      <c r="Y508" s="38"/>
      <c r="Z508" s="38"/>
      <c r="AA508" s="38"/>
      <c r="AB508" s="38"/>
      <c r="AC508" s="38"/>
      <c r="AD508" s="38"/>
      <c r="AE508" s="38"/>
      <c r="AR508" s="224" t="s">
        <v>223</v>
      </c>
      <c r="AT508" s="224" t="s">
        <v>134</v>
      </c>
      <c r="AU508" s="224" t="s">
        <v>84</v>
      </c>
      <c r="AY508" s="17" t="s">
        <v>132</v>
      </c>
      <c r="BE508" s="225">
        <f>IF(N508="základní",J508,0)</f>
        <v>0</v>
      </c>
      <c r="BF508" s="225">
        <f>IF(N508="snížená",J508,0)</f>
        <v>0</v>
      </c>
      <c r="BG508" s="225">
        <f>IF(N508="zákl. přenesená",J508,0)</f>
        <v>0</v>
      </c>
      <c r="BH508" s="225">
        <f>IF(N508="sníž. přenesená",J508,0)</f>
        <v>0</v>
      </c>
      <c r="BI508" s="225">
        <f>IF(N508="nulová",J508,0)</f>
        <v>0</v>
      </c>
      <c r="BJ508" s="17" t="s">
        <v>82</v>
      </c>
      <c r="BK508" s="225">
        <f>ROUND(I508*H508,2)</f>
        <v>0</v>
      </c>
      <c r="BL508" s="17" t="s">
        <v>223</v>
      </c>
      <c r="BM508" s="224" t="s">
        <v>960</v>
      </c>
    </row>
    <row r="509" s="14" customFormat="1">
      <c r="A509" s="14"/>
      <c r="B509" s="237"/>
      <c r="C509" s="238"/>
      <c r="D509" s="228" t="s">
        <v>140</v>
      </c>
      <c r="E509" s="239" t="s">
        <v>1</v>
      </c>
      <c r="F509" s="240" t="s">
        <v>898</v>
      </c>
      <c r="G509" s="238"/>
      <c r="H509" s="241">
        <v>4</v>
      </c>
      <c r="I509" s="242"/>
      <c r="J509" s="238"/>
      <c r="K509" s="238"/>
      <c r="L509" s="243"/>
      <c r="M509" s="244"/>
      <c r="N509" s="245"/>
      <c r="O509" s="245"/>
      <c r="P509" s="245"/>
      <c r="Q509" s="245"/>
      <c r="R509" s="245"/>
      <c r="S509" s="245"/>
      <c r="T509" s="246"/>
      <c r="U509" s="14"/>
      <c r="V509" s="14"/>
      <c r="W509" s="14"/>
      <c r="X509" s="14"/>
      <c r="Y509" s="14"/>
      <c r="Z509" s="14"/>
      <c r="AA509" s="14"/>
      <c r="AB509" s="14"/>
      <c r="AC509" s="14"/>
      <c r="AD509" s="14"/>
      <c r="AE509" s="14"/>
      <c r="AT509" s="247" t="s">
        <v>140</v>
      </c>
      <c r="AU509" s="247" t="s">
        <v>84</v>
      </c>
      <c r="AV509" s="14" t="s">
        <v>84</v>
      </c>
      <c r="AW509" s="14" t="s">
        <v>32</v>
      </c>
      <c r="AX509" s="14" t="s">
        <v>82</v>
      </c>
      <c r="AY509" s="247" t="s">
        <v>132</v>
      </c>
    </row>
    <row r="510" s="2" customFormat="1" ht="24.15" customHeight="1">
      <c r="A510" s="38"/>
      <c r="B510" s="39"/>
      <c r="C510" s="259" t="s">
        <v>961</v>
      </c>
      <c r="D510" s="259" t="s">
        <v>193</v>
      </c>
      <c r="E510" s="260" t="s">
        <v>962</v>
      </c>
      <c r="F510" s="261" t="s">
        <v>963</v>
      </c>
      <c r="G510" s="262" t="s">
        <v>444</v>
      </c>
      <c r="H510" s="263">
        <v>4</v>
      </c>
      <c r="I510" s="264"/>
      <c r="J510" s="265">
        <f>ROUND(I510*H510,2)</f>
        <v>0</v>
      </c>
      <c r="K510" s="266"/>
      <c r="L510" s="267"/>
      <c r="M510" s="268" t="s">
        <v>1</v>
      </c>
      <c r="N510" s="269" t="s">
        <v>42</v>
      </c>
      <c r="O510" s="91"/>
      <c r="P510" s="222">
        <f>O510*H510</f>
        <v>0</v>
      </c>
      <c r="Q510" s="222">
        <v>0.0030000000000000001</v>
      </c>
      <c r="R510" s="222">
        <f>Q510*H510</f>
        <v>0.012</v>
      </c>
      <c r="S510" s="222">
        <v>0</v>
      </c>
      <c r="T510" s="223">
        <f>S510*H510</f>
        <v>0</v>
      </c>
      <c r="U510" s="38"/>
      <c r="V510" s="38"/>
      <c r="W510" s="38"/>
      <c r="X510" s="38"/>
      <c r="Y510" s="38"/>
      <c r="Z510" s="38"/>
      <c r="AA510" s="38"/>
      <c r="AB510" s="38"/>
      <c r="AC510" s="38"/>
      <c r="AD510" s="38"/>
      <c r="AE510" s="38"/>
      <c r="AR510" s="224" t="s">
        <v>311</v>
      </c>
      <c r="AT510" s="224" t="s">
        <v>193</v>
      </c>
      <c r="AU510" s="224" t="s">
        <v>84</v>
      </c>
      <c r="AY510" s="17" t="s">
        <v>132</v>
      </c>
      <c r="BE510" s="225">
        <f>IF(N510="základní",J510,0)</f>
        <v>0</v>
      </c>
      <c r="BF510" s="225">
        <f>IF(N510="snížená",J510,0)</f>
        <v>0</v>
      </c>
      <c r="BG510" s="225">
        <f>IF(N510="zákl. přenesená",J510,0)</f>
        <v>0</v>
      </c>
      <c r="BH510" s="225">
        <f>IF(N510="sníž. přenesená",J510,0)</f>
        <v>0</v>
      </c>
      <c r="BI510" s="225">
        <f>IF(N510="nulová",J510,0)</f>
        <v>0</v>
      </c>
      <c r="BJ510" s="17" t="s">
        <v>82</v>
      </c>
      <c r="BK510" s="225">
        <f>ROUND(I510*H510,2)</f>
        <v>0</v>
      </c>
      <c r="BL510" s="17" t="s">
        <v>223</v>
      </c>
      <c r="BM510" s="224" t="s">
        <v>964</v>
      </c>
    </row>
    <row r="511" s="2" customFormat="1" ht="24.15" customHeight="1">
      <c r="A511" s="38"/>
      <c r="B511" s="39"/>
      <c r="C511" s="259" t="s">
        <v>965</v>
      </c>
      <c r="D511" s="259" t="s">
        <v>193</v>
      </c>
      <c r="E511" s="260" t="s">
        <v>966</v>
      </c>
      <c r="F511" s="261" t="s">
        <v>967</v>
      </c>
      <c r="G511" s="262" t="s">
        <v>300</v>
      </c>
      <c r="H511" s="263">
        <v>4</v>
      </c>
      <c r="I511" s="264"/>
      <c r="J511" s="265">
        <f>ROUND(I511*H511,2)</f>
        <v>0</v>
      </c>
      <c r="K511" s="266"/>
      <c r="L511" s="267"/>
      <c r="M511" s="268" t="s">
        <v>1</v>
      </c>
      <c r="N511" s="269" t="s">
        <v>42</v>
      </c>
      <c r="O511" s="91"/>
      <c r="P511" s="222">
        <f>O511*H511</f>
        <v>0</v>
      </c>
      <c r="Q511" s="222">
        <v>6.0000000000000002E-05</v>
      </c>
      <c r="R511" s="222">
        <f>Q511*H511</f>
        <v>0.00024000000000000001</v>
      </c>
      <c r="S511" s="222">
        <v>0</v>
      </c>
      <c r="T511" s="223">
        <f>S511*H511</f>
        <v>0</v>
      </c>
      <c r="U511" s="38"/>
      <c r="V511" s="38"/>
      <c r="W511" s="38"/>
      <c r="X511" s="38"/>
      <c r="Y511" s="38"/>
      <c r="Z511" s="38"/>
      <c r="AA511" s="38"/>
      <c r="AB511" s="38"/>
      <c r="AC511" s="38"/>
      <c r="AD511" s="38"/>
      <c r="AE511" s="38"/>
      <c r="AR511" s="224" t="s">
        <v>311</v>
      </c>
      <c r="AT511" s="224" t="s">
        <v>193</v>
      </c>
      <c r="AU511" s="224" t="s">
        <v>84</v>
      </c>
      <c r="AY511" s="17" t="s">
        <v>132</v>
      </c>
      <c r="BE511" s="225">
        <f>IF(N511="základní",J511,0)</f>
        <v>0</v>
      </c>
      <c r="BF511" s="225">
        <f>IF(N511="snížená",J511,0)</f>
        <v>0</v>
      </c>
      <c r="BG511" s="225">
        <f>IF(N511="zákl. přenesená",J511,0)</f>
        <v>0</v>
      </c>
      <c r="BH511" s="225">
        <f>IF(N511="sníž. přenesená",J511,0)</f>
        <v>0</v>
      </c>
      <c r="BI511" s="225">
        <f>IF(N511="nulová",J511,0)</f>
        <v>0</v>
      </c>
      <c r="BJ511" s="17" t="s">
        <v>82</v>
      </c>
      <c r="BK511" s="225">
        <f>ROUND(I511*H511,2)</f>
        <v>0</v>
      </c>
      <c r="BL511" s="17" t="s">
        <v>223</v>
      </c>
      <c r="BM511" s="224" t="s">
        <v>968</v>
      </c>
    </row>
    <row r="512" s="2" customFormat="1" ht="24.15" customHeight="1">
      <c r="A512" s="38"/>
      <c r="B512" s="39"/>
      <c r="C512" s="212" t="s">
        <v>969</v>
      </c>
      <c r="D512" s="212" t="s">
        <v>134</v>
      </c>
      <c r="E512" s="213" t="s">
        <v>970</v>
      </c>
      <c r="F512" s="214" t="s">
        <v>971</v>
      </c>
      <c r="G512" s="215" t="s">
        <v>178</v>
      </c>
      <c r="H512" s="216">
        <v>0.192</v>
      </c>
      <c r="I512" s="217"/>
      <c r="J512" s="218">
        <f>ROUND(I512*H512,2)</f>
        <v>0</v>
      </c>
      <c r="K512" s="219"/>
      <c r="L512" s="44"/>
      <c r="M512" s="220" t="s">
        <v>1</v>
      </c>
      <c r="N512" s="221" t="s">
        <v>42</v>
      </c>
      <c r="O512" s="91"/>
      <c r="P512" s="222">
        <f>O512*H512</f>
        <v>0</v>
      </c>
      <c r="Q512" s="222">
        <v>0</v>
      </c>
      <c r="R512" s="222">
        <f>Q512*H512</f>
        <v>0</v>
      </c>
      <c r="S512" s="222">
        <v>0</v>
      </c>
      <c r="T512" s="223">
        <f>S512*H512</f>
        <v>0</v>
      </c>
      <c r="U512" s="38"/>
      <c r="V512" s="38"/>
      <c r="W512" s="38"/>
      <c r="X512" s="38"/>
      <c r="Y512" s="38"/>
      <c r="Z512" s="38"/>
      <c r="AA512" s="38"/>
      <c r="AB512" s="38"/>
      <c r="AC512" s="38"/>
      <c r="AD512" s="38"/>
      <c r="AE512" s="38"/>
      <c r="AR512" s="224" t="s">
        <v>223</v>
      </c>
      <c r="AT512" s="224" t="s">
        <v>134</v>
      </c>
      <c r="AU512" s="224" t="s">
        <v>84</v>
      </c>
      <c r="AY512" s="17" t="s">
        <v>132</v>
      </c>
      <c r="BE512" s="225">
        <f>IF(N512="základní",J512,0)</f>
        <v>0</v>
      </c>
      <c r="BF512" s="225">
        <f>IF(N512="snížená",J512,0)</f>
        <v>0</v>
      </c>
      <c r="BG512" s="225">
        <f>IF(N512="zákl. přenesená",J512,0)</f>
        <v>0</v>
      </c>
      <c r="BH512" s="225">
        <f>IF(N512="sníž. přenesená",J512,0)</f>
        <v>0</v>
      </c>
      <c r="BI512" s="225">
        <f>IF(N512="nulová",J512,0)</f>
        <v>0</v>
      </c>
      <c r="BJ512" s="17" t="s">
        <v>82</v>
      </c>
      <c r="BK512" s="225">
        <f>ROUND(I512*H512,2)</f>
        <v>0</v>
      </c>
      <c r="BL512" s="17" t="s">
        <v>223</v>
      </c>
      <c r="BM512" s="224" t="s">
        <v>972</v>
      </c>
    </row>
    <row r="513" s="12" customFormat="1" ht="22.8" customHeight="1">
      <c r="A513" s="12"/>
      <c r="B513" s="196"/>
      <c r="C513" s="197"/>
      <c r="D513" s="198" t="s">
        <v>76</v>
      </c>
      <c r="E513" s="210" t="s">
        <v>973</v>
      </c>
      <c r="F513" s="210" t="s">
        <v>974</v>
      </c>
      <c r="G513" s="197"/>
      <c r="H513" s="197"/>
      <c r="I513" s="200"/>
      <c r="J513" s="211">
        <f>BK513</f>
        <v>0</v>
      </c>
      <c r="K513" s="197"/>
      <c r="L513" s="202"/>
      <c r="M513" s="203"/>
      <c r="N513" s="204"/>
      <c r="O513" s="204"/>
      <c r="P513" s="205">
        <f>SUM(P514:P522)</f>
        <v>0</v>
      </c>
      <c r="Q513" s="204"/>
      <c r="R513" s="205">
        <f>SUM(R514:R522)</f>
        <v>0.13192999999999999</v>
      </c>
      <c r="S513" s="204"/>
      <c r="T513" s="206">
        <f>SUM(T514:T522)</f>
        <v>0</v>
      </c>
      <c r="U513" s="12"/>
      <c r="V513" s="12"/>
      <c r="W513" s="12"/>
      <c r="X513" s="12"/>
      <c r="Y513" s="12"/>
      <c r="Z513" s="12"/>
      <c r="AA513" s="12"/>
      <c r="AB513" s="12"/>
      <c r="AC513" s="12"/>
      <c r="AD513" s="12"/>
      <c r="AE513" s="12"/>
      <c r="AR513" s="207" t="s">
        <v>84</v>
      </c>
      <c r="AT513" s="208" t="s">
        <v>76</v>
      </c>
      <c r="AU513" s="208" t="s">
        <v>82</v>
      </c>
      <c r="AY513" s="207" t="s">
        <v>132</v>
      </c>
      <c r="BK513" s="209">
        <f>SUM(BK514:BK522)</f>
        <v>0</v>
      </c>
    </row>
    <row r="514" s="2" customFormat="1" ht="24.15" customHeight="1">
      <c r="A514" s="38"/>
      <c r="B514" s="39"/>
      <c r="C514" s="212" t="s">
        <v>975</v>
      </c>
      <c r="D514" s="212" t="s">
        <v>134</v>
      </c>
      <c r="E514" s="213" t="s">
        <v>976</v>
      </c>
      <c r="F514" s="214" t="s">
        <v>977</v>
      </c>
      <c r="G514" s="215" t="s">
        <v>300</v>
      </c>
      <c r="H514" s="216">
        <v>1</v>
      </c>
      <c r="I514" s="217"/>
      <c r="J514" s="218">
        <f>ROUND(I514*H514,2)</f>
        <v>0</v>
      </c>
      <c r="K514" s="219"/>
      <c r="L514" s="44"/>
      <c r="M514" s="220" t="s">
        <v>1</v>
      </c>
      <c r="N514" s="221" t="s">
        <v>42</v>
      </c>
      <c r="O514" s="91"/>
      <c r="P514" s="222">
        <f>O514*H514</f>
        <v>0</v>
      </c>
      <c r="Q514" s="222">
        <v>0</v>
      </c>
      <c r="R514" s="222">
        <f>Q514*H514</f>
        <v>0</v>
      </c>
      <c r="S514" s="222">
        <v>0</v>
      </c>
      <c r="T514" s="223">
        <f>S514*H514</f>
        <v>0</v>
      </c>
      <c r="U514" s="38"/>
      <c r="V514" s="38"/>
      <c r="W514" s="38"/>
      <c r="X514" s="38"/>
      <c r="Y514" s="38"/>
      <c r="Z514" s="38"/>
      <c r="AA514" s="38"/>
      <c r="AB514" s="38"/>
      <c r="AC514" s="38"/>
      <c r="AD514" s="38"/>
      <c r="AE514" s="38"/>
      <c r="AR514" s="224" t="s">
        <v>223</v>
      </c>
      <c r="AT514" s="224" t="s">
        <v>134</v>
      </c>
      <c r="AU514" s="224" t="s">
        <v>84</v>
      </c>
      <c r="AY514" s="17" t="s">
        <v>132</v>
      </c>
      <c r="BE514" s="225">
        <f>IF(N514="základní",J514,0)</f>
        <v>0</v>
      </c>
      <c r="BF514" s="225">
        <f>IF(N514="snížená",J514,0)</f>
        <v>0</v>
      </c>
      <c r="BG514" s="225">
        <f>IF(N514="zákl. přenesená",J514,0)</f>
        <v>0</v>
      </c>
      <c r="BH514" s="225">
        <f>IF(N514="sníž. přenesená",J514,0)</f>
        <v>0</v>
      </c>
      <c r="BI514" s="225">
        <f>IF(N514="nulová",J514,0)</f>
        <v>0</v>
      </c>
      <c r="BJ514" s="17" t="s">
        <v>82</v>
      </c>
      <c r="BK514" s="225">
        <f>ROUND(I514*H514,2)</f>
        <v>0</v>
      </c>
      <c r="BL514" s="17" t="s">
        <v>223</v>
      </c>
      <c r="BM514" s="224" t="s">
        <v>978</v>
      </c>
    </row>
    <row r="515" s="2" customFormat="1" ht="24.15" customHeight="1">
      <c r="A515" s="38"/>
      <c r="B515" s="39"/>
      <c r="C515" s="259" t="s">
        <v>979</v>
      </c>
      <c r="D515" s="259" t="s">
        <v>193</v>
      </c>
      <c r="E515" s="260" t="s">
        <v>980</v>
      </c>
      <c r="F515" s="261" t="s">
        <v>981</v>
      </c>
      <c r="G515" s="262" t="s">
        <v>300</v>
      </c>
      <c r="H515" s="263">
        <v>1</v>
      </c>
      <c r="I515" s="264"/>
      <c r="J515" s="265">
        <f>ROUND(I515*H515,2)</f>
        <v>0</v>
      </c>
      <c r="K515" s="266"/>
      <c r="L515" s="267"/>
      <c r="M515" s="268" t="s">
        <v>1</v>
      </c>
      <c r="N515" s="269" t="s">
        <v>42</v>
      </c>
      <c r="O515" s="91"/>
      <c r="P515" s="222">
        <f>O515*H515</f>
        <v>0</v>
      </c>
      <c r="Q515" s="222">
        <v>0.1176</v>
      </c>
      <c r="R515" s="222">
        <f>Q515*H515</f>
        <v>0.1176</v>
      </c>
      <c r="S515" s="222">
        <v>0</v>
      </c>
      <c r="T515" s="223">
        <f>S515*H515</f>
        <v>0</v>
      </c>
      <c r="U515" s="38"/>
      <c r="V515" s="38"/>
      <c r="W515" s="38"/>
      <c r="X515" s="38"/>
      <c r="Y515" s="38"/>
      <c r="Z515" s="38"/>
      <c r="AA515" s="38"/>
      <c r="AB515" s="38"/>
      <c r="AC515" s="38"/>
      <c r="AD515" s="38"/>
      <c r="AE515" s="38"/>
      <c r="AR515" s="224" t="s">
        <v>311</v>
      </c>
      <c r="AT515" s="224" t="s">
        <v>193</v>
      </c>
      <c r="AU515" s="224" t="s">
        <v>84</v>
      </c>
      <c r="AY515" s="17" t="s">
        <v>132</v>
      </c>
      <c r="BE515" s="225">
        <f>IF(N515="základní",J515,0)</f>
        <v>0</v>
      </c>
      <c r="BF515" s="225">
        <f>IF(N515="snížená",J515,0)</f>
        <v>0</v>
      </c>
      <c r="BG515" s="225">
        <f>IF(N515="zákl. přenesená",J515,0)</f>
        <v>0</v>
      </c>
      <c r="BH515" s="225">
        <f>IF(N515="sníž. přenesená",J515,0)</f>
        <v>0</v>
      </c>
      <c r="BI515" s="225">
        <f>IF(N515="nulová",J515,0)</f>
        <v>0</v>
      </c>
      <c r="BJ515" s="17" t="s">
        <v>82</v>
      </c>
      <c r="BK515" s="225">
        <f>ROUND(I515*H515,2)</f>
        <v>0</v>
      </c>
      <c r="BL515" s="17" t="s">
        <v>223</v>
      </c>
      <c r="BM515" s="224" t="s">
        <v>982</v>
      </c>
    </row>
    <row r="516" s="2" customFormat="1" ht="21.75" customHeight="1">
      <c r="A516" s="38"/>
      <c r="B516" s="39"/>
      <c r="C516" s="212" t="s">
        <v>983</v>
      </c>
      <c r="D516" s="212" t="s">
        <v>134</v>
      </c>
      <c r="E516" s="213" t="s">
        <v>984</v>
      </c>
      <c r="F516" s="214" t="s">
        <v>985</v>
      </c>
      <c r="G516" s="215" t="s">
        <v>300</v>
      </c>
      <c r="H516" s="216">
        <v>1</v>
      </c>
      <c r="I516" s="217"/>
      <c r="J516" s="218">
        <f>ROUND(I516*H516,2)</f>
        <v>0</v>
      </c>
      <c r="K516" s="219"/>
      <c r="L516" s="44"/>
      <c r="M516" s="220" t="s">
        <v>1</v>
      </c>
      <c r="N516" s="221" t="s">
        <v>42</v>
      </c>
      <c r="O516" s="91"/>
      <c r="P516" s="222">
        <f>O516*H516</f>
        <v>0</v>
      </c>
      <c r="Q516" s="222">
        <v>0</v>
      </c>
      <c r="R516" s="222">
        <f>Q516*H516</f>
        <v>0</v>
      </c>
      <c r="S516" s="222">
        <v>0</v>
      </c>
      <c r="T516" s="223">
        <f>S516*H516</f>
        <v>0</v>
      </c>
      <c r="U516" s="38"/>
      <c r="V516" s="38"/>
      <c r="W516" s="38"/>
      <c r="X516" s="38"/>
      <c r="Y516" s="38"/>
      <c r="Z516" s="38"/>
      <c r="AA516" s="38"/>
      <c r="AB516" s="38"/>
      <c r="AC516" s="38"/>
      <c r="AD516" s="38"/>
      <c r="AE516" s="38"/>
      <c r="AR516" s="224" t="s">
        <v>223</v>
      </c>
      <c r="AT516" s="224" t="s">
        <v>134</v>
      </c>
      <c r="AU516" s="224" t="s">
        <v>84</v>
      </c>
      <c r="AY516" s="17" t="s">
        <v>132</v>
      </c>
      <c r="BE516" s="225">
        <f>IF(N516="základní",J516,0)</f>
        <v>0</v>
      </c>
      <c r="BF516" s="225">
        <f>IF(N516="snížená",J516,0)</f>
        <v>0</v>
      </c>
      <c r="BG516" s="225">
        <f>IF(N516="zákl. přenesená",J516,0)</f>
        <v>0</v>
      </c>
      <c r="BH516" s="225">
        <f>IF(N516="sníž. přenesená",J516,0)</f>
        <v>0</v>
      </c>
      <c r="BI516" s="225">
        <f>IF(N516="nulová",J516,0)</f>
        <v>0</v>
      </c>
      <c r="BJ516" s="17" t="s">
        <v>82</v>
      </c>
      <c r="BK516" s="225">
        <f>ROUND(I516*H516,2)</f>
        <v>0</v>
      </c>
      <c r="BL516" s="17" t="s">
        <v>223</v>
      </c>
      <c r="BM516" s="224" t="s">
        <v>986</v>
      </c>
    </row>
    <row r="517" s="2" customFormat="1" ht="24.15" customHeight="1">
      <c r="A517" s="38"/>
      <c r="B517" s="39"/>
      <c r="C517" s="259" t="s">
        <v>987</v>
      </c>
      <c r="D517" s="259" t="s">
        <v>193</v>
      </c>
      <c r="E517" s="260" t="s">
        <v>988</v>
      </c>
      <c r="F517" s="261" t="s">
        <v>989</v>
      </c>
      <c r="G517" s="262" t="s">
        <v>300</v>
      </c>
      <c r="H517" s="263">
        <v>1</v>
      </c>
      <c r="I517" s="264"/>
      <c r="J517" s="265">
        <f>ROUND(I517*H517,2)</f>
        <v>0</v>
      </c>
      <c r="K517" s="266"/>
      <c r="L517" s="267"/>
      <c r="M517" s="268" t="s">
        <v>1</v>
      </c>
      <c r="N517" s="269" t="s">
        <v>42</v>
      </c>
      <c r="O517" s="91"/>
      <c r="P517" s="222">
        <f>O517*H517</f>
        <v>0</v>
      </c>
      <c r="Q517" s="222">
        <v>0.002</v>
      </c>
      <c r="R517" s="222">
        <f>Q517*H517</f>
        <v>0.002</v>
      </c>
      <c r="S517" s="222">
        <v>0</v>
      </c>
      <c r="T517" s="223">
        <f>S517*H517</f>
        <v>0</v>
      </c>
      <c r="U517" s="38"/>
      <c r="V517" s="38"/>
      <c r="W517" s="38"/>
      <c r="X517" s="38"/>
      <c r="Y517" s="38"/>
      <c r="Z517" s="38"/>
      <c r="AA517" s="38"/>
      <c r="AB517" s="38"/>
      <c r="AC517" s="38"/>
      <c r="AD517" s="38"/>
      <c r="AE517" s="38"/>
      <c r="AR517" s="224" t="s">
        <v>311</v>
      </c>
      <c r="AT517" s="224" t="s">
        <v>193</v>
      </c>
      <c r="AU517" s="224" t="s">
        <v>84</v>
      </c>
      <c r="AY517" s="17" t="s">
        <v>132</v>
      </c>
      <c r="BE517" s="225">
        <f>IF(N517="základní",J517,0)</f>
        <v>0</v>
      </c>
      <c r="BF517" s="225">
        <f>IF(N517="snížená",J517,0)</f>
        <v>0</v>
      </c>
      <c r="BG517" s="225">
        <f>IF(N517="zákl. přenesená",J517,0)</f>
        <v>0</v>
      </c>
      <c r="BH517" s="225">
        <f>IF(N517="sníž. přenesená",J517,0)</f>
        <v>0</v>
      </c>
      <c r="BI517" s="225">
        <f>IF(N517="nulová",J517,0)</f>
        <v>0</v>
      </c>
      <c r="BJ517" s="17" t="s">
        <v>82</v>
      </c>
      <c r="BK517" s="225">
        <f>ROUND(I517*H517,2)</f>
        <v>0</v>
      </c>
      <c r="BL517" s="17" t="s">
        <v>223</v>
      </c>
      <c r="BM517" s="224" t="s">
        <v>990</v>
      </c>
    </row>
    <row r="518" s="2" customFormat="1" ht="24.15" customHeight="1">
      <c r="A518" s="38"/>
      <c r="B518" s="39"/>
      <c r="C518" s="212" t="s">
        <v>991</v>
      </c>
      <c r="D518" s="212" t="s">
        <v>134</v>
      </c>
      <c r="E518" s="213" t="s">
        <v>992</v>
      </c>
      <c r="F518" s="214" t="s">
        <v>993</v>
      </c>
      <c r="G518" s="215" t="s">
        <v>300</v>
      </c>
      <c r="H518" s="216">
        <v>1</v>
      </c>
      <c r="I518" s="217"/>
      <c r="J518" s="218">
        <f>ROUND(I518*H518,2)</f>
        <v>0</v>
      </c>
      <c r="K518" s="219"/>
      <c r="L518" s="44"/>
      <c r="M518" s="220" t="s">
        <v>1</v>
      </c>
      <c r="N518" s="221" t="s">
        <v>42</v>
      </c>
      <c r="O518" s="91"/>
      <c r="P518" s="222">
        <f>O518*H518</f>
        <v>0</v>
      </c>
      <c r="Q518" s="222">
        <v>0</v>
      </c>
      <c r="R518" s="222">
        <f>Q518*H518</f>
        <v>0</v>
      </c>
      <c r="S518" s="222">
        <v>0</v>
      </c>
      <c r="T518" s="223">
        <f>S518*H518</f>
        <v>0</v>
      </c>
      <c r="U518" s="38"/>
      <c r="V518" s="38"/>
      <c r="W518" s="38"/>
      <c r="X518" s="38"/>
      <c r="Y518" s="38"/>
      <c r="Z518" s="38"/>
      <c r="AA518" s="38"/>
      <c r="AB518" s="38"/>
      <c r="AC518" s="38"/>
      <c r="AD518" s="38"/>
      <c r="AE518" s="38"/>
      <c r="AR518" s="224" t="s">
        <v>223</v>
      </c>
      <c r="AT518" s="224" t="s">
        <v>134</v>
      </c>
      <c r="AU518" s="224" t="s">
        <v>84</v>
      </c>
      <c r="AY518" s="17" t="s">
        <v>132</v>
      </c>
      <c r="BE518" s="225">
        <f>IF(N518="základní",J518,0)</f>
        <v>0</v>
      </c>
      <c r="BF518" s="225">
        <f>IF(N518="snížená",J518,0)</f>
        <v>0</v>
      </c>
      <c r="BG518" s="225">
        <f>IF(N518="zákl. přenesená",J518,0)</f>
        <v>0</v>
      </c>
      <c r="BH518" s="225">
        <f>IF(N518="sníž. přenesená",J518,0)</f>
        <v>0</v>
      </c>
      <c r="BI518" s="225">
        <f>IF(N518="nulová",J518,0)</f>
        <v>0</v>
      </c>
      <c r="BJ518" s="17" t="s">
        <v>82</v>
      </c>
      <c r="BK518" s="225">
        <f>ROUND(I518*H518,2)</f>
        <v>0</v>
      </c>
      <c r="BL518" s="17" t="s">
        <v>223</v>
      </c>
      <c r="BM518" s="224" t="s">
        <v>994</v>
      </c>
    </row>
    <row r="519" s="2" customFormat="1" ht="24.15" customHeight="1">
      <c r="A519" s="38"/>
      <c r="B519" s="39"/>
      <c r="C519" s="259" t="s">
        <v>995</v>
      </c>
      <c r="D519" s="259" t="s">
        <v>193</v>
      </c>
      <c r="E519" s="260" t="s">
        <v>996</v>
      </c>
      <c r="F519" s="261" t="s">
        <v>997</v>
      </c>
      <c r="G519" s="262" t="s">
        <v>300</v>
      </c>
      <c r="H519" s="263">
        <v>1</v>
      </c>
      <c r="I519" s="264"/>
      <c r="J519" s="265">
        <f>ROUND(I519*H519,2)</f>
        <v>0</v>
      </c>
      <c r="K519" s="266"/>
      <c r="L519" s="267"/>
      <c r="M519" s="268" t="s">
        <v>1</v>
      </c>
      <c r="N519" s="269" t="s">
        <v>42</v>
      </c>
      <c r="O519" s="91"/>
      <c r="P519" s="222">
        <f>O519*H519</f>
        <v>0</v>
      </c>
      <c r="Q519" s="222">
        <v>0.012</v>
      </c>
      <c r="R519" s="222">
        <f>Q519*H519</f>
        <v>0.012</v>
      </c>
      <c r="S519" s="222">
        <v>0</v>
      </c>
      <c r="T519" s="223">
        <f>S519*H519</f>
        <v>0</v>
      </c>
      <c r="U519" s="38"/>
      <c r="V519" s="38"/>
      <c r="W519" s="38"/>
      <c r="X519" s="38"/>
      <c r="Y519" s="38"/>
      <c r="Z519" s="38"/>
      <c r="AA519" s="38"/>
      <c r="AB519" s="38"/>
      <c r="AC519" s="38"/>
      <c r="AD519" s="38"/>
      <c r="AE519" s="38"/>
      <c r="AR519" s="224" t="s">
        <v>311</v>
      </c>
      <c r="AT519" s="224" t="s">
        <v>193</v>
      </c>
      <c r="AU519" s="224" t="s">
        <v>84</v>
      </c>
      <c r="AY519" s="17" t="s">
        <v>132</v>
      </c>
      <c r="BE519" s="225">
        <f>IF(N519="základní",J519,0)</f>
        <v>0</v>
      </c>
      <c r="BF519" s="225">
        <f>IF(N519="snížená",J519,0)</f>
        <v>0</v>
      </c>
      <c r="BG519" s="225">
        <f>IF(N519="zákl. přenesená",J519,0)</f>
        <v>0</v>
      </c>
      <c r="BH519" s="225">
        <f>IF(N519="sníž. přenesená",J519,0)</f>
        <v>0</v>
      </c>
      <c r="BI519" s="225">
        <f>IF(N519="nulová",J519,0)</f>
        <v>0</v>
      </c>
      <c r="BJ519" s="17" t="s">
        <v>82</v>
      </c>
      <c r="BK519" s="225">
        <f>ROUND(I519*H519,2)</f>
        <v>0</v>
      </c>
      <c r="BL519" s="17" t="s">
        <v>223</v>
      </c>
      <c r="BM519" s="224" t="s">
        <v>998</v>
      </c>
    </row>
    <row r="520" s="2" customFormat="1" ht="16.5" customHeight="1">
      <c r="A520" s="38"/>
      <c r="B520" s="39"/>
      <c r="C520" s="212" t="s">
        <v>999</v>
      </c>
      <c r="D520" s="212" t="s">
        <v>134</v>
      </c>
      <c r="E520" s="213" t="s">
        <v>1000</v>
      </c>
      <c r="F520" s="214" t="s">
        <v>1001</v>
      </c>
      <c r="G520" s="215" t="s">
        <v>1002</v>
      </c>
      <c r="H520" s="216">
        <v>1</v>
      </c>
      <c r="I520" s="217"/>
      <c r="J520" s="218">
        <f>ROUND(I520*H520,2)</f>
        <v>0</v>
      </c>
      <c r="K520" s="219"/>
      <c r="L520" s="44"/>
      <c r="M520" s="220" t="s">
        <v>1</v>
      </c>
      <c r="N520" s="221" t="s">
        <v>42</v>
      </c>
      <c r="O520" s="91"/>
      <c r="P520" s="222">
        <f>O520*H520</f>
        <v>0</v>
      </c>
      <c r="Q520" s="222">
        <v>0</v>
      </c>
      <c r="R520" s="222">
        <f>Q520*H520</f>
        <v>0</v>
      </c>
      <c r="S520" s="222">
        <v>0</v>
      </c>
      <c r="T520" s="223">
        <f>S520*H520</f>
        <v>0</v>
      </c>
      <c r="U520" s="38"/>
      <c r="V520" s="38"/>
      <c r="W520" s="38"/>
      <c r="X520" s="38"/>
      <c r="Y520" s="38"/>
      <c r="Z520" s="38"/>
      <c r="AA520" s="38"/>
      <c r="AB520" s="38"/>
      <c r="AC520" s="38"/>
      <c r="AD520" s="38"/>
      <c r="AE520" s="38"/>
      <c r="AR520" s="224" t="s">
        <v>223</v>
      </c>
      <c r="AT520" s="224" t="s">
        <v>134</v>
      </c>
      <c r="AU520" s="224" t="s">
        <v>84</v>
      </c>
      <c r="AY520" s="17" t="s">
        <v>132</v>
      </c>
      <c r="BE520" s="225">
        <f>IF(N520="základní",J520,0)</f>
        <v>0</v>
      </c>
      <c r="BF520" s="225">
        <f>IF(N520="snížená",J520,0)</f>
        <v>0</v>
      </c>
      <c r="BG520" s="225">
        <f>IF(N520="zákl. přenesená",J520,0)</f>
        <v>0</v>
      </c>
      <c r="BH520" s="225">
        <f>IF(N520="sníž. přenesená",J520,0)</f>
        <v>0</v>
      </c>
      <c r="BI520" s="225">
        <f>IF(N520="nulová",J520,0)</f>
        <v>0</v>
      </c>
      <c r="BJ520" s="17" t="s">
        <v>82</v>
      </c>
      <c r="BK520" s="225">
        <f>ROUND(I520*H520,2)</f>
        <v>0</v>
      </c>
      <c r="BL520" s="17" t="s">
        <v>223</v>
      </c>
      <c r="BM520" s="224" t="s">
        <v>1003</v>
      </c>
    </row>
    <row r="521" s="2" customFormat="1" ht="21.75" customHeight="1">
      <c r="A521" s="38"/>
      <c r="B521" s="39"/>
      <c r="C521" s="259" t="s">
        <v>1004</v>
      </c>
      <c r="D521" s="259" t="s">
        <v>193</v>
      </c>
      <c r="E521" s="260" t="s">
        <v>1005</v>
      </c>
      <c r="F521" s="261" t="s">
        <v>1006</v>
      </c>
      <c r="G521" s="262" t="s">
        <v>1007</v>
      </c>
      <c r="H521" s="263">
        <v>1</v>
      </c>
      <c r="I521" s="264"/>
      <c r="J521" s="265">
        <f>ROUND(I521*H521,2)</f>
        <v>0</v>
      </c>
      <c r="K521" s="266"/>
      <c r="L521" s="267"/>
      <c r="M521" s="268" t="s">
        <v>1</v>
      </c>
      <c r="N521" s="269" t="s">
        <v>42</v>
      </c>
      <c r="O521" s="91"/>
      <c r="P521" s="222">
        <f>O521*H521</f>
        <v>0</v>
      </c>
      <c r="Q521" s="222">
        <v>0.00033</v>
      </c>
      <c r="R521" s="222">
        <f>Q521*H521</f>
        <v>0.00033</v>
      </c>
      <c r="S521" s="222">
        <v>0</v>
      </c>
      <c r="T521" s="223">
        <f>S521*H521</f>
        <v>0</v>
      </c>
      <c r="U521" s="38"/>
      <c r="V521" s="38"/>
      <c r="W521" s="38"/>
      <c r="X521" s="38"/>
      <c r="Y521" s="38"/>
      <c r="Z521" s="38"/>
      <c r="AA521" s="38"/>
      <c r="AB521" s="38"/>
      <c r="AC521" s="38"/>
      <c r="AD521" s="38"/>
      <c r="AE521" s="38"/>
      <c r="AR521" s="224" t="s">
        <v>311</v>
      </c>
      <c r="AT521" s="224" t="s">
        <v>193</v>
      </c>
      <c r="AU521" s="224" t="s">
        <v>84</v>
      </c>
      <c r="AY521" s="17" t="s">
        <v>132</v>
      </c>
      <c r="BE521" s="225">
        <f>IF(N521="základní",J521,0)</f>
        <v>0</v>
      </c>
      <c r="BF521" s="225">
        <f>IF(N521="snížená",J521,0)</f>
        <v>0</v>
      </c>
      <c r="BG521" s="225">
        <f>IF(N521="zákl. přenesená",J521,0)</f>
        <v>0</v>
      </c>
      <c r="BH521" s="225">
        <f>IF(N521="sníž. přenesená",J521,0)</f>
        <v>0</v>
      </c>
      <c r="BI521" s="225">
        <f>IF(N521="nulová",J521,0)</f>
        <v>0</v>
      </c>
      <c r="BJ521" s="17" t="s">
        <v>82</v>
      </c>
      <c r="BK521" s="225">
        <f>ROUND(I521*H521,2)</f>
        <v>0</v>
      </c>
      <c r="BL521" s="17" t="s">
        <v>223</v>
      </c>
      <c r="BM521" s="224" t="s">
        <v>1008</v>
      </c>
    </row>
    <row r="522" s="2" customFormat="1" ht="24.15" customHeight="1">
      <c r="A522" s="38"/>
      <c r="B522" s="39"/>
      <c r="C522" s="212" t="s">
        <v>1009</v>
      </c>
      <c r="D522" s="212" t="s">
        <v>134</v>
      </c>
      <c r="E522" s="213" t="s">
        <v>1010</v>
      </c>
      <c r="F522" s="214" t="s">
        <v>1011</v>
      </c>
      <c r="G522" s="215" t="s">
        <v>178</v>
      </c>
      <c r="H522" s="216">
        <v>0.13200000000000001</v>
      </c>
      <c r="I522" s="217"/>
      <c r="J522" s="218">
        <f>ROUND(I522*H522,2)</f>
        <v>0</v>
      </c>
      <c r="K522" s="219"/>
      <c r="L522" s="44"/>
      <c r="M522" s="220" t="s">
        <v>1</v>
      </c>
      <c r="N522" s="221" t="s">
        <v>42</v>
      </c>
      <c r="O522" s="91"/>
      <c r="P522" s="222">
        <f>O522*H522</f>
        <v>0</v>
      </c>
      <c r="Q522" s="222">
        <v>0</v>
      </c>
      <c r="R522" s="222">
        <f>Q522*H522</f>
        <v>0</v>
      </c>
      <c r="S522" s="222">
        <v>0</v>
      </c>
      <c r="T522" s="223">
        <f>S522*H522</f>
        <v>0</v>
      </c>
      <c r="U522" s="38"/>
      <c r="V522" s="38"/>
      <c r="W522" s="38"/>
      <c r="X522" s="38"/>
      <c r="Y522" s="38"/>
      <c r="Z522" s="38"/>
      <c r="AA522" s="38"/>
      <c r="AB522" s="38"/>
      <c r="AC522" s="38"/>
      <c r="AD522" s="38"/>
      <c r="AE522" s="38"/>
      <c r="AR522" s="224" t="s">
        <v>223</v>
      </c>
      <c r="AT522" s="224" t="s">
        <v>134</v>
      </c>
      <c r="AU522" s="224" t="s">
        <v>84</v>
      </c>
      <c r="AY522" s="17" t="s">
        <v>132</v>
      </c>
      <c r="BE522" s="225">
        <f>IF(N522="základní",J522,0)</f>
        <v>0</v>
      </c>
      <c r="BF522" s="225">
        <f>IF(N522="snížená",J522,0)</f>
        <v>0</v>
      </c>
      <c r="BG522" s="225">
        <f>IF(N522="zákl. přenesená",J522,0)</f>
        <v>0</v>
      </c>
      <c r="BH522" s="225">
        <f>IF(N522="sníž. přenesená",J522,0)</f>
        <v>0</v>
      </c>
      <c r="BI522" s="225">
        <f>IF(N522="nulová",J522,0)</f>
        <v>0</v>
      </c>
      <c r="BJ522" s="17" t="s">
        <v>82</v>
      </c>
      <c r="BK522" s="225">
        <f>ROUND(I522*H522,2)</f>
        <v>0</v>
      </c>
      <c r="BL522" s="17" t="s">
        <v>223</v>
      </c>
      <c r="BM522" s="224" t="s">
        <v>1012</v>
      </c>
    </row>
    <row r="523" s="12" customFormat="1" ht="22.8" customHeight="1">
      <c r="A523" s="12"/>
      <c r="B523" s="196"/>
      <c r="C523" s="197"/>
      <c r="D523" s="198" t="s">
        <v>76</v>
      </c>
      <c r="E523" s="210" t="s">
        <v>1013</v>
      </c>
      <c r="F523" s="210" t="s">
        <v>1014</v>
      </c>
      <c r="G523" s="197"/>
      <c r="H523" s="197"/>
      <c r="I523" s="200"/>
      <c r="J523" s="211">
        <f>BK523</f>
        <v>0</v>
      </c>
      <c r="K523" s="197"/>
      <c r="L523" s="202"/>
      <c r="M523" s="203"/>
      <c r="N523" s="204"/>
      <c r="O523" s="204"/>
      <c r="P523" s="205">
        <f>SUM(P524:P535)</f>
        <v>0</v>
      </c>
      <c r="Q523" s="204"/>
      <c r="R523" s="205">
        <f>SUM(R524:R535)</f>
        <v>2.2870178000000001</v>
      </c>
      <c r="S523" s="204"/>
      <c r="T523" s="206">
        <f>SUM(T524:T535)</f>
        <v>0</v>
      </c>
      <c r="U523" s="12"/>
      <c r="V523" s="12"/>
      <c r="W523" s="12"/>
      <c r="X523" s="12"/>
      <c r="Y523" s="12"/>
      <c r="Z523" s="12"/>
      <c r="AA523" s="12"/>
      <c r="AB523" s="12"/>
      <c r="AC523" s="12"/>
      <c r="AD523" s="12"/>
      <c r="AE523" s="12"/>
      <c r="AR523" s="207" t="s">
        <v>84</v>
      </c>
      <c r="AT523" s="208" t="s">
        <v>76</v>
      </c>
      <c r="AU523" s="208" t="s">
        <v>82</v>
      </c>
      <c r="AY523" s="207" t="s">
        <v>132</v>
      </c>
      <c r="BK523" s="209">
        <f>SUM(BK524:BK535)</f>
        <v>0</v>
      </c>
    </row>
    <row r="524" s="2" customFormat="1" ht="16.5" customHeight="1">
      <c r="A524" s="38"/>
      <c r="B524" s="39"/>
      <c r="C524" s="212" t="s">
        <v>1015</v>
      </c>
      <c r="D524" s="212" t="s">
        <v>134</v>
      </c>
      <c r="E524" s="213" t="s">
        <v>1016</v>
      </c>
      <c r="F524" s="214" t="s">
        <v>1017</v>
      </c>
      <c r="G524" s="215" t="s">
        <v>137</v>
      </c>
      <c r="H524" s="216">
        <v>73.670000000000002</v>
      </c>
      <c r="I524" s="217"/>
      <c r="J524" s="218">
        <f>ROUND(I524*H524,2)</f>
        <v>0</v>
      </c>
      <c r="K524" s="219"/>
      <c r="L524" s="44"/>
      <c r="M524" s="220" t="s">
        <v>1</v>
      </c>
      <c r="N524" s="221" t="s">
        <v>42</v>
      </c>
      <c r="O524" s="91"/>
      <c r="P524" s="222">
        <f>O524*H524</f>
        <v>0</v>
      </c>
      <c r="Q524" s="222">
        <v>0</v>
      </c>
      <c r="R524" s="222">
        <f>Q524*H524</f>
        <v>0</v>
      </c>
      <c r="S524" s="222">
        <v>0</v>
      </c>
      <c r="T524" s="223">
        <f>S524*H524</f>
        <v>0</v>
      </c>
      <c r="U524" s="38"/>
      <c r="V524" s="38"/>
      <c r="W524" s="38"/>
      <c r="X524" s="38"/>
      <c r="Y524" s="38"/>
      <c r="Z524" s="38"/>
      <c r="AA524" s="38"/>
      <c r="AB524" s="38"/>
      <c r="AC524" s="38"/>
      <c r="AD524" s="38"/>
      <c r="AE524" s="38"/>
      <c r="AR524" s="224" t="s">
        <v>223</v>
      </c>
      <c r="AT524" s="224" t="s">
        <v>134</v>
      </c>
      <c r="AU524" s="224" t="s">
        <v>84</v>
      </c>
      <c r="AY524" s="17" t="s">
        <v>132</v>
      </c>
      <c r="BE524" s="225">
        <f>IF(N524="základní",J524,0)</f>
        <v>0</v>
      </c>
      <c r="BF524" s="225">
        <f>IF(N524="snížená",J524,0)</f>
        <v>0</v>
      </c>
      <c r="BG524" s="225">
        <f>IF(N524="zákl. přenesená",J524,0)</f>
        <v>0</v>
      </c>
      <c r="BH524" s="225">
        <f>IF(N524="sníž. přenesená",J524,0)</f>
        <v>0</v>
      </c>
      <c r="BI524" s="225">
        <f>IF(N524="nulová",J524,0)</f>
        <v>0</v>
      </c>
      <c r="BJ524" s="17" t="s">
        <v>82</v>
      </c>
      <c r="BK524" s="225">
        <f>ROUND(I524*H524,2)</f>
        <v>0</v>
      </c>
      <c r="BL524" s="17" t="s">
        <v>223</v>
      </c>
      <c r="BM524" s="224" t="s">
        <v>1018</v>
      </c>
    </row>
    <row r="525" s="2" customFormat="1" ht="16.5" customHeight="1">
      <c r="A525" s="38"/>
      <c r="B525" s="39"/>
      <c r="C525" s="212" t="s">
        <v>1019</v>
      </c>
      <c r="D525" s="212" t="s">
        <v>134</v>
      </c>
      <c r="E525" s="213" t="s">
        <v>1020</v>
      </c>
      <c r="F525" s="214" t="s">
        <v>1021</v>
      </c>
      <c r="G525" s="215" t="s">
        <v>137</v>
      </c>
      <c r="H525" s="216">
        <v>73.670000000000002</v>
      </c>
      <c r="I525" s="217"/>
      <c r="J525" s="218">
        <f>ROUND(I525*H525,2)</f>
        <v>0</v>
      </c>
      <c r="K525" s="219"/>
      <c r="L525" s="44"/>
      <c r="M525" s="220" t="s">
        <v>1</v>
      </c>
      <c r="N525" s="221" t="s">
        <v>42</v>
      </c>
      <c r="O525" s="91"/>
      <c r="P525" s="222">
        <f>O525*H525</f>
        <v>0</v>
      </c>
      <c r="Q525" s="222">
        <v>0.00029999999999999997</v>
      </c>
      <c r="R525" s="222">
        <f>Q525*H525</f>
        <v>0.022100999999999999</v>
      </c>
      <c r="S525" s="222">
        <v>0</v>
      </c>
      <c r="T525" s="223">
        <f>S525*H525</f>
        <v>0</v>
      </c>
      <c r="U525" s="38"/>
      <c r="V525" s="38"/>
      <c r="W525" s="38"/>
      <c r="X525" s="38"/>
      <c r="Y525" s="38"/>
      <c r="Z525" s="38"/>
      <c r="AA525" s="38"/>
      <c r="AB525" s="38"/>
      <c r="AC525" s="38"/>
      <c r="AD525" s="38"/>
      <c r="AE525" s="38"/>
      <c r="AR525" s="224" t="s">
        <v>223</v>
      </c>
      <c r="AT525" s="224" t="s">
        <v>134</v>
      </c>
      <c r="AU525" s="224" t="s">
        <v>84</v>
      </c>
      <c r="AY525" s="17" t="s">
        <v>132</v>
      </c>
      <c r="BE525" s="225">
        <f>IF(N525="základní",J525,0)</f>
        <v>0</v>
      </c>
      <c r="BF525" s="225">
        <f>IF(N525="snížená",J525,0)</f>
        <v>0</v>
      </c>
      <c r="BG525" s="225">
        <f>IF(N525="zákl. přenesená",J525,0)</f>
        <v>0</v>
      </c>
      <c r="BH525" s="225">
        <f>IF(N525="sníž. přenesená",J525,0)</f>
        <v>0</v>
      </c>
      <c r="BI525" s="225">
        <f>IF(N525="nulová",J525,0)</f>
        <v>0</v>
      </c>
      <c r="BJ525" s="17" t="s">
        <v>82</v>
      </c>
      <c r="BK525" s="225">
        <f>ROUND(I525*H525,2)</f>
        <v>0</v>
      </c>
      <c r="BL525" s="17" t="s">
        <v>223</v>
      </c>
      <c r="BM525" s="224" t="s">
        <v>1022</v>
      </c>
    </row>
    <row r="526" s="2" customFormat="1" ht="33" customHeight="1">
      <c r="A526" s="38"/>
      <c r="B526" s="39"/>
      <c r="C526" s="212" t="s">
        <v>1023</v>
      </c>
      <c r="D526" s="212" t="s">
        <v>134</v>
      </c>
      <c r="E526" s="213" t="s">
        <v>1024</v>
      </c>
      <c r="F526" s="214" t="s">
        <v>1025</v>
      </c>
      <c r="G526" s="215" t="s">
        <v>444</v>
      </c>
      <c r="H526" s="216">
        <v>34.380000000000003</v>
      </c>
      <c r="I526" s="217"/>
      <c r="J526" s="218">
        <f>ROUND(I526*H526,2)</f>
        <v>0</v>
      </c>
      <c r="K526" s="219"/>
      <c r="L526" s="44"/>
      <c r="M526" s="220" t="s">
        <v>1</v>
      </c>
      <c r="N526" s="221" t="s">
        <v>42</v>
      </c>
      <c r="O526" s="91"/>
      <c r="P526" s="222">
        <f>O526*H526</f>
        <v>0</v>
      </c>
      <c r="Q526" s="222">
        <v>0.00042999999999999999</v>
      </c>
      <c r="R526" s="222">
        <f>Q526*H526</f>
        <v>0.0147834</v>
      </c>
      <c r="S526" s="222">
        <v>0</v>
      </c>
      <c r="T526" s="223">
        <f>S526*H526</f>
        <v>0</v>
      </c>
      <c r="U526" s="38"/>
      <c r="V526" s="38"/>
      <c r="W526" s="38"/>
      <c r="X526" s="38"/>
      <c r="Y526" s="38"/>
      <c r="Z526" s="38"/>
      <c r="AA526" s="38"/>
      <c r="AB526" s="38"/>
      <c r="AC526" s="38"/>
      <c r="AD526" s="38"/>
      <c r="AE526" s="38"/>
      <c r="AR526" s="224" t="s">
        <v>223</v>
      </c>
      <c r="AT526" s="224" t="s">
        <v>134</v>
      </c>
      <c r="AU526" s="224" t="s">
        <v>84</v>
      </c>
      <c r="AY526" s="17" t="s">
        <v>132</v>
      </c>
      <c r="BE526" s="225">
        <f>IF(N526="základní",J526,0)</f>
        <v>0</v>
      </c>
      <c r="BF526" s="225">
        <f>IF(N526="snížená",J526,0)</f>
        <v>0</v>
      </c>
      <c r="BG526" s="225">
        <f>IF(N526="zákl. přenesená",J526,0)</f>
        <v>0</v>
      </c>
      <c r="BH526" s="225">
        <f>IF(N526="sníž. přenesená",J526,0)</f>
        <v>0</v>
      </c>
      <c r="BI526" s="225">
        <f>IF(N526="nulová",J526,0)</f>
        <v>0</v>
      </c>
      <c r="BJ526" s="17" t="s">
        <v>82</v>
      </c>
      <c r="BK526" s="225">
        <f>ROUND(I526*H526,2)</f>
        <v>0</v>
      </c>
      <c r="BL526" s="17" t="s">
        <v>223</v>
      </c>
      <c r="BM526" s="224" t="s">
        <v>1026</v>
      </c>
    </row>
    <row r="527" s="14" customFormat="1">
      <c r="A527" s="14"/>
      <c r="B527" s="237"/>
      <c r="C527" s="238"/>
      <c r="D527" s="228" t="s">
        <v>140</v>
      </c>
      <c r="E527" s="239" t="s">
        <v>1</v>
      </c>
      <c r="F527" s="240" t="s">
        <v>1027</v>
      </c>
      <c r="G527" s="238"/>
      <c r="H527" s="241">
        <v>34.380000000000003</v>
      </c>
      <c r="I527" s="242"/>
      <c r="J527" s="238"/>
      <c r="K527" s="238"/>
      <c r="L527" s="243"/>
      <c r="M527" s="244"/>
      <c r="N527" s="245"/>
      <c r="O527" s="245"/>
      <c r="P527" s="245"/>
      <c r="Q527" s="245"/>
      <c r="R527" s="245"/>
      <c r="S527" s="245"/>
      <c r="T527" s="246"/>
      <c r="U527" s="14"/>
      <c r="V527" s="14"/>
      <c r="W527" s="14"/>
      <c r="X527" s="14"/>
      <c r="Y527" s="14"/>
      <c r="Z527" s="14"/>
      <c r="AA527" s="14"/>
      <c r="AB527" s="14"/>
      <c r="AC527" s="14"/>
      <c r="AD527" s="14"/>
      <c r="AE527" s="14"/>
      <c r="AT527" s="247" t="s">
        <v>140</v>
      </c>
      <c r="AU527" s="247" t="s">
        <v>84</v>
      </c>
      <c r="AV527" s="14" t="s">
        <v>84</v>
      </c>
      <c r="AW527" s="14" t="s">
        <v>32</v>
      </c>
      <c r="AX527" s="14" t="s">
        <v>82</v>
      </c>
      <c r="AY527" s="247" t="s">
        <v>132</v>
      </c>
    </row>
    <row r="528" s="2" customFormat="1" ht="37.8" customHeight="1">
      <c r="A528" s="38"/>
      <c r="B528" s="39"/>
      <c r="C528" s="259" t="s">
        <v>1028</v>
      </c>
      <c r="D528" s="259" t="s">
        <v>193</v>
      </c>
      <c r="E528" s="260" t="s">
        <v>1029</v>
      </c>
      <c r="F528" s="261" t="s">
        <v>1030</v>
      </c>
      <c r="G528" s="262" t="s">
        <v>137</v>
      </c>
      <c r="H528" s="263">
        <v>3.782</v>
      </c>
      <c r="I528" s="264"/>
      <c r="J528" s="265">
        <f>ROUND(I528*H528,2)</f>
        <v>0</v>
      </c>
      <c r="K528" s="266"/>
      <c r="L528" s="267"/>
      <c r="M528" s="268" t="s">
        <v>1</v>
      </c>
      <c r="N528" s="269" t="s">
        <v>42</v>
      </c>
      <c r="O528" s="91"/>
      <c r="P528" s="222">
        <f>O528*H528</f>
        <v>0</v>
      </c>
      <c r="Q528" s="222">
        <v>0.021999999999999999</v>
      </c>
      <c r="R528" s="222">
        <f>Q528*H528</f>
        <v>0.083204</v>
      </c>
      <c r="S528" s="222">
        <v>0</v>
      </c>
      <c r="T528" s="223">
        <f>S528*H528</f>
        <v>0</v>
      </c>
      <c r="U528" s="38"/>
      <c r="V528" s="38"/>
      <c r="W528" s="38"/>
      <c r="X528" s="38"/>
      <c r="Y528" s="38"/>
      <c r="Z528" s="38"/>
      <c r="AA528" s="38"/>
      <c r="AB528" s="38"/>
      <c r="AC528" s="38"/>
      <c r="AD528" s="38"/>
      <c r="AE528" s="38"/>
      <c r="AR528" s="224" t="s">
        <v>311</v>
      </c>
      <c r="AT528" s="224" t="s">
        <v>193</v>
      </c>
      <c r="AU528" s="224" t="s">
        <v>84</v>
      </c>
      <c r="AY528" s="17" t="s">
        <v>132</v>
      </c>
      <c r="BE528" s="225">
        <f>IF(N528="základní",J528,0)</f>
        <v>0</v>
      </c>
      <c r="BF528" s="225">
        <f>IF(N528="snížená",J528,0)</f>
        <v>0</v>
      </c>
      <c r="BG528" s="225">
        <f>IF(N528="zákl. přenesená",J528,0)</f>
        <v>0</v>
      </c>
      <c r="BH528" s="225">
        <f>IF(N528="sníž. přenesená",J528,0)</f>
        <v>0</v>
      </c>
      <c r="BI528" s="225">
        <f>IF(N528="nulová",J528,0)</f>
        <v>0</v>
      </c>
      <c r="BJ528" s="17" t="s">
        <v>82</v>
      </c>
      <c r="BK528" s="225">
        <f>ROUND(I528*H528,2)</f>
        <v>0</v>
      </c>
      <c r="BL528" s="17" t="s">
        <v>223</v>
      </c>
      <c r="BM528" s="224" t="s">
        <v>1031</v>
      </c>
    </row>
    <row r="529" s="14" customFormat="1">
      <c r="A529" s="14"/>
      <c r="B529" s="237"/>
      <c r="C529" s="238"/>
      <c r="D529" s="228" t="s">
        <v>140</v>
      </c>
      <c r="E529" s="239" t="s">
        <v>1</v>
      </c>
      <c r="F529" s="240" t="s">
        <v>1032</v>
      </c>
      <c r="G529" s="238"/>
      <c r="H529" s="241">
        <v>3.4380000000000002</v>
      </c>
      <c r="I529" s="242"/>
      <c r="J529" s="238"/>
      <c r="K529" s="238"/>
      <c r="L529" s="243"/>
      <c r="M529" s="244"/>
      <c r="N529" s="245"/>
      <c r="O529" s="245"/>
      <c r="P529" s="245"/>
      <c r="Q529" s="245"/>
      <c r="R529" s="245"/>
      <c r="S529" s="245"/>
      <c r="T529" s="246"/>
      <c r="U529" s="14"/>
      <c r="V529" s="14"/>
      <c r="W529" s="14"/>
      <c r="X529" s="14"/>
      <c r="Y529" s="14"/>
      <c r="Z529" s="14"/>
      <c r="AA529" s="14"/>
      <c r="AB529" s="14"/>
      <c r="AC529" s="14"/>
      <c r="AD529" s="14"/>
      <c r="AE529" s="14"/>
      <c r="AT529" s="247" t="s">
        <v>140</v>
      </c>
      <c r="AU529" s="247" t="s">
        <v>84</v>
      </c>
      <c r="AV529" s="14" t="s">
        <v>84</v>
      </c>
      <c r="AW529" s="14" t="s">
        <v>32</v>
      </c>
      <c r="AX529" s="14" t="s">
        <v>82</v>
      </c>
      <c r="AY529" s="247" t="s">
        <v>132</v>
      </c>
    </row>
    <row r="530" s="14" customFormat="1">
      <c r="A530" s="14"/>
      <c r="B530" s="237"/>
      <c r="C530" s="238"/>
      <c r="D530" s="228" t="s">
        <v>140</v>
      </c>
      <c r="E530" s="238"/>
      <c r="F530" s="240" t="s">
        <v>1033</v>
      </c>
      <c r="G530" s="238"/>
      <c r="H530" s="241">
        <v>3.782</v>
      </c>
      <c r="I530" s="242"/>
      <c r="J530" s="238"/>
      <c r="K530" s="238"/>
      <c r="L530" s="243"/>
      <c r="M530" s="244"/>
      <c r="N530" s="245"/>
      <c r="O530" s="245"/>
      <c r="P530" s="245"/>
      <c r="Q530" s="245"/>
      <c r="R530" s="245"/>
      <c r="S530" s="245"/>
      <c r="T530" s="246"/>
      <c r="U530" s="14"/>
      <c r="V530" s="14"/>
      <c r="W530" s="14"/>
      <c r="X530" s="14"/>
      <c r="Y530" s="14"/>
      <c r="Z530" s="14"/>
      <c r="AA530" s="14"/>
      <c r="AB530" s="14"/>
      <c r="AC530" s="14"/>
      <c r="AD530" s="14"/>
      <c r="AE530" s="14"/>
      <c r="AT530" s="247" t="s">
        <v>140</v>
      </c>
      <c r="AU530" s="247" t="s">
        <v>84</v>
      </c>
      <c r="AV530" s="14" t="s">
        <v>84</v>
      </c>
      <c r="AW530" s="14" t="s">
        <v>4</v>
      </c>
      <c r="AX530" s="14" t="s">
        <v>82</v>
      </c>
      <c r="AY530" s="247" t="s">
        <v>132</v>
      </c>
    </row>
    <row r="531" s="2" customFormat="1" ht="33" customHeight="1">
      <c r="A531" s="38"/>
      <c r="B531" s="39"/>
      <c r="C531" s="212" t="s">
        <v>1034</v>
      </c>
      <c r="D531" s="212" t="s">
        <v>134</v>
      </c>
      <c r="E531" s="213" t="s">
        <v>1035</v>
      </c>
      <c r="F531" s="214" t="s">
        <v>1036</v>
      </c>
      <c r="G531" s="215" t="s">
        <v>137</v>
      </c>
      <c r="H531" s="216">
        <v>73.670000000000002</v>
      </c>
      <c r="I531" s="217"/>
      <c r="J531" s="218">
        <f>ROUND(I531*H531,2)</f>
        <v>0</v>
      </c>
      <c r="K531" s="219"/>
      <c r="L531" s="44"/>
      <c r="M531" s="220" t="s">
        <v>1</v>
      </c>
      <c r="N531" s="221" t="s">
        <v>42</v>
      </c>
      <c r="O531" s="91"/>
      <c r="P531" s="222">
        <f>O531*H531</f>
        <v>0</v>
      </c>
      <c r="Q531" s="222">
        <v>0.0051999999999999998</v>
      </c>
      <c r="R531" s="222">
        <f>Q531*H531</f>
        <v>0.38308399999999998</v>
      </c>
      <c r="S531" s="222">
        <v>0</v>
      </c>
      <c r="T531" s="223">
        <f>S531*H531</f>
        <v>0</v>
      </c>
      <c r="U531" s="38"/>
      <c r="V531" s="38"/>
      <c r="W531" s="38"/>
      <c r="X531" s="38"/>
      <c r="Y531" s="38"/>
      <c r="Z531" s="38"/>
      <c r="AA531" s="38"/>
      <c r="AB531" s="38"/>
      <c r="AC531" s="38"/>
      <c r="AD531" s="38"/>
      <c r="AE531" s="38"/>
      <c r="AR531" s="224" t="s">
        <v>223</v>
      </c>
      <c r="AT531" s="224" t="s">
        <v>134</v>
      </c>
      <c r="AU531" s="224" t="s">
        <v>84</v>
      </c>
      <c r="AY531" s="17" t="s">
        <v>132</v>
      </c>
      <c r="BE531" s="225">
        <f>IF(N531="základní",J531,0)</f>
        <v>0</v>
      </c>
      <c r="BF531" s="225">
        <f>IF(N531="snížená",J531,0)</f>
        <v>0</v>
      </c>
      <c r="BG531" s="225">
        <f>IF(N531="zákl. přenesená",J531,0)</f>
        <v>0</v>
      </c>
      <c r="BH531" s="225">
        <f>IF(N531="sníž. přenesená",J531,0)</f>
        <v>0</v>
      </c>
      <c r="BI531" s="225">
        <f>IF(N531="nulová",J531,0)</f>
        <v>0</v>
      </c>
      <c r="BJ531" s="17" t="s">
        <v>82</v>
      </c>
      <c r="BK531" s="225">
        <f>ROUND(I531*H531,2)</f>
        <v>0</v>
      </c>
      <c r="BL531" s="17" t="s">
        <v>223</v>
      </c>
      <c r="BM531" s="224" t="s">
        <v>1037</v>
      </c>
    </row>
    <row r="532" s="2" customFormat="1" ht="37.8" customHeight="1">
      <c r="A532" s="38"/>
      <c r="B532" s="39"/>
      <c r="C532" s="259" t="s">
        <v>1038</v>
      </c>
      <c r="D532" s="259" t="s">
        <v>193</v>
      </c>
      <c r="E532" s="260" t="s">
        <v>1029</v>
      </c>
      <c r="F532" s="261" t="s">
        <v>1030</v>
      </c>
      <c r="G532" s="262" t="s">
        <v>137</v>
      </c>
      <c r="H532" s="263">
        <v>81.037000000000006</v>
      </c>
      <c r="I532" s="264"/>
      <c r="J532" s="265">
        <f>ROUND(I532*H532,2)</f>
        <v>0</v>
      </c>
      <c r="K532" s="266"/>
      <c r="L532" s="267"/>
      <c r="M532" s="268" t="s">
        <v>1</v>
      </c>
      <c r="N532" s="269" t="s">
        <v>42</v>
      </c>
      <c r="O532" s="91"/>
      <c r="P532" s="222">
        <f>O532*H532</f>
        <v>0</v>
      </c>
      <c r="Q532" s="222">
        <v>0.021999999999999999</v>
      </c>
      <c r="R532" s="222">
        <f>Q532*H532</f>
        <v>1.7828140000000001</v>
      </c>
      <c r="S532" s="222">
        <v>0</v>
      </c>
      <c r="T532" s="223">
        <f>S532*H532</f>
        <v>0</v>
      </c>
      <c r="U532" s="38"/>
      <c r="V532" s="38"/>
      <c r="W532" s="38"/>
      <c r="X532" s="38"/>
      <c r="Y532" s="38"/>
      <c r="Z532" s="38"/>
      <c r="AA532" s="38"/>
      <c r="AB532" s="38"/>
      <c r="AC532" s="38"/>
      <c r="AD532" s="38"/>
      <c r="AE532" s="38"/>
      <c r="AR532" s="224" t="s">
        <v>311</v>
      </c>
      <c r="AT532" s="224" t="s">
        <v>193</v>
      </c>
      <c r="AU532" s="224" t="s">
        <v>84</v>
      </c>
      <c r="AY532" s="17" t="s">
        <v>132</v>
      </c>
      <c r="BE532" s="225">
        <f>IF(N532="základní",J532,0)</f>
        <v>0</v>
      </c>
      <c r="BF532" s="225">
        <f>IF(N532="snížená",J532,0)</f>
        <v>0</v>
      </c>
      <c r="BG532" s="225">
        <f>IF(N532="zákl. přenesená",J532,0)</f>
        <v>0</v>
      </c>
      <c r="BH532" s="225">
        <f>IF(N532="sníž. přenesená",J532,0)</f>
        <v>0</v>
      </c>
      <c r="BI532" s="225">
        <f>IF(N532="nulová",J532,0)</f>
        <v>0</v>
      </c>
      <c r="BJ532" s="17" t="s">
        <v>82</v>
      </c>
      <c r="BK532" s="225">
        <f>ROUND(I532*H532,2)</f>
        <v>0</v>
      </c>
      <c r="BL532" s="17" t="s">
        <v>223</v>
      </c>
      <c r="BM532" s="224" t="s">
        <v>1039</v>
      </c>
    </row>
    <row r="533" s="14" customFormat="1">
      <c r="A533" s="14"/>
      <c r="B533" s="237"/>
      <c r="C533" s="238"/>
      <c r="D533" s="228" t="s">
        <v>140</v>
      </c>
      <c r="E533" s="238"/>
      <c r="F533" s="240" t="s">
        <v>1040</v>
      </c>
      <c r="G533" s="238"/>
      <c r="H533" s="241">
        <v>81.037000000000006</v>
      </c>
      <c r="I533" s="242"/>
      <c r="J533" s="238"/>
      <c r="K533" s="238"/>
      <c r="L533" s="243"/>
      <c r="M533" s="244"/>
      <c r="N533" s="245"/>
      <c r="O533" s="245"/>
      <c r="P533" s="245"/>
      <c r="Q533" s="245"/>
      <c r="R533" s="245"/>
      <c r="S533" s="245"/>
      <c r="T533" s="246"/>
      <c r="U533" s="14"/>
      <c r="V533" s="14"/>
      <c r="W533" s="14"/>
      <c r="X533" s="14"/>
      <c r="Y533" s="14"/>
      <c r="Z533" s="14"/>
      <c r="AA533" s="14"/>
      <c r="AB533" s="14"/>
      <c r="AC533" s="14"/>
      <c r="AD533" s="14"/>
      <c r="AE533" s="14"/>
      <c r="AT533" s="247" t="s">
        <v>140</v>
      </c>
      <c r="AU533" s="247" t="s">
        <v>84</v>
      </c>
      <c r="AV533" s="14" t="s">
        <v>84</v>
      </c>
      <c r="AW533" s="14" t="s">
        <v>4</v>
      </c>
      <c r="AX533" s="14" t="s">
        <v>82</v>
      </c>
      <c r="AY533" s="247" t="s">
        <v>132</v>
      </c>
    </row>
    <row r="534" s="2" customFormat="1" ht="16.5" customHeight="1">
      <c r="A534" s="38"/>
      <c r="B534" s="39"/>
      <c r="C534" s="212" t="s">
        <v>1041</v>
      </c>
      <c r="D534" s="212" t="s">
        <v>134</v>
      </c>
      <c r="E534" s="213" t="s">
        <v>1042</v>
      </c>
      <c r="F534" s="214" t="s">
        <v>1043</v>
      </c>
      <c r="G534" s="215" t="s">
        <v>444</v>
      </c>
      <c r="H534" s="216">
        <v>34.380000000000003</v>
      </c>
      <c r="I534" s="217"/>
      <c r="J534" s="218">
        <f>ROUND(I534*H534,2)</f>
        <v>0</v>
      </c>
      <c r="K534" s="219"/>
      <c r="L534" s="44"/>
      <c r="M534" s="220" t="s">
        <v>1</v>
      </c>
      <c r="N534" s="221" t="s">
        <v>42</v>
      </c>
      <c r="O534" s="91"/>
      <c r="P534" s="222">
        <f>O534*H534</f>
        <v>0</v>
      </c>
      <c r="Q534" s="222">
        <v>3.0000000000000001E-05</v>
      </c>
      <c r="R534" s="222">
        <f>Q534*H534</f>
        <v>0.0010314</v>
      </c>
      <c r="S534" s="222">
        <v>0</v>
      </c>
      <c r="T534" s="223">
        <f>S534*H534</f>
        <v>0</v>
      </c>
      <c r="U534" s="38"/>
      <c r="V534" s="38"/>
      <c r="W534" s="38"/>
      <c r="X534" s="38"/>
      <c r="Y534" s="38"/>
      <c r="Z534" s="38"/>
      <c r="AA534" s="38"/>
      <c r="AB534" s="38"/>
      <c r="AC534" s="38"/>
      <c r="AD534" s="38"/>
      <c r="AE534" s="38"/>
      <c r="AR534" s="224" t="s">
        <v>223</v>
      </c>
      <c r="AT534" s="224" t="s">
        <v>134</v>
      </c>
      <c r="AU534" s="224" t="s">
        <v>84</v>
      </c>
      <c r="AY534" s="17" t="s">
        <v>132</v>
      </c>
      <c r="BE534" s="225">
        <f>IF(N534="základní",J534,0)</f>
        <v>0</v>
      </c>
      <c r="BF534" s="225">
        <f>IF(N534="snížená",J534,0)</f>
        <v>0</v>
      </c>
      <c r="BG534" s="225">
        <f>IF(N534="zákl. přenesená",J534,0)</f>
        <v>0</v>
      </c>
      <c r="BH534" s="225">
        <f>IF(N534="sníž. přenesená",J534,0)</f>
        <v>0</v>
      </c>
      <c r="BI534" s="225">
        <f>IF(N534="nulová",J534,0)</f>
        <v>0</v>
      </c>
      <c r="BJ534" s="17" t="s">
        <v>82</v>
      </c>
      <c r="BK534" s="225">
        <f>ROUND(I534*H534,2)</f>
        <v>0</v>
      </c>
      <c r="BL534" s="17" t="s">
        <v>223</v>
      </c>
      <c r="BM534" s="224" t="s">
        <v>1044</v>
      </c>
    </row>
    <row r="535" s="2" customFormat="1" ht="24.15" customHeight="1">
      <c r="A535" s="38"/>
      <c r="B535" s="39"/>
      <c r="C535" s="212" t="s">
        <v>1045</v>
      </c>
      <c r="D535" s="212" t="s">
        <v>134</v>
      </c>
      <c r="E535" s="213" t="s">
        <v>1046</v>
      </c>
      <c r="F535" s="214" t="s">
        <v>1047</v>
      </c>
      <c r="G535" s="215" t="s">
        <v>178</v>
      </c>
      <c r="H535" s="216">
        <v>2.2869999999999999</v>
      </c>
      <c r="I535" s="217"/>
      <c r="J535" s="218">
        <f>ROUND(I535*H535,2)</f>
        <v>0</v>
      </c>
      <c r="K535" s="219"/>
      <c r="L535" s="44"/>
      <c r="M535" s="220" t="s">
        <v>1</v>
      </c>
      <c r="N535" s="221" t="s">
        <v>42</v>
      </c>
      <c r="O535" s="91"/>
      <c r="P535" s="222">
        <f>O535*H535</f>
        <v>0</v>
      </c>
      <c r="Q535" s="222">
        <v>0</v>
      </c>
      <c r="R535" s="222">
        <f>Q535*H535</f>
        <v>0</v>
      </c>
      <c r="S535" s="222">
        <v>0</v>
      </c>
      <c r="T535" s="223">
        <f>S535*H535</f>
        <v>0</v>
      </c>
      <c r="U535" s="38"/>
      <c r="V535" s="38"/>
      <c r="W535" s="38"/>
      <c r="X535" s="38"/>
      <c r="Y535" s="38"/>
      <c r="Z535" s="38"/>
      <c r="AA535" s="38"/>
      <c r="AB535" s="38"/>
      <c r="AC535" s="38"/>
      <c r="AD535" s="38"/>
      <c r="AE535" s="38"/>
      <c r="AR535" s="224" t="s">
        <v>223</v>
      </c>
      <c r="AT535" s="224" t="s">
        <v>134</v>
      </c>
      <c r="AU535" s="224" t="s">
        <v>84</v>
      </c>
      <c r="AY535" s="17" t="s">
        <v>132</v>
      </c>
      <c r="BE535" s="225">
        <f>IF(N535="základní",J535,0)</f>
        <v>0</v>
      </c>
      <c r="BF535" s="225">
        <f>IF(N535="snížená",J535,0)</f>
        <v>0</v>
      </c>
      <c r="BG535" s="225">
        <f>IF(N535="zákl. přenesená",J535,0)</f>
        <v>0</v>
      </c>
      <c r="BH535" s="225">
        <f>IF(N535="sníž. přenesená",J535,0)</f>
        <v>0</v>
      </c>
      <c r="BI535" s="225">
        <f>IF(N535="nulová",J535,0)</f>
        <v>0</v>
      </c>
      <c r="BJ535" s="17" t="s">
        <v>82</v>
      </c>
      <c r="BK535" s="225">
        <f>ROUND(I535*H535,2)</f>
        <v>0</v>
      </c>
      <c r="BL535" s="17" t="s">
        <v>223</v>
      </c>
      <c r="BM535" s="224" t="s">
        <v>1048</v>
      </c>
    </row>
    <row r="536" s="12" customFormat="1" ht="22.8" customHeight="1">
      <c r="A536" s="12"/>
      <c r="B536" s="196"/>
      <c r="C536" s="197"/>
      <c r="D536" s="198" t="s">
        <v>76</v>
      </c>
      <c r="E536" s="210" t="s">
        <v>1049</v>
      </c>
      <c r="F536" s="210" t="s">
        <v>1050</v>
      </c>
      <c r="G536" s="197"/>
      <c r="H536" s="197"/>
      <c r="I536" s="200"/>
      <c r="J536" s="211">
        <f>BK536</f>
        <v>0</v>
      </c>
      <c r="K536" s="197"/>
      <c r="L536" s="202"/>
      <c r="M536" s="203"/>
      <c r="N536" s="204"/>
      <c r="O536" s="204"/>
      <c r="P536" s="205">
        <f>SUM(P537:P556)</f>
        <v>0</v>
      </c>
      <c r="Q536" s="204"/>
      <c r="R536" s="205">
        <f>SUM(R537:R556)</f>
        <v>0.0059915599999999999</v>
      </c>
      <c r="S536" s="204"/>
      <c r="T536" s="206">
        <f>SUM(T537:T556)</f>
        <v>0</v>
      </c>
      <c r="U536" s="12"/>
      <c r="V536" s="12"/>
      <c r="W536" s="12"/>
      <c r="X536" s="12"/>
      <c r="Y536" s="12"/>
      <c r="Z536" s="12"/>
      <c r="AA536" s="12"/>
      <c r="AB536" s="12"/>
      <c r="AC536" s="12"/>
      <c r="AD536" s="12"/>
      <c r="AE536" s="12"/>
      <c r="AR536" s="207" t="s">
        <v>84</v>
      </c>
      <c r="AT536" s="208" t="s">
        <v>76</v>
      </c>
      <c r="AU536" s="208" t="s">
        <v>82</v>
      </c>
      <c r="AY536" s="207" t="s">
        <v>132</v>
      </c>
      <c r="BK536" s="209">
        <f>SUM(BK537:BK556)</f>
        <v>0</v>
      </c>
    </row>
    <row r="537" s="2" customFormat="1" ht="24.15" customHeight="1">
      <c r="A537" s="38"/>
      <c r="B537" s="39"/>
      <c r="C537" s="212" t="s">
        <v>1051</v>
      </c>
      <c r="D537" s="212" t="s">
        <v>134</v>
      </c>
      <c r="E537" s="213" t="s">
        <v>1052</v>
      </c>
      <c r="F537" s="214" t="s">
        <v>1053</v>
      </c>
      <c r="G537" s="215" t="s">
        <v>137</v>
      </c>
      <c r="H537" s="216">
        <v>5.508</v>
      </c>
      <c r="I537" s="217"/>
      <c r="J537" s="218">
        <f>ROUND(I537*H537,2)</f>
        <v>0</v>
      </c>
      <c r="K537" s="219"/>
      <c r="L537" s="44"/>
      <c r="M537" s="220" t="s">
        <v>1</v>
      </c>
      <c r="N537" s="221" t="s">
        <v>42</v>
      </c>
      <c r="O537" s="91"/>
      <c r="P537" s="222">
        <f>O537*H537</f>
        <v>0</v>
      </c>
      <c r="Q537" s="222">
        <v>0.00012</v>
      </c>
      <c r="R537" s="222">
        <f>Q537*H537</f>
        <v>0.00066096000000000004</v>
      </c>
      <c r="S537" s="222">
        <v>0</v>
      </c>
      <c r="T537" s="223">
        <f>S537*H537</f>
        <v>0</v>
      </c>
      <c r="U537" s="38"/>
      <c r="V537" s="38"/>
      <c r="W537" s="38"/>
      <c r="X537" s="38"/>
      <c r="Y537" s="38"/>
      <c r="Z537" s="38"/>
      <c r="AA537" s="38"/>
      <c r="AB537" s="38"/>
      <c r="AC537" s="38"/>
      <c r="AD537" s="38"/>
      <c r="AE537" s="38"/>
      <c r="AR537" s="224" t="s">
        <v>223</v>
      </c>
      <c r="AT537" s="224" t="s">
        <v>134</v>
      </c>
      <c r="AU537" s="224" t="s">
        <v>84</v>
      </c>
      <c r="AY537" s="17" t="s">
        <v>132</v>
      </c>
      <c r="BE537" s="225">
        <f>IF(N537="základní",J537,0)</f>
        <v>0</v>
      </c>
      <c r="BF537" s="225">
        <f>IF(N537="snížená",J537,0)</f>
        <v>0</v>
      </c>
      <c r="BG537" s="225">
        <f>IF(N537="zákl. přenesená",J537,0)</f>
        <v>0</v>
      </c>
      <c r="BH537" s="225">
        <f>IF(N537="sníž. přenesená",J537,0)</f>
        <v>0</v>
      </c>
      <c r="BI537" s="225">
        <f>IF(N537="nulová",J537,0)</f>
        <v>0</v>
      </c>
      <c r="BJ537" s="17" t="s">
        <v>82</v>
      </c>
      <c r="BK537" s="225">
        <f>ROUND(I537*H537,2)</f>
        <v>0</v>
      </c>
      <c r="BL537" s="17" t="s">
        <v>223</v>
      </c>
      <c r="BM537" s="224" t="s">
        <v>1054</v>
      </c>
    </row>
    <row r="538" s="13" customFormat="1">
      <c r="A538" s="13"/>
      <c r="B538" s="226"/>
      <c r="C538" s="227"/>
      <c r="D538" s="228" t="s">
        <v>140</v>
      </c>
      <c r="E538" s="229" t="s">
        <v>1</v>
      </c>
      <c r="F538" s="230" t="s">
        <v>1055</v>
      </c>
      <c r="G538" s="227"/>
      <c r="H538" s="229" t="s">
        <v>1</v>
      </c>
      <c r="I538" s="231"/>
      <c r="J538" s="227"/>
      <c r="K538" s="227"/>
      <c r="L538" s="232"/>
      <c r="M538" s="233"/>
      <c r="N538" s="234"/>
      <c r="O538" s="234"/>
      <c r="P538" s="234"/>
      <c r="Q538" s="234"/>
      <c r="R538" s="234"/>
      <c r="S538" s="234"/>
      <c r="T538" s="235"/>
      <c r="U538" s="13"/>
      <c r="V538" s="13"/>
      <c r="W538" s="13"/>
      <c r="X538" s="13"/>
      <c r="Y538" s="13"/>
      <c r="Z538" s="13"/>
      <c r="AA538" s="13"/>
      <c r="AB538" s="13"/>
      <c r="AC538" s="13"/>
      <c r="AD538" s="13"/>
      <c r="AE538" s="13"/>
      <c r="AT538" s="236" t="s">
        <v>140</v>
      </c>
      <c r="AU538" s="236" t="s">
        <v>84</v>
      </c>
      <c r="AV538" s="13" t="s">
        <v>82</v>
      </c>
      <c r="AW538" s="13" t="s">
        <v>32</v>
      </c>
      <c r="AX538" s="13" t="s">
        <v>77</v>
      </c>
      <c r="AY538" s="236" t="s">
        <v>132</v>
      </c>
    </row>
    <row r="539" s="14" customFormat="1">
      <c r="A539" s="14"/>
      <c r="B539" s="237"/>
      <c r="C539" s="238"/>
      <c r="D539" s="228" t="s">
        <v>140</v>
      </c>
      <c r="E539" s="239" t="s">
        <v>1</v>
      </c>
      <c r="F539" s="240" t="s">
        <v>942</v>
      </c>
      <c r="G539" s="238"/>
      <c r="H539" s="241">
        <v>5.508</v>
      </c>
      <c r="I539" s="242"/>
      <c r="J539" s="238"/>
      <c r="K539" s="238"/>
      <c r="L539" s="243"/>
      <c r="M539" s="244"/>
      <c r="N539" s="245"/>
      <c r="O539" s="245"/>
      <c r="P539" s="245"/>
      <c r="Q539" s="245"/>
      <c r="R539" s="245"/>
      <c r="S539" s="245"/>
      <c r="T539" s="246"/>
      <c r="U539" s="14"/>
      <c r="V539" s="14"/>
      <c r="W539" s="14"/>
      <c r="X539" s="14"/>
      <c r="Y539" s="14"/>
      <c r="Z539" s="14"/>
      <c r="AA539" s="14"/>
      <c r="AB539" s="14"/>
      <c r="AC539" s="14"/>
      <c r="AD539" s="14"/>
      <c r="AE539" s="14"/>
      <c r="AT539" s="247" t="s">
        <v>140</v>
      </c>
      <c r="AU539" s="247" t="s">
        <v>84</v>
      </c>
      <c r="AV539" s="14" t="s">
        <v>84</v>
      </c>
      <c r="AW539" s="14" t="s">
        <v>32</v>
      </c>
      <c r="AX539" s="14" t="s">
        <v>82</v>
      </c>
      <c r="AY539" s="247" t="s">
        <v>132</v>
      </c>
    </row>
    <row r="540" s="2" customFormat="1" ht="24.15" customHeight="1">
      <c r="A540" s="38"/>
      <c r="B540" s="39"/>
      <c r="C540" s="212" t="s">
        <v>1056</v>
      </c>
      <c r="D540" s="212" t="s">
        <v>134</v>
      </c>
      <c r="E540" s="213" t="s">
        <v>1057</v>
      </c>
      <c r="F540" s="214" t="s">
        <v>1058</v>
      </c>
      <c r="G540" s="215" t="s">
        <v>137</v>
      </c>
      <c r="H540" s="216">
        <v>5.508</v>
      </c>
      <c r="I540" s="217"/>
      <c r="J540" s="218">
        <f>ROUND(I540*H540,2)</f>
        <v>0</v>
      </c>
      <c r="K540" s="219"/>
      <c r="L540" s="44"/>
      <c r="M540" s="220" t="s">
        <v>1</v>
      </c>
      <c r="N540" s="221" t="s">
        <v>42</v>
      </c>
      <c r="O540" s="91"/>
      <c r="P540" s="222">
        <f>O540*H540</f>
        <v>0</v>
      </c>
      <c r="Q540" s="222">
        <v>0.00025000000000000001</v>
      </c>
      <c r="R540" s="222">
        <f>Q540*H540</f>
        <v>0.001377</v>
      </c>
      <c r="S540" s="222">
        <v>0</v>
      </c>
      <c r="T540" s="223">
        <f>S540*H540</f>
        <v>0</v>
      </c>
      <c r="U540" s="38"/>
      <c r="V540" s="38"/>
      <c r="W540" s="38"/>
      <c r="X540" s="38"/>
      <c r="Y540" s="38"/>
      <c r="Z540" s="38"/>
      <c r="AA540" s="38"/>
      <c r="AB540" s="38"/>
      <c r="AC540" s="38"/>
      <c r="AD540" s="38"/>
      <c r="AE540" s="38"/>
      <c r="AR540" s="224" t="s">
        <v>223</v>
      </c>
      <c r="AT540" s="224" t="s">
        <v>134</v>
      </c>
      <c r="AU540" s="224" t="s">
        <v>84</v>
      </c>
      <c r="AY540" s="17" t="s">
        <v>132</v>
      </c>
      <c r="BE540" s="225">
        <f>IF(N540="základní",J540,0)</f>
        <v>0</v>
      </c>
      <c r="BF540" s="225">
        <f>IF(N540="snížená",J540,0)</f>
        <v>0</v>
      </c>
      <c r="BG540" s="225">
        <f>IF(N540="zákl. přenesená",J540,0)</f>
        <v>0</v>
      </c>
      <c r="BH540" s="225">
        <f>IF(N540="sníž. přenesená",J540,0)</f>
        <v>0</v>
      </c>
      <c r="BI540" s="225">
        <f>IF(N540="nulová",J540,0)</f>
        <v>0</v>
      </c>
      <c r="BJ540" s="17" t="s">
        <v>82</v>
      </c>
      <c r="BK540" s="225">
        <f>ROUND(I540*H540,2)</f>
        <v>0</v>
      </c>
      <c r="BL540" s="17" t="s">
        <v>223</v>
      </c>
      <c r="BM540" s="224" t="s">
        <v>1059</v>
      </c>
    </row>
    <row r="541" s="13" customFormat="1">
      <c r="A541" s="13"/>
      <c r="B541" s="226"/>
      <c r="C541" s="227"/>
      <c r="D541" s="228" t="s">
        <v>140</v>
      </c>
      <c r="E541" s="229" t="s">
        <v>1</v>
      </c>
      <c r="F541" s="230" t="s">
        <v>1060</v>
      </c>
      <c r="G541" s="227"/>
      <c r="H541" s="229" t="s">
        <v>1</v>
      </c>
      <c r="I541" s="231"/>
      <c r="J541" s="227"/>
      <c r="K541" s="227"/>
      <c r="L541" s="232"/>
      <c r="M541" s="233"/>
      <c r="N541" s="234"/>
      <c r="O541" s="234"/>
      <c r="P541" s="234"/>
      <c r="Q541" s="234"/>
      <c r="R541" s="234"/>
      <c r="S541" s="234"/>
      <c r="T541" s="235"/>
      <c r="U541" s="13"/>
      <c r="V541" s="13"/>
      <c r="W541" s="13"/>
      <c r="X541" s="13"/>
      <c r="Y541" s="13"/>
      <c r="Z541" s="13"/>
      <c r="AA541" s="13"/>
      <c r="AB541" s="13"/>
      <c r="AC541" s="13"/>
      <c r="AD541" s="13"/>
      <c r="AE541" s="13"/>
      <c r="AT541" s="236" t="s">
        <v>140</v>
      </c>
      <c r="AU541" s="236" t="s">
        <v>84</v>
      </c>
      <c r="AV541" s="13" t="s">
        <v>82</v>
      </c>
      <c r="AW541" s="13" t="s">
        <v>32</v>
      </c>
      <c r="AX541" s="13" t="s">
        <v>77</v>
      </c>
      <c r="AY541" s="236" t="s">
        <v>132</v>
      </c>
    </row>
    <row r="542" s="14" customFormat="1">
      <c r="A542" s="14"/>
      <c r="B542" s="237"/>
      <c r="C542" s="238"/>
      <c r="D542" s="228" t="s">
        <v>140</v>
      </c>
      <c r="E542" s="239" t="s">
        <v>1</v>
      </c>
      <c r="F542" s="240" t="s">
        <v>942</v>
      </c>
      <c r="G542" s="238"/>
      <c r="H542" s="241">
        <v>5.508</v>
      </c>
      <c r="I542" s="242"/>
      <c r="J542" s="238"/>
      <c r="K542" s="238"/>
      <c r="L542" s="243"/>
      <c r="M542" s="244"/>
      <c r="N542" s="245"/>
      <c r="O542" s="245"/>
      <c r="P542" s="245"/>
      <c r="Q542" s="245"/>
      <c r="R542" s="245"/>
      <c r="S542" s="245"/>
      <c r="T542" s="246"/>
      <c r="U542" s="14"/>
      <c r="V542" s="14"/>
      <c r="W542" s="14"/>
      <c r="X542" s="14"/>
      <c r="Y542" s="14"/>
      <c r="Z542" s="14"/>
      <c r="AA542" s="14"/>
      <c r="AB542" s="14"/>
      <c r="AC542" s="14"/>
      <c r="AD542" s="14"/>
      <c r="AE542" s="14"/>
      <c r="AT542" s="247" t="s">
        <v>140</v>
      </c>
      <c r="AU542" s="247" t="s">
        <v>84</v>
      </c>
      <c r="AV542" s="14" t="s">
        <v>84</v>
      </c>
      <c r="AW542" s="14" t="s">
        <v>32</v>
      </c>
      <c r="AX542" s="14" t="s">
        <v>82</v>
      </c>
      <c r="AY542" s="247" t="s">
        <v>132</v>
      </c>
    </row>
    <row r="543" s="2" customFormat="1" ht="16.5" customHeight="1">
      <c r="A543" s="38"/>
      <c r="B543" s="39"/>
      <c r="C543" s="212" t="s">
        <v>1061</v>
      </c>
      <c r="D543" s="212" t="s">
        <v>134</v>
      </c>
      <c r="E543" s="213" t="s">
        <v>1062</v>
      </c>
      <c r="F543" s="214" t="s">
        <v>1063</v>
      </c>
      <c r="G543" s="215" t="s">
        <v>137</v>
      </c>
      <c r="H543" s="216">
        <v>28.239999999999998</v>
      </c>
      <c r="I543" s="217"/>
      <c r="J543" s="218">
        <f>ROUND(I543*H543,2)</f>
        <v>0</v>
      </c>
      <c r="K543" s="219"/>
      <c r="L543" s="44"/>
      <c r="M543" s="220" t="s">
        <v>1</v>
      </c>
      <c r="N543" s="221" t="s">
        <v>42</v>
      </c>
      <c r="O543" s="91"/>
      <c r="P543" s="222">
        <f>O543*H543</f>
        <v>0</v>
      </c>
      <c r="Q543" s="222">
        <v>0</v>
      </c>
      <c r="R543" s="222">
        <f>Q543*H543</f>
        <v>0</v>
      </c>
      <c r="S543" s="222">
        <v>0</v>
      </c>
      <c r="T543" s="223">
        <f>S543*H543</f>
        <v>0</v>
      </c>
      <c r="U543" s="38"/>
      <c r="V543" s="38"/>
      <c r="W543" s="38"/>
      <c r="X543" s="38"/>
      <c r="Y543" s="38"/>
      <c r="Z543" s="38"/>
      <c r="AA543" s="38"/>
      <c r="AB543" s="38"/>
      <c r="AC543" s="38"/>
      <c r="AD543" s="38"/>
      <c r="AE543" s="38"/>
      <c r="AR543" s="224" t="s">
        <v>223</v>
      </c>
      <c r="AT543" s="224" t="s">
        <v>134</v>
      </c>
      <c r="AU543" s="224" t="s">
        <v>84</v>
      </c>
      <c r="AY543" s="17" t="s">
        <v>132</v>
      </c>
      <c r="BE543" s="225">
        <f>IF(N543="základní",J543,0)</f>
        <v>0</v>
      </c>
      <c r="BF543" s="225">
        <f>IF(N543="snížená",J543,0)</f>
        <v>0</v>
      </c>
      <c r="BG543" s="225">
        <f>IF(N543="zákl. přenesená",J543,0)</f>
        <v>0</v>
      </c>
      <c r="BH543" s="225">
        <f>IF(N543="sníž. přenesená",J543,0)</f>
        <v>0</v>
      </c>
      <c r="BI543" s="225">
        <f>IF(N543="nulová",J543,0)</f>
        <v>0</v>
      </c>
      <c r="BJ543" s="17" t="s">
        <v>82</v>
      </c>
      <c r="BK543" s="225">
        <f>ROUND(I543*H543,2)</f>
        <v>0</v>
      </c>
      <c r="BL543" s="17" t="s">
        <v>223</v>
      </c>
      <c r="BM543" s="224" t="s">
        <v>1064</v>
      </c>
    </row>
    <row r="544" s="13" customFormat="1">
      <c r="A544" s="13"/>
      <c r="B544" s="226"/>
      <c r="C544" s="227"/>
      <c r="D544" s="228" t="s">
        <v>140</v>
      </c>
      <c r="E544" s="229" t="s">
        <v>1</v>
      </c>
      <c r="F544" s="230" t="s">
        <v>1065</v>
      </c>
      <c r="G544" s="227"/>
      <c r="H544" s="229" t="s">
        <v>1</v>
      </c>
      <c r="I544" s="231"/>
      <c r="J544" s="227"/>
      <c r="K544" s="227"/>
      <c r="L544" s="232"/>
      <c r="M544" s="233"/>
      <c r="N544" s="234"/>
      <c r="O544" s="234"/>
      <c r="P544" s="234"/>
      <c r="Q544" s="234"/>
      <c r="R544" s="234"/>
      <c r="S544" s="234"/>
      <c r="T544" s="235"/>
      <c r="U544" s="13"/>
      <c r="V544" s="13"/>
      <c r="W544" s="13"/>
      <c r="X544" s="13"/>
      <c r="Y544" s="13"/>
      <c r="Z544" s="13"/>
      <c r="AA544" s="13"/>
      <c r="AB544" s="13"/>
      <c r="AC544" s="13"/>
      <c r="AD544" s="13"/>
      <c r="AE544" s="13"/>
      <c r="AT544" s="236" t="s">
        <v>140</v>
      </c>
      <c r="AU544" s="236" t="s">
        <v>84</v>
      </c>
      <c r="AV544" s="13" t="s">
        <v>82</v>
      </c>
      <c r="AW544" s="13" t="s">
        <v>32</v>
      </c>
      <c r="AX544" s="13" t="s">
        <v>77</v>
      </c>
      <c r="AY544" s="236" t="s">
        <v>132</v>
      </c>
    </row>
    <row r="545" s="13" customFormat="1">
      <c r="A545" s="13"/>
      <c r="B545" s="226"/>
      <c r="C545" s="227"/>
      <c r="D545" s="228" t="s">
        <v>140</v>
      </c>
      <c r="E545" s="229" t="s">
        <v>1</v>
      </c>
      <c r="F545" s="230" t="s">
        <v>307</v>
      </c>
      <c r="G545" s="227"/>
      <c r="H545" s="229" t="s">
        <v>1</v>
      </c>
      <c r="I545" s="231"/>
      <c r="J545" s="227"/>
      <c r="K545" s="227"/>
      <c r="L545" s="232"/>
      <c r="M545" s="233"/>
      <c r="N545" s="234"/>
      <c r="O545" s="234"/>
      <c r="P545" s="234"/>
      <c r="Q545" s="234"/>
      <c r="R545" s="234"/>
      <c r="S545" s="234"/>
      <c r="T545" s="235"/>
      <c r="U545" s="13"/>
      <c r="V545" s="13"/>
      <c r="W545" s="13"/>
      <c r="X545" s="13"/>
      <c r="Y545" s="13"/>
      <c r="Z545" s="13"/>
      <c r="AA545" s="13"/>
      <c r="AB545" s="13"/>
      <c r="AC545" s="13"/>
      <c r="AD545" s="13"/>
      <c r="AE545" s="13"/>
      <c r="AT545" s="236" t="s">
        <v>140</v>
      </c>
      <c r="AU545" s="236" t="s">
        <v>84</v>
      </c>
      <c r="AV545" s="13" t="s">
        <v>82</v>
      </c>
      <c r="AW545" s="13" t="s">
        <v>32</v>
      </c>
      <c r="AX545" s="13" t="s">
        <v>77</v>
      </c>
      <c r="AY545" s="236" t="s">
        <v>132</v>
      </c>
    </row>
    <row r="546" s="14" customFormat="1">
      <c r="A546" s="14"/>
      <c r="B546" s="237"/>
      <c r="C546" s="238"/>
      <c r="D546" s="228" t="s">
        <v>140</v>
      </c>
      <c r="E546" s="239" t="s">
        <v>1</v>
      </c>
      <c r="F546" s="240" t="s">
        <v>1066</v>
      </c>
      <c r="G546" s="238"/>
      <c r="H546" s="241">
        <v>4.7599999999999998</v>
      </c>
      <c r="I546" s="242"/>
      <c r="J546" s="238"/>
      <c r="K546" s="238"/>
      <c r="L546" s="243"/>
      <c r="M546" s="244"/>
      <c r="N546" s="245"/>
      <c r="O546" s="245"/>
      <c r="P546" s="245"/>
      <c r="Q546" s="245"/>
      <c r="R546" s="245"/>
      <c r="S546" s="245"/>
      <c r="T546" s="246"/>
      <c r="U546" s="14"/>
      <c r="V546" s="14"/>
      <c r="W546" s="14"/>
      <c r="X546" s="14"/>
      <c r="Y546" s="14"/>
      <c r="Z546" s="14"/>
      <c r="AA546" s="14"/>
      <c r="AB546" s="14"/>
      <c r="AC546" s="14"/>
      <c r="AD546" s="14"/>
      <c r="AE546" s="14"/>
      <c r="AT546" s="247" t="s">
        <v>140</v>
      </c>
      <c r="AU546" s="247" t="s">
        <v>84</v>
      </c>
      <c r="AV546" s="14" t="s">
        <v>84</v>
      </c>
      <c r="AW546" s="14" t="s">
        <v>32</v>
      </c>
      <c r="AX546" s="14" t="s">
        <v>77</v>
      </c>
      <c r="AY546" s="247" t="s">
        <v>132</v>
      </c>
    </row>
    <row r="547" s="13" customFormat="1">
      <c r="A547" s="13"/>
      <c r="B547" s="226"/>
      <c r="C547" s="227"/>
      <c r="D547" s="228" t="s">
        <v>140</v>
      </c>
      <c r="E547" s="229" t="s">
        <v>1</v>
      </c>
      <c r="F547" s="230" t="s">
        <v>309</v>
      </c>
      <c r="G547" s="227"/>
      <c r="H547" s="229" t="s">
        <v>1</v>
      </c>
      <c r="I547" s="231"/>
      <c r="J547" s="227"/>
      <c r="K547" s="227"/>
      <c r="L547" s="232"/>
      <c r="M547" s="233"/>
      <c r="N547" s="234"/>
      <c r="O547" s="234"/>
      <c r="P547" s="234"/>
      <c r="Q547" s="234"/>
      <c r="R547" s="234"/>
      <c r="S547" s="234"/>
      <c r="T547" s="235"/>
      <c r="U547" s="13"/>
      <c r="V547" s="13"/>
      <c r="W547" s="13"/>
      <c r="X547" s="13"/>
      <c r="Y547" s="13"/>
      <c r="Z547" s="13"/>
      <c r="AA547" s="13"/>
      <c r="AB547" s="13"/>
      <c r="AC547" s="13"/>
      <c r="AD547" s="13"/>
      <c r="AE547" s="13"/>
      <c r="AT547" s="236" t="s">
        <v>140</v>
      </c>
      <c r="AU547" s="236" t="s">
        <v>84</v>
      </c>
      <c r="AV547" s="13" t="s">
        <v>82</v>
      </c>
      <c r="AW547" s="13" t="s">
        <v>32</v>
      </c>
      <c r="AX547" s="13" t="s">
        <v>77</v>
      </c>
      <c r="AY547" s="236" t="s">
        <v>132</v>
      </c>
    </row>
    <row r="548" s="14" customFormat="1">
      <c r="A548" s="14"/>
      <c r="B548" s="237"/>
      <c r="C548" s="238"/>
      <c r="D548" s="228" t="s">
        <v>140</v>
      </c>
      <c r="E548" s="239" t="s">
        <v>1</v>
      </c>
      <c r="F548" s="240" t="s">
        <v>1067</v>
      </c>
      <c r="G548" s="238"/>
      <c r="H548" s="241">
        <v>23.48</v>
      </c>
      <c r="I548" s="242"/>
      <c r="J548" s="238"/>
      <c r="K548" s="238"/>
      <c r="L548" s="243"/>
      <c r="M548" s="244"/>
      <c r="N548" s="245"/>
      <c r="O548" s="245"/>
      <c r="P548" s="245"/>
      <c r="Q548" s="245"/>
      <c r="R548" s="245"/>
      <c r="S548" s="245"/>
      <c r="T548" s="246"/>
      <c r="U548" s="14"/>
      <c r="V548" s="14"/>
      <c r="W548" s="14"/>
      <c r="X548" s="14"/>
      <c r="Y548" s="14"/>
      <c r="Z548" s="14"/>
      <c r="AA548" s="14"/>
      <c r="AB548" s="14"/>
      <c r="AC548" s="14"/>
      <c r="AD548" s="14"/>
      <c r="AE548" s="14"/>
      <c r="AT548" s="247" t="s">
        <v>140</v>
      </c>
      <c r="AU548" s="247" t="s">
        <v>84</v>
      </c>
      <c r="AV548" s="14" t="s">
        <v>84</v>
      </c>
      <c r="AW548" s="14" t="s">
        <v>32</v>
      </c>
      <c r="AX548" s="14" t="s">
        <v>77</v>
      </c>
      <c r="AY548" s="247" t="s">
        <v>132</v>
      </c>
    </row>
    <row r="549" s="15" customFormat="1">
      <c r="A549" s="15"/>
      <c r="B549" s="248"/>
      <c r="C549" s="249"/>
      <c r="D549" s="228" t="s">
        <v>140</v>
      </c>
      <c r="E549" s="250" t="s">
        <v>1</v>
      </c>
      <c r="F549" s="251" t="s">
        <v>145</v>
      </c>
      <c r="G549" s="249"/>
      <c r="H549" s="252">
        <v>28.240000000000002</v>
      </c>
      <c r="I549" s="253"/>
      <c r="J549" s="249"/>
      <c r="K549" s="249"/>
      <c r="L549" s="254"/>
      <c r="M549" s="255"/>
      <c r="N549" s="256"/>
      <c r="O549" s="256"/>
      <c r="P549" s="256"/>
      <c r="Q549" s="256"/>
      <c r="R549" s="256"/>
      <c r="S549" s="256"/>
      <c r="T549" s="257"/>
      <c r="U549" s="15"/>
      <c r="V549" s="15"/>
      <c r="W549" s="15"/>
      <c r="X549" s="15"/>
      <c r="Y549" s="15"/>
      <c r="Z549" s="15"/>
      <c r="AA549" s="15"/>
      <c r="AB549" s="15"/>
      <c r="AC549" s="15"/>
      <c r="AD549" s="15"/>
      <c r="AE549" s="15"/>
      <c r="AT549" s="258" t="s">
        <v>140</v>
      </c>
      <c r="AU549" s="258" t="s">
        <v>84</v>
      </c>
      <c r="AV549" s="15" t="s">
        <v>138</v>
      </c>
      <c r="AW549" s="15" t="s">
        <v>32</v>
      </c>
      <c r="AX549" s="15" t="s">
        <v>82</v>
      </c>
      <c r="AY549" s="258" t="s">
        <v>132</v>
      </c>
    </row>
    <row r="550" s="2" customFormat="1" ht="24.15" customHeight="1">
      <c r="A550" s="38"/>
      <c r="B550" s="39"/>
      <c r="C550" s="212" t="s">
        <v>1068</v>
      </c>
      <c r="D550" s="212" t="s">
        <v>134</v>
      </c>
      <c r="E550" s="213" t="s">
        <v>1069</v>
      </c>
      <c r="F550" s="214" t="s">
        <v>1070</v>
      </c>
      <c r="G550" s="215" t="s">
        <v>137</v>
      </c>
      <c r="H550" s="216">
        <v>28.239999999999998</v>
      </c>
      <c r="I550" s="217"/>
      <c r="J550" s="218">
        <f>ROUND(I550*H550,2)</f>
        <v>0</v>
      </c>
      <c r="K550" s="219"/>
      <c r="L550" s="44"/>
      <c r="M550" s="220" t="s">
        <v>1</v>
      </c>
      <c r="N550" s="221" t="s">
        <v>42</v>
      </c>
      <c r="O550" s="91"/>
      <c r="P550" s="222">
        <f>O550*H550</f>
        <v>0</v>
      </c>
      <c r="Q550" s="222">
        <v>0.00013999999999999999</v>
      </c>
      <c r="R550" s="222">
        <f>Q550*H550</f>
        <v>0.0039535999999999998</v>
      </c>
      <c r="S550" s="222">
        <v>0</v>
      </c>
      <c r="T550" s="223">
        <f>S550*H550</f>
        <v>0</v>
      </c>
      <c r="U550" s="38"/>
      <c r="V550" s="38"/>
      <c r="W550" s="38"/>
      <c r="X550" s="38"/>
      <c r="Y550" s="38"/>
      <c r="Z550" s="38"/>
      <c r="AA550" s="38"/>
      <c r="AB550" s="38"/>
      <c r="AC550" s="38"/>
      <c r="AD550" s="38"/>
      <c r="AE550" s="38"/>
      <c r="AR550" s="224" t="s">
        <v>223</v>
      </c>
      <c r="AT550" s="224" t="s">
        <v>134</v>
      </c>
      <c r="AU550" s="224" t="s">
        <v>84</v>
      </c>
      <c r="AY550" s="17" t="s">
        <v>132</v>
      </c>
      <c r="BE550" s="225">
        <f>IF(N550="základní",J550,0)</f>
        <v>0</v>
      </c>
      <c r="BF550" s="225">
        <f>IF(N550="snížená",J550,0)</f>
        <v>0</v>
      </c>
      <c r="BG550" s="225">
        <f>IF(N550="zákl. přenesená",J550,0)</f>
        <v>0</v>
      </c>
      <c r="BH550" s="225">
        <f>IF(N550="sníž. přenesená",J550,0)</f>
        <v>0</v>
      </c>
      <c r="BI550" s="225">
        <f>IF(N550="nulová",J550,0)</f>
        <v>0</v>
      </c>
      <c r="BJ550" s="17" t="s">
        <v>82</v>
      </c>
      <c r="BK550" s="225">
        <f>ROUND(I550*H550,2)</f>
        <v>0</v>
      </c>
      <c r="BL550" s="17" t="s">
        <v>223</v>
      </c>
      <c r="BM550" s="224" t="s">
        <v>1071</v>
      </c>
    </row>
    <row r="551" s="13" customFormat="1">
      <c r="A551" s="13"/>
      <c r="B551" s="226"/>
      <c r="C551" s="227"/>
      <c r="D551" s="228" t="s">
        <v>140</v>
      </c>
      <c r="E551" s="229" t="s">
        <v>1</v>
      </c>
      <c r="F551" s="230" t="s">
        <v>1065</v>
      </c>
      <c r="G551" s="227"/>
      <c r="H551" s="229" t="s">
        <v>1</v>
      </c>
      <c r="I551" s="231"/>
      <c r="J551" s="227"/>
      <c r="K551" s="227"/>
      <c r="L551" s="232"/>
      <c r="M551" s="233"/>
      <c r="N551" s="234"/>
      <c r="O551" s="234"/>
      <c r="P551" s="234"/>
      <c r="Q551" s="234"/>
      <c r="R551" s="234"/>
      <c r="S551" s="234"/>
      <c r="T551" s="235"/>
      <c r="U551" s="13"/>
      <c r="V551" s="13"/>
      <c r="W551" s="13"/>
      <c r="X551" s="13"/>
      <c r="Y551" s="13"/>
      <c r="Z551" s="13"/>
      <c r="AA551" s="13"/>
      <c r="AB551" s="13"/>
      <c r="AC551" s="13"/>
      <c r="AD551" s="13"/>
      <c r="AE551" s="13"/>
      <c r="AT551" s="236" t="s">
        <v>140</v>
      </c>
      <c r="AU551" s="236" t="s">
        <v>84</v>
      </c>
      <c r="AV551" s="13" t="s">
        <v>82</v>
      </c>
      <c r="AW551" s="13" t="s">
        <v>32</v>
      </c>
      <c r="AX551" s="13" t="s">
        <v>77</v>
      </c>
      <c r="AY551" s="236" t="s">
        <v>132</v>
      </c>
    </row>
    <row r="552" s="13" customFormat="1">
      <c r="A552" s="13"/>
      <c r="B552" s="226"/>
      <c r="C552" s="227"/>
      <c r="D552" s="228" t="s">
        <v>140</v>
      </c>
      <c r="E552" s="229" t="s">
        <v>1</v>
      </c>
      <c r="F552" s="230" t="s">
        <v>307</v>
      </c>
      <c r="G552" s="227"/>
      <c r="H552" s="229" t="s">
        <v>1</v>
      </c>
      <c r="I552" s="231"/>
      <c r="J552" s="227"/>
      <c r="K552" s="227"/>
      <c r="L552" s="232"/>
      <c r="M552" s="233"/>
      <c r="N552" s="234"/>
      <c r="O552" s="234"/>
      <c r="P552" s="234"/>
      <c r="Q552" s="234"/>
      <c r="R552" s="234"/>
      <c r="S552" s="234"/>
      <c r="T552" s="235"/>
      <c r="U552" s="13"/>
      <c r="V552" s="13"/>
      <c r="W552" s="13"/>
      <c r="X552" s="13"/>
      <c r="Y552" s="13"/>
      <c r="Z552" s="13"/>
      <c r="AA552" s="13"/>
      <c r="AB552" s="13"/>
      <c r="AC552" s="13"/>
      <c r="AD552" s="13"/>
      <c r="AE552" s="13"/>
      <c r="AT552" s="236" t="s">
        <v>140</v>
      </c>
      <c r="AU552" s="236" t="s">
        <v>84</v>
      </c>
      <c r="AV552" s="13" t="s">
        <v>82</v>
      </c>
      <c r="AW552" s="13" t="s">
        <v>32</v>
      </c>
      <c r="AX552" s="13" t="s">
        <v>77</v>
      </c>
      <c r="AY552" s="236" t="s">
        <v>132</v>
      </c>
    </row>
    <row r="553" s="14" customFormat="1">
      <c r="A553" s="14"/>
      <c r="B553" s="237"/>
      <c r="C553" s="238"/>
      <c r="D553" s="228" t="s">
        <v>140</v>
      </c>
      <c r="E553" s="239" t="s">
        <v>1</v>
      </c>
      <c r="F553" s="240" t="s">
        <v>1066</v>
      </c>
      <c r="G553" s="238"/>
      <c r="H553" s="241">
        <v>4.7599999999999998</v>
      </c>
      <c r="I553" s="242"/>
      <c r="J553" s="238"/>
      <c r="K553" s="238"/>
      <c r="L553" s="243"/>
      <c r="M553" s="244"/>
      <c r="N553" s="245"/>
      <c r="O553" s="245"/>
      <c r="P553" s="245"/>
      <c r="Q553" s="245"/>
      <c r="R553" s="245"/>
      <c r="S553" s="245"/>
      <c r="T553" s="246"/>
      <c r="U553" s="14"/>
      <c r="V553" s="14"/>
      <c r="W553" s="14"/>
      <c r="X553" s="14"/>
      <c r="Y553" s="14"/>
      <c r="Z553" s="14"/>
      <c r="AA553" s="14"/>
      <c r="AB553" s="14"/>
      <c r="AC553" s="14"/>
      <c r="AD553" s="14"/>
      <c r="AE553" s="14"/>
      <c r="AT553" s="247" t="s">
        <v>140</v>
      </c>
      <c r="AU553" s="247" t="s">
        <v>84</v>
      </c>
      <c r="AV553" s="14" t="s">
        <v>84</v>
      </c>
      <c r="AW553" s="14" t="s">
        <v>32</v>
      </c>
      <c r="AX553" s="14" t="s">
        <v>77</v>
      </c>
      <c r="AY553" s="247" t="s">
        <v>132</v>
      </c>
    </row>
    <row r="554" s="13" customFormat="1">
      <c r="A554" s="13"/>
      <c r="B554" s="226"/>
      <c r="C554" s="227"/>
      <c r="D554" s="228" t="s">
        <v>140</v>
      </c>
      <c r="E554" s="229" t="s">
        <v>1</v>
      </c>
      <c r="F554" s="230" t="s">
        <v>309</v>
      </c>
      <c r="G554" s="227"/>
      <c r="H554" s="229" t="s">
        <v>1</v>
      </c>
      <c r="I554" s="231"/>
      <c r="J554" s="227"/>
      <c r="K554" s="227"/>
      <c r="L554" s="232"/>
      <c r="M554" s="233"/>
      <c r="N554" s="234"/>
      <c r="O554" s="234"/>
      <c r="P554" s="234"/>
      <c r="Q554" s="234"/>
      <c r="R554" s="234"/>
      <c r="S554" s="234"/>
      <c r="T554" s="235"/>
      <c r="U554" s="13"/>
      <c r="V554" s="13"/>
      <c r="W554" s="13"/>
      <c r="X554" s="13"/>
      <c r="Y554" s="13"/>
      <c r="Z554" s="13"/>
      <c r="AA554" s="13"/>
      <c r="AB554" s="13"/>
      <c r="AC554" s="13"/>
      <c r="AD554" s="13"/>
      <c r="AE554" s="13"/>
      <c r="AT554" s="236" t="s">
        <v>140</v>
      </c>
      <c r="AU554" s="236" t="s">
        <v>84</v>
      </c>
      <c r="AV554" s="13" t="s">
        <v>82</v>
      </c>
      <c r="AW554" s="13" t="s">
        <v>32</v>
      </c>
      <c r="AX554" s="13" t="s">
        <v>77</v>
      </c>
      <c r="AY554" s="236" t="s">
        <v>132</v>
      </c>
    </row>
    <row r="555" s="14" customFormat="1">
      <c r="A555" s="14"/>
      <c r="B555" s="237"/>
      <c r="C555" s="238"/>
      <c r="D555" s="228" t="s">
        <v>140</v>
      </c>
      <c r="E555" s="239" t="s">
        <v>1</v>
      </c>
      <c r="F555" s="240" t="s">
        <v>1067</v>
      </c>
      <c r="G555" s="238"/>
      <c r="H555" s="241">
        <v>23.48</v>
      </c>
      <c r="I555" s="242"/>
      <c r="J555" s="238"/>
      <c r="K555" s="238"/>
      <c r="L555" s="243"/>
      <c r="M555" s="244"/>
      <c r="N555" s="245"/>
      <c r="O555" s="245"/>
      <c r="P555" s="245"/>
      <c r="Q555" s="245"/>
      <c r="R555" s="245"/>
      <c r="S555" s="245"/>
      <c r="T555" s="246"/>
      <c r="U555" s="14"/>
      <c r="V555" s="14"/>
      <c r="W555" s="14"/>
      <c r="X555" s="14"/>
      <c r="Y555" s="14"/>
      <c r="Z555" s="14"/>
      <c r="AA555" s="14"/>
      <c r="AB555" s="14"/>
      <c r="AC555" s="14"/>
      <c r="AD555" s="14"/>
      <c r="AE555" s="14"/>
      <c r="AT555" s="247" t="s">
        <v>140</v>
      </c>
      <c r="AU555" s="247" t="s">
        <v>84</v>
      </c>
      <c r="AV555" s="14" t="s">
        <v>84</v>
      </c>
      <c r="AW555" s="14" t="s">
        <v>32</v>
      </c>
      <c r="AX555" s="14" t="s">
        <v>77</v>
      </c>
      <c r="AY555" s="247" t="s">
        <v>132</v>
      </c>
    </row>
    <row r="556" s="15" customFormat="1">
      <c r="A556" s="15"/>
      <c r="B556" s="248"/>
      <c r="C556" s="249"/>
      <c r="D556" s="228" t="s">
        <v>140</v>
      </c>
      <c r="E556" s="250" t="s">
        <v>1</v>
      </c>
      <c r="F556" s="251" t="s">
        <v>145</v>
      </c>
      <c r="G556" s="249"/>
      <c r="H556" s="252">
        <v>28.240000000000002</v>
      </c>
      <c r="I556" s="253"/>
      <c r="J556" s="249"/>
      <c r="K556" s="249"/>
      <c r="L556" s="254"/>
      <c r="M556" s="255"/>
      <c r="N556" s="256"/>
      <c r="O556" s="256"/>
      <c r="P556" s="256"/>
      <c r="Q556" s="256"/>
      <c r="R556" s="256"/>
      <c r="S556" s="256"/>
      <c r="T556" s="257"/>
      <c r="U556" s="15"/>
      <c r="V556" s="15"/>
      <c r="W556" s="15"/>
      <c r="X556" s="15"/>
      <c r="Y556" s="15"/>
      <c r="Z556" s="15"/>
      <c r="AA556" s="15"/>
      <c r="AB556" s="15"/>
      <c r="AC556" s="15"/>
      <c r="AD556" s="15"/>
      <c r="AE556" s="15"/>
      <c r="AT556" s="258" t="s">
        <v>140</v>
      </c>
      <c r="AU556" s="258" t="s">
        <v>84</v>
      </c>
      <c r="AV556" s="15" t="s">
        <v>138</v>
      </c>
      <c r="AW556" s="15" t="s">
        <v>32</v>
      </c>
      <c r="AX556" s="15" t="s">
        <v>82</v>
      </c>
      <c r="AY556" s="258" t="s">
        <v>132</v>
      </c>
    </row>
    <row r="557" s="12" customFormat="1" ht="22.8" customHeight="1">
      <c r="A557" s="12"/>
      <c r="B557" s="196"/>
      <c r="C557" s="197"/>
      <c r="D557" s="198" t="s">
        <v>76</v>
      </c>
      <c r="E557" s="210" t="s">
        <v>1072</v>
      </c>
      <c r="F557" s="210" t="s">
        <v>1073</v>
      </c>
      <c r="G557" s="197"/>
      <c r="H557" s="197"/>
      <c r="I557" s="200"/>
      <c r="J557" s="211">
        <f>BK557</f>
        <v>0</v>
      </c>
      <c r="K557" s="197"/>
      <c r="L557" s="202"/>
      <c r="M557" s="203"/>
      <c r="N557" s="204"/>
      <c r="O557" s="204"/>
      <c r="P557" s="205">
        <f>SUM(P558:P569)</f>
        <v>0</v>
      </c>
      <c r="Q557" s="204"/>
      <c r="R557" s="205">
        <f>SUM(R558:R569)</f>
        <v>0.079675280000000001</v>
      </c>
      <c r="S557" s="204"/>
      <c r="T557" s="206">
        <f>SUM(T558:T569)</f>
        <v>0</v>
      </c>
      <c r="U557" s="12"/>
      <c r="V557" s="12"/>
      <c r="W557" s="12"/>
      <c r="X557" s="12"/>
      <c r="Y557" s="12"/>
      <c r="Z557" s="12"/>
      <c r="AA557" s="12"/>
      <c r="AB557" s="12"/>
      <c r="AC557" s="12"/>
      <c r="AD557" s="12"/>
      <c r="AE557" s="12"/>
      <c r="AR557" s="207" t="s">
        <v>84</v>
      </c>
      <c r="AT557" s="208" t="s">
        <v>76</v>
      </c>
      <c r="AU557" s="208" t="s">
        <v>82</v>
      </c>
      <c r="AY557" s="207" t="s">
        <v>132</v>
      </c>
      <c r="BK557" s="209">
        <f>SUM(BK558:BK569)</f>
        <v>0</v>
      </c>
    </row>
    <row r="558" s="2" customFormat="1" ht="24.15" customHeight="1">
      <c r="A558" s="38"/>
      <c r="B558" s="39"/>
      <c r="C558" s="212" t="s">
        <v>1074</v>
      </c>
      <c r="D558" s="212" t="s">
        <v>134</v>
      </c>
      <c r="E558" s="213" t="s">
        <v>1075</v>
      </c>
      <c r="F558" s="214" t="s">
        <v>1076</v>
      </c>
      <c r="G558" s="215" t="s">
        <v>137</v>
      </c>
      <c r="H558" s="216">
        <v>123.01600000000001</v>
      </c>
      <c r="I558" s="217"/>
      <c r="J558" s="218">
        <f>ROUND(I558*H558,2)</f>
        <v>0</v>
      </c>
      <c r="K558" s="219"/>
      <c r="L558" s="44"/>
      <c r="M558" s="220" t="s">
        <v>1</v>
      </c>
      <c r="N558" s="221" t="s">
        <v>42</v>
      </c>
      <c r="O558" s="91"/>
      <c r="P558" s="222">
        <f>O558*H558</f>
        <v>0</v>
      </c>
      <c r="Q558" s="222">
        <v>0</v>
      </c>
      <c r="R558" s="222">
        <f>Q558*H558</f>
        <v>0</v>
      </c>
      <c r="S558" s="222">
        <v>0</v>
      </c>
      <c r="T558" s="223">
        <f>S558*H558</f>
        <v>0</v>
      </c>
      <c r="U558" s="38"/>
      <c r="V558" s="38"/>
      <c r="W558" s="38"/>
      <c r="X558" s="38"/>
      <c r="Y558" s="38"/>
      <c r="Z558" s="38"/>
      <c r="AA558" s="38"/>
      <c r="AB558" s="38"/>
      <c r="AC558" s="38"/>
      <c r="AD558" s="38"/>
      <c r="AE558" s="38"/>
      <c r="AR558" s="224" t="s">
        <v>223</v>
      </c>
      <c r="AT558" s="224" t="s">
        <v>134</v>
      </c>
      <c r="AU558" s="224" t="s">
        <v>84</v>
      </c>
      <c r="AY558" s="17" t="s">
        <v>132</v>
      </c>
      <c r="BE558" s="225">
        <f>IF(N558="základní",J558,0)</f>
        <v>0</v>
      </c>
      <c r="BF558" s="225">
        <f>IF(N558="snížená",J558,0)</f>
        <v>0</v>
      </c>
      <c r="BG558" s="225">
        <f>IF(N558="zákl. přenesená",J558,0)</f>
        <v>0</v>
      </c>
      <c r="BH558" s="225">
        <f>IF(N558="sníž. přenesená",J558,0)</f>
        <v>0</v>
      </c>
      <c r="BI558" s="225">
        <f>IF(N558="nulová",J558,0)</f>
        <v>0</v>
      </c>
      <c r="BJ558" s="17" t="s">
        <v>82</v>
      </c>
      <c r="BK558" s="225">
        <f>ROUND(I558*H558,2)</f>
        <v>0</v>
      </c>
      <c r="BL558" s="17" t="s">
        <v>223</v>
      </c>
      <c r="BM558" s="224" t="s">
        <v>1077</v>
      </c>
    </row>
    <row r="559" s="13" customFormat="1">
      <c r="A559" s="13"/>
      <c r="B559" s="226"/>
      <c r="C559" s="227"/>
      <c r="D559" s="228" t="s">
        <v>140</v>
      </c>
      <c r="E559" s="229" t="s">
        <v>1</v>
      </c>
      <c r="F559" s="230" t="s">
        <v>1078</v>
      </c>
      <c r="G559" s="227"/>
      <c r="H559" s="229" t="s">
        <v>1</v>
      </c>
      <c r="I559" s="231"/>
      <c r="J559" s="227"/>
      <c r="K559" s="227"/>
      <c r="L559" s="232"/>
      <c r="M559" s="233"/>
      <c r="N559" s="234"/>
      <c r="O559" s="234"/>
      <c r="P559" s="234"/>
      <c r="Q559" s="234"/>
      <c r="R559" s="234"/>
      <c r="S559" s="234"/>
      <c r="T559" s="235"/>
      <c r="U559" s="13"/>
      <c r="V559" s="13"/>
      <c r="W559" s="13"/>
      <c r="X559" s="13"/>
      <c r="Y559" s="13"/>
      <c r="Z559" s="13"/>
      <c r="AA559" s="13"/>
      <c r="AB559" s="13"/>
      <c r="AC559" s="13"/>
      <c r="AD559" s="13"/>
      <c r="AE559" s="13"/>
      <c r="AT559" s="236" t="s">
        <v>140</v>
      </c>
      <c r="AU559" s="236" t="s">
        <v>84</v>
      </c>
      <c r="AV559" s="13" t="s">
        <v>82</v>
      </c>
      <c r="AW559" s="13" t="s">
        <v>32</v>
      </c>
      <c r="AX559" s="13" t="s">
        <v>77</v>
      </c>
      <c r="AY559" s="236" t="s">
        <v>132</v>
      </c>
    </row>
    <row r="560" s="14" customFormat="1">
      <c r="A560" s="14"/>
      <c r="B560" s="237"/>
      <c r="C560" s="238"/>
      <c r="D560" s="228" t="s">
        <v>140</v>
      </c>
      <c r="E560" s="239" t="s">
        <v>1</v>
      </c>
      <c r="F560" s="240" t="s">
        <v>411</v>
      </c>
      <c r="G560" s="238"/>
      <c r="H560" s="241">
        <v>123.01600000000001</v>
      </c>
      <c r="I560" s="242"/>
      <c r="J560" s="238"/>
      <c r="K560" s="238"/>
      <c r="L560" s="243"/>
      <c r="M560" s="244"/>
      <c r="N560" s="245"/>
      <c r="O560" s="245"/>
      <c r="P560" s="245"/>
      <c r="Q560" s="245"/>
      <c r="R560" s="245"/>
      <c r="S560" s="245"/>
      <c r="T560" s="246"/>
      <c r="U560" s="14"/>
      <c r="V560" s="14"/>
      <c r="W560" s="14"/>
      <c r="X560" s="14"/>
      <c r="Y560" s="14"/>
      <c r="Z560" s="14"/>
      <c r="AA560" s="14"/>
      <c r="AB560" s="14"/>
      <c r="AC560" s="14"/>
      <c r="AD560" s="14"/>
      <c r="AE560" s="14"/>
      <c r="AT560" s="247" t="s">
        <v>140</v>
      </c>
      <c r="AU560" s="247" t="s">
        <v>84</v>
      </c>
      <c r="AV560" s="14" t="s">
        <v>84</v>
      </c>
      <c r="AW560" s="14" t="s">
        <v>32</v>
      </c>
      <c r="AX560" s="14" t="s">
        <v>82</v>
      </c>
      <c r="AY560" s="247" t="s">
        <v>132</v>
      </c>
    </row>
    <row r="561" s="2" customFormat="1" ht="24.15" customHeight="1">
      <c r="A561" s="38"/>
      <c r="B561" s="39"/>
      <c r="C561" s="212" t="s">
        <v>1079</v>
      </c>
      <c r="D561" s="212" t="s">
        <v>134</v>
      </c>
      <c r="E561" s="213" t="s">
        <v>1080</v>
      </c>
      <c r="F561" s="214" t="s">
        <v>1081</v>
      </c>
      <c r="G561" s="215" t="s">
        <v>137</v>
      </c>
      <c r="H561" s="216">
        <v>123.01600000000001</v>
      </c>
      <c r="I561" s="217"/>
      <c r="J561" s="218">
        <f>ROUND(I561*H561,2)</f>
        <v>0</v>
      </c>
      <c r="K561" s="219"/>
      <c r="L561" s="44"/>
      <c r="M561" s="220" t="s">
        <v>1</v>
      </c>
      <c r="N561" s="221" t="s">
        <v>42</v>
      </c>
      <c r="O561" s="91"/>
      <c r="P561" s="222">
        <f>O561*H561</f>
        <v>0</v>
      </c>
      <c r="Q561" s="222">
        <v>0.00020000000000000001</v>
      </c>
      <c r="R561" s="222">
        <f>Q561*H561</f>
        <v>0.024603200000000002</v>
      </c>
      <c r="S561" s="222">
        <v>0</v>
      </c>
      <c r="T561" s="223">
        <f>S561*H561</f>
        <v>0</v>
      </c>
      <c r="U561" s="38"/>
      <c r="V561" s="38"/>
      <c r="W561" s="38"/>
      <c r="X561" s="38"/>
      <c r="Y561" s="38"/>
      <c r="Z561" s="38"/>
      <c r="AA561" s="38"/>
      <c r="AB561" s="38"/>
      <c r="AC561" s="38"/>
      <c r="AD561" s="38"/>
      <c r="AE561" s="38"/>
      <c r="AR561" s="224" t="s">
        <v>223</v>
      </c>
      <c r="AT561" s="224" t="s">
        <v>134</v>
      </c>
      <c r="AU561" s="224" t="s">
        <v>84</v>
      </c>
      <c r="AY561" s="17" t="s">
        <v>132</v>
      </c>
      <c r="BE561" s="225">
        <f>IF(N561="základní",J561,0)</f>
        <v>0</v>
      </c>
      <c r="BF561" s="225">
        <f>IF(N561="snížená",J561,0)</f>
        <v>0</v>
      </c>
      <c r="BG561" s="225">
        <f>IF(N561="zákl. přenesená",J561,0)</f>
        <v>0</v>
      </c>
      <c r="BH561" s="225">
        <f>IF(N561="sníž. přenesená",J561,0)</f>
        <v>0</v>
      </c>
      <c r="BI561" s="225">
        <f>IF(N561="nulová",J561,0)</f>
        <v>0</v>
      </c>
      <c r="BJ561" s="17" t="s">
        <v>82</v>
      </c>
      <c r="BK561" s="225">
        <f>ROUND(I561*H561,2)</f>
        <v>0</v>
      </c>
      <c r="BL561" s="17" t="s">
        <v>223</v>
      </c>
      <c r="BM561" s="224" t="s">
        <v>1082</v>
      </c>
    </row>
    <row r="562" s="13" customFormat="1">
      <c r="A562" s="13"/>
      <c r="B562" s="226"/>
      <c r="C562" s="227"/>
      <c r="D562" s="228" t="s">
        <v>140</v>
      </c>
      <c r="E562" s="229" t="s">
        <v>1</v>
      </c>
      <c r="F562" s="230" t="s">
        <v>1078</v>
      </c>
      <c r="G562" s="227"/>
      <c r="H562" s="229" t="s">
        <v>1</v>
      </c>
      <c r="I562" s="231"/>
      <c r="J562" s="227"/>
      <c r="K562" s="227"/>
      <c r="L562" s="232"/>
      <c r="M562" s="233"/>
      <c r="N562" s="234"/>
      <c r="O562" s="234"/>
      <c r="P562" s="234"/>
      <c r="Q562" s="234"/>
      <c r="R562" s="234"/>
      <c r="S562" s="234"/>
      <c r="T562" s="235"/>
      <c r="U562" s="13"/>
      <c r="V562" s="13"/>
      <c r="W562" s="13"/>
      <c r="X562" s="13"/>
      <c r="Y562" s="13"/>
      <c r="Z562" s="13"/>
      <c r="AA562" s="13"/>
      <c r="AB562" s="13"/>
      <c r="AC562" s="13"/>
      <c r="AD562" s="13"/>
      <c r="AE562" s="13"/>
      <c r="AT562" s="236" t="s">
        <v>140</v>
      </c>
      <c r="AU562" s="236" t="s">
        <v>84</v>
      </c>
      <c r="AV562" s="13" t="s">
        <v>82</v>
      </c>
      <c r="AW562" s="13" t="s">
        <v>32</v>
      </c>
      <c r="AX562" s="13" t="s">
        <v>77</v>
      </c>
      <c r="AY562" s="236" t="s">
        <v>132</v>
      </c>
    </row>
    <row r="563" s="14" customFormat="1">
      <c r="A563" s="14"/>
      <c r="B563" s="237"/>
      <c r="C563" s="238"/>
      <c r="D563" s="228" t="s">
        <v>140</v>
      </c>
      <c r="E563" s="239" t="s">
        <v>1</v>
      </c>
      <c r="F563" s="240" t="s">
        <v>411</v>
      </c>
      <c r="G563" s="238"/>
      <c r="H563" s="241">
        <v>123.01600000000001</v>
      </c>
      <c r="I563" s="242"/>
      <c r="J563" s="238"/>
      <c r="K563" s="238"/>
      <c r="L563" s="243"/>
      <c r="M563" s="244"/>
      <c r="N563" s="245"/>
      <c r="O563" s="245"/>
      <c r="P563" s="245"/>
      <c r="Q563" s="245"/>
      <c r="R563" s="245"/>
      <c r="S563" s="245"/>
      <c r="T563" s="246"/>
      <c r="U563" s="14"/>
      <c r="V563" s="14"/>
      <c r="W563" s="14"/>
      <c r="X563" s="14"/>
      <c r="Y563" s="14"/>
      <c r="Z563" s="14"/>
      <c r="AA563" s="14"/>
      <c r="AB563" s="14"/>
      <c r="AC563" s="14"/>
      <c r="AD563" s="14"/>
      <c r="AE563" s="14"/>
      <c r="AT563" s="247" t="s">
        <v>140</v>
      </c>
      <c r="AU563" s="247" t="s">
        <v>84</v>
      </c>
      <c r="AV563" s="14" t="s">
        <v>84</v>
      </c>
      <c r="AW563" s="14" t="s">
        <v>32</v>
      </c>
      <c r="AX563" s="14" t="s">
        <v>82</v>
      </c>
      <c r="AY563" s="247" t="s">
        <v>132</v>
      </c>
    </row>
    <row r="564" s="2" customFormat="1" ht="33" customHeight="1">
      <c r="A564" s="38"/>
      <c r="B564" s="39"/>
      <c r="C564" s="212" t="s">
        <v>1083</v>
      </c>
      <c r="D564" s="212" t="s">
        <v>134</v>
      </c>
      <c r="E564" s="213" t="s">
        <v>1084</v>
      </c>
      <c r="F564" s="214" t="s">
        <v>1085</v>
      </c>
      <c r="G564" s="215" t="s">
        <v>137</v>
      </c>
      <c r="H564" s="216">
        <v>196.68600000000001</v>
      </c>
      <c r="I564" s="217"/>
      <c r="J564" s="218">
        <f>ROUND(I564*H564,2)</f>
        <v>0</v>
      </c>
      <c r="K564" s="219"/>
      <c r="L564" s="44"/>
      <c r="M564" s="220" t="s">
        <v>1</v>
      </c>
      <c r="N564" s="221" t="s">
        <v>42</v>
      </c>
      <c r="O564" s="91"/>
      <c r="P564" s="222">
        <f>O564*H564</f>
        <v>0</v>
      </c>
      <c r="Q564" s="222">
        <v>0.00027999999999999998</v>
      </c>
      <c r="R564" s="222">
        <f>Q564*H564</f>
        <v>0.055072079999999995</v>
      </c>
      <c r="S564" s="222">
        <v>0</v>
      </c>
      <c r="T564" s="223">
        <f>S564*H564</f>
        <v>0</v>
      </c>
      <c r="U564" s="38"/>
      <c r="V564" s="38"/>
      <c r="W564" s="38"/>
      <c r="X564" s="38"/>
      <c r="Y564" s="38"/>
      <c r="Z564" s="38"/>
      <c r="AA564" s="38"/>
      <c r="AB564" s="38"/>
      <c r="AC564" s="38"/>
      <c r="AD564" s="38"/>
      <c r="AE564" s="38"/>
      <c r="AR564" s="224" t="s">
        <v>223</v>
      </c>
      <c r="AT564" s="224" t="s">
        <v>134</v>
      </c>
      <c r="AU564" s="224" t="s">
        <v>84</v>
      </c>
      <c r="AY564" s="17" t="s">
        <v>132</v>
      </c>
      <c r="BE564" s="225">
        <f>IF(N564="základní",J564,0)</f>
        <v>0</v>
      </c>
      <c r="BF564" s="225">
        <f>IF(N564="snížená",J564,0)</f>
        <v>0</v>
      </c>
      <c r="BG564" s="225">
        <f>IF(N564="zákl. přenesená",J564,0)</f>
        <v>0</v>
      </c>
      <c r="BH564" s="225">
        <f>IF(N564="sníž. přenesená",J564,0)</f>
        <v>0</v>
      </c>
      <c r="BI564" s="225">
        <f>IF(N564="nulová",J564,0)</f>
        <v>0</v>
      </c>
      <c r="BJ564" s="17" t="s">
        <v>82</v>
      </c>
      <c r="BK564" s="225">
        <f>ROUND(I564*H564,2)</f>
        <v>0</v>
      </c>
      <c r="BL564" s="17" t="s">
        <v>223</v>
      </c>
      <c r="BM564" s="224" t="s">
        <v>1086</v>
      </c>
    </row>
    <row r="565" s="13" customFormat="1">
      <c r="A565" s="13"/>
      <c r="B565" s="226"/>
      <c r="C565" s="227"/>
      <c r="D565" s="228" t="s">
        <v>140</v>
      </c>
      <c r="E565" s="229" t="s">
        <v>1</v>
      </c>
      <c r="F565" s="230" t="s">
        <v>1078</v>
      </c>
      <c r="G565" s="227"/>
      <c r="H565" s="229" t="s">
        <v>1</v>
      </c>
      <c r="I565" s="231"/>
      <c r="J565" s="227"/>
      <c r="K565" s="227"/>
      <c r="L565" s="232"/>
      <c r="M565" s="233"/>
      <c r="N565" s="234"/>
      <c r="O565" s="234"/>
      <c r="P565" s="234"/>
      <c r="Q565" s="234"/>
      <c r="R565" s="234"/>
      <c r="S565" s="234"/>
      <c r="T565" s="235"/>
      <c r="U565" s="13"/>
      <c r="V565" s="13"/>
      <c r="W565" s="13"/>
      <c r="X565" s="13"/>
      <c r="Y565" s="13"/>
      <c r="Z565" s="13"/>
      <c r="AA565" s="13"/>
      <c r="AB565" s="13"/>
      <c r="AC565" s="13"/>
      <c r="AD565" s="13"/>
      <c r="AE565" s="13"/>
      <c r="AT565" s="236" t="s">
        <v>140</v>
      </c>
      <c r="AU565" s="236" t="s">
        <v>84</v>
      </c>
      <c r="AV565" s="13" t="s">
        <v>82</v>
      </c>
      <c r="AW565" s="13" t="s">
        <v>32</v>
      </c>
      <c r="AX565" s="13" t="s">
        <v>77</v>
      </c>
      <c r="AY565" s="236" t="s">
        <v>132</v>
      </c>
    </row>
    <row r="566" s="14" customFormat="1">
      <c r="A566" s="14"/>
      <c r="B566" s="237"/>
      <c r="C566" s="238"/>
      <c r="D566" s="228" t="s">
        <v>140</v>
      </c>
      <c r="E566" s="239" t="s">
        <v>1</v>
      </c>
      <c r="F566" s="240" t="s">
        <v>411</v>
      </c>
      <c r="G566" s="238"/>
      <c r="H566" s="241">
        <v>123.01600000000001</v>
      </c>
      <c r="I566" s="242"/>
      <c r="J566" s="238"/>
      <c r="K566" s="238"/>
      <c r="L566" s="243"/>
      <c r="M566" s="244"/>
      <c r="N566" s="245"/>
      <c r="O566" s="245"/>
      <c r="P566" s="245"/>
      <c r="Q566" s="245"/>
      <c r="R566" s="245"/>
      <c r="S566" s="245"/>
      <c r="T566" s="246"/>
      <c r="U566" s="14"/>
      <c r="V566" s="14"/>
      <c r="W566" s="14"/>
      <c r="X566" s="14"/>
      <c r="Y566" s="14"/>
      <c r="Z566" s="14"/>
      <c r="AA566" s="14"/>
      <c r="AB566" s="14"/>
      <c r="AC566" s="14"/>
      <c r="AD566" s="14"/>
      <c r="AE566" s="14"/>
      <c r="AT566" s="247" t="s">
        <v>140</v>
      </c>
      <c r="AU566" s="247" t="s">
        <v>84</v>
      </c>
      <c r="AV566" s="14" t="s">
        <v>84</v>
      </c>
      <c r="AW566" s="14" t="s">
        <v>32</v>
      </c>
      <c r="AX566" s="14" t="s">
        <v>77</v>
      </c>
      <c r="AY566" s="247" t="s">
        <v>132</v>
      </c>
    </row>
    <row r="567" s="13" customFormat="1">
      <c r="A567" s="13"/>
      <c r="B567" s="226"/>
      <c r="C567" s="227"/>
      <c r="D567" s="228" t="s">
        <v>140</v>
      </c>
      <c r="E567" s="229" t="s">
        <v>1</v>
      </c>
      <c r="F567" s="230" t="s">
        <v>1087</v>
      </c>
      <c r="G567" s="227"/>
      <c r="H567" s="229" t="s">
        <v>1</v>
      </c>
      <c r="I567" s="231"/>
      <c r="J567" s="227"/>
      <c r="K567" s="227"/>
      <c r="L567" s="232"/>
      <c r="M567" s="233"/>
      <c r="N567" s="234"/>
      <c r="O567" s="234"/>
      <c r="P567" s="234"/>
      <c r="Q567" s="234"/>
      <c r="R567" s="234"/>
      <c r="S567" s="234"/>
      <c r="T567" s="235"/>
      <c r="U567" s="13"/>
      <c r="V567" s="13"/>
      <c r="W567" s="13"/>
      <c r="X567" s="13"/>
      <c r="Y567" s="13"/>
      <c r="Z567" s="13"/>
      <c r="AA567" s="13"/>
      <c r="AB567" s="13"/>
      <c r="AC567" s="13"/>
      <c r="AD567" s="13"/>
      <c r="AE567" s="13"/>
      <c r="AT567" s="236" t="s">
        <v>140</v>
      </c>
      <c r="AU567" s="236" t="s">
        <v>84</v>
      </c>
      <c r="AV567" s="13" t="s">
        <v>82</v>
      </c>
      <c r="AW567" s="13" t="s">
        <v>32</v>
      </c>
      <c r="AX567" s="13" t="s">
        <v>77</v>
      </c>
      <c r="AY567" s="236" t="s">
        <v>132</v>
      </c>
    </row>
    <row r="568" s="14" customFormat="1">
      <c r="A568" s="14"/>
      <c r="B568" s="237"/>
      <c r="C568" s="238"/>
      <c r="D568" s="228" t="s">
        <v>140</v>
      </c>
      <c r="E568" s="239" t="s">
        <v>1</v>
      </c>
      <c r="F568" s="240" t="s">
        <v>537</v>
      </c>
      <c r="G568" s="238"/>
      <c r="H568" s="241">
        <v>73.670000000000002</v>
      </c>
      <c r="I568" s="242"/>
      <c r="J568" s="238"/>
      <c r="K568" s="238"/>
      <c r="L568" s="243"/>
      <c r="M568" s="244"/>
      <c r="N568" s="245"/>
      <c r="O568" s="245"/>
      <c r="P568" s="245"/>
      <c r="Q568" s="245"/>
      <c r="R568" s="245"/>
      <c r="S568" s="245"/>
      <c r="T568" s="246"/>
      <c r="U568" s="14"/>
      <c r="V568" s="14"/>
      <c r="W568" s="14"/>
      <c r="X568" s="14"/>
      <c r="Y568" s="14"/>
      <c r="Z568" s="14"/>
      <c r="AA568" s="14"/>
      <c r="AB568" s="14"/>
      <c r="AC568" s="14"/>
      <c r="AD568" s="14"/>
      <c r="AE568" s="14"/>
      <c r="AT568" s="247" t="s">
        <v>140</v>
      </c>
      <c r="AU568" s="247" t="s">
        <v>84</v>
      </c>
      <c r="AV568" s="14" t="s">
        <v>84</v>
      </c>
      <c r="AW568" s="14" t="s">
        <v>32</v>
      </c>
      <c r="AX568" s="14" t="s">
        <v>77</v>
      </c>
      <c r="AY568" s="247" t="s">
        <v>132</v>
      </c>
    </row>
    <row r="569" s="15" customFormat="1">
      <c r="A569" s="15"/>
      <c r="B569" s="248"/>
      <c r="C569" s="249"/>
      <c r="D569" s="228" t="s">
        <v>140</v>
      </c>
      <c r="E569" s="250" t="s">
        <v>1</v>
      </c>
      <c r="F569" s="251" t="s">
        <v>145</v>
      </c>
      <c r="G569" s="249"/>
      <c r="H569" s="252">
        <v>196.68600000000001</v>
      </c>
      <c r="I569" s="253"/>
      <c r="J569" s="249"/>
      <c r="K569" s="249"/>
      <c r="L569" s="254"/>
      <c r="M569" s="255"/>
      <c r="N569" s="256"/>
      <c r="O569" s="256"/>
      <c r="P569" s="256"/>
      <c r="Q569" s="256"/>
      <c r="R569" s="256"/>
      <c r="S569" s="256"/>
      <c r="T569" s="257"/>
      <c r="U569" s="15"/>
      <c r="V569" s="15"/>
      <c r="W569" s="15"/>
      <c r="X569" s="15"/>
      <c r="Y569" s="15"/>
      <c r="Z569" s="15"/>
      <c r="AA569" s="15"/>
      <c r="AB569" s="15"/>
      <c r="AC569" s="15"/>
      <c r="AD569" s="15"/>
      <c r="AE569" s="15"/>
      <c r="AT569" s="258" t="s">
        <v>140</v>
      </c>
      <c r="AU569" s="258" t="s">
        <v>84</v>
      </c>
      <c r="AV569" s="15" t="s">
        <v>138</v>
      </c>
      <c r="AW569" s="15" t="s">
        <v>32</v>
      </c>
      <c r="AX569" s="15" t="s">
        <v>82</v>
      </c>
      <c r="AY569" s="258" t="s">
        <v>132</v>
      </c>
    </row>
    <row r="570" s="12" customFormat="1" ht="25.92" customHeight="1">
      <c r="A570" s="12"/>
      <c r="B570" s="196"/>
      <c r="C570" s="197"/>
      <c r="D570" s="198" t="s">
        <v>76</v>
      </c>
      <c r="E570" s="199" t="s">
        <v>1088</v>
      </c>
      <c r="F570" s="199" t="s">
        <v>1089</v>
      </c>
      <c r="G570" s="197"/>
      <c r="H570" s="197"/>
      <c r="I570" s="200"/>
      <c r="J570" s="201">
        <f>BK570</f>
        <v>0</v>
      </c>
      <c r="K570" s="197"/>
      <c r="L570" s="202"/>
      <c r="M570" s="203"/>
      <c r="N570" s="204"/>
      <c r="O570" s="204"/>
      <c r="P570" s="205">
        <f>P571+P574</f>
        <v>0</v>
      </c>
      <c r="Q570" s="204"/>
      <c r="R570" s="205">
        <f>R571+R574</f>
        <v>0</v>
      </c>
      <c r="S570" s="204"/>
      <c r="T570" s="206">
        <f>T571+T574</f>
        <v>0</v>
      </c>
      <c r="U570" s="12"/>
      <c r="V570" s="12"/>
      <c r="W570" s="12"/>
      <c r="X570" s="12"/>
      <c r="Y570" s="12"/>
      <c r="Z570" s="12"/>
      <c r="AA570" s="12"/>
      <c r="AB570" s="12"/>
      <c r="AC570" s="12"/>
      <c r="AD570" s="12"/>
      <c r="AE570" s="12"/>
      <c r="AR570" s="207" t="s">
        <v>167</v>
      </c>
      <c r="AT570" s="208" t="s">
        <v>76</v>
      </c>
      <c r="AU570" s="208" t="s">
        <v>77</v>
      </c>
      <c r="AY570" s="207" t="s">
        <v>132</v>
      </c>
      <c r="BK570" s="209">
        <f>BK571+BK574</f>
        <v>0</v>
      </c>
    </row>
    <row r="571" s="12" customFormat="1" ht="22.8" customHeight="1">
      <c r="A571" s="12"/>
      <c r="B571" s="196"/>
      <c r="C571" s="197"/>
      <c r="D571" s="198" t="s">
        <v>76</v>
      </c>
      <c r="E571" s="210" t="s">
        <v>1090</v>
      </c>
      <c r="F571" s="210" t="s">
        <v>1091</v>
      </c>
      <c r="G571" s="197"/>
      <c r="H571" s="197"/>
      <c r="I571" s="200"/>
      <c r="J571" s="211">
        <f>BK571</f>
        <v>0</v>
      </c>
      <c r="K571" s="197"/>
      <c r="L571" s="202"/>
      <c r="M571" s="203"/>
      <c r="N571" s="204"/>
      <c r="O571" s="204"/>
      <c r="P571" s="205">
        <f>SUM(P572:P573)</f>
        <v>0</v>
      </c>
      <c r="Q571" s="204"/>
      <c r="R571" s="205">
        <f>SUM(R572:R573)</f>
        <v>0</v>
      </c>
      <c r="S571" s="204"/>
      <c r="T571" s="206">
        <f>SUM(T572:T573)</f>
        <v>0</v>
      </c>
      <c r="U571" s="12"/>
      <c r="V571" s="12"/>
      <c r="W571" s="12"/>
      <c r="X571" s="12"/>
      <c r="Y571" s="12"/>
      <c r="Z571" s="12"/>
      <c r="AA571" s="12"/>
      <c r="AB571" s="12"/>
      <c r="AC571" s="12"/>
      <c r="AD571" s="12"/>
      <c r="AE571" s="12"/>
      <c r="AR571" s="207" t="s">
        <v>167</v>
      </c>
      <c r="AT571" s="208" t="s">
        <v>76</v>
      </c>
      <c r="AU571" s="208" t="s">
        <v>82</v>
      </c>
      <c r="AY571" s="207" t="s">
        <v>132</v>
      </c>
      <c r="BK571" s="209">
        <f>SUM(BK572:BK573)</f>
        <v>0</v>
      </c>
    </row>
    <row r="572" s="2" customFormat="1" ht="16.5" customHeight="1">
      <c r="A572" s="38"/>
      <c r="B572" s="39"/>
      <c r="C572" s="212" t="s">
        <v>1092</v>
      </c>
      <c r="D572" s="212" t="s">
        <v>134</v>
      </c>
      <c r="E572" s="213" t="s">
        <v>1093</v>
      </c>
      <c r="F572" s="214" t="s">
        <v>1094</v>
      </c>
      <c r="G572" s="215" t="s">
        <v>784</v>
      </c>
      <c r="H572" s="216">
        <v>1</v>
      </c>
      <c r="I572" s="217"/>
      <c r="J572" s="218">
        <f>ROUND(I572*H572,2)</f>
        <v>0</v>
      </c>
      <c r="K572" s="219"/>
      <c r="L572" s="44"/>
      <c r="M572" s="220" t="s">
        <v>1</v>
      </c>
      <c r="N572" s="221" t="s">
        <v>42</v>
      </c>
      <c r="O572" s="91"/>
      <c r="P572" s="222">
        <f>O572*H572</f>
        <v>0</v>
      </c>
      <c r="Q572" s="222">
        <v>0</v>
      </c>
      <c r="R572" s="222">
        <f>Q572*H572</f>
        <v>0</v>
      </c>
      <c r="S572" s="222">
        <v>0</v>
      </c>
      <c r="T572" s="223">
        <f>S572*H572</f>
        <v>0</v>
      </c>
      <c r="U572" s="38"/>
      <c r="V572" s="38"/>
      <c r="W572" s="38"/>
      <c r="X572" s="38"/>
      <c r="Y572" s="38"/>
      <c r="Z572" s="38"/>
      <c r="AA572" s="38"/>
      <c r="AB572" s="38"/>
      <c r="AC572" s="38"/>
      <c r="AD572" s="38"/>
      <c r="AE572" s="38"/>
      <c r="AR572" s="224" t="s">
        <v>1095</v>
      </c>
      <c r="AT572" s="224" t="s">
        <v>134</v>
      </c>
      <c r="AU572" s="224" t="s">
        <v>84</v>
      </c>
      <c r="AY572" s="17" t="s">
        <v>132</v>
      </c>
      <c r="BE572" s="225">
        <f>IF(N572="základní",J572,0)</f>
        <v>0</v>
      </c>
      <c r="BF572" s="225">
        <f>IF(N572="snížená",J572,0)</f>
        <v>0</v>
      </c>
      <c r="BG572" s="225">
        <f>IF(N572="zákl. přenesená",J572,0)</f>
        <v>0</v>
      </c>
      <c r="BH572" s="225">
        <f>IF(N572="sníž. přenesená",J572,0)</f>
        <v>0</v>
      </c>
      <c r="BI572" s="225">
        <f>IF(N572="nulová",J572,0)</f>
        <v>0</v>
      </c>
      <c r="BJ572" s="17" t="s">
        <v>82</v>
      </c>
      <c r="BK572" s="225">
        <f>ROUND(I572*H572,2)</f>
        <v>0</v>
      </c>
      <c r="BL572" s="17" t="s">
        <v>1095</v>
      </c>
      <c r="BM572" s="224" t="s">
        <v>1096</v>
      </c>
    </row>
    <row r="573" s="2" customFormat="1" ht="16.5" customHeight="1">
      <c r="A573" s="38"/>
      <c r="B573" s="39"/>
      <c r="C573" s="212" t="s">
        <v>1097</v>
      </c>
      <c r="D573" s="212" t="s">
        <v>134</v>
      </c>
      <c r="E573" s="213" t="s">
        <v>1098</v>
      </c>
      <c r="F573" s="214" t="s">
        <v>1099</v>
      </c>
      <c r="G573" s="215" t="s">
        <v>784</v>
      </c>
      <c r="H573" s="216">
        <v>1</v>
      </c>
      <c r="I573" s="217"/>
      <c r="J573" s="218">
        <f>ROUND(I573*H573,2)</f>
        <v>0</v>
      </c>
      <c r="K573" s="219"/>
      <c r="L573" s="44"/>
      <c r="M573" s="220" t="s">
        <v>1</v>
      </c>
      <c r="N573" s="221" t="s">
        <v>42</v>
      </c>
      <c r="O573" s="91"/>
      <c r="P573" s="222">
        <f>O573*H573</f>
        <v>0</v>
      </c>
      <c r="Q573" s="222">
        <v>0</v>
      </c>
      <c r="R573" s="222">
        <f>Q573*H573</f>
        <v>0</v>
      </c>
      <c r="S573" s="222">
        <v>0</v>
      </c>
      <c r="T573" s="223">
        <f>S573*H573</f>
        <v>0</v>
      </c>
      <c r="U573" s="38"/>
      <c r="V573" s="38"/>
      <c r="W573" s="38"/>
      <c r="X573" s="38"/>
      <c r="Y573" s="38"/>
      <c r="Z573" s="38"/>
      <c r="AA573" s="38"/>
      <c r="AB573" s="38"/>
      <c r="AC573" s="38"/>
      <c r="AD573" s="38"/>
      <c r="AE573" s="38"/>
      <c r="AR573" s="224" t="s">
        <v>1095</v>
      </c>
      <c r="AT573" s="224" t="s">
        <v>134</v>
      </c>
      <c r="AU573" s="224" t="s">
        <v>84</v>
      </c>
      <c r="AY573" s="17" t="s">
        <v>132</v>
      </c>
      <c r="BE573" s="225">
        <f>IF(N573="základní",J573,0)</f>
        <v>0</v>
      </c>
      <c r="BF573" s="225">
        <f>IF(N573="snížená",J573,0)</f>
        <v>0</v>
      </c>
      <c r="BG573" s="225">
        <f>IF(N573="zákl. přenesená",J573,0)</f>
        <v>0</v>
      </c>
      <c r="BH573" s="225">
        <f>IF(N573="sníž. přenesená",J573,0)</f>
        <v>0</v>
      </c>
      <c r="BI573" s="225">
        <f>IF(N573="nulová",J573,0)</f>
        <v>0</v>
      </c>
      <c r="BJ573" s="17" t="s">
        <v>82</v>
      </c>
      <c r="BK573" s="225">
        <f>ROUND(I573*H573,2)</f>
        <v>0</v>
      </c>
      <c r="BL573" s="17" t="s">
        <v>1095</v>
      </c>
      <c r="BM573" s="224" t="s">
        <v>1100</v>
      </c>
    </row>
    <row r="574" s="12" customFormat="1" ht="22.8" customHeight="1">
      <c r="A574" s="12"/>
      <c r="B574" s="196"/>
      <c r="C574" s="197"/>
      <c r="D574" s="198" t="s">
        <v>76</v>
      </c>
      <c r="E574" s="210" t="s">
        <v>1101</v>
      </c>
      <c r="F574" s="210" t="s">
        <v>1102</v>
      </c>
      <c r="G574" s="197"/>
      <c r="H574" s="197"/>
      <c r="I574" s="200"/>
      <c r="J574" s="211">
        <f>BK574</f>
        <v>0</v>
      </c>
      <c r="K574" s="197"/>
      <c r="L574" s="202"/>
      <c r="M574" s="203"/>
      <c r="N574" s="204"/>
      <c r="O574" s="204"/>
      <c r="P574" s="205">
        <f>P575</f>
        <v>0</v>
      </c>
      <c r="Q574" s="204"/>
      <c r="R574" s="205">
        <f>R575</f>
        <v>0</v>
      </c>
      <c r="S574" s="204"/>
      <c r="T574" s="206">
        <f>T575</f>
        <v>0</v>
      </c>
      <c r="U574" s="12"/>
      <c r="V574" s="12"/>
      <c r="W574" s="12"/>
      <c r="X574" s="12"/>
      <c r="Y574" s="12"/>
      <c r="Z574" s="12"/>
      <c r="AA574" s="12"/>
      <c r="AB574" s="12"/>
      <c r="AC574" s="12"/>
      <c r="AD574" s="12"/>
      <c r="AE574" s="12"/>
      <c r="AR574" s="207" t="s">
        <v>167</v>
      </c>
      <c r="AT574" s="208" t="s">
        <v>76</v>
      </c>
      <c r="AU574" s="208" t="s">
        <v>82</v>
      </c>
      <c r="AY574" s="207" t="s">
        <v>132</v>
      </c>
      <c r="BK574" s="209">
        <f>BK575</f>
        <v>0</v>
      </c>
    </row>
    <row r="575" s="2" customFormat="1" ht="21.75" customHeight="1">
      <c r="A575" s="38"/>
      <c r="B575" s="39"/>
      <c r="C575" s="212" t="s">
        <v>1103</v>
      </c>
      <c r="D575" s="212" t="s">
        <v>134</v>
      </c>
      <c r="E575" s="213" t="s">
        <v>1104</v>
      </c>
      <c r="F575" s="214" t="s">
        <v>1105</v>
      </c>
      <c r="G575" s="215" t="s">
        <v>789</v>
      </c>
      <c r="H575" s="270"/>
      <c r="I575" s="217"/>
      <c r="J575" s="218">
        <f>ROUND(I575*H575,2)</f>
        <v>0</v>
      </c>
      <c r="K575" s="219"/>
      <c r="L575" s="44"/>
      <c r="M575" s="271" t="s">
        <v>1</v>
      </c>
      <c r="N575" s="272" t="s">
        <v>42</v>
      </c>
      <c r="O575" s="273"/>
      <c r="P575" s="274">
        <f>O575*H575</f>
        <v>0</v>
      </c>
      <c r="Q575" s="274">
        <v>0</v>
      </c>
      <c r="R575" s="274">
        <f>Q575*H575</f>
        <v>0</v>
      </c>
      <c r="S575" s="274">
        <v>0</v>
      </c>
      <c r="T575" s="275">
        <f>S575*H575</f>
        <v>0</v>
      </c>
      <c r="U575" s="38"/>
      <c r="V575" s="38"/>
      <c r="W575" s="38"/>
      <c r="X575" s="38"/>
      <c r="Y575" s="38"/>
      <c r="Z575" s="38"/>
      <c r="AA575" s="38"/>
      <c r="AB575" s="38"/>
      <c r="AC575" s="38"/>
      <c r="AD575" s="38"/>
      <c r="AE575" s="38"/>
      <c r="AR575" s="224" t="s">
        <v>1095</v>
      </c>
      <c r="AT575" s="224" t="s">
        <v>134</v>
      </c>
      <c r="AU575" s="224" t="s">
        <v>84</v>
      </c>
      <c r="AY575" s="17" t="s">
        <v>132</v>
      </c>
      <c r="BE575" s="225">
        <f>IF(N575="základní",J575,0)</f>
        <v>0</v>
      </c>
      <c r="BF575" s="225">
        <f>IF(N575="snížená",J575,0)</f>
        <v>0</v>
      </c>
      <c r="BG575" s="225">
        <f>IF(N575="zákl. přenesená",J575,0)</f>
        <v>0</v>
      </c>
      <c r="BH575" s="225">
        <f>IF(N575="sníž. přenesená",J575,0)</f>
        <v>0</v>
      </c>
      <c r="BI575" s="225">
        <f>IF(N575="nulová",J575,0)</f>
        <v>0</v>
      </c>
      <c r="BJ575" s="17" t="s">
        <v>82</v>
      </c>
      <c r="BK575" s="225">
        <f>ROUND(I575*H575,2)</f>
        <v>0</v>
      </c>
      <c r="BL575" s="17" t="s">
        <v>1095</v>
      </c>
      <c r="BM575" s="224" t="s">
        <v>1106</v>
      </c>
    </row>
    <row r="576" s="2" customFormat="1" ht="6.96" customHeight="1">
      <c r="A576" s="38"/>
      <c r="B576" s="66"/>
      <c r="C576" s="67"/>
      <c r="D576" s="67"/>
      <c r="E576" s="67"/>
      <c r="F576" s="67"/>
      <c r="G576" s="67"/>
      <c r="H576" s="67"/>
      <c r="I576" s="67"/>
      <c r="J576" s="67"/>
      <c r="K576" s="67"/>
      <c r="L576" s="44"/>
      <c r="M576" s="38"/>
      <c r="O576" s="38"/>
      <c r="P576" s="38"/>
      <c r="Q576" s="38"/>
      <c r="R576" s="38"/>
      <c r="S576" s="38"/>
      <c r="T576" s="38"/>
      <c r="U576" s="38"/>
      <c r="V576" s="38"/>
      <c r="W576" s="38"/>
      <c r="X576" s="38"/>
      <c r="Y576" s="38"/>
      <c r="Z576" s="38"/>
      <c r="AA576" s="38"/>
      <c r="AB576" s="38"/>
      <c r="AC576" s="38"/>
      <c r="AD576" s="38"/>
      <c r="AE576" s="38"/>
    </row>
  </sheetData>
  <sheetProtection sheet="1" autoFilter="0" formatColumns="0" formatRows="0" objects="1" scenarios="1" spinCount="100000" saltValue="yggl3v4pKa+GkPUQkH1EyKbWpg6kFYy7se/Y6EDo/qJATHw9sbepPlxLiSXghtvw4yIq193kbLNFfEF2dR/hlw==" hashValue="ZGsk+jYvRLm0bwDZSy3wEi831t8EvVCChTx3+TzSRQY8nKHAhz0e6ebzKvys0/lfes210Zvzd/DKyndriIuzOg==" algorithmName="SHA-512" password="CC35"/>
  <autoFilter ref="C137:K575"/>
  <mergeCells count="6">
    <mergeCell ref="E7:H7"/>
    <mergeCell ref="E16:H16"/>
    <mergeCell ref="E25:H25"/>
    <mergeCell ref="E85:H85"/>
    <mergeCell ref="E130:H130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ACERNBLS\LSada</dc:creator>
  <cp:lastModifiedBy>ACERNBLS\LSada</cp:lastModifiedBy>
  <dcterms:created xsi:type="dcterms:W3CDTF">2023-10-17T06:26:44Z</dcterms:created>
  <dcterms:modified xsi:type="dcterms:W3CDTF">2023-10-17T06:26:47Z</dcterms:modified>
</cp:coreProperties>
</file>