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10 - SO 101 - Autobusové 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'10 - SO 101 - Autobusové ...'!$C$126:$K$278</definedName>
    <definedName name="_xlnm.Print_Area" localSheetId="1">'10 - SO 101 - Autobusové ...'!$C$4:$J$76,'10 - SO 101 - Autobusové ...'!$C$82:$J$108,'10 - SO 101 - Autobusové ...'!$C$114:$K$278</definedName>
    <definedName name="_xlnm.Print_Titles" localSheetId="1">'10 - SO 101 - Autobusové ...'!$126:$126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278"/>
  <c r="BH278"/>
  <c r="BG278"/>
  <c r="BF278"/>
  <c r="T278"/>
  <c r="R278"/>
  <c r="P278"/>
  <c r="BI277"/>
  <c r="BH277"/>
  <c r="BG277"/>
  <c r="BF277"/>
  <c r="T277"/>
  <c r="R277"/>
  <c r="P277"/>
  <c r="BI276"/>
  <c r="BH276"/>
  <c r="BG276"/>
  <c r="BF276"/>
  <c r="T276"/>
  <c r="R276"/>
  <c r="P276"/>
  <c r="BI275"/>
  <c r="BH275"/>
  <c r="BG275"/>
  <c r="BF275"/>
  <c r="T275"/>
  <c r="R275"/>
  <c r="P275"/>
  <c r="BI274"/>
  <c r="BH274"/>
  <c r="BG274"/>
  <c r="BF274"/>
  <c r="T274"/>
  <c r="R274"/>
  <c r="P274"/>
  <c r="BI272"/>
  <c r="BH272"/>
  <c r="BG272"/>
  <c r="BF272"/>
  <c r="T272"/>
  <c r="R272"/>
  <c r="P272"/>
  <c r="BI271"/>
  <c r="BH271"/>
  <c r="BG271"/>
  <c r="BF271"/>
  <c r="T271"/>
  <c r="R271"/>
  <c r="P271"/>
  <c r="BI270"/>
  <c r="BH270"/>
  <c r="BG270"/>
  <c r="BF270"/>
  <c r="T270"/>
  <c r="R270"/>
  <c r="P270"/>
  <c r="BI268"/>
  <c r="BH268"/>
  <c r="BG268"/>
  <c r="BF268"/>
  <c r="T268"/>
  <c r="T267"/>
  <c r="R268"/>
  <c r="R267"/>
  <c r="P268"/>
  <c r="P267"/>
  <c r="BI266"/>
  <c r="BH266"/>
  <c r="BG266"/>
  <c r="BF266"/>
  <c r="T266"/>
  <c r="R266"/>
  <c r="P266"/>
  <c r="BI264"/>
  <c r="BH264"/>
  <c r="BG264"/>
  <c r="BF264"/>
  <c r="T264"/>
  <c r="R264"/>
  <c r="P264"/>
  <c r="BI263"/>
  <c r="BH263"/>
  <c r="BG263"/>
  <c r="BF263"/>
  <c r="T263"/>
  <c r="R263"/>
  <c r="P263"/>
  <c r="BI261"/>
  <c r="BH261"/>
  <c r="BG261"/>
  <c r="BF261"/>
  <c r="T261"/>
  <c r="R261"/>
  <c r="P261"/>
  <c r="BI260"/>
  <c r="BH260"/>
  <c r="BG260"/>
  <c r="BF260"/>
  <c r="T260"/>
  <c r="R260"/>
  <c r="P260"/>
  <c r="BI258"/>
  <c r="BH258"/>
  <c r="BG258"/>
  <c r="BF258"/>
  <c r="T258"/>
  <c r="R258"/>
  <c r="P258"/>
  <c r="BI256"/>
  <c r="BH256"/>
  <c r="BG256"/>
  <c r="BF256"/>
  <c r="T256"/>
  <c r="R256"/>
  <c r="P256"/>
  <c r="BI254"/>
  <c r="BH254"/>
  <c r="BG254"/>
  <c r="BF254"/>
  <c r="T254"/>
  <c r="R254"/>
  <c r="P254"/>
  <c r="BI253"/>
  <c r="BH253"/>
  <c r="BG253"/>
  <c r="BF253"/>
  <c r="T253"/>
  <c r="R253"/>
  <c r="P253"/>
  <c r="BI251"/>
  <c r="BH251"/>
  <c r="BG251"/>
  <c r="BF251"/>
  <c r="T251"/>
  <c r="R251"/>
  <c r="P251"/>
  <c r="BI249"/>
  <c r="BH249"/>
  <c r="BG249"/>
  <c r="BF249"/>
  <c r="T249"/>
  <c r="R249"/>
  <c r="P249"/>
  <c r="BI247"/>
  <c r="BH247"/>
  <c r="BG247"/>
  <c r="BF247"/>
  <c r="T247"/>
  <c r="R247"/>
  <c r="P247"/>
  <c r="BI245"/>
  <c r="BH245"/>
  <c r="BG245"/>
  <c r="BF245"/>
  <c r="T245"/>
  <c r="R245"/>
  <c r="P245"/>
  <c r="BI243"/>
  <c r="BH243"/>
  <c r="BG243"/>
  <c r="BF243"/>
  <c r="T243"/>
  <c r="R243"/>
  <c r="P243"/>
  <c r="BI239"/>
  <c r="BH239"/>
  <c r="BG239"/>
  <c r="BF239"/>
  <c r="T239"/>
  <c r="R239"/>
  <c r="P239"/>
  <c r="BI237"/>
  <c r="BH237"/>
  <c r="BG237"/>
  <c r="BF237"/>
  <c r="T237"/>
  <c r="R237"/>
  <c r="P237"/>
  <c r="BI235"/>
  <c r="BH235"/>
  <c r="BG235"/>
  <c r="BF235"/>
  <c r="T235"/>
  <c r="R235"/>
  <c r="P235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2"/>
  <c r="BH212"/>
  <c r="BG212"/>
  <c r="BF212"/>
  <c r="T212"/>
  <c r="R212"/>
  <c r="P212"/>
  <c r="BI211"/>
  <c r="BH211"/>
  <c r="BG211"/>
  <c r="BF211"/>
  <c r="T211"/>
  <c r="R211"/>
  <c r="P211"/>
  <c r="BI208"/>
  <c r="BH208"/>
  <c r="BG208"/>
  <c r="BF208"/>
  <c r="T208"/>
  <c r="R208"/>
  <c r="P208"/>
  <c r="BI206"/>
  <c r="BH206"/>
  <c r="BG206"/>
  <c r="BF206"/>
  <c r="T206"/>
  <c r="R206"/>
  <c r="P206"/>
  <c r="BI203"/>
  <c r="BH203"/>
  <c r="BG203"/>
  <c r="BF203"/>
  <c r="T203"/>
  <c r="R203"/>
  <c r="P203"/>
  <c r="BI200"/>
  <c r="BH200"/>
  <c r="BG200"/>
  <c r="BF200"/>
  <c r="T200"/>
  <c r="R200"/>
  <c r="P200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3"/>
  <c r="BH183"/>
  <c r="BG183"/>
  <c r="BF183"/>
  <c r="T183"/>
  <c r="T182"/>
  <c r="R183"/>
  <c r="R182"/>
  <c r="P183"/>
  <c r="P182"/>
  <c r="BI180"/>
  <c r="BH180"/>
  <c r="BG180"/>
  <c r="BF180"/>
  <c r="T180"/>
  <c r="R180"/>
  <c r="P180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2"/>
  <c r="BH172"/>
  <c r="BG172"/>
  <c r="BF172"/>
  <c r="T172"/>
  <c r="R172"/>
  <c r="P172"/>
  <c r="BI170"/>
  <c r="BH170"/>
  <c r="BG170"/>
  <c r="BF170"/>
  <c r="T170"/>
  <c r="R170"/>
  <c r="P170"/>
  <c r="BI167"/>
  <c r="BH167"/>
  <c r="BG167"/>
  <c r="BF167"/>
  <c r="T167"/>
  <c r="R167"/>
  <c r="P167"/>
  <c r="BI165"/>
  <c r="BH165"/>
  <c r="BG165"/>
  <c r="BF165"/>
  <c r="T165"/>
  <c r="R165"/>
  <c r="P165"/>
  <c r="BI162"/>
  <c r="BH162"/>
  <c r="BG162"/>
  <c r="BF162"/>
  <c r="T162"/>
  <c r="R162"/>
  <c r="P162"/>
  <c r="BI158"/>
  <c r="BH158"/>
  <c r="BG158"/>
  <c r="BF158"/>
  <c r="T158"/>
  <c r="R158"/>
  <c r="P158"/>
  <c r="BI156"/>
  <c r="BH156"/>
  <c r="BG156"/>
  <c r="BF156"/>
  <c r="T156"/>
  <c r="R156"/>
  <c r="P156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8"/>
  <c r="BH148"/>
  <c r="BG148"/>
  <c r="BF148"/>
  <c r="T148"/>
  <c r="R148"/>
  <c r="P148"/>
  <c r="BI146"/>
  <c r="BH146"/>
  <c r="BG146"/>
  <c r="BF146"/>
  <c r="T146"/>
  <c r="R146"/>
  <c r="P146"/>
  <c r="BI142"/>
  <c r="BH142"/>
  <c r="BG142"/>
  <c r="BF142"/>
  <c r="T142"/>
  <c r="R142"/>
  <c r="P142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J124"/>
  <c r="J123"/>
  <c r="F123"/>
  <c r="F121"/>
  <c r="E119"/>
  <c r="J92"/>
  <c r="J91"/>
  <c r="F91"/>
  <c r="F89"/>
  <c r="E87"/>
  <c r="J18"/>
  <c r="E18"/>
  <c r="F92"/>
  <c r="J17"/>
  <c r="J12"/>
  <c r="J89"/>
  <c r="E7"/>
  <c r="E85"/>
  <c i="1" r="L90"/>
  <c r="AM90"/>
  <c r="AM89"/>
  <c r="L89"/>
  <c r="AM87"/>
  <c r="L87"/>
  <c r="L85"/>
  <c r="L84"/>
  <c i="2" r="J177"/>
  <c r="BK186"/>
  <c r="BK251"/>
  <c r="J206"/>
  <c r="J165"/>
  <c r="J239"/>
  <c r="BK167"/>
  <c r="J221"/>
  <c r="J186"/>
  <c r="BK222"/>
  <c r="BK230"/>
  <c r="BK177"/>
  <c r="BK149"/>
  <c r="BK134"/>
  <c r="J274"/>
  <c r="BK264"/>
  <c r="J256"/>
  <c r="BK214"/>
  <c r="J172"/>
  <c r="J245"/>
  <c r="J253"/>
  <c r="BK228"/>
  <c r="BK158"/>
  <c r="J208"/>
  <c r="BK237"/>
  <c r="BK218"/>
  <c r="J277"/>
  <c r="J271"/>
  <c r="BK261"/>
  <c r="J249"/>
  <c r="BK220"/>
  <c r="BK183"/>
  <c r="BK247"/>
  <c r="BK203"/>
  <c r="J251"/>
  <c r="J237"/>
  <c r="BK193"/>
  <c r="BK197"/>
  <c r="BK235"/>
  <c r="BK229"/>
  <c r="BK190"/>
  <c r="BK151"/>
  <c r="BK277"/>
  <c r="J264"/>
  <c r="J230"/>
  <c r="J195"/>
  <c r="BK188"/>
  <c r="J214"/>
  <c r="J149"/>
  <c r="J146"/>
  <c r="BK223"/>
  <c r="J175"/>
  <c r="J220"/>
  <c r="BK206"/>
  <c r="J275"/>
  <c r="BK268"/>
  <c r="J263"/>
  <c r="BK254"/>
  <c r="BK215"/>
  <c r="BK180"/>
  <c r="BK253"/>
  <c r="J218"/>
  <c r="J167"/>
  <c r="J243"/>
  <c r="J226"/>
  <c r="J148"/>
  <c r="BK153"/>
  <c r="BK217"/>
  <c r="BK140"/>
  <c r="J151"/>
  <c r="J183"/>
  <c r="BK221"/>
  <c r="BK165"/>
  <c r="J219"/>
  <c r="BK132"/>
  <c r="BK170"/>
  <c r="J278"/>
  <c r="BK272"/>
  <c r="J266"/>
  <c r="BK258"/>
  <c r="BK245"/>
  <c r="J217"/>
  <c r="J156"/>
  <c r="BK232"/>
  <c r="BK195"/>
  <c r="J190"/>
  <c r="J235"/>
  <c r="BK208"/>
  <c r="J231"/>
  <c r="J203"/>
  <c r="BK156"/>
  <c i="1" r="AS94"/>
  <c i="2" r="J197"/>
  <c r="BK278"/>
  <c r="BK271"/>
  <c r="BK263"/>
  <c r="J258"/>
  <c r="BK243"/>
  <c r="J212"/>
  <c r="J132"/>
  <c r="J254"/>
  <c r="J179"/>
  <c r="BK231"/>
  <c r="J162"/>
  <c r="J227"/>
  <c r="BK200"/>
  <c r="J153"/>
  <c r="BK226"/>
  <c r="J180"/>
  <c r="BK275"/>
  <c r="BK270"/>
  <c r="J260"/>
  <c r="J247"/>
  <c r="J223"/>
  <c r="J170"/>
  <c r="J193"/>
  <c r="J222"/>
  <c r="BK179"/>
  <c r="J158"/>
  <c r="J232"/>
  <c r="J134"/>
  <c r="J140"/>
  <c r="J216"/>
  <c r="J215"/>
  <c r="BK276"/>
  <c r="J272"/>
  <c r="BK266"/>
  <c r="BK260"/>
  <c r="BK249"/>
  <c r="J228"/>
  <c r="J200"/>
  <c r="BK137"/>
  <c r="BK211"/>
  <c r="J130"/>
  <c r="BK225"/>
  <c r="J188"/>
  <c r="J142"/>
  <c r="J211"/>
  <c r="BK172"/>
  <c r="BK227"/>
  <c r="BK130"/>
  <c r="BK274"/>
  <c r="J268"/>
  <c r="J261"/>
  <c r="J137"/>
  <c r="BK239"/>
  <c r="J225"/>
  <c r="BK146"/>
  <c r="J276"/>
  <c r="J270"/>
  <c r="BK256"/>
  <c r="BK219"/>
  <c r="BK162"/>
  <c r="J229"/>
  <c r="BK175"/>
  <c r="BK212"/>
  <c r="J155"/>
  <c r="BK216"/>
  <c r="BK155"/>
  <c r="BK148"/>
  <c r="BK142"/>
  <c l="1" r="P169"/>
  <c r="BK185"/>
  <c r="J185"/>
  <c r="J101"/>
  <c r="T185"/>
  <c r="BK129"/>
  <c r="J129"/>
  <c r="J98"/>
  <c r="R210"/>
  <c r="T129"/>
  <c r="BK210"/>
  <c r="J210"/>
  <c r="J102"/>
  <c r="T262"/>
  <c r="R169"/>
  <c r="P224"/>
  <c r="BK269"/>
  <c r="J269"/>
  <c r="J106"/>
  <c r="R129"/>
  <c r="T224"/>
  <c r="T269"/>
  <c r="P129"/>
  <c r="R185"/>
  <c r="T210"/>
  <c r="P262"/>
  <c r="BK273"/>
  <c r="J273"/>
  <c r="J107"/>
  <c r="T169"/>
  <c r="BK224"/>
  <c r="J224"/>
  <c r="J103"/>
  <c r="BK262"/>
  <c r="J262"/>
  <c r="J104"/>
  <c r="P269"/>
  <c r="P273"/>
  <c r="R224"/>
  <c r="R262"/>
  <c r="R269"/>
  <c r="R273"/>
  <c r="BK169"/>
  <c r="J169"/>
  <c r="J99"/>
  <c r="P185"/>
  <c r="P210"/>
  <c r="T273"/>
  <c r="BK267"/>
  <c r="J267"/>
  <c r="J105"/>
  <c r="BK182"/>
  <c r="J182"/>
  <c r="J100"/>
  <c r="E117"/>
  <c r="BE165"/>
  <c r="BE167"/>
  <c r="BE217"/>
  <c r="BE222"/>
  <c r="BE223"/>
  <c r="BE228"/>
  <c r="BE230"/>
  <c r="BE231"/>
  <c r="BE151"/>
  <c r="BE155"/>
  <c r="BE156"/>
  <c r="BE172"/>
  <c r="BE188"/>
  <c r="BE208"/>
  <c r="BE218"/>
  <c r="BE219"/>
  <c r="BE232"/>
  <c r="BE130"/>
  <c r="BE148"/>
  <c r="BE179"/>
  <c r="J121"/>
  <c r="BE177"/>
  <c r="BE183"/>
  <c r="BE190"/>
  <c r="BE212"/>
  <c r="BE215"/>
  <c r="BE186"/>
  <c r="F124"/>
  <c r="BE146"/>
  <c r="BE137"/>
  <c r="BE153"/>
  <c r="BE195"/>
  <c r="BE206"/>
  <c r="BE214"/>
  <c r="BE221"/>
  <c r="BE245"/>
  <c r="BE247"/>
  <c r="BE142"/>
  <c r="BE162"/>
  <c r="BE170"/>
  <c r="BE132"/>
  <c r="BE149"/>
  <c r="BE158"/>
  <c r="BE180"/>
  <c r="BE200"/>
  <c r="BE220"/>
  <c r="BE226"/>
  <c r="BE235"/>
  <c r="BE251"/>
  <c r="BE134"/>
  <c r="BE140"/>
  <c r="BE193"/>
  <c r="BE175"/>
  <c r="BE197"/>
  <c r="BE203"/>
  <c r="BE211"/>
  <c r="BE216"/>
  <c r="BE225"/>
  <c r="BE227"/>
  <c r="BE229"/>
  <c r="BE237"/>
  <c r="BE239"/>
  <c r="BE243"/>
  <c r="BE249"/>
  <c r="BE253"/>
  <c r="BE254"/>
  <c r="BE256"/>
  <c r="BE258"/>
  <c r="BE260"/>
  <c r="BE261"/>
  <c r="BE263"/>
  <c r="BE264"/>
  <c r="BE266"/>
  <c r="BE268"/>
  <c r="BE270"/>
  <c r="BE271"/>
  <c r="BE272"/>
  <c r="BE274"/>
  <c r="BE275"/>
  <c r="BE276"/>
  <c r="BE277"/>
  <c r="BE278"/>
  <c r="F37"/>
  <c i="1" r="BD95"/>
  <c r="BD94"/>
  <c r="W33"/>
  <c i="2" r="J34"/>
  <c i="1" r="AW95"/>
  <c i="2" r="F36"/>
  <c i="1" r="BC95"/>
  <c r="BC94"/>
  <c r="AY94"/>
  <c i="2" r="F34"/>
  <c i="1" r="BA95"/>
  <c r="BA94"/>
  <c r="W30"/>
  <c i="2" r="F35"/>
  <c i="1" r="BB95"/>
  <c r="BB94"/>
  <c r="W31"/>
  <c i="2" l="1" r="R128"/>
  <c r="R127"/>
  <c r="P128"/>
  <c r="P127"/>
  <c i="1" r="AU95"/>
  <c i="2" r="T128"/>
  <c r="T127"/>
  <c r="BK128"/>
  <c r="J128"/>
  <c r="J97"/>
  <c i="1" r="AU94"/>
  <c i="2" r="F33"/>
  <c i="1" r="AZ95"/>
  <c r="AZ94"/>
  <c r="AV94"/>
  <c r="AK29"/>
  <c r="W32"/>
  <c r="AX94"/>
  <c r="AW94"/>
  <c r="AK30"/>
  <c i="2" r="J33"/>
  <c i="1" r="AV95"/>
  <c r="AT95"/>
  <c i="2" l="1" r="BK127"/>
  <c r="J127"/>
  <c r="J96"/>
  <c i="1" r="AT94"/>
  <c r="W29"/>
  <c i="2" l="1" r="J30"/>
  <c i="1" r="AG95"/>
  <c r="AG94"/>
  <c r="AK26"/>
  <c r="AK35"/>
  <c l="1" r="AN94"/>
  <c i="2" r="J39"/>
  <c i="1"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<sst xmlns="http://schemas.openxmlformats.org/spreadsheetml/2006/main">
  <si>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</si>
  <si>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</si>
  <si>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</si>
  <si>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</si>
  <si>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{c79a52c1-982b-453f-a48f-b9fb4157c572}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</si>
  <si>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</si>
  <si>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</si>
  <si>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</si>
  <si>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</si>
  <si>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</si>
  <si>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</si>
  <si>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</si>
  <si>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</si>
  <si>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</si>
  <si>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Y547ak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</si>
  <si>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</si>
  <si>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</si>
  <si>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Novostavba Autobusových zálivů v obci Dolní Nivy</t>
  </si>
  <si>
    <t>KSO:</t>
  </si>
  <si>
    <t>CC-CZ:</t>
  </si>
  <si>
    <t>Místo:</t>
  </si>
  <si>
    <t>Dolní Niny</t>
  </si>
  <si>
    <t>Datum:</t>
  </si>
  <si>
    <t>15. 3. 2025</t>
  </si>
  <si>
    <t>Zadavatel:</t>
  </si>
  <si>
    <t>IČ:</t>
  </si>
  <si>
    <t>Obec Dolní Nivy</t>
  </si>
  <si>
    <t>DIČ:</t>
  </si>
  <si>
    <t>Uchazeč:</t>
  </si>
  <si>
    <t>Vyplň údaj</t>
  </si>
  <si>
    <t>Projektant:</t>
  </si>
  <si>
    <t>Nováček Jiří</t>
  </si>
  <si>
    <t>True</t>
  </si>
  <si>
    <t>Zpracovatel:</t>
  </si>
  <si>
    <t>Milan Hájek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</si>
  <si>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</si>
  <si>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</si>
  <si>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</si>
  <si>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</si>
  <si>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</si>
  <si>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</si>
  <si>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</si>
  <si>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</si>
  <si>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</si>
  <si>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</si>
  <si>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</si>
  <si>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</si>
  <si>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</si>
  <si>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</si>
  <si>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</si>
  <si>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</si>
  <si>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</si>
  <si>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</si>
  <si>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</si>
  <si>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</si>
  <si>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</si>
  <si>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</si>
  <si>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</si>
  <si>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</si>
  <si>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</si>
  <si>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</si>
  <si>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</si>
  <si>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</si>
  <si>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</si>
  <si>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</si>
  <si>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</si>
  <si>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</si>
  <si>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</si>
  <si>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</si>
  <si>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</si>
  <si>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</si>
  <si>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</si>
  <si>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</si>
  <si>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</si>
  <si>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</si>
  <si>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</si>
  <si>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</si>
  <si>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</si>
  <si>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</si>
  <si>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</si>
  <si>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</si>
  <si>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10</t>
  </si>
  <si>
    <t>SO 101 - Autobusové zálivy Horní Rozmyšl</t>
  </si>
  <si>
    <t>STA</t>
  </si>
  <si>
    <t>1</t>
  </si>
  <si>
    <t>{2f645caa-ae34-4f2e-8831-64abc7808e74}</t>
  </si>
  <si>
    <t>2</t>
  </si>
  <si>
    <t>KRYCÍ LIST SOUPISU PRACÍ</t>
  </si>
  <si>
    <t>Objekt:</t>
  </si>
  <si>
    <t>10 - SO 101 - Autobusové zálivy Horní Rozmyšl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</si>
  <si>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</si>
  <si>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</si>
  <si>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</si>
  <si>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</si>
  <si>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</si>
  <si>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</si>
  <si>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</si>
  <si>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</si>
  <si>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</si>
  <si>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</si>
  <si>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</si>
  <si>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</si>
  <si>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</si>
  <si>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</si>
  <si>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OST - Ostatní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</si>
  <si>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</si>
  <si>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</si>
  <si>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</si>
  <si>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</si>
  <si>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</si>
  <si>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</si>
  <si>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</si>
  <si>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</si>
  <si>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</si>
  <si>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</si>
  <si>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</si>
  <si>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</si>
  <si>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</si>
  <si>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</si>
  <si>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</si>
  <si>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</si>
  <si>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</si>
  <si>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</si>
  <si>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</si>
  <si>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113154513</t>
  </si>
  <si>
    <t>Frézování živičného krytu tl 50 mm pruh š do 0,5 m pl do 500 m2</t>
  </si>
  <si>
    <t>m2</t>
  </si>
  <si>
    <t>CS ÚRS 2025 01</t>
  </si>
  <si>
    <t>4</t>
  </si>
  <si>
    <t>-540207851</t>
  </si>
  <si>
    <t>VV</t>
  </si>
  <si>
    <t>120*0,4</t>
  </si>
  <si>
    <t>113154518</t>
  </si>
  <si>
    <t>Frézování živičného krytu tl 100 mm pruh š do 0,5 m pl do 500 m2</t>
  </si>
  <si>
    <t>382796375</t>
  </si>
  <si>
    <t>174 "asfaltová vozovka</t>
  </si>
  <si>
    <t>3</t>
  </si>
  <si>
    <t>122251104</t>
  </si>
  <si>
    <t>Odkopávky a prokopávky nezapažené v hornině třídy těžitelnosti I skupiny 3 objem do 500 m3 strojně</t>
  </si>
  <si>
    <t>m3</t>
  </si>
  <si>
    <t>-329219583</t>
  </si>
  <si>
    <t>(134+15)*0,24</t>
  </si>
  <si>
    <t>174*0,45</t>
  </si>
  <si>
    <t>132251102</t>
  </si>
  <si>
    <t>Hloubení rýh nezapažených š do 800 mm v hornině třídy těžitelnosti I skupiny 3 objem do 50 m3 strojně</t>
  </si>
  <si>
    <t>1692134805</t>
  </si>
  <si>
    <t>48*0,3*0,3 "drenáž</t>
  </si>
  <si>
    <t>6*0,5*1 "KG 125</t>
  </si>
  <si>
    <t>5</t>
  </si>
  <si>
    <t>162751117</t>
  </si>
  <si>
    <t>Vodorovné přemístění přes 9 000 do 10000 m výkopku/sypaniny z horniny třídy těžitelnosti I skupiny 1 až 3</t>
  </si>
  <si>
    <t>1858879142</t>
  </si>
  <si>
    <t>114,06+7,32</t>
  </si>
  <si>
    <t>6</t>
  </si>
  <si>
    <t>171151103</t>
  </si>
  <si>
    <t>Uložení sypaniny z hornin soudržných do násypů zhutněných strojně</t>
  </si>
  <si>
    <t>899047429</t>
  </si>
  <si>
    <t>81*0,83</t>
  </si>
  <si>
    <t>83*1,3</t>
  </si>
  <si>
    <t>4,5*2</t>
  </si>
  <si>
    <t>7</t>
  </si>
  <si>
    <t>M</t>
  </si>
  <si>
    <t>58331200</t>
  </si>
  <si>
    <t>štěrkopísek netříděný</t>
  </si>
  <si>
    <t>t</t>
  </si>
  <si>
    <t>8</t>
  </si>
  <si>
    <t>-806547724</t>
  </si>
  <si>
    <t>184,13*2 'Přepočtené koeficientem množství</t>
  </si>
  <si>
    <t>171251201</t>
  </si>
  <si>
    <t>Uložení sypaniny na skládky nebo meziskládky</t>
  </si>
  <si>
    <t>-899388851</t>
  </si>
  <si>
    <t>9</t>
  </si>
  <si>
    <t>171201231</t>
  </si>
  <si>
    <t>Poplatek za uložení zeminy a kamení na recyklační skládce (skládkovné) kód odpadu 17 05 04</t>
  </si>
  <si>
    <t>-800141943</t>
  </si>
  <si>
    <t>121,38*2 'Přepočtené koeficientem množství</t>
  </si>
  <si>
    <t>175111101</t>
  </si>
  <si>
    <t>Obsypání potrubí ručně sypaninou bez prohození, uloženou do 3 m</t>
  </si>
  <si>
    <t>-953088276</t>
  </si>
  <si>
    <t>6*0,5*0,9 "KG 125</t>
  </si>
  <si>
    <t>11</t>
  </si>
  <si>
    <t>1009062766</t>
  </si>
  <si>
    <t>2,7*2 'Přepočtené koeficientem množství</t>
  </si>
  <si>
    <t>181411132</t>
  </si>
  <si>
    <t>Založení parkového trávníku výsevem pl do 1000 m2 ve svahu přes 1:5 do 1:2</t>
  </si>
  <si>
    <t>-1550258618</t>
  </si>
  <si>
    <t>13</t>
  </si>
  <si>
    <t>00572410</t>
  </si>
  <si>
    <t>osivo směs travní parková</t>
  </si>
  <si>
    <t>kg</t>
  </si>
  <si>
    <t>2055043420</t>
  </si>
  <si>
    <t>484,9*0,02 'Přepočtené koeficientem množství</t>
  </si>
  <si>
    <t>14</t>
  </si>
  <si>
    <t>181951112</t>
  </si>
  <si>
    <t>Úprava pláně v hornině třídy těžitelnosti I skupiny 1 až 3 se zhutněním strojně</t>
  </si>
  <si>
    <t>-1413350186</t>
  </si>
  <si>
    <t>134 "zámková dlažba</t>
  </si>
  <si>
    <t>15 "reliéfní dlažba</t>
  </si>
  <si>
    <t>15</t>
  </si>
  <si>
    <t>182151111</t>
  </si>
  <si>
    <t>Svahování v zářezech v hornině třídy těžitelnosti I skupiny 1 až 3 strojně</t>
  </si>
  <si>
    <t>-1743860317</t>
  </si>
  <si>
    <t>81*2,4</t>
  </si>
  <si>
    <t>83*3,5</t>
  </si>
  <si>
    <t>16</t>
  </si>
  <si>
    <t>182351123</t>
  </si>
  <si>
    <t>Rozprostření ornice pl přes 100 do 500 m2 ve svahu přes 1:5 tl vrstvy do 200 mm strojně</t>
  </si>
  <si>
    <t>-706500131</t>
  </si>
  <si>
    <t>82 "travnaté plochy</t>
  </si>
  <si>
    <t>17</t>
  </si>
  <si>
    <t>10371500</t>
  </si>
  <si>
    <t>substrát pro trávníky VL</t>
  </si>
  <si>
    <t>509455823</t>
  </si>
  <si>
    <t>484,9*0,1 'Přepočtené koeficientem množství</t>
  </si>
  <si>
    <t>Zakládání</t>
  </si>
  <si>
    <t>18</t>
  </si>
  <si>
    <t>211561111</t>
  </si>
  <si>
    <t>Výplň odvodňovacích žeber nebo trativodů kamenivem hrubým drceným frakce 4 až 16 mm</t>
  </si>
  <si>
    <t>1572512643</t>
  </si>
  <si>
    <t>48*0,3*0,2</t>
  </si>
  <si>
    <t>19</t>
  </si>
  <si>
    <t>211971110</t>
  </si>
  <si>
    <t>Zřízení opláštění žeber nebo trativodů geotextilií v rýze nebo zářezu sklonu do 1:2</t>
  </si>
  <si>
    <t>419802629</t>
  </si>
  <si>
    <t>48*(0,3*2+0,2*2)</t>
  </si>
  <si>
    <t>48*1,1 'Přepočtené koeficientem množství</t>
  </si>
  <si>
    <t>20</t>
  </si>
  <si>
    <t>69311172</t>
  </si>
  <si>
    <t>geotextilie PP s ÚV stabilizací 300g/m2</t>
  </si>
  <si>
    <t>-1282491539</t>
  </si>
  <si>
    <t>212572121</t>
  </si>
  <si>
    <t>Lože pro trativody z kameniva drobného těženého</t>
  </si>
  <si>
    <t>-584548009</t>
  </si>
  <si>
    <t>48*0,3*0,1</t>
  </si>
  <si>
    <t>22</t>
  </si>
  <si>
    <t>212755214</t>
  </si>
  <si>
    <t>Trativody z drenážních trubek plastových flexibilních DN 100 mm bez lože a obsypu</t>
  </si>
  <si>
    <t>m</t>
  </si>
  <si>
    <t>1197678196</t>
  </si>
  <si>
    <t>23</t>
  </si>
  <si>
    <t>279113155</t>
  </si>
  <si>
    <t>Základová zeď tl přes 300 do 400 mm z tvárnic ztraceného bednění včetně výplně z betonu tř. C 25/30</t>
  </si>
  <si>
    <t>-163767450</t>
  </si>
  <si>
    <t>6,2*0,2</t>
  </si>
  <si>
    <t>Vodorovné konstrukce</t>
  </si>
  <si>
    <t>24</t>
  </si>
  <si>
    <t>451572111</t>
  </si>
  <si>
    <t>Lože pod potrubí otevřený výkop z kameniva drobného těženého</t>
  </si>
  <si>
    <t>-71353048</t>
  </si>
  <si>
    <t>6*0,5*0,1 "KG 125</t>
  </si>
  <si>
    <t>Komunikace pozemní</t>
  </si>
  <si>
    <t>25</t>
  </si>
  <si>
    <t>564750101</t>
  </si>
  <si>
    <t>Podklad z kameniva hrubého drceného vel. 16-32 mm plochy do 100 m2 tl 150 mm</t>
  </si>
  <si>
    <t>-1884132747</t>
  </si>
  <si>
    <t>26</t>
  </si>
  <si>
    <t>564761101</t>
  </si>
  <si>
    <t>Podklad z kameniva hrubého drceného vel. 32-63 mm plochy do 100 m2 tl 200 mm</t>
  </si>
  <si>
    <t>1619190541</t>
  </si>
  <si>
    <t>27</t>
  </si>
  <si>
    <t>564851111</t>
  </si>
  <si>
    <t>Podklad ze štěrkodrtě ŠD plochy přes 100 m2 tl 150 mm</t>
  </si>
  <si>
    <t>1044003580</t>
  </si>
  <si>
    <t>28</t>
  </si>
  <si>
    <t>565145101</t>
  </si>
  <si>
    <t>Asfaltový beton vrstva podkladní ACP 16 (obalované kamenivo OKS) tl 60 mm š do 1,5 m</t>
  </si>
  <si>
    <t>-166339065</t>
  </si>
  <si>
    <t>29</t>
  </si>
  <si>
    <t>573111113</t>
  </si>
  <si>
    <t>Postřik živičný infiltrační s posypem z asfaltu množství 1,5 kg/m2</t>
  </si>
  <si>
    <t>-746488812</t>
  </si>
  <si>
    <t>30</t>
  </si>
  <si>
    <t>573211112</t>
  </si>
  <si>
    <t>Postřik živičný spojovací z asfaltu v množství 0,70 kg/m2</t>
  </si>
  <si>
    <t>991468655</t>
  </si>
  <si>
    <t>120*0,4 "napojovací pruh</t>
  </si>
  <si>
    <t>31</t>
  </si>
  <si>
    <t>577134111</t>
  </si>
  <si>
    <t>Asfaltový beton vrstva obrusná ACO 11+ (ABS) tř. I tl 40 mm š do 3 m z nemodifikovaného asfaltu</t>
  </si>
  <si>
    <t>-326391082</t>
  </si>
  <si>
    <t>32</t>
  </si>
  <si>
    <t>596211110</t>
  </si>
  <si>
    <t>Kladení zámkové dlažby komunikací pro pěší ručně tl 60 mm skupiny A pl do 50 m2</t>
  </si>
  <si>
    <t>534468175</t>
  </si>
  <si>
    <t>33</t>
  </si>
  <si>
    <t>59245018</t>
  </si>
  <si>
    <t>dlažba skladebná betonová 200x100mm tl 60mm přírodní</t>
  </si>
  <si>
    <t>-458810974</t>
  </si>
  <si>
    <t>134*1,03 'Přepočtené koeficientem množství</t>
  </si>
  <si>
    <t>34</t>
  </si>
  <si>
    <t>59245006</t>
  </si>
  <si>
    <t>dlažba pro nevidomé betonová 200x100mm tl 60mm barevná</t>
  </si>
  <si>
    <t>1658181866</t>
  </si>
  <si>
    <t>15*1,03 'Přepočtené koeficientem množství</t>
  </si>
  <si>
    <t>Trubní vedení</t>
  </si>
  <si>
    <t>35</t>
  </si>
  <si>
    <t>871273120</t>
  </si>
  <si>
    <t>Montáž kanalizačního potrubí hladkého plnostěnného SN 4 z PVC-U DN 125</t>
  </si>
  <si>
    <t>1400783818</t>
  </si>
  <si>
    <t>36</t>
  </si>
  <si>
    <t>28611128</t>
  </si>
  <si>
    <t>trubka kanalizační PVC DN 125x3000mm SN4</t>
  </si>
  <si>
    <t>-349809599</t>
  </si>
  <si>
    <t>6*1,03 'Přepočtené koeficientem množství</t>
  </si>
  <si>
    <t>37</t>
  </si>
  <si>
    <t>895941302</t>
  </si>
  <si>
    <t>Osazení vpusti uliční DN 450 z betonových dílců dno s kalištěm</t>
  </si>
  <si>
    <t>kus</t>
  </si>
  <si>
    <t>1853324369</t>
  </si>
  <si>
    <t>38</t>
  </si>
  <si>
    <t>59223852</t>
  </si>
  <si>
    <t>dno pro uliční vpusť s kalovou prohlubní betonové 450x300x50mm</t>
  </si>
  <si>
    <t>616469440</t>
  </si>
  <si>
    <t>39</t>
  </si>
  <si>
    <t>28661784</t>
  </si>
  <si>
    <t>revizní šachty D 400-kalový koš pro D 315</t>
  </si>
  <si>
    <t>1928933566</t>
  </si>
  <si>
    <t>40</t>
  </si>
  <si>
    <t>895941314</t>
  </si>
  <si>
    <t>Osazení vpusti uliční DN 450 z betonových dílců skruž horní 570 mm</t>
  </si>
  <si>
    <t>597593443</t>
  </si>
  <si>
    <t>41</t>
  </si>
  <si>
    <t>59223858</t>
  </si>
  <si>
    <t>skruž betonová horní pro uliční vpusť 450x570x50mm</t>
  </si>
  <si>
    <t>1328503505</t>
  </si>
  <si>
    <t>42</t>
  </si>
  <si>
    <t>895941331</t>
  </si>
  <si>
    <t>Osazení vpusti uliční DN 450 z betonových dílců skruž průběžná s výtokem</t>
  </si>
  <si>
    <t>-299014378</t>
  </si>
  <si>
    <t>43</t>
  </si>
  <si>
    <t>59223854</t>
  </si>
  <si>
    <t>skruž betonová s odtokem 150mm PVC pro uliční vpusť 450x350x50mm</t>
  </si>
  <si>
    <t>2075689995</t>
  </si>
  <si>
    <t>44</t>
  </si>
  <si>
    <t>899203112</t>
  </si>
  <si>
    <t>Osazení mříží litinových včetně rámů a košů na bahno pro třídu zatížení B125, C250</t>
  </si>
  <si>
    <t>450733292</t>
  </si>
  <si>
    <t>45</t>
  </si>
  <si>
    <t>59223864</t>
  </si>
  <si>
    <t>prstenec pro uliční vpusť vyrovnávací betonový 390x60x130mm</t>
  </si>
  <si>
    <t>-436733128</t>
  </si>
  <si>
    <t>46</t>
  </si>
  <si>
    <t>55242323</t>
  </si>
  <si>
    <t>mříž D 400 - konkávní 300x500mm</t>
  </si>
  <si>
    <t>408255401</t>
  </si>
  <si>
    <t>Ostatní konstrukce a práce, bourání</t>
  </si>
  <si>
    <t>47</t>
  </si>
  <si>
    <t>914111111</t>
  </si>
  <si>
    <t>Montáž svislé dopravní značky do velikosti 1 m2 objímkami na sloupek nebo konzolu</t>
  </si>
  <si>
    <t>880655011</t>
  </si>
  <si>
    <t>48</t>
  </si>
  <si>
    <t>404442570</t>
  </si>
  <si>
    <t>značka svislá Ij4c</t>
  </si>
  <si>
    <t>1398446847</t>
  </si>
  <si>
    <t>49</t>
  </si>
  <si>
    <t>914511112</t>
  </si>
  <si>
    <t>Montáž sloupku dopravních značek délky do 3,5 m s betonovým základem a patkou D 60 mm</t>
  </si>
  <si>
    <t>1299385916</t>
  </si>
  <si>
    <t>50</t>
  </si>
  <si>
    <t>404452250</t>
  </si>
  <si>
    <t>sloupek pro dopravní značku Zn D 60mm v 3,5m</t>
  </si>
  <si>
    <t>291468646</t>
  </si>
  <si>
    <t>51</t>
  </si>
  <si>
    <t>404452400</t>
  </si>
  <si>
    <t>patka pro sloupek Al D 60mm</t>
  </si>
  <si>
    <t>-1239532964</t>
  </si>
  <si>
    <t>52</t>
  </si>
  <si>
    <t>404452530</t>
  </si>
  <si>
    <t>víčko plastové na sloupek D 60mm</t>
  </si>
  <si>
    <t>273536609</t>
  </si>
  <si>
    <t>53</t>
  </si>
  <si>
    <t>404452560</t>
  </si>
  <si>
    <t>svorka upínací na sloupek dopravní značky D 60mm</t>
  </si>
  <si>
    <t>-888039604</t>
  </si>
  <si>
    <t>54</t>
  </si>
  <si>
    <t>915211111</t>
  </si>
  <si>
    <t>Vodorovné dopravní značení dělící čáry souvislé š 125 mm bílý plast</t>
  </si>
  <si>
    <t>971900979</t>
  </si>
  <si>
    <t>36,4*2 "zastávka BUS</t>
  </si>
  <si>
    <t>44 "VDZ plná</t>
  </si>
  <si>
    <t>55</t>
  </si>
  <si>
    <t>915211121</t>
  </si>
  <si>
    <t>Vodorovné dopravní značení dělící čáry přerušované š 125 mm bílý plast</t>
  </si>
  <si>
    <t>-199899022</t>
  </si>
  <si>
    <t>100 "VDZ přerušovaná</t>
  </si>
  <si>
    <t>56</t>
  </si>
  <si>
    <t>915351111</t>
  </si>
  <si>
    <t>Předformátované vodorovné dopravní značení číslice nebo písmeno délky do 1 m</t>
  </si>
  <si>
    <t>-355507256</t>
  </si>
  <si>
    <t>3*4</t>
  </si>
  <si>
    <t>57</t>
  </si>
  <si>
    <t>915611111</t>
  </si>
  <si>
    <t>Předznačení vodorovného liniového značení</t>
  </si>
  <si>
    <t>1486717439</t>
  </si>
  <si>
    <t>58</t>
  </si>
  <si>
    <t>915621111</t>
  </si>
  <si>
    <t>Předznačení vodorovného plošného značení</t>
  </si>
  <si>
    <t>1210735794</t>
  </si>
  <si>
    <t>3*1,5*4 "nápis BUS</t>
  </si>
  <si>
    <t>59</t>
  </si>
  <si>
    <t>916131213</t>
  </si>
  <si>
    <t>Osazení silničního obrubníku betonového stojatého s boční opěrou do lože z betonu prostého</t>
  </si>
  <si>
    <t>-1009809605</t>
  </si>
  <si>
    <t>6+4+138</t>
  </si>
  <si>
    <t>60</t>
  </si>
  <si>
    <t>59217029</t>
  </si>
  <si>
    <t>obrubník silniční betonový nájezdový 1000x150x150mm</t>
  </si>
  <si>
    <t>1492450087</t>
  </si>
  <si>
    <t>6*1,02 'Přepočtené koeficientem množství</t>
  </si>
  <si>
    <t>61</t>
  </si>
  <si>
    <t>59217030</t>
  </si>
  <si>
    <t>obrubník silniční betonový přechodový 1000x150x150-250mm</t>
  </si>
  <si>
    <t>444088173</t>
  </si>
  <si>
    <t>4*1,02 'Přepočtené koeficientem množství</t>
  </si>
  <si>
    <t>62</t>
  </si>
  <si>
    <t>59217031</t>
  </si>
  <si>
    <t>obrubník silniční betonový 1000x150x250mm</t>
  </si>
  <si>
    <t>-1998691600</t>
  </si>
  <si>
    <t>111,764705882353*1,02 'Přepočtené koeficientem množství</t>
  </si>
  <si>
    <t>63</t>
  </si>
  <si>
    <t>916331112</t>
  </si>
  <si>
    <t>Osazení zahradního obrubníku betonového do lože z betonu s boční opěrou</t>
  </si>
  <si>
    <t>-2076281730</t>
  </si>
  <si>
    <t>64</t>
  </si>
  <si>
    <t>59217012</t>
  </si>
  <si>
    <t>obrubník zahradní betonový 500x80x250mm</t>
  </si>
  <si>
    <t>575771260</t>
  </si>
  <si>
    <t>113*1,02 'Přepočtené koeficientem množství</t>
  </si>
  <si>
    <t>65</t>
  </si>
  <si>
    <t>916431112</t>
  </si>
  <si>
    <t>Osazení bezbariérového betonového obrubníku do betonového lože tl 150 mm s boční opěrou</t>
  </si>
  <si>
    <t>-949710724</t>
  </si>
  <si>
    <t>12*2</t>
  </si>
  <si>
    <t>66</t>
  </si>
  <si>
    <t>59217041</t>
  </si>
  <si>
    <t>obrubník betonový bezbariérový přímý 290mm</t>
  </si>
  <si>
    <t>-2020999896</t>
  </si>
  <si>
    <t>24*1,02 'Přepočtené koeficientem množství</t>
  </si>
  <si>
    <t>67</t>
  </si>
  <si>
    <t>919121111</t>
  </si>
  <si>
    <t>Těsnění spár zálivkou za studena pro komůrky š 10 mm hl 20 mm s těsnicím profilem</t>
  </si>
  <si>
    <t>31837012</t>
  </si>
  <si>
    <t>68</t>
  </si>
  <si>
    <t>919735112</t>
  </si>
  <si>
    <t>Řezání stávajícího živičného krytu hl přes 50 do 100 mm</t>
  </si>
  <si>
    <t>1130958234</t>
  </si>
  <si>
    <t>997</t>
  </si>
  <si>
    <t>Přesun sutě</t>
  </si>
  <si>
    <t>69</t>
  </si>
  <si>
    <t>997221551</t>
  </si>
  <si>
    <t>Vodorovná doprava suti ze sypkých materiálů do 1 km</t>
  </si>
  <si>
    <t>-1308876938</t>
  </si>
  <si>
    <t>70</t>
  </si>
  <si>
    <t>997221559</t>
  </si>
  <si>
    <t>Příplatek ZKD 1 km u vodorovné dopravy suti ze sypkých materiálů</t>
  </si>
  <si>
    <t>-357126672</t>
  </si>
  <si>
    <t>45,54*19 'Přepočtené koeficientem množství</t>
  </si>
  <si>
    <t>71</t>
  </si>
  <si>
    <t>997221875</t>
  </si>
  <si>
    <t>Poplatek za uložení na recyklační skládce (skládkovné) stavebního odpadu asfaltového bez obsahu dehtu zatříděného do Katalogu odpadů pod kódem 17 03 02</t>
  </si>
  <si>
    <t>623804753</t>
  </si>
  <si>
    <t>998</t>
  </si>
  <si>
    <t>Přesun hmot</t>
  </si>
  <si>
    <t>72</t>
  </si>
  <si>
    <t>998225111</t>
  </si>
  <si>
    <t>Přesun hmot pro pozemní komunikace s krytem z kamene, monolitickým betonovým nebo živičným</t>
  </si>
  <si>
    <t>401075629</t>
  </si>
  <si>
    <t>OST</t>
  </si>
  <si>
    <t>Ostatní</t>
  </si>
  <si>
    <t>73</t>
  </si>
  <si>
    <t>999-VRN-1</t>
  </si>
  <si>
    <t>Práce geotechnika</t>
  </si>
  <si>
    <t>---</t>
  </si>
  <si>
    <t>425014447</t>
  </si>
  <si>
    <t>74</t>
  </si>
  <si>
    <t>999-VRN-2</t>
  </si>
  <si>
    <t>Zkoušky únosnosti pláně</t>
  </si>
  <si>
    <t>1409817027</t>
  </si>
  <si>
    <t>75</t>
  </si>
  <si>
    <t>999-VRN-3</t>
  </si>
  <si>
    <t>Přechodné dopravní značení</t>
  </si>
  <si>
    <t>-657093385</t>
  </si>
  <si>
    <t>VRN</t>
  </si>
  <si>
    <t>Vedlejší rozpočtové náklady</t>
  </si>
  <si>
    <t>76</t>
  </si>
  <si>
    <t>999-VRN-1.1</t>
  </si>
  <si>
    <t>náklady na inženýrskou činnost se zpracováním a zajištěním DIO</t>
  </si>
  <si>
    <t>578448821</t>
  </si>
  <si>
    <t>77</t>
  </si>
  <si>
    <t>999-VRN-2.1</t>
  </si>
  <si>
    <t>PD skutečného provedení</t>
  </si>
  <si>
    <t>1017591952</t>
  </si>
  <si>
    <t>78</t>
  </si>
  <si>
    <t>999-VRN-3.1</t>
  </si>
  <si>
    <t>geodetické zaměření skutečného provedení</t>
  </si>
  <si>
    <t>-1526536803</t>
  </si>
  <si>
    <t>79</t>
  </si>
  <si>
    <t>999-VRN-4</t>
  </si>
  <si>
    <t>zařízení staveniště</t>
  </si>
  <si>
    <t>38054764</t>
  </si>
  <si>
    <t>80</t>
  </si>
  <si>
    <t>999-VRN-5</t>
  </si>
  <si>
    <t>poplatky za zábory</t>
  </si>
  <si>
    <t>-1327001609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</si>
</sst>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0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5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="1" customFormat="1" ht="36.96" customHeight="1">
      <c r="AR2" s="15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="1" customFormat="1" ht="12" customHeight="1">
      <c r="B5" s="19"/>
      <c r="D5" s="23" t="s">
        <v>13</v>
      </c>
      <c r="K5" s="24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9"/>
      <c r="BE5" s="25" t="s">
        <v>15</v>
      </c>
      <c r="BS5" s="16" t="s">
        <v>6</v>
      </c>
    </row>
    <row r="6" s="1" customFormat="1" ht="36.96" customHeight="1">
      <c r="B6" s="19"/>
      <c r="D6" s="26" t="s">
        <v>16</v>
      </c>
      <c r="K6" s="27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9"/>
      <c r="BE6" s="28"/>
      <c r="BS6" s="16" t="s">
        <v>6</v>
      </c>
    </row>
    <row r="7" s="1" customFormat="1" ht="12" customHeight="1">
      <c r="B7" s="19"/>
      <c r="D7" s="29" t="s">
        <v>18</v>
      </c>
      <c r="K7" s="24" t="s">
        <v>1</v>
      </c>
      <c r="AK7" s="29" t="s">
        <v>19</v>
      </c>
      <c r="AN7" s="24" t="s">
        <v>1</v>
      </c>
      <c r="AR7" s="19"/>
      <c r="BE7" s="28"/>
      <c r="BS7" s="16" t="s">
        <v>6</v>
      </c>
    </row>
    <row r="8" s="1" customFormat="1" ht="12" customHeight="1">
      <c r="B8" s="19"/>
      <c r="D8" s="29" t="s">
        <v>20</v>
      </c>
      <c r="K8" s="24" t="s">
        <v>21</v>
      </c>
      <c r="AK8" s="29" t="s">
        <v>22</v>
      </c>
      <c r="AN8" s="30" t="s">
        <v>23</v>
      </c>
      <c r="AR8" s="19"/>
      <c r="BE8" s="28"/>
      <c r="BS8" s="16" t="s">
        <v>6</v>
      </c>
    </row>
    <row r="9" s="1" customFormat="1" ht="14.4" customHeight="1">
      <c r="B9" s="19"/>
      <c r="AR9" s="19"/>
      <c r="BE9" s="28"/>
      <c r="BS9" s="16" t="s">
        <v>6</v>
      </c>
    </row>
    <row r="10" s="1" customFormat="1" ht="12" customHeight="1">
      <c r="B10" s="19"/>
      <c r="D10" s="29" t="s">
        <v>24</v>
      </c>
      <c r="AK10" s="29" t="s">
        <v>25</v>
      </c>
      <c r="AN10" s="24" t="s">
        <v>1</v>
      </c>
      <c r="AR10" s="19"/>
      <c r="BE10" s="28"/>
      <c r="BS10" s="16" t="s">
        <v>6</v>
      </c>
    </row>
    <row r="11" s="1" customFormat="1" ht="18.48" customHeight="1">
      <c r="B11" s="19"/>
      <c r="E11" s="24" t="s">
        <v>26</v>
      </c>
      <c r="AK11" s="29" t="s">
        <v>27</v>
      </c>
      <c r="AN11" s="24" t="s">
        <v>1</v>
      </c>
      <c r="AR11" s="19"/>
      <c r="BE11" s="28"/>
      <c r="BS11" s="16" t="s">
        <v>6</v>
      </c>
    </row>
    <row r="12" s="1" customFormat="1" ht="6.96" customHeight="1">
      <c r="B12" s="19"/>
      <c r="AR12" s="19"/>
      <c r="BE12" s="28"/>
      <c r="BS12" s="16" t="s">
        <v>6</v>
      </c>
    </row>
    <row r="13" s="1" customFormat="1" ht="12" customHeight="1">
      <c r="B13" s="19"/>
      <c r="D13" s="29" t="s">
        <v>28</v>
      </c>
      <c r="AK13" s="29" t="s">
        <v>25</v>
      </c>
      <c r="AN13" s="31" t="s">
        <v>29</v>
      </c>
      <c r="AR13" s="19"/>
      <c r="BE13" s="28"/>
      <c r="BS13" s="16" t="s">
        <v>6</v>
      </c>
    </row>
    <row r="14">
      <c r="B14" s="19"/>
      <c r="E14" s="31" t="s">
        <v>29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27</v>
      </c>
      <c r="AN14" s="31" t="s">
        <v>29</v>
      </c>
      <c r="AR14" s="19"/>
      <c r="BE14" s="28"/>
      <c r="BS14" s="16" t="s">
        <v>6</v>
      </c>
    </row>
    <row r="15" s="1" customFormat="1" ht="6.96" customHeight="1">
      <c r="B15" s="19"/>
      <c r="AR15" s="19"/>
      <c r="BE15" s="28"/>
      <c r="BS15" s="16" t="s">
        <v>3</v>
      </c>
    </row>
    <row r="16" s="1" customFormat="1" ht="12" customHeight="1">
      <c r="B16" s="19"/>
      <c r="D16" s="29" t="s">
        <v>30</v>
      </c>
      <c r="AK16" s="29" t="s">
        <v>25</v>
      </c>
      <c r="AN16" s="24" t="s">
        <v>1</v>
      </c>
      <c r="AR16" s="19"/>
      <c r="BE16" s="28"/>
      <c r="BS16" s="16" t="s">
        <v>3</v>
      </c>
    </row>
    <row r="17" s="1" customFormat="1" ht="18.48" customHeight="1">
      <c r="B17" s="19"/>
      <c r="E17" s="24" t="s">
        <v>31</v>
      </c>
      <c r="AK17" s="29" t="s">
        <v>27</v>
      </c>
      <c r="AN17" s="24" t="s">
        <v>1</v>
      </c>
      <c r="AR17" s="19"/>
      <c r="BE17" s="28"/>
      <c r="BS17" s="16" t="s">
        <v>32</v>
      </c>
    </row>
    <row r="18" s="1" customFormat="1" ht="6.96" customHeight="1">
      <c r="B18" s="19"/>
      <c r="AR18" s="19"/>
      <c r="BE18" s="28"/>
      <c r="BS18" s="16" t="s">
        <v>6</v>
      </c>
    </row>
    <row r="19" s="1" customFormat="1" ht="12" customHeight="1">
      <c r="B19" s="19"/>
      <c r="D19" s="29" t="s">
        <v>33</v>
      </c>
      <c r="AK19" s="29" t="s">
        <v>25</v>
      </c>
      <c r="AN19" s="24" t="s">
        <v>1</v>
      </c>
      <c r="AR19" s="19"/>
      <c r="BE19" s="28"/>
      <c r="BS19" s="16" t="s">
        <v>6</v>
      </c>
    </row>
    <row r="20" s="1" customFormat="1" ht="18.48" customHeight="1">
      <c r="B20" s="19"/>
      <c r="E20" s="24" t="s">
        <v>34</v>
      </c>
      <c r="AK20" s="29" t="s">
        <v>27</v>
      </c>
      <c r="AN20" s="24" t="s">
        <v>1</v>
      </c>
      <c r="AR20" s="19"/>
      <c r="BE20" s="28"/>
      <c r="BS20" s="16" t="s">
        <v>32</v>
      </c>
    </row>
    <row r="21" s="1" customFormat="1" ht="6.96" customHeight="1">
      <c r="B21" s="19"/>
      <c r="AR21" s="19"/>
      <c r="BE21" s="28"/>
    </row>
    <row r="22" s="1" customFormat="1" ht="12" customHeight="1">
      <c r="B22" s="19"/>
      <c r="D22" s="29" t="s">
        <v>35</v>
      </c>
      <c r="AR22" s="19"/>
      <c r="BE22" s="28"/>
    </row>
    <row r="23" s="1" customFormat="1" ht="16.5" customHeight="1">
      <c r="B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R23" s="19"/>
      <c r="BE23" s="28"/>
    </row>
    <row r="24" s="1" customFormat="1" ht="6.96" customHeight="1">
      <c r="B24" s="19"/>
      <c r="AR24" s="19"/>
      <c r="BE24" s="28"/>
    </row>
    <row r="25" s="1" customFormat="1" ht="6.96" customHeight="1">
      <c r="B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R25" s="19"/>
      <c r="BE25" s="28"/>
    </row>
    <row r="26" s="2" customFormat="1" ht="25.92" customHeight="1">
      <c r="A26" s="35"/>
      <c r="B26" s="36"/>
      <c r="C26" s="35"/>
      <c r="D26" s="37" t="s">
        <v>36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9">
        <f>ROUND(AG94,2)</f>
        <v>0</v>
      </c>
      <c r="AL26" s="38"/>
      <c r="AM26" s="38"/>
      <c r="AN26" s="38"/>
      <c r="AO26" s="38"/>
      <c r="AP26" s="35"/>
      <c r="AQ26" s="35"/>
      <c r="AR26" s="36"/>
      <c r="BE26" s="28"/>
    </row>
    <row r="27" s="2" customFormat="1" ht="6.96" customHeight="1">
      <c r="A27" s="35"/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6"/>
      <c r="BE27" s="28"/>
    </row>
    <row r="28" s="2" customForma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0" t="s">
        <v>37</v>
      </c>
      <c r="M28" s="40"/>
      <c r="N28" s="40"/>
      <c r="O28" s="40"/>
      <c r="P28" s="40"/>
      <c r="Q28" s="35"/>
      <c r="R28" s="35"/>
      <c r="S28" s="35"/>
      <c r="T28" s="35"/>
      <c r="U28" s="35"/>
      <c r="V28" s="35"/>
      <c r="W28" s="40" t="s">
        <v>38</v>
      </c>
      <c r="X28" s="40"/>
      <c r="Y28" s="40"/>
      <c r="Z28" s="40"/>
      <c r="AA28" s="40"/>
      <c r="AB28" s="40"/>
      <c r="AC28" s="40"/>
      <c r="AD28" s="40"/>
      <c r="AE28" s="40"/>
      <c r="AF28" s="35"/>
      <c r="AG28" s="35"/>
      <c r="AH28" s="35"/>
      <c r="AI28" s="35"/>
      <c r="AJ28" s="35"/>
      <c r="AK28" s="40" t="s">
        <v>39</v>
      </c>
      <c r="AL28" s="40"/>
      <c r="AM28" s="40"/>
      <c r="AN28" s="40"/>
      <c r="AO28" s="40"/>
      <c r="AP28" s="35"/>
      <c r="AQ28" s="35"/>
      <c r="AR28" s="36"/>
      <c r="BE28" s="28"/>
    </row>
    <row r="29" s="3" customFormat="1" ht="14.4" customHeight="1">
      <c r="A29" s="3"/>
      <c r="B29" s="41"/>
      <c r="C29" s="3"/>
      <c r="D29" s="29" t="s">
        <v>40</v>
      </c>
      <c r="E29" s="3"/>
      <c r="F29" s="29" t="s">
        <v>41</v>
      </c>
      <c r="G29" s="3"/>
      <c r="H29" s="3"/>
      <c r="I29" s="3"/>
      <c r="J29" s="3"/>
      <c r="K29" s="3"/>
      <c r="L29" s="42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3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3">
        <f>ROUND(AV94, 2)</f>
        <v>0</v>
      </c>
      <c r="AL29" s="3"/>
      <c r="AM29" s="3"/>
      <c r="AN29" s="3"/>
      <c r="AO29" s="3"/>
      <c r="AP29" s="3"/>
      <c r="AQ29" s="3"/>
      <c r="AR29" s="41"/>
      <c r="BE29" s="44"/>
    </row>
    <row r="30" s="3" customFormat="1" ht="14.4" customHeight="1">
      <c r="A30" s="3"/>
      <c r="B30" s="41"/>
      <c r="C30" s="3"/>
      <c r="D30" s="3"/>
      <c r="E30" s="3"/>
      <c r="F30" s="29" t="s">
        <v>42</v>
      </c>
      <c r="G30" s="3"/>
      <c r="H30" s="3"/>
      <c r="I30" s="3"/>
      <c r="J30" s="3"/>
      <c r="K30" s="3"/>
      <c r="L30" s="42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3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3">
        <f>ROUND(AW94, 2)</f>
        <v>0</v>
      </c>
      <c r="AL30" s="3"/>
      <c r="AM30" s="3"/>
      <c r="AN30" s="3"/>
      <c r="AO30" s="3"/>
      <c r="AP30" s="3"/>
      <c r="AQ30" s="3"/>
      <c r="AR30" s="41"/>
      <c r="BE30" s="44"/>
    </row>
    <row r="31" hidden="1" s="3" customFormat="1" ht="14.4" customHeight="1">
      <c r="A31" s="3"/>
      <c r="B31" s="41"/>
      <c r="C31" s="3"/>
      <c r="D31" s="3"/>
      <c r="E31" s="3"/>
      <c r="F31" s="29" t="s">
        <v>43</v>
      </c>
      <c r="G31" s="3"/>
      <c r="H31" s="3"/>
      <c r="I31" s="3"/>
      <c r="J31" s="3"/>
      <c r="K31" s="3"/>
      <c r="L31" s="42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3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3">
        <v>0</v>
      </c>
      <c r="AL31" s="3"/>
      <c r="AM31" s="3"/>
      <c r="AN31" s="3"/>
      <c r="AO31" s="3"/>
      <c r="AP31" s="3"/>
      <c r="AQ31" s="3"/>
      <c r="AR31" s="41"/>
      <c r="BE31" s="44"/>
    </row>
    <row r="32" hidden="1" s="3" customFormat="1" ht="14.4" customHeight="1">
      <c r="A32" s="3"/>
      <c r="B32" s="41"/>
      <c r="C32" s="3"/>
      <c r="D32" s="3"/>
      <c r="E32" s="3"/>
      <c r="F32" s="29" t="s">
        <v>44</v>
      </c>
      <c r="G32" s="3"/>
      <c r="H32" s="3"/>
      <c r="I32" s="3"/>
      <c r="J32" s="3"/>
      <c r="K32" s="3"/>
      <c r="L32" s="42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3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3">
        <v>0</v>
      </c>
      <c r="AL32" s="3"/>
      <c r="AM32" s="3"/>
      <c r="AN32" s="3"/>
      <c r="AO32" s="3"/>
      <c r="AP32" s="3"/>
      <c r="AQ32" s="3"/>
      <c r="AR32" s="41"/>
      <c r="BE32" s="44"/>
    </row>
    <row r="33" hidden="1" s="3" customFormat="1" ht="14.4" customHeight="1">
      <c r="A33" s="3"/>
      <c r="B33" s="41"/>
      <c r="C33" s="3"/>
      <c r="D33" s="3"/>
      <c r="E33" s="3"/>
      <c r="F33" s="29" t="s">
        <v>45</v>
      </c>
      <c r="G33" s="3"/>
      <c r="H33" s="3"/>
      <c r="I33" s="3"/>
      <c r="J33" s="3"/>
      <c r="K33" s="3"/>
      <c r="L33" s="42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3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3">
        <v>0</v>
      </c>
      <c r="AL33" s="3"/>
      <c r="AM33" s="3"/>
      <c r="AN33" s="3"/>
      <c r="AO33" s="3"/>
      <c r="AP33" s="3"/>
      <c r="AQ33" s="3"/>
      <c r="AR33" s="41"/>
      <c r="BE33" s="44"/>
    </row>
    <row r="34" s="2" customFormat="1" ht="6.96" customHeight="1">
      <c r="A34" s="35"/>
      <c r="B34" s="36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6"/>
      <c r="BE34" s="28"/>
    </row>
    <row r="35" s="2" customFormat="1" ht="25.92" customHeight="1">
      <c r="A35" s="35"/>
      <c r="B35" s="36"/>
      <c r="C35" s="45"/>
      <c r="D35" s="46" t="s">
        <v>46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47</v>
      </c>
      <c r="U35" s="47"/>
      <c r="V35" s="47"/>
      <c r="W35" s="47"/>
      <c r="X35" s="49" t="s">
        <v>48</v>
      </c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50">
        <f>SUM(AK26:AK33)</f>
        <v>0</v>
      </c>
      <c r="AL35" s="47"/>
      <c r="AM35" s="47"/>
      <c r="AN35" s="47"/>
      <c r="AO35" s="51"/>
      <c r="AP35" s="45"/>
      <c r="AQ35" s="45"/>
      <c r="AR35" s="36"/>
      <c r="BE35" s="35"/>
    </row>
    <row r="36" s="2" customFormat="1" ht="6.96" customHeight="1">
      <c r="A36" s="35"/>
      <c r="B36" s="36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6"/>
      <c r="BE36" s="35"/>
    </row>
    <row r="37" s="2" customFormat="1" ht="14.4" customHeight="1">
      <c r="A37" s="35"/>
      <c r="B37" s="36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6"/>
      <c r="BE37" s="35"/>
    </row>
    <row r="38" s="1" customFormat="1" ht="14.4" customHeight="1">
      <c r="B38" s="19"/>
      <c r="AR38" s="19"/>
    </row>
    <row r="39" s="1" customFormat="1" ht="14.4" customHeight="1">
      <c r="B39" s="19"/>
      <c r="AR39" s="19"/>
    </row>
    <row r="40" s="1" customFormat="1" ht="14.4" customHeight="1">
      <c r="B40" s="19"/>
      <c r="AR40" s="19"/>
    </row>
    <row r="41" s="1" customFormat="1" ht="14.4" customHeight="1">
      <c r="B41" s="19"/>
      <c r="AR41" s="19"/>
    </row>
    <row r="42" s="1" customFormat="1" ht="14.4" customHeight="1">
      <c r="B42" s="19"/>
      <c r="AR42" s="19"/>
    </row>
    <row r="43" s="1" customFormat="1" ht="14.4" customHeight="1">
      <c r="B43" s="19"/>
      <c r="AR43" s="19"/>
    </row>
    <row r="44" s="1" customFormat="1" ht="14.4" customHeight="1">
      <c r="B44" s="19"/>
      <c r="AR44" s="19"/>
    </row>
    <row r="45" s="1" customFormat="1" ht="14.4" customHeight="1">
      <c r="B45" s="19"/>
      <c r="AR45" s="19"/>
    </row>
    <row r="46" s="1" customFormat="1" ht="14.4" customHeight="1">
      <c r="B46" s="19"/>
      <c r="AR46" s="19"/>
    </row>
    <row r="47" s="1" customFormat="1" ht="14.4" customHeight="1">
      <c r="B47" s="19"/>
      <c r="AR47" s="19"/>
    </row>
    <row r="48" s="1" customFormat="1" ht="14.4" customHeight="1">
      <c r="B48" s="19"/>
      <c r="AR48" s="19"/>
    </row>
    <row r="49" s="2" customFormat="1" ht="14.4" customHeight="1">
      <c r="B49" s="52"/>
      <c r="D49" s="53" t="s">
        <v>49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3" t="s">
        <v>50</v>
      </c>
      <c r="AI49" s="54"/>
      <c r="AJ49" s="54"/>
      <c r="AK49" s="54"/>
      <c r="AL49" s="54"/>
      <c r="AM49" s="54"/>
      <c r="AN49" s="54"/>
      <c r="AO49" s="54"/>
      <c r="AR49" s="52"/>
    </row>
    <row r="50">
      <c r="B50" s="19"/>
      <c r="AR50" s="19"/>
    </row>
    <row r="51">
      <c r="B51" s="19"/>
      <c r="AR51" s="19"/>
    </row>
    <row r="52">
      <c r="B52" s="19"/>
      <c r="AR52" s="19"/>
    </row>
    <row r="53">
      <c r="B53" s="19"/>
      <c r="AR53" s="19"/>
    </row>
    <row r="54">
      <c r="B54" s="19"/>
      <c r="AR54" s="19"/>
    </row>
    <row r="55">
      <c r="B55" s="19"/>
      <c r="AR55" s="19"/>
    </row>
    <row r="56">
      <c r="B56" s="19"/>
      <c r="AR56" s="19"/>
    </row>
    <row r="57">
      <c r="B57" s="19"/>
      <c r="AR57" s="19"/>
    </row>
    <row r="58">
      <c r="B58" s="19"/>
      <c r="AR58" s="19"/>
    </row>
    <row r="59">
      <c r="B59" s="19"/>
      <c r="AR59" s="19"/>
    </row>
    <row r="60" s="2" customFormat="1">
      <c r="A60" s="35"/>
      <c r="B60" s="36"/>
      <c r="C60" s="35"/>
      <c r="D60" s="55" t="s">
        <v>51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5" t="s">
        <v>52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5" t="s">
        <v>51</v>
      </c>
      <c r="AI60" s="38"/>
      <c r="AJ60" s="38"/>
      <c r="AK60" s="38"/>
      <c r="AL60" s="38"/>
      <c r="AM60" s="55" t="s">
        <v>52</v>
      </c>
      <c r="AN60" s="38"/>
      <c r="AO60" s="38"/>
      <c r="AP60" s="35"/>
      <c r="AQ60" s="35"/>
      <c r="AR60" s="36"/>
      <c r="BE60" s="35"/>
    </row>
    <row r="61">
      <c r="B61" s="19"/>
      <c r="AR61" s="19"/>
    </row>
    <row r="62">
      <c r="B62" s="19"/>
      <c r="AR62" s="19"/>
    </row>
    <row r="63">
      <c r="B63" s="19"/>
      <c r="AR63" s="19"/>
    </row>
    <row r="64" s="2" customFormat="1">
      <c r="A64" s="35"/>
      <c r="B64" s="36"/>
      <c r="C64" s="35"/>
      <c r="D64" s="53" t="s">
        <v>53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3" t="s">
        <v>54</v>
      </c>
      <c r="AI64" s="56"/>
      <c r="AJ64" s="56"/>
      <c r="AK64" s="56"/>
      <c r="AL64" s="56"/>
      <c r="AM64" s="56"/>
      <c r="AN64" s="56"/>
      <c r="AO64" s="56"/>
      <c r="AP64" s="35"/>
      <c r="AQ64" s="35"/>
      <c r="AR64" s="36"/>
      <c r="BE64" s="35"/>
    </row>
    <row r="65">
      <c r="B65" s="19"/>
      <c r="AR65" s="19"/>
    </row>
    <row r="66">
      <c r="B66" s="19"/>
      <c r="AR66" s="19"/>
    </row>
    <row r="67">
      <c r="B67" s="19"/>
      <c r="AR67" s="19"/>
    </row>
    <row r="68">
      <c r="B68" s="19"/>
      <c r="AR68" s="19"/>
    </row>
    <row r="69">
      <c r="B69" s="19"/>
      <c r="AR69" s="19"/>
    </row>
    <row r="70">
      <c r="B70" s="19"/>
      <c r="AR70" s="19"/>
    </row>
    <row r="71">
      <c r="B71" s="19"/>
      <c r="AR71" s="19"/>
    </row>
    <row r="72">
      <c r="B72" s="19"/>
      <c r="AR72" s="19"/>
    </row>
    <row r="73">
      <c r="B73" s="19"/>
      <c r="AR73" s="19"/>
    </row>
    <row r="74">
      <c r="B74" s="19"/>
      <c r="AR74" s="19"/>
    </row>
    <row r="75" s="2" customFormat="1">
      <c r="A75" s="35"/>
      <c r="B75" s="36"/>
      <c r="C75" s="35"/>
      <c r="D75" s="55" t="s">
        <v>51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5" t="s">
        <v>52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5" t="s">
        <v>51</v>
      </c>
      <c r="AI75" s="38"/>
      <c r="AJ75" s="38"/>
      <c r="AK75" s="38"/>
      <c r="AL75" s="38"/>
      <c r="AM75" s="55" t="s">
        <v>52</v>
      </c>
      <c r="AN75" s="38"/>
      <c r="AO75" s="38"/>
      <c r="AP75" s="35"/>
      <c r="AQ75" s="35"/>
      <c r="AR75" s="36"/>
      <c r="BE75" s="35"/>
    </row>
    <row r="76" s="2" customFormat="1">
      <c r="A76" s="35"/>
      <c r="B76" s="36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6"/>
      <c r="BE76" s="35"/>
    </row>
    <row r="77" s="2" customFormat="1" ht="6.96" customHeight="1">
      <c r="A77" s="35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36"/>
      <c r="BE77" s="35"/>
    </row>
    <row r="81" s="2" customFormat="1" ht="6.96" customHeight="1">
      <c r="A81" s="35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36"/>
      <c r="BE81" s="35"/>
    </row>
    <row r="82" s="2" customFormat="1" ht="24.96" customHeight="1">
      <c r="A82" s="35"/>
      <c r="B82" s="36"/>
      <c r="C82" s="20" t="s">
        <v>55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6"/>
      <c r="B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6"/>
      <c r="BE83" s="35"/>
    </row>
    <row r="84" s="4" customFormat="1" ht="12" customHeight="1">
      <c r="A84" s="4"/>
      <c r="B84" s="61"/>
      <c r="C84" s="29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Y547ak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1"/>
      <c r="BE84" s="4"/>
    </row>
    <row r="85" s="5" customFormat="1" ht="36.96" customHeight="1">
      <c r="A85" s="5"/>
      <c r="B85" s="62"/>
      <c r="C85" s="63" t="s">
        <v>16</v>
      </c>
      <c r="D85" s="5"/>
      <c r="E85" s="5"/>
      <c r="F85" s="5"/>
      <c r="G85" s="5"/>
      <c r="H85" s="5"/>
      <c r="I85" s="5"/>
      <c r="J85" s="5"/>
      <c r="K85" s="5"/>
      <c r="L85" s="64" t="str">
        <f>K6</f>
        <v>Novostavba Autobusových zálivů v obci Dolní Nivy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2"/>
      <c r="BE85" s="5"/>
    </row>
    <row r="86" s="2" customFormat="1" ht="6.96" customHeight="1">
      <c r="A86" s="35"/>
      <c r="B86" s="36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6"/>
      <c r="BE86" s="35"/>
    </row>
    <row r="87" s="2" customFormat="1" ht="12" customHeight="1">
      <c r="A87" s="35"/>
      <c r="B87" s="36"/>
      <c r="C87" s="29" t="s">
        <v>20</v>
      </c>
      <c r="D87" s="35"/>
      <c r="E87" s="35"/>
      <c r="F87" s="35"/>
      <c r="G87" s="35"/>
      <c r="H87" s="35"/>
      <c r="I87" s="35"/>
      <c r="J87" s="35"/>
      <c r="K87" s="35"/>
      <c r="L87" s="65" t="str">
        <f>IF(K8="","",K8)</f>
        <v>Dolní Niny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9" t="s">
        <v>22</v>
      </c>
      <c r="AJ87" s="35"/>
      <c r="AK87" s="35"/>
      <c r="AL87" s="35"/>
      <c r="AM87" s="66" t="str">
        <f>IF(AN8= "","",AN8)</f>
        <v>15. 3. 2025</v>
      </c>
      <c r="AN87" s="66"/>
      <c r="AO87" s="35"/>
      <c r="AP87" s="35"/>
      <c r="AQ87" s="35"/>
      <c r="AR87" s="36"/>
      <c r="B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6"/>
      <c r="BE88" s="35"/>
    </row>
    <row r="89" s="2" customFormat="1" ht="15.15" customHeight="1">
      <c r="A89" s="35"/>
      <c r="B89" s="36"/>
      <c r="C89" s="29" t="s">
        <v>24</v>
      </c>
      <c r="D89" s="35"/>
      <c r="E89" s="35"/>
      <c r="F89" s="35"/>
      <c r="G89" s="35"/>
      <c r="H89" s="35"/>
      <c r="I89" s="35"/>
      <c r="J89" s="35"/>
      <c r="K89" s="35"/>
      <c r="L89" s="4" t="str">
        <f>IF(E11= "","",E11)</f>
        <v>Obec Dolní Nivy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9" t="s">
        <v>30</v>
      </c>
      <c r="AJ89" s="35"/>
      <c r="AK89" s="35"/>
      <c r="AL89" s="35"/>
      <c r="AM89" s="67" t="str">
        <f>IF(E17="","",E17)</f>
        <v>Nováček Jiří</v>
      </c>
      <c r="AN89" s="4"/>
      <c r="AO89" s="4"/>
      <c r="AP89" s="4"/>
      <c r="AQ89" s="35"/>
      <c r="AR89" s="36"/>
      <c r="AS89" s="68" t="s">
        <v>56</v>
      </c>
      <c r="AT89" s="69"/>
      <c r="AU89" s="70"/>
      <c r="AV89" s="70"/>
      <c r="AW89" s="70"/>
      <c r="AX89" s="70"/>
      <c r="AY89" s="70"/>
      <c r="AZ89" s="70"/>
      <c r="BA89" s="70"/>
      <c r="BB89" s="70"/>
      <c r="BC89" s="70"/>
      <c r="BD89" s="71"/>
      <c r="BE89" s="35"/>
    </row>
    <row r="90" s="2" customFormat="1" ht="15.15" customHeight="1">
      <c r="A90" s="35"/>
      <c r="B90" s="36"/>
      <c r="C90" s="29" t="s">
        <v>28</v>
      </c>
      <c r="D90" s="35"/>
      <c r="E90" s="35"/>
      <c r="F90" s="35"/>
      <c r="G90" s="35"/>
      <c r="H90" s="35"/>
      <c r="I90" s="35"/>
      <c r="J90" s="35"/>
      <c r="K90" s="35"/>
      <c r="L90" s="4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9" t="s">
        <v>33</v>
      </c>
      <c r="AJ90" s="35"/>
      <c r="AK90" s="35"/>
      <c r="AL90" s="35"/>
      <c r="AM90" s="67" t="str">
        <f>IF(E20="","",E20)</f>
        <v>Milan Hájek</v>
      </c>
      <c r="AN90" s="4"/>
      <c r="AO90" s="4"/>
      <c r="AP90" s="4"/>
      <c r="AQ90" s="35"/>
      <c r="AR90" s="36"/>
      <c r="AS90" s="72"/>
      <c r="AT90" s="73"/>
      <c r="AU90" s="74"/>
      <c r="AV90" s="74"/>
      <c r="AW90" s="74"/>
      <c r="AX90" s="74"/>
      <c r="AY90" s="74"/>
      <c r="AZ90" s="74"/>
      <c r="BA90" s="74"/>
      <c r="BB90" s="74"/>
      <c r="BC90" s="74"/>
      <c r="BD90" s="75"/>
      <c r="BE90" s="35"/>
    </row>
    <row r="91" s="2" customFormat="1" ht="10.8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6"/>
      <c r="AS91" s="72"/>
      <c r="AT91" s="73"/>
      <c r="AU91" s="74"/>
      <c r="AV91" s="74"/>
      <c r="AW91" s="74"/>
      <c r="AX91" s="74"/>
      <c r="AY91" s="74"/>
      <c r="AZ91" s="74"/>
      <c r="BA91" s="74"/>
      <c r="BB91" s="74"/>
      <c r="BC91" s="74"/>
      <c r="BD91" s="75"/>
      <c r="BE91" s="35"/>
    </row>
    <row r="92" s="2" customFormat="1" ht="29.28" customHeight="1">
      <c r="A92" s="35"/>
      <c r="B92" s="36"/>
      <c r="C92" s="76" t="s">
        <v>57</v>
      </c>
      <c r="D92" s="77"/>
      <c r="E92" s="77"/>
      <c r="F92" s="77"/>
      <c r="G92" s="77"/>
      <c r="H92" s="78"/>
      <c r="I92" s="79" t="s">
        <v>58</v>
      </c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80" t="s">
        <v>59</v>
      </c>
      <c r="AH92" s="77"/>
      <c r="AI92" s="77"/>
      <c r="AJ92" s="77"/>
      <c r="AK92" s="77"/>
      <c r="AL92" s="77"/>
      <c r="AM92" s="77"/>
      <c r="AN92" s="79" t="s">
        <v>60</v>
      </c>
      <c r="AO92" s="77"/>
      <c r="AP92" s="81"/>
      <c r="AQ92" s="82" t="s">
        <v>61</v>
      </c>
      <c r="AR92" s="36"/>
      <c r="AS92" s="83" t="s">
        <v>62</v>
      </c>
      <c r="AT92" s="84" t="s">
        <v>63</v>
      </c>
      <c r="AU92" s="84" t="s">
        <v>64</v>
      </c>
      <c r="AV92" s="84" t="s">
        <v>65</v>
      </c>
      <c r="AW92" s="84" t="s">
        <v>66</v>
      </c>
      <c r="AX92" s="84" t="s">
        <v>67</v>
      </c>
      <c r="AY92" s="84" t="s">
        <v>68</v>
      </c>
      <c r="AZ92" s="84" t="s">
        <v>69</v>
      </c>
      <c r="BA92" s="84" t="s">
        <v>70</v>
      </c>
      <c r="BB92" s="84" t="s">
        <v>71</v>
      </c>
      <c r="BC92" s="84" t="s">
        <v>72</v>
      </c>
      <c r="BD92" s="85" t="s">
        <v>73</v>
      </c>
      <c r="BE92" s="35"/>
    </row>
    <row r="93" s="2" customFormat="1" ht="10.8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6"/>
      <c r="AS93" s="86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8"/>
      <c r="BE93" s="35"/>
    </row>
    <row r="94" s="6" customFormat="1" ht="32.4" customHeight="1">
      <c r="A94" s="6"/>
      <c r="B94" s="89"/>
      <c r="C94" s="90" t="s">
        <v>74</v>
      </c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2">
        <f>ROUND(AG95,2)</f>
        <v>0</v>
      </c>
      <c r="AH94" s="92"/>
      <c r="AI94" s="92"/>
      <c r="AJ94" s="92"/>
      <c r="AK94" s="92"/>
      <c r="AL94" s="92"/>
      <c r="AM94" s="92"/>
      <c r="AN94" s="93">
        <f>SUM(AG94,AT94)</f>
        <v>0</v>
      </c>
      <c r="AO94" s="93"/>
      <c r="AP94" s="93"/>
      <c r="AQ94" s="94" t="s">
        <v>1</v>
      </c>
      <c r="AR94" s="89"/>
      <c r="AS94" s="95">
        <f>ROUND(AS95,2)</f>
        <v>0</v>
      </c>
      <c r="AT94" s="96">
        <f>ROUND(SUM(AV94:AW94),2)</f>
        <v>0</v>
      </c>
      <c r="AU94" s="97">
        <f>ROUND(AU95,5)</f>
        <v>0</v>
      </c>
      <c r="AV94" s="96">
        <f>ROUND(AZ94*L29,2)</f>
        <v>0</v>
      </c>
      <c r="AW94" s="96">
        <f>ROUND(BA94*L30,2)</f>
        <v>0</v>
      </c>
      <c r="AX94" s="96">
        <f>ROUND(BB94*L29,2)</f>
        <v>0</v>
      </c>
      <c r="AY94" s="96">
        <f>ROUND(BC94*L30,2)</f>
        <v>0</v>
      </c>
      <c r="AZ94" s="96">
        <f>ROUND(AZ95,2)</f>
        <v>0</v>
      </c>
      <c r="BA94" s="96">
        <f>ROUND(BA95,2)</f>
        <v>0</v>
      </c>
      <c r="BB94" s="96">
        <f>ROUND(BB95,2)</f>
        <v>0</v>
      </c>
      <c r="BC94" s="96">
        <f>ROUND(BC95,2)</f>
        <v>0</v>
      </c>
      <c r="BD94" s="98">
        <f>ROUND(BD95,2)</f>
        <v>0</v>
      </c>
      <c r="BE94" s="6"/>
      <c r="BS94" s="99" t="s">
        <v>75</v>
      </c>
      <c r="BT94" s="99" t="s">
        <v>76</v>
      </c>
      <c r="BU94" s="100" t="s">
        <v>77</v>
      </c>
      <c r="BV94" s="99" t="s">
        <v>78</v>
      </c>
      <c r="BW94" s="99" t="s">
        <v>4</v>
      </c>
      <c r="BX94" s="99" t="s">
        <v>79</v>
      </c>
      <c r="CL94" s="99" t="s">
        <v>1</v>
      </c>
    </row>
    <row r="95" s="7" customFormat="1" ht="24.75" customHeight="1">
      <c r="A95" s="101" t="s">
        <v>80</v>
      </c>
      <c r="B95" s="102"/>
      <c r="C95" s="103"/>
      <c r="D95" s="104" t="s">
        <v>81</v>
      </c>
      <c r="E95" s="104"/>
      <c r="F95" s="104"/>
      <c r="G95" s="104"/>
      <c r="H95" s="104"/>
      <c r="I95" s="105"/>
      <c r="J95" s="104" t="s">
        <v>82</v>
      </c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6">
        <f>'10 - SO 101 - Autobusové ...'!J30</f>
        <v>0</v>
      </c>
      <c r="AH95" s="105"/>
      <c r="AI95" s="105"/>
      <c r="AJ95" s="105"/>
      <c r="AK95" s="105"/>
      <c r="AL95" s="105"/>
      <c r="AM95" s="105"/>
      <c r="AN95" s="106">
        <f>SUM(AG95,AT95)</f>
        <v>0</v>
      </c>
      <c r="AO95" s="105"/>
      <c r="AP95" s="105"/>
      <c r="AQ95" s="107" t="s">
        <v>83</v>
      </c>
      <c r="AR95" s="102"/>
      <c r="AS95" s="108">
        <v>0</v>
      </c>
      <c r="AT95" s="109">
        <f>ROUND(SUM(AV95:AW95),2)</f>
        <v>0</v>
      </c>
      <c r="AU95" s="110">
        <f>'10 - SO 101 - Autobusové ...'!P127</f>
        <v>0</v>
      </c>
      <c r="AV95" s="109">
        <f>'10 - SO 101 - Autobusové ...'!J33</f>
        <v>0</v>
      </c>
      <c r="AW95" s="109">
        <f>'10 - SO 101 - Autobusové ...'!J34</f>
        <v>0</v>
      </c>
      <c r="AX95" s="109">
        <f>'10 - SO 101 - Autobusové ...'!J35</f>
        <v>0</v>
      </c>
      <c r="AY95" s="109">
        <f>'10 - SO 101 - Autobusové ...'!J36</f>
        <v>0</v>
      </c>
      <c r="AZ95" s="109">
        <f>'10 - SO 101 - Autobusové ...'!F33</f>
        <v>0</v>
      </c>
      <c r="BA95" s="109">
        <f>'10 - SO 101 - Autobusové ...'!F34</f>
        <v>0</v>
      </c>
      <c r="BB95" s="109">
        <f>'10 - SO 101 - Autobusové ...'!F35</f>
        <v>0</v>
      </c>
      <c r="BC95" s="109">
        <f>'10 - SO 101 - Autobusové ...'!F36</f>
        <v>0</v>
      </c>
      <c r="BD95" s="111">
        <f>'10 - SO 101 - Autobusové ...'!F37</f>
        <v>0</v>
      </c>
      <c r="BE95" s="7"/>
      <c r="BT95" s="112" t="s">
        <v>84</v>
      </c>
      <c r="BV95" s="112" t="s">
        <v>78</v>
      </c>
      <c r="BW95" s="112" t="s">
        <v>85</v>
      </c>
      <c r="BX95" s="112" t="s">
        <v>4</v>
      </c>
      <c r="CL95" s="112" t="s">
        <v>1</v>
      </c>
      <c r="CM95" s="112" t="s">
        <v>86</v>
      </c>
    </row>
    <row r="96" s="2" customFormat="1" ht="30" customHeight="1">
      <c r="A96" s="35"/>
      <c r="B96" s="36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6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57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36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10 - SO 101 - Autobusové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85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86</v>
      </c>
    </row>
    <row r="4" s="1" customFormat="1" ht="24.96" customHeight="1">
      <c r="B4" s="19"/>
      <c r="D4" s="20" t="s">
        <v>87</v>
      </c>
      <c r="L4" s="19"/>
      <c r="M4" s="113" t="s">
        <v>10</v>
      </c>
      <c r="AT4" s="16" t="s">
        <v>3</v>
      </c>
    </row>
    <row r="5" s="1" customFormat="1" ht="6.96" customHeight="1">
      <c r="B5" s="19"/>
      <c r="L5" s="19"/>
    </row>
    <row r="6" s="1" customFormat="1" ht="12" customHeight="1">
      <c r="B6" s="19"/>
      <c r="D6" s="29" t="s">
        <v>16</v>
      </c>
      <c r="L6" s="19"/>
    </row>
    <row r="7" s="1" customFormat="1" ht="16.5" customHeight="1">
      <c r="B7" s="19"/>
      <c r="E7" s="114" t="str">
        <f>'Rekapitulace stavby'!K6</f>
        <v>Novostavba Autobusových zálivů v obci Dolní Nivy</v>
      </c>
      <c r="F7" s="29"/>
      <c r="G7" s="29"/>
      <c r="H7" s="29"/>
      <c r="L7" s="19"/>
    </row>
    <row r="8" s="2" customFormat="1" ht="12" customHeight="1">
      <c r="A8" s="35"/>
      <c r="B8" s="36"/>
      <c r="C8" s="35"/>
      <c r="D8" s="29" t="s">
        <v>88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36"/>
      <c r="C9" s="35"/>
      <c r="D9" s="35"/>
      <c r="E9" s="64" t="s">
        <v>89</v>
      </c>
      <c r="F9" s="35"/>
      <c r="G9" s="35"/>
      <c r="H9" s="3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36"/>
      <c r="C11" s="35"/>
      <c r="D11" s="29" t="s">
        <v>18</v>
      </c>
      <c r="E11" s="35"/>
      <c r="F11" s="24" t="s">
        <v>1</v>
      </c>
      <c r="G11" s="35"/>
      <c r="H11" s="35"/>
      <c r="I11" s="29" t="s">
        <v>19</v>
      </c>
      <c r="J11" s="24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36"/>
      <c r="C12" s="35"/>
      <c r="D12" s="29" t="s">
        <v>20</v>
      </c>
      <c r="E12" s="35"/>
      <c r="F12" s="24" t="s">
        <v>21</v>
      </c>
      <c r="G12" s="35"/>
      <c r="H12" s="35"/>
      <c r="I12" s="29" t="s">
        <v>22</v>
      </c>
      <c r="J12" s="66" t="str">
        <f>'Rekapitulace stavby'!AN8</f>
        <v>15. 3. 2025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36"/>
      <c r="C14" s="35"/>
      <c r="D14" s="29" t="s">
        <v>24</v>
      </c>
      <c r="E14" s="35"/>
      <c r="F14" s="35"/>
      <c r="G14" s="35"/>
      <c r="H14" s="35"/>
      <c r="I14" s="29" t="s">
        <v>25</v>
      </c>
      <c r="J14" s="24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36"/>
      <c r="C15" s="35"/>
      <c r="D15" s="35"/>
      <c r="E15" s="24" t="s">
        <v>26</v>
      </c>
      <c r="F15" s="35"/>
      <c r="G15" s="35"/>
      <c r="H15" s="35"/>
      <c r="I15" s="29" t="s">
        <v>27</v>
      </c>
      <c r="J15" s="24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36"/>
      <c r="C17" s="35"/>
      <c r="D17" s="29" t="s">
        <v>28</v>
      </c>
      <c r="E17" s="35"/>
      <c r="F17" s="35"/>
      <c r="G17" s="35"/>
      <c r="H17" s="35"/>
      <c r="I17" s="29" t="s">
        <v>25</v>
      </c>
      <c r="J17" s="30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36"/>
      <c r="C18" s="35"/>
      <c r="D18" s="35"/>
      <c r="E18" s="30" t="str">
        <f>'Rekapitulace stavby'!E14</f>
        <v>Vyplň údaj</v>
      </c>
      <c r="F18" s="24"/>
      <c r="G18" s="24"/>
      <c r="H18" s="24"/>
      <c r="I18" s="29" t="s">
        <v>27</v>
      </c>
      <c r="J18" s="30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36"/>
      <c r="C20" s="35"/>
      <c r="D20" s="29" t="s">
        <v>30</v>
      </c>
      <c r="E20" s="35"/>
      <c r="F20" s="35"/>
      <c r="G20" s="35"/>
      <c r="H20" s="35"/>
      <c r="I20" s="29" t="s">
        <v>25</v>
      </c>
      <c r="J20" s="24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36"/>
      <c r="C21" s="35"/>
      <c r="D21" s="35"/>
      <c r="E21" s="24" t="s">
        <v>31</v>
      </c>
      <c r="F21" s="35"/>
      <c r="G21" s="35"/>
      <c r="H21" s="35"/>
      <c r="I21" s="29" t="s">
        <v>27</v>
      </c>
      <c r="J21" s="24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36"/>
      <c r="C23" s="35"/>
      <c r="D23" s="29" t="s">
        <v>33</v>
      </c>
      <c r="E23" s="35"/>
      <c r="F23" s="35"/>
      <c r="G23" s="35"/>
      <c r="H23" s="35"/>
      <c r="I23" s="29" t="s">
        <v>25</v>
      </c>
      <c r="J23" s="24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36"/>
      <c r="C24" s="35"/>
      <c r="D24" s="35"/>
      <c r="E24" s="24" t="s">
        <v>34</v>
      </c>
      <c r="F24" s="35"/>
      <c r="G24" s="35"/>
      <c r="H24" s="35"/>
      <c r="I24" s="29" t="s">
        <v>27</v>
      </c>
      <c r="J24" s="24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36"/>
      <c r="C26" s="35"/>
      <c r="D26" s="29" t="s">
        <v>35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15"/>
      <c r="B27" s="116"/>
      <c r="C27" s="115"/>
      <c r="D27" s="115"/>
      <c r="E27" s="33" t="s">
        <v>1</v>
      </c>
      <c r="F27" s="33"/>
      <c r="G27" s="33"/>
      <c r="H27" s="33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="2" customFormat="1" ht="6.96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36"/>
      <c r="C29" s="35"/>
      <c r="D29" s="87"/>
      <c r="E29" s="87"/>
      <c r="F29" s="87"/>
      <c r="G29" s="87"/>
      <c r="H29" s="87"/>
      <c r="I29" s="87"/>
      <c r="J29" s="87"/>
      <c r="K29" s="87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36"/>
      <c r="C30" s="35"/>
      <c r="D30" s="118" t="s">
        <v>36</v>
      </c>
      <c r="E30" s="35"/>
      <c r="F30" s="35"/>
      <c r="G30" s="35"/>
      <c r="H30" s="35"/>
      <c r="I30" s="35"/>
      <c r="J30" s="93">
        <f>ROUND(J127,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36"/>
      <c r="C31" s="35"/>
      <c r="D31" s="87"/>
      <c r="E31" s="87"/>
      <c r="F31" s="87"/>
      <c r="G31" s="87"/>
      <c r="H31" s="87"/>
      <c r="I31" s="87"/>
      <c r="J31" s="87"/>
      <c r="K31" s="87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36"/>
      <c r="C32" s="35"/>
      <c r="D32" s="35"/>
      <c r="E32" s="35"/>
      <c r="F32" s="40" t="s">
        <v>38</v>
      </c>
      <c r="G32" s="35"/>
      <c r="H32" s="35"/>
      <c r="I32" s="40" t="s">
        <v>37</v>
      </c>
      <c r="J32" s="40" t="s">
        <v>39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36"/>
      <c r="C33" s="35"/>
      <c r="D33" s="119" t="s">
        <v>40</v>
      </c>
      <c r="E33" s="29" t="s">
        <v>41</v>
      </c>
      <c r="F33" s="120">
        <f>ROUND((SUM(BE127:BE278)),  2)</f>
        <v>0</v>
      </c>
      <c r="G33" s="35"/>
      <c r="H33" s="35"/>
      <c r="I33" s="121">
        <v>0.20999999999999999</v>
      </c>
      <c r="J33" s="120">
        <f>ROUND(((SUM(BE127:BE278))*I33),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36"/>
      <c r="C34" s="35"/>
      <c r="D34" s="35"/>
      <c r="E34" s="29" t="s">
        <v>42</v>
      </c>
      <c r="F34" s="120">
        <f>ROUND((SUM(BF127:BF278)),  2)</f>
        <v>0</v>
      </c>
      <c r="G34" s="35"/>
      <c r="H34" s="35"/>
      <c r="I34" s="121">
        <v>0.12</v>
      </c>
      <c r="J34" s="120">
        <f>ROUND(((SUM(BF127:BF278))*I34),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36"/>
      <c r="C35" s="35"/>
      <c r="D35" s="35"/>
      <c r="E35" s="29" t="s">
        <v>43</v>
      </c>
      <c r="F35" s="120">
        <f>ROUND((SUM(BG127:BG278)),  2)</f>
        <v>0</v>
      </c>
      <c r="G35" s="35"/>
      <c r="H35" s="35"/>
      <c r="I35" s="121">
        <v>0.20999999999999999</v>
      </c>
      <c r="J35" s="120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36"/>
      <c r="C36" s="35"/>
      <c r="D36" s="35"/>
      <c r="E36" s="29" t="s">
        <v>44</v>
      </c>
      <c r="F36" s="120">
        <f>ROUND((SUM(BH127:BH278)),  2)</f>
        <v>0</v>
      </c>
      <c r="G36" s="35"/>
      <c r="H36" s="35"/>
      <c r="I36" s="121">
        <v>0.12</v>
      </c>
      <c r="J36" s="120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36"/>
      <c r="C37" s="35"/>
      <c r="D37" s="35"/>
      <c r="E37" s="29" t="s">
        <v>45</v>
      </c>
      <c r="F37" s="120">
        <f>ROUND((SUM(BI127:BI278)),  2)</f>
        <v>0</v>
      </c>
      <c r="G37" s="35"/>
      <c r="H37" s="35"/>
      <c r="I37" s="121">
        <v>0</v>
      </c>
      <c r="J37" s="120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36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36"/>
      <c r="C39" s="122"/>
      <c r="D39" s="123" t="s">
        <v>46</v>
      </c>
      <c r="E39" s="78"/>
      <c r="F39" s="78"/>
      <c r="G39" s="124" t="s">
        <v>47</v>
      </c>
      <c r="H39" s="125" t="s">
        <v>48</v>
      </c>
      <c r="I39" s="78"/>
      <c r="J39" s="126">
        <f>SUM(J30:J37)</f>
        <v>0</v>
      </c>
      <c r="K39" s="127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2"/>
      <c r="D50" s="53" t="s">
        <v>49</v>
      </c>
      <c r="E50" s="54"/>
      <c r="F50" s="54"/>
      <c r="G50" s="53" t="s">
        <v>50</v>
      </c>
      <c r="H50" s="54"/>
      <c r="I50" s="54"/>
      <c r="J50" s="54"/>
      <c r="K50" s="54"/>
      <c r="L50" s="5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5"/>
      <c r="B61" s="36"/>
      <c r="C61" s="35"/>
      <c r="D61" s="55" t="s">
        <v>51</v>
      </c>
      <c r="E61" s="38"/>
      <c r="F61" s="128" t="s">
        <v>52</v>
      </c>
      <c r="G61" s="55" t="s">
        <v>51</v>
      </c>
      <c r="H61" s="38"/>
      <c r="I61" s="38"/>
      <c r="J61" s="129" t="s">
        <v>52</v>
      </c>
      <c r="K61" s="38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5"/>
      <c r="B65" s="36"/>
      <c r="C65" s="35"/>
      <c r="D65" s="53" t="s">
        <v>53</v>
      </c>
      <c r="E65" s="56"/>
      <c r="F65" s="56"/>
      <c r="G65" s="53" t="s">
        <v>54</v>
      </c>
      <c r="H65" s="56"/>
      <c r="I65" s="56"/>
      <c r="J65" s="56"/>
      <c r="K65" s="56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5"/>
      <c r="B76" s="36"/>
      <c r="C76" s="35"/>
      <c r="D76" s="55" t="s">
        <v>51</v>
      </c>
      <c r="E76" s="38"/>
      <c r="F76" s="128" t="s">
        <v>52</v>
      </c>
      <c r="G76" s="55" t="s">
        <v>51</v>
      </c>
      <c r="H76" s="38"/>
      <c r="I76" s="38"/>
      <c r="J76" s="129" t="s">
        <v>52</v>
      </c>
      <c r="K76" s="38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90</v>
      </c>
      <c r="D82" s="35"/>
      <c r="E82" s="35"/>
      <c r="F82" s="35"/>
      <c r="G82" s="35"/>
      <c r="H82" s="35"/>
      <c r="I82" s="35"/>
      <c r="J82" s="35"/>
      <c r="K82" s="35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5"/>
      <c r="E84" s="35"/>
      <c r="F84" s="35"/>
      <c r="G84" s="35"/>
      <c r="H84" s="35"/>
      <c r="I84" s="35"/>
      <c r="J84" s="35"/>
      <c r="K84" s="35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5"/>
      <c r="D85" s="35"/>
      <c r="E85" s="114" t="str">
        <f>E7</f>
        <v>Novostavba Autobusových zálivů v obci Dolní Nivy</v>
      </c>
      <c r="F85" s="29"/>
      <c r="G85" s="29"/>
      <c r="H85" s="29"/>
      <c r="I85" s="35"/>
      <c r="J85" s="35"/>
      <c r="K85" s="35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88</v>
      </c>
      <c r="D86" s="35"/>
      <c r="E86" s="35"/>
      <c r="F86" s="35"/>
      <c r="G86" s="35"/>
      <c r="H86" s="35"/>
      <c r="I86" s="35"/>
      <c r="J86" s="35"/>
      <c r="K86" s="35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5"/>
      <c r="D87" s="35"/>
      <c r="E87" s="64" t="str">
        <f>E9</f>
        <v>10 - SO 101 - Autobusové zálivy Horní Rozmyšl</v>
      </c>
      <c r="F87" s="35"/>
      <c r="G87" s="35"/>
      <c r="H87" s="35"/>
      <c r="I87" s="35"/>
      <c r="J87" s="35"/>
      <c r="K87" s="35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5"/>
      <c r="E89" s="35"/>
      <c r="F89" s="24" t="str">
        <f>F12</f>
        <v>Dolní Niny</v>
      </c>
      <c r="G89" s="35"/>
      <c r="H89" s="35"/>
      <c r="I89" s="29" t="s">
        <v>22</v>
      </c>
      <c r="J89" s="66" t="str">
        <f>IF(J12="","",J12)</f>
        <v>15. 3. 2025</v>
      </c>
      <c r="K89" s="35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24</v>
      </c>
      <c r="D91" s="35"/>
      <c r="E91" s="35"/>
      <c r="F91" s="24" t="str">
        <f>E15</f>
        <v>Obec Dolní Nivy</v>
      </c>
      <c r="G91" s="35"/>
      <c r="H91" s="35"/>
      <c r="I91" s="29" t="s">
        <v>30</v>
      </c>
      <c r="J91" s="33" t="str">
        <f>E21</f>
        <v>Nováček Jiří</v>
      </c>
      <c r="K91" s="35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28</v>
      </c>
      <c r="D92" s="35"/>
      <c r="E92" s="35"/>
      <c r="F92" s="24" t="str">
        <f>IF(E18="","",E18)</f>
        <v>Vyplň údaj</v>
      </c>
      <c r="G92" s="35"/>
      <c r="H92" s="35"/>
      <c r="I92" s="29" t="s">
        <v>33</v>
      </c>
      <c r="J92" s="33" t="str">
        <f>E24</f>
        <v>Milan Hájek</v>
      </c>
      <c r="K92" s="35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30" t="s">
        <v>91</v>
      </c>
      <c r="D94" s="122"/>
      <c r="E94" s="122"/>
      <c r="F94" s="122"/>
      <c r="G94" s="122"/>
      <c r="H94" s="122"/>
      <c r="I94" s="122"/>
      <c r="J94" s="131" t="s">
        <v>92</v>
      </c>
      <c r="K94" s="122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32" t="s">
        <v>93</v>
      </c>
      <c r="D96" s="35"/>
      <c r="E96" s="35"/>
      <c r="F96" s="35"/>
      <c r="G96" s="35"/>
      <c r="H96" s="35"/>
      <c r="I96" s="35"/>
      <c r="J96" s="93">
        <f>J127</f>
        <v>0</v>
      </c>
      <c r="K96" s="35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6" t="s">
        <v>94</v>
      </c>
    </row>
    <row r="97" s="9" customFormat="1" ht="24.96" customHeight="1">
      <c r="A97" s="9"/>
      <c r="B97" s="133"/>
      <c r="C97" s="9"/>
      <c r="D97" s="134" t="s">
        <v>95</v>
      </c>
      <c r="E97" s="135"/>
      <c r="F97" s="135"/>
      <c r="G97" s="135"/>
      <c r="H97" s="135"/>
      <c r="I97" s="135"/>
      <c r="J97" s="136">
        <f>J128</f>
        <v>0</v>
      </c>
      <c r="K97" s="9"/>
      <c r="L97" s="13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37"/>
      <c r="C98" s="10"/>
      <c r="D98" s="138" t="s">
        <v>96</v>
      </c>
      <c r="E98" s="139"/>
      <c r="F98" s="139"/>
      <c r="G98" s="139"/>
      <c r="H98" s="139"/>
      <c r="I98" s="139"/>
      <c r="J98" s="140">
        <f>J129</f>
        <v>0</v>
      </c>
      <c r="K98" s="10"/>
      <c r="L98" s="13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37"/>
      <c r="C99" s="10"/>
      <c r="D99" s="138" t="s">
        <v>97</v>
      </c>
      <c r="E99" s="139"/>
      <c r="F99" s="139"/>
      <c r="G99" s="139"/>
      <c r="H99" s="139"/>
      <c r="I99" s="139"/>
      <c r="J99" s="140">
        <f>J169</f>
        <v>0</v>
      </c>
      <c r="K99" s="10"/>
      <c r="L99" s="13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37"/>
      <c r="C100" s="10"/>
      <c r="D100" s="138" t="s">
        <v>98</v>
      </c>
      <c r="E100" s="139"/>
      <c r="F100" s="139"/>
      <c r="G100" s="139"/>
      <c r="H100" s="139"/>
      <c r="I100" s="139"/>
      <c r="J100" s="140">
        <f>J182</f>
        <v>0</v>
      </c>
      <c r="K100" s="10"/>
      <c r="L100" s="13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37"/>
      <c r="C101" s="10"/>
      <c r="D101" s="138" t="s">
        <v>99</v>
      </c>
      <c r="E101" s="139"/>
      <c r="F101" s="139"/>
      <c r="G101" s="139"/>
      <c r="H101" s="139"/>
      <c r="I101" s="139"/>
      <c r="J101" s="140">
        <f>J185</f>
        <v>0</v>
      </c>
      <c r="K101" s="10"/>
      <c r="L101" s="13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37"/>
      <c r="C102" s="10"/>
      <c r="D102" s="138" t="s">
        <v>100</v>
      </c>
      <c r="E102" s="139"/>
      <c r="F102" s="139"/>
      <c r="G102" s="139"/>
      <c r="H102" s="139"/>
      <c r="I102" s="139"/>
      <c r="J102" s="140">
        <f>J210</f>
        <v>0</v>
      </c>
      <c r="K102" s="10"/>
      <c r="L102" s="13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37"/>
      <c r="C103" s="10"/>
      <c r="D103" s="138" t="s">
        <v>101</v>
      </c>
      <c r="E103" s="139"/>
      <c r="F103" s="139"/>
      <c r="G103" s="139"/>
      <c r="H103" s="139"/>
      <c r="I103" s="139"/>
      <c r="J103" s="140">
        <f>J224</f>
        <v>0</v>
      </c>
      <c r="K103" s="10"/>
      <c r="L103" s="13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37"/>
      <c r="C104" s="10"/>
      <c r="D104" s="138" t="s">
        <v>102</v>
      </c>
      <c r="E104" s="139"/>
      <c r="F104" s="139"/>
      <c r="G104" s="139"/>
      <c r="H104" s="139"/>
      <c r="I104" s="139"/>
      <c r="J104" s="140">
        <f>J262</f>
        <v>0</v>
      </c>
      <c r="K104" s="10"/>
      <c r="L104" s="13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37"/>
      <c r="C105" s="10"/>
      <c r="D105" s="138" t="s">
        <v>103</v>
      </c>
      <c r="E105" s="139"/>
      <c r="F105" s="139"/>
      <c r="G105" s="139"/>
      <c r="H105" s="139"/>
      <c r="I105" s="139"/>
      <c r="J105" s="140">
        <f>J267</f>
        <v>0</v>
      </c>
      <c r="K105" s="10"/>
      <c r="L105" s="13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33"/>
      <c r="C106" s="9"/>
      <c r="D106" s="134" t="s">
        <v>104</v>
      </c>
      <c r="E106" s="135"/>
      <c r="F106" s="135"/>
      <c r="G106" s="135"/>
      <c r="H106" s="135"/>
      <c r="I106" s="135"/>
      <c r="J106" s="136">
        <f>J269</f>
        <v>0</v>
      </c>
      <c r="K106" s="9"/>
      <c r="L106" s="133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9" customFormat="1" ht="24.96" customHeight="1">
      <c r="A107" s="9"/>
      <c r="B107" s="133"/>
      <c r="C107" s="9"/>
      <c r="D107" s="134" t="s">
        <v>105</v>
      </c>
      <c r="E107" s="135"/>
      <c r="F107" s="135"/>
      <c r="G107" s="135"/>
      <c r="H107" s="135"/>
      <c r="I107" s="135"/>
      <c r="J107" s="136">
        <f>J273</f>
        <v>0</v>
      </c>
      <c r="K107" s="9"/>
      <c r="L107" s="133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2" customFormat="1" ht="21.84" customHeight="1">
      <c r="A108" s="35"/>
      <c r="B108" s="36"/>
      <c r="C108" s="35"/>
      <c r="D108" s="35"/>
      <c r="E108" s="35"/>
      <c r="F108" s="35"/>
      <c r="G108" s="35"/>
      <c r="H108" s="35"/>
      <c r="I108" s="35"/>
      <c r="J108" s="35"/>
      <c r="K108" s="35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6.96" customHeight="1">
      <c r="A109" s="35"/>
      <c r="B109" s="57"/>
      <c r="C109" s="58"/>
      <c r="D109" s="58"/>
      <c r="E109" s="58"/>
      <c r="F109" s="58"/>
      <c r="G109" s="58"/>
      <c r="H109" s="58"/>
      <c r="I109" s="58"/>
      <c r="J109" s="58"/>
      <c r="K109" s="58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="2" customFormat="1" ht="6.96" customHeight="1">
      <c r="A113" s="35"/>
      <c r="B113" s="59"/>
      <c r="C113" s="60"/>
      <c r="D113" s="60"/>
      <c r="E113" s="60"/>
      <c r="F113" s="60"/>
      <c r="G113" s="60"/>
      <c r="H113" s="60"/>
      <c r="I113" s="60"/>
      <c r="J113" s="60"/>
      <c r="K113" s="60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24.96" customHeight="1">
      <c r="A114" s="35"/>
      <c r="B114" s="36"/>
      <c r="C114" s="20" t="s">
        <v>106</v>
      </c>
      <c r="D114" s="35"/>
      <c r="E114" s="35"/>
      <c r="F114" s="35"/>
      <c r="G114" s="35"/>
      <c r="H114" s="35"/>
      <c r="I114" s="35"/>
      <c r="J114" s="35"/>
      <c r="K114" s="35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5"/>
      <c r="D115" s="35"/>
      <c r="E115" s="35"/>
      <c r="F115" s="35"/>
      <c r="G115" s="35"/>
      <c r="H115" s="35"/>
      <c r="I115" s="35"/>
      <c r="J115" s="35"/>
      <c r="K115" s="35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16</v>
      </c>
      <c r="D116" s="35"/>
      <c r="E116" s="35"/>
      <c r="F116" s="35"/>
      <c r="G116" s="35"/>
      <c r="H116" s="35"/>
      <c r="I116" s="35"/>
      <c r="J116" s="35"/>
      <c r="K116" s="35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6.5" customHeight="1">
      <c r="A117" s="35"/>
      <c r="B117" s="36"/>
      <c r="C117" s="35"/>
      <c r="D117" s="35"/>
      <c r="E117" s="114" t="str">
        <f>E7</f>
        <v>Novostavba Autobusových zálivů v obci Dolní Nivy</v>
      </c>
      <c r="F117" s="29"/>
      <c r="G117" s="29"/>
      <c r="H117" s="29"/>
      <c r="I117" s="35"/>
      <c r="J117" s="35"/>
      <c r="K117" s="35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88</v>
      </c>
      <c r="D118" s="35"/>
      <c r="E118" s="35"/>
      <c r="F118" s="35"/>
      <c r="G118" s="35"/>
      <c r="H118" s="35"/>
      <c r="I118" s="35"/>
      <c r="J118" s="35"/>
      <c r="K118" s="35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6.5" customHeight="1">
      <c r="A119" s="35"/>
      <c r="B119" s="36"/>
      <c r="C119" s="35"/>
      <c r="D119" s="35"/>
      <c r="E119" s="64" t="str">
        <f>E9</f>
        <v>10 - SO 101 - Autobusové zálivy Horní Rozmyšl</v>
      </c>
      <c r="F119" s="35"/>
      <c r="G119" s="35"/>
      <c r="H119" s="35"/>
      <c r="I119" s="35"/>
      <c r="J119" s="35"/>
      <c r="K119" s="35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5"/>
      <c r="D120" s="35"/>
      <c r="E120" s="35"/>
      <c r="F120" s="35"/>
      <c r="G120" s="35"/>
      <c r="H120" s="35"/>
      <c r="I120" s="35"/>
      <c r="J120" s="35"/>
      <c r="K120" s="35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2" customHeight="1">
      <c r="A121" s="35"/>
      <c r="B121" s="36"/>
      <c r="C121" s="29" t="s">
        <v>20</v>
      </c>
      <c r="D121" s="35"/>
      <c r="E121" s="35"/>
      <c r="F121" s="24" t="str">
        <f>F12</f>
        <v>Dolní Niny</v>
      </c>
      <c r="G121" s="35"/>
      <c r="H121" s="35"/>
      <c r="I121" s="29" t="s">
        <v>22</v>
      </c>
      <c r="J121" s="66" t="str">
        <f>IF(J12="","",J12)</f>
        <v>15. 3. 2025</v>
      </c>
      <c r="K121" s="35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5"/>
      <c r="D122" s="35"/>
      <c r="E122" s="35"/>
      <c r="F122" s="35"/>
      <c r="G122" s="35"/>
      <c r="H122" s="35"/>
      <c r="I122" s="35"/>
      <c r="J122" s="35"/>
      <c r="K122" s="35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24</v>
      </c>
      <c r="D123" s="35"/>
      <c r="E123" s="35"/>
      <c r="F123" s="24" t="str">
        <f>E15</f>
        <v>Obec Dolní Nivy</v>
      </c>
      <c r="G123" s="35"/>
      <c r="H123" s="35"/>
      <c r="I123" s="29" t="s">
        <v>30</v>
      </c>
      <c r="J123" s="33" t="str">
        <f>E21</f>
        <v>Nováček Jiří</v>
      </c>
      <c r="K123" s="35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5.15" customHeight="1">
      <c r="A124" s="35"/>
      <c r="B124" s="36"/>
      <c r="C124" s="29" t="s">
        <v>28</v>
      </c>
      <c r="D124" s="35"/>
      <c r="E124" s="35"/>
      <c r="F124" s="24" t="str">
        <f>IF(E18="","",E18)</f>
        <v>Vyplň údaj</v>
      </c>
      <c r="G124" s="35"/>
      <c r="H124" s="35"/>
      <c r="I124" s="29" t="s">
        <v>33</v>
      </c>
      <c r="J124" s="33" t="str">
        <f>E24</f>
        <v>Milan Hájek</v>
      </c>
      <c r="K124" s="35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0.32" customHeight="1">
      <c r="A125" s="35"/>
      <c r="B125" s="36"/>
      <c r="C125" s="35"/>
      <c r="D125" s="35"/>
      <c r="E125" s="35"/>
      <c r="F125" s="35"/>
      <c r="G125" s="35"/>
      <c r="H125" s="35"/>
      <c r="I125" s="35"/>
      <c r="J125" s="35"/>
      <c r="K125" s="35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11" customFormat="1" ht="29.28" customHeight="1">
      <c r="A126" s="141"/>
      <c r="B126" s="142"/>
      <c r="C126" s="143" t="s">
        <v>107</v>
      </c>
      <c r="D126" s="144" t="s">
        <v>61</v>
      </c>
      <c r="E126" s="144" t="s">
        <v>57</v>
      </c>
      <c r="F126" s="144" t="s">
        <v>58</v>
      </c>
      <c r="G126" s="144" t="s">
        <v>108</v>
      </c>
      <c r="H126" s="144" t="s">
        <v>109</v>
      </c>
      <c r="I126" s="144" t="s">
        <v>110</v>
      </c>
      <c r="J126" s="144" t="s">
        <v>92</v>
      </c>
      <c r="K126" s="145" t="s">
        <v>111</v>
      </c>
      <c r="L126" s="146"/>
      <c r="M126" s="83" t="s">
        <v>1</v>
      </c>
      <c r="N126" s="84" t="s">
        <v>40</v>
      </c>
      <c r="O126" s="84" t="s">
        <v>112</v>
      </c>
      <c r="P126" s="84" t="s">
        <v>113</v>
      </c>
      <c r="Q126" s="84" t="s">
        <v>114</v>
      </c>
      <c r="R126" s="84" t="s">
        <v>115</v>
      </c>
      <c r="S126" s="84" t="s">
        <v>116</v>
      </c>
      <c r="T126" s="85" t="s">
        <v>117</v>
      </c>
      <c r="U126" s="141"/>
      <c r="V126" s="141"/>
      <c r="W126" s="141"/>
      <c r="X126" s="141"/>
      <c r="Y126" s="141"/>
      <c r="Z126" s="141"/>
      <c r="AA126" s="141"/>
      <c r="AB126" s="141"/>
      <c r="AC126" s="141"/>
      <c r="AD126" s="141"/>
      <c r="AE126" s="141"/>
    </row>
    <row r="127" s="2" customFormat="1" ht="22.8" customHeight="1">
      <c r="A127" s="35"/>
      <c r="B127" s="36"/>
      <c r="C127" s="90" t="s">
        <v>118</v>
      </c>
      <c r="D127" s="35"/>
      <c r="E127" s="35"/>
      <c r="F127" s="35"/>
      <c r="G127" s="35"/>
      <c r="H127" s="35"/>
      <c r="I127" s="35"/>
      <c r="J127" s="147">
        <f>BK127</f>
        <v>0</v>
      </c>
      <c r="K127" s="35"/>
      <c r="L127" s="36"/>
      <c r="M127" s="86"/>
      <c r="N127" s="70"/>
      <c r="O127" s="87"/>
      <c r="P127" s="148">
        <f>P128+P269+P273</f>
        <v>0</v>
      </c>
      <c r="Q127" s="87"/>
      <c r="R127" s="148">
        <f>R128+R269+R273</f>
        <v>515.11306320000006</v>
      </c>
      <c r="S127" s="87"/>
      <c r="T127" s="149">
        <f>T128+T269+T273</f>
        <v>45.540000000000006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6" t="s">
        <v>75</v>
      </c>
      <c r="AU127" s="16" t="s">
        <v>94</v>
      </c>
      <c r="BK127" s="150">
        <f>BK128+BK269+BK273</f>
        <v>0</v>
      </c>
    </row>
    <row r="128" s="12" customFormat="1" ht="25.92" customHeight="1">
      <c r="A128" s="12"/>
      <c r="B128" s="151"/>
      <c r="C128" s="12"/>
      <c r="D128" s="152" t="s">
        <v>75</v>
      </c>
      <c r="E128" s="153" t="s">
        <v>119</v>
      </c>
      <c r="F128" s="153" t="s">
        <v>120</v>
      </c>
      <c r="G128" s="12"/>
      <c r="H128" s="12"/>
      <c r="I128" s="154"/>
      <c r="J128" s="155">
        <f>BK128</f>
        <v>0</v>
      </c>
      <c r="K128" s="12"/>
      <c r="L128" s="151"/>
      <c r="M128" s="156"/>
      <c r="N128" s="157"/>
      <c r="O128" s="157"/>
      <c r="P128" s="158">
        <f>P129+P169+P182+P185+P210+P224+P262+P267</f>
        <v>0</v>
      </c>
      <c r="Q128" s="157"/>
      <c r="R128" s="158">
        <f>R129+R169+R182+R185+R210+R224+R262+R267</f>
        <v>515.11306320000006</v>
      </c>
      <c r="S128" s="157"/>
      <c r="T128" s="159">
        <f>T129+T169+T182+T185+T210+T224+T262+T267</f>
        <v>45.540000000000006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52" t="s">
        <v>84</v>
      </c>
      <c r="AT128" s="160" t="s">
        <v>75</v>
      </c>
      <c r="AU128" s="160" t="s">
        <v>76</v>
      </c>
      <c r="AY128" s="152" t="s">
        <v>121</v>
      </c>
      <c r="BK128" s="161">
        <f>BK129+BK169+BK182+BK185+BK210+BK224+BK262+BK267</f>
        <v>0</v>
      </c>
    </row>
    <row r="129" s="12" customFormat="1" ht="22.8" customHeight="1">
      <c r="A129" s="12"/>
      <c r="B129" s="151"/>
      <c r="C129" s="12"/>
      <c r="D129" s="152" t="s">
        <v>75</v>
      </c>
      <c r="E129" s="162" t="s">
        <v>84</v>
      </c>
      <c r="F129" s="162" t="s">
        <v>122</v>
      </c>
      <c r="G129" s="12"/>
      <c r="H129" s="12"/>
      <c r="I129" s="154"/>
      <c r="J129" s="163">
        <f>BK129</f>
        <v>0</v>
      </c>
      <c r="K129" s="12"/>
      <c r="L129" s="151"/>
      <c r="M129" s="156"/>
      <c r="N129" s="157"/>
      <c r="O129" s="157"/>
      <c r="P129" s="158">
        <f>SUM(P130:P168)</f>
        <v>0</v>
      </c>
      <c r="Q129" s="157"/>
      <c r="R129" s="158">
        <f>SUM(R130:R168)</f>
        <v>383.85829799999999</v>
      </c>
      <c r="S129" s="157"/>
      <c r="T129" s="159">
        <f>SUM(T130:T168)</f>
        <v>45.540000000000006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52" t="s">
        <v>84</v>
      </c>
      <c r="AT129" s="160" t="s">
        <v>75</v>
      </c>
      <c r="AU129" s="160" t="s">
        <v>84</v>
      </c>
      <c r="AY129" s="152" t="s">
        <v>121</v>
      </c>
      <c r="BK129" s="161">
        <f>SUM(BK130:BK168)</f>
        <v>0</v>
      </c>
    </row>
    <row r="130" s="2" customFormat="1" ht="24.15" customHeight="1">
      <c r="A130" s="35"/>
      <c r="B130" s="164"/>
      <c r="C130" s="165" t="s">
        <v>84</v>
      </c>
      <c r="D130" s="165" t="s">
        <v>123</v>
      </c>
      <c r="E130" s="166" t="s">
        <v>124</v>
      </c>
      <c r="F130" s="167" t="s">
        <v>125</v>
      </c>
      <c r="G130" s="168" t="s">
        <v>126</v>
      </c>
      <c r="H130" s="169">
        <v>48</v>
      </c>
      <c r="I130" s="170"/>
      <c r="J130" s="171">
        <f>ROUND(I130*H130,2)</f>
        <v>0</v>
      </c>
      <c r="K130" s="167" t="s">
        <v>127</v>
      </c>
      <c r="L130" s="36"/>
      <c r="M130" s="172" t="s">
        <v>1</v>
      </c>
      <c r="N130" s="173" t="s">
        <v>41</v>
      </c>
      <c r="O130" s="74"/>
      <c r="P130" s="174">
        <f>O130*H130</f>
        <v>0</v>
      </c>
      <c r="Q130" s="174">
        <v>1.0000000000000001E-05</v>
      </c>
      <c r="R130" s="174">
        <f>Q130*H130</f>
        <v>0.00048000000000000007</v>
      </c>
      <c r="S130" s="174">
        <v>0.11500000000000001</v>
      </c>
      <c r="T130" s="175">
        <f>S130*H130</f>
        <v>5.5200000000000005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76" t="s">
        <v>128</v>
      </c>
      <c r="AT130" s="176" t="s">
        <v>123</v>
      </c>
      <c r="AU130" s="176" t="s">
        <v>86</v>
      </c>
      <c r="AY130" s="16" t="s">
        <v>121</v>
      </c>
      <c r="BE130" s="177">
        <f>IF(N130="základní",J130,0)</f>
        <v>0</v>
      </c>
      <c r="BF130" s="177">
        <f>IF(N130="snížená",J130,0)</f>
        <v>0</v>
      </c>
      <c r="BG130" s="177">
        <f>IF(N130="zákl. přenesená",J130,0)</f>
        <v>0</v>
      </c>
      <c r="BH130" s="177">
        <f>IF(N130="sníž. přenesená",J130,0)</f>
        <v>0</v>
      </c>
      <c r="BI130" s="177">
        <f>IF(N130="nulová",J130,0)</f>
        <v>0</v>
      </c>
      <c r="BJ130" s="16" t="s">
        <v>84</v>
      </c>
      <c r="BK130" s="177">
        <f>ROUND(I130*H130,2)</f>
        <v>0</v>
      </c>
      <c r="BL130" s="16" t="s">
        <v>128</v>
      </c>
      <c r="BM130" s="176" t="s">
        <v>129</v>
      </c>
    </row>
    <row r="131" s="13" customFormat="1">
      <c r="A131" s="13"/>
      <c r="B131" s="178"/>
      <c r="C131" s="13"/>
      <c r="D131" s="179" t="s">
        <v>130</v>
      </c>
      <c r="E131" s="180" t="s">
        <v>1</v>
      </c>
      <c r="F131" s="181" t="s">
        <v>131</v>
      </c>
      <c r="G131" s="13"/>
      <c r="H131" s="182">
        <v>48</v>
      </c>
      <c r="I131" s="183"/>
      <c r="J131" s="13"/>
      <c r="K131" s="13"/>
      <c r="L131" s="178"/>
      <c r="M131" s="184"/>
      <c r="N131" s="185"/>
      <c r="O131" s="185"/>
      <c r="P131" s="185"/>
      <c r="Q131" s="185"/>
      <c r="R131" s="185"/>
      <c r="S131" s="185"/>
      <c r="T131" s="18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180" t="s">
        <v>130</v>
      </c>
      <c r="AU131" s="180" t="s">
        <v>86</v>
      </c>
      <c r="AV131" s="13" t="s">
        <v>86</v>
      </c>
      <c r="AW131" s="13" t="s">
        <v>32</v>
      </c>
      <c r="AX131" s="13" t="s">
        <v>84</v>
      </c>
      <c r="AY131" s="180" t="s">
        <v>121</v>
      </c>
    </row>
    <row r="132" s="2" customFormat="1" ht="24.15" customHeight="1">
      <c r="A132" s="35"/>
      <c r="B132" s="164"/>
      <c r="C132" s="165" t="s">
        <v>86</v>
      </c>
      <c r="D132" s="165" t="s">
        <v>123</v>
      </c>
      <c r="E132" s="166" t="s">
        <v>132</v>
      </c>
      <c r="F132" s="167" t="s">
        <v>133</v>
      </c>
      <c r="G132" s="168" t="s">
        <v>126</v>
      </c>
      <c r="H132" s="169">
        <v>174</v>
      </c>
      <c r="I132" s="170"/>
      <c r="J132" s="171">
        <f>ROUND(I132*H132,2)</f>
        <v>0</v>
      </c>
      <c r="K132" s="167" t="s">
        <v>127</v>
      </c>
      <c r="L132" s="36"/>
      <c r="M132" s="172" t="s">
        <v>1</v>
      </c>
      <c r="N132" s="173" t="s">
        <v>41</v>
      </c>
      <c r="O132" s="74"/>
      <c r="P132" s="174">
        <f>O132*H132</f>
        <v>0</v>
      </c>
      <c r="Q132" s="174">
        <v>3.0000000000000001E-05</v>
      </c>
      <c r="R132" s="174">
        <f>Q132*H132</f>
        <v>0.0052199999999999998</v>
      </c>
      <c r="S132" s="174">
        <v>0.23000000000000001</v>
      </c>
      <c r="T132" s="175">
        <f>S132*H132</f>
        <v>40.020000000000003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76" t="s">
        <v>128</v>
      </c>
      <c r="AT132" s="176" t="s">
        <v>123</v>
      </c>
      <c r="AU132" s="176" t="s">
        <v>86</v>
      </c>
      <c r="AY132" s="16" t="s">
        <v>121</v>
      </c>
      <c r="BE132" s="177">
        <f>IF(N132="základní",J132,0)</f>
        <v>0</v>
      </c>
      <c r="BF132" s="177">
        <f>IF(N132="snížená",J132,0)</f>
        <v>0</v>
      </c>
      <c r="BG132" s="177">
        <f>IF(N132="zákl. přenesená",J132,0)</f>
        <v>0</v>
      </c>
      <c r="BH132" s="177">
        <f>IF(N132="sníž. přenesená",J132,0)</f>
        <v>0</v>
      </c>
      <c r="BI132" s="177">
        <f>IF(N132="nulová",J132,0)</f>
        <v>0</v>
      </c>
      <c r="BJ132" s="16" t="s">
        <v>84</v>
      </c>
      <c r="BK132" s="177">
        <f>ROUND(I132*H132,2)</f>
        <v>0</v>
      </c>
      <c r="BL132" s="16" t="s">
        <v>128</v>
      </c>
      <c r="BM132" s="176" t="s">
        <v>134</v>
      </c>
    </row>
    <row r="133" s="13" customFormat="1">
      <c r="A133" s="13"/>
      <c r="B133" s="178"/>
      <c r="C133" s="13"/>
      <c r="D133" s="179" t="s">
        <v>130</v>
      </c>
      <c r="E133" s="180" t="s">
        <v>1</v>
      </c>
      <c r="F133" s="181" t="s">
        <v>135</v>
      </c>
      <c r="G133" s="13"/>
      <c r="H133" s="182">
        <v>174</v>
      </c>
      <c r="I133" s="183"/>
      <c r="J133" s="13"/>
      <c r="K133" s="13"/>
      <c r="L133" s="178"/>
      <c r="M133" s="184"/>
      <c r="N133" s="185"/>
      <c r="O133" s="185"/>
      <c r="P133" s="185"/>
      <c r="Q133" s="185"/>
      <c r="R133" s="185"/>
      <c r="S133" s="185"/>
      <c r="T133" s="186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180" t="s">
        <v>130</v>
      </c>
      <c r="AU133" s="180" t="s">
        <v>86</v>
      </c>
      <c r="AV133" s="13" t="s">
        <v>86</v>
      </c>
      <c r="AW133" s="13" t="s">
        <v>32</v>
      </c>
      <c r="AX133" s="13" t="s">
        <v>84</v>
      </c>
      <c r="AY133" s="180" t="s">
        <v>121</v>
      </c>
    </row>
    <row r="134" s="2" customFormat="1" ht="33" customHeight="1">
      <c r="A134" s="35"/>
      <c r="B134" s="164"/>
      <c r="C134" s="165" t="s">
        <v>136</v>
      </c>
      <c r="D134" s="165" t="s">
        <v>123</v>
      </c>
      <c r="E134" s="166" t="s">
        <v>137</v>
      </c>
      <c r="F134" s="167" t="s">
        <v>138</v>
      </c>
      <c r="G134" s="168" t="s">
        <v>139</v>
      </c>
      <c r="H134" s="169">
        <v>114.06</v>
      </c>
      <c r="I134" s="170"/>
      <c r="J134" s="171">
        <f>ROUND(I134*H134,2)</f>
        <v>0</v>
      </c>
      <c r="K134" s="167" t="s">
        <v>127</v>
      </c>
      <c r="L134" s="36"/>
      <c r="M134" s="172" t="s">
        <v>1</v>
      </c>
      <c r="N134" s="173" t="s">
        <v>41</v>
      </c>
      <c r="O134" s="74"/>
      <c r="P134" s="174">
        <f>O134*H134</f>
        <v>0</v>
      </c>
      <c r="Q134" s="174">
        <v>0</v>
      </c>
      <c r="R134" s="174">
        <f>Q134*H134</f>
        <v>0</v>
      </c>
      <c r="S134" s="174">
        <v>0</v>
      </c>
      <c r="T134" s="175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76" t="s">
        <v>128</v>
      </c>
      <c r="AT134" s="176" t="s">
        <v>123</v>
      </c>
      <c r="AU134" s="176" t="s">
        <v>86</v>
      </c>
      <c r="AY134" s="16" t="s">
        <v>121</v>
      </c>
      <c r="BE134" s="177">
        <f>IF(N134="základní",J134,0)</f>
        <v>0</v>
      </c>
      <c r="BF134" s="177">
        <f>IF(N134="snížená",J134,0)</f>
        <v>0</v>
      </c>
      <c r="BG134" s="177">
        <f>IF(N134="zákl. přenesená",J134,0)</f>
        <v>0</v>
      </c>
      <c r="BH134" s="177">
        <f>IF(N134="sníž. přenesená",J134,0)</f>
        <v>0</v>
      </c>
      <c r="BI134" s="177">
        <f>IF(N134="nulová",J134,0)</f>
        <v>0</v>
      </c>
      <c r="BJ134" s="16" t="s">
        <v>84</v>
      </c>
      <c r="BK134" s="177">
        <f>ROUND(I134*H134,2)</f>
        <v>0</v>
      </c>
      <c r="BL134" s="16" t="s">
        <v>128</v>
      </c>
      <c r="BM134" s="176" t="s">
        <v>140</v>
      </c>
    </row>
    <row r="135" s="13" customFormat="1">
      <c r="A135" s="13"/>
      <c r="B135" s="178"/>
      <c r="C135" s="13"/>
      <c r="D135" s="179" t="s">
        <v>130</v>
      </c>
      <c r="E135" s="180" t="s">
        <v>1</v>
      </c>
      <c r="F135" s="181" t="s">
        <v>141</v>
      </c>
      <c r="G135" s="13"/>
      <c r="H135" s="182">
        <v>35.759999999999998</v>
      </c>
      <c r="I135" s="183"/>
      <c r="J135" s="13"/>
      <c r="K135" s="13"/>
      <c r="L135" s="178"/>
      <c r="M135" s="184"/>
      <c r="N135" s="185"/>
      <c r="O135" s="185"/>
      <c r="P135" s="185"/>
      <c r="Q135" s="185"/>
      <c r="R135" s="185"/>
      <c r="S135" s="185"/>
      <c r="T135" s="186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180" t="s">
        <v>130</v>
      </c>
      <c r="AU135" s="180" t="s">
        <v>86</v>
      </c>
      <c r="AV135" s="13" t="s">
        <v>86</v>
      </c>
      <c r="AW135" s="13" t="s">
        <v>32</v>
      </c>
      <c r="AX135" s="13" t="s">
        <v>76</v>
      </c>
      <c r="AY135" s="180" t="s">
        <v>121</v>
      </c>
    </row>
    <row r="136" s="13" customFormat="1">
      <c r="A136" s="13"/>
      <c r="B136" s="178"/>
      <c r="C136" s="13"/>
      <c r="D136" s="179" t="s">
        <v>130</v>
      </c>
      <c r="E136" s="180" t="s">
        <v>1</v>
      </c>
      <c r="F136" s="181" t="s">
        <v>142</v>
      </c>
      <c r="G136" s="13"/>
      <c r="H136" s="182">
        <v>78.299999999999997</v>
      </c>
      <c r="I136" s="183"/>
      <c r="J136" s="13"/>
      <c r="K136" s="13"/>
      <c r="L136" s="178"/>
      <c r="M136" s="184"/>
      <c r="N136" s="185"/>
      <c r="O136" s="185"/>
      <c r="P136" s="185"/>
      <c r="Q136" s="185"/>
      <c r="R136" s="185"/>
      <c r="S136" s="185"/>
      <c r="T136" s="186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80" t="s">
        <v>130</v>
      </c>
      <c r="AU136" s="180" t="s">
        <v>86</v>
      </c>
      <c r="AV136" s="13" t="s">
        <v>86</v>
      </c>
      <c r="AW136" s="13" t="s">
        <v>32</v>
      </c>
      <c r="AX136" s="13" t="s">
        <v>76</v>
      </c>
      <c r="AY136" s="180" t="s">
        <v>121</v>
      </c>
    </row>
    <row r="137" s="2" customFormat="1" ht="33" customHeight="1">
      <c r="A137" s="35"/>
      <c r="B137" s="164"/>
      <c r="C137" s="165" t="s">
        <v>128</v>
      </c>
      <c r="D137" s="165" t="s">
        <v>123</v>
      </c>
      <c r="E137" s="166" t="s">
        <v>143</v>
      </c>
      <c r="F137" s="167" t="s">
        <v>144</v>
      </c>
      <c r="G137" s="168" t="s">
        <v>139</v>
      </c>
      <c r="H137" s="169">
        <v>7.3200000000000003</v>
      </c>
      <c r="I137" s="170"/>
      <c r="J137" s="171">
        <f>ROUND(I137*H137,2)</f>
        <v>0</v>
      </c>
      <c r="K137" s="167" t="s">
        <v>127</v>
      </c>
      <c r="L137" s="36"/>
      <c r="M137" s="172" t="s">
        <v>1</v>
      </c>
      <c r="N137" s="173" t="s">
        <v>41</v>
      </c>
      <c r="O137" s="74"/>
      <c r="P137" s="174">
        <f>O137*H137</f>
        <v>0</v>
      </c>
      <c r="Q137" s="174">
        <v>0</v>
      </c>
      <c r="R137" s="174">
        <f>Q137*H137</f>
        <v>0</v>
      </c>
      <c r="S137" s="174">
        <v>0</v>
      </c>
      <c r="T137" s="175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76" t="s">
        <v>128</v>
      </c>
      <c r="AT137" s="176" t="s">
        <v>123</v>
      </c>
      <c r="AU137" s="176" t="s">
        <v>86</v>
      </c>
      <c r="AY137" s="16" t="s">
        <v>121</v>
      </c>
      <c r="BE137" s="177">
        <f>IF(N137="základní",J137,0)</f>
        <v>0</v>
      </c>
      <c r="BF137" s="177">
        <f>IF(N137="snížená",J137,0)</f>
        <v>0</v>
      </c>
      <c r="BG137" s="177">
        <f>IF(N137="zákl. přenesená",J137,0)</f>
        <v>0</v>
      </c>
      <c r="BH137" s="177">
        <f>IF(N137="sníž. přenesená",J137,0)</f>
        <v>0</v>
      </c>
      <c r="BI137" s="177">
        <f>IF(N137="nulová",J137,0)</f>
        <v>0</v>
      </c>
      <c r="BJ137" s="16" t="s">
        <v>84</v>
      </c>
      <c r="BK137" s="177">
        <f>ROUND(I137*H137,2)</f>
        <v>0</v>
      </c>
      <c r="BL137" s="16" t="s">
        <v>128</v>
      </c>
      <c r="BM137" s="176" t="s">
        <v>145</v>
      </c>
    </row>
    <row r="138" s="13" customFormat="1">
      <c r="A138" s="13"/>
      <c r="B138" s="178"/>
      <c r="C138" s="13"/>
      <c r="D138" s="179" t="s">
        <v>130</v>
      </c>
      <c r="E138" s="180" t="s">
        <v>1</v>
      </c>
      <c r="F138" s="181" t="s">
        <v>146</v>
      </c>
      <c r="G138" s="13"/>
      <c r="H138" s="182">
        <v>4.3200000000000003</v>
      </c>
      <c r="I138" s="183"/>
      <c r="J138" s="13"/>
      <c r="K138" s="13"/>
      <c r="L138" s="178"/>
      <c r="M138" s="184"/>
      <c r="N138" s="185"/>
      <c r="O138" s="185"/>
      <c r="P138" s="185"/>
      <c r="Q138" s="185"/>
      <c r="R138" s="185"/>
      <c r="S138" s="185"/>
      <c r="T138" s="186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80" t="s">
        <v>130</v>
      </c>
      <c r="AU138" s="180" t="s">
        <v>86</v>
      </c>
      <c r="AV138" s="13" t="s">
        <v>86</v>
      </c>
      <c r="AW138" s="13" t="s">
        <v>32</v>
      </c>
      <c r="AX138" s="13" t="s">
        <v>76</v>
      </c>
      <c r="AY138" s="180" t="s">
        <v>121</v>
      </c>
    </row>
    <row r="139" s="13" customFormat="1">
      <c r="A139" s="13"/>
      <c r="B139" s="178"/>
      <c r="C139" s="13"/>
      <c r="D139" s="179" t="s">
        <v>130</v>
      </c>
      <c r="E139" s="180" t="s">
        <v>1</v>
      </c>
      <c r="F139" s="181" t="s">
        <v>147</v>
      </c>
      <c r="G139" s="13"/>
      <c r="H139" s="182">
        <v>3</v>
      </c>
      <c r="I139" s="183"/>
      <c r="J139" s="13"/>
      <c r="K139" s="13"/>
      <c r="L139" s="178"/>
      <c r="M139" s="184"/>
      <c r="N139" s="185"/>
      <c r="O139" s="185"/>
      <c r="P139" s="185"/>
      <c r="Q139" s="185"/>
      <c r="R139" s="185"/>
      <c r="S139" s="185"/>
      <c r="T139" s="186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80" t="s">
        <v>130</v>
      </c>
      <c r="AU139" s="180" t="s">
        <v>86</v>
      </c>
      <c r="AV139" s="13" t="s">
        <v>86</v>
      </c>
      <c r="AW139" s="13" t="s">
        <v>32</v>
      </c>
      <c r="AX139" s="13" t="s">
        <v>76</v>
      </c>
      <c r="AY139" s="180" t="s">
        <v>121</v>
      </c>
    </row>
    <row r="140" s="2" customFormat="1" ht="37.8" customHeight="1">
      <c r="A140" s="35"/>
      <c r="B140" s="164"/>
      <c r="C140" s="165" t="s">
        <v>148</v>
      </c>
      <c r="D140" s="165" t="s">
        <v>123</v>
      </c>
      <c r="E140" s="166" t="s">
        <v>149</v>
      </c>
      <c r="F140" s="167" t="s">
        <v>150</v>
      </c>
      <c r="G140" s="168" t="s">
        <v>139</v>
      </c>
      <c r="H140" s="169">
        <v>121.38</v>
      </c>
      <c r="I140" s="170"/>
      <c r="J140" s="171">
        <f>ROUND(I140*H140,2)</f>
        <v>0</v>
      </c>
      <c r="K140" s="167" t="s">
        <v>127</v>
      </c>
      <c r="L140" s="36"/>
      <c r="M140" s="172" t="s">
        <v>1</v>
      </c>
      <c r="N140" s="173" t="s">
        <v>41</v>
      </c>
      <c r="O140" s="74"/>
      <c r="P140" s="174">
        <f>O140*H140</f>
        <v>0</v>
      </c>
      <c r="Q140" s="174">
        <v>0</v>
      </c>
      <c r="R140" s="174">
        <f>Q140*H140</f>
        <v>0</v>
      </c>
      <c r="S140" s="174">
        <v>0</v>
      </c>
      <c r="T140" s="175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76" t="s">
        <v>128</v>
      </c>
      <c r="AT140" s="176" t="s">
        <v>123</v>
      </c>
      <c r="AU140" s="176" t="s">
        <v>86</v>
      </c>
      <c r="AY140" s="16" t="s">
        <v>121</v>
      </c>
      <c r="BE140" s="177">
        <f>IF(N140="základní",J140,0)</f>
        <v>0</v>
      </c>
      <c r="BF140" s="177">
        <f>IF(N140="snížená",J140,0)</f>
        <v>0</v>
      </c>
      <c r="BG140" s="177">
        <f>IF(N140="zákl. přenesená",J140,0)</f>
        <v>0</v>
      </c>
      <c r="BH140" s="177">
        <f>IF(N140="sníž. přenesená",J140,0)</f>
        <v>0</v>
      </c>
      <c r="BI140" s="177">
        <f>IF(N140="nulová",J140,0)</f>
        <v>0</v>
      </c>
      <c r="BJ140" s="16" t="s">
        <v>84</v>
      </c>
      <c r="BK140" s="177">
        <f>ROUND(I140*H140,2)</f>
        <v>0</v>
      </c>
      <c r="BL140" s="16" t="s">
        <v>128</v>
      </c>
      <c r="BM140" s="176" t="s">
        <v>151</v>
      </c>
    </row>
    <row r="141" s="13" customFormat="1">
      <c r="A141" s="13"/>
      <c r="B141" s="178"/>
      <c r="C141" s="13"/>
      <c r="D141" s="179" t="s">
        <v>130</v>
      </c>
      <c r="E141" s="180" t="s">
        <v>1</v>
      </c>
      <c r="F141" s="181" t="s">
        <v>152</v>
      </c>
      <c r="G141" s="13"/>
      <c r="H141" s="182">
        <v>121.38</v>
      </c>
      <c r="I141" s="183"/>
      <c r="J141" s="13"/>
      <c r="K141" s="13"/>
      <c r="L141" s="178"/>
      <c r="M141" s="184"/>
      <c r="N141" s="185"/>
      <c r="O141" s="185"/>
      <c r="P141" s="185"/>
      <c r="Q141" s="185"/>
      <c r="R141" s="185"/>
      <c r="S141" s="185"/>
      <c r="T141" s="18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80" t="s">
        <v>130</v>
      </c>
      <c r="AU141" s="180" t="s">
        <v>86</v>
      </c>
      <c r="AV141" s="13" t="s">
        <v>86</v>
      </c>
      <c r="AW141" s="13" t="s">
        <v>32</v>
      </c>
      <c r="AX141" s="13" t="s">
        <v>84</v>
      </c>
      <c r="AY141" s="180" t="s">
        <v>121</v>
      </c>
    </row>
    <row r="142" s="2" customFormat="1" ht="24.15" customHeight="1">
      <c r="A142" s="35"/>
      <c r="B142" s="164"/>
      <c r="C142" s="165" t="s">
        <v>153</v>
      </c>
      <c r="D142" s="165" t="s">
        <v>123</v>
      </c>
      <c r="E142" s="166" t="s">
        <v>154</v>
      </c>
      <c r="F142" s="167" t="s">
        <v>155</v>
      </c>
      <c r="G142" s="168" t="s">
        <v>139</v>
      </c>
      <c r="H142" s="169">
        <v>184.13</v>
      </c>
      <c r="I142" s="170"/>
      <c r="J142" s="171">
        <f>ROUND(I142*H142,2)</f>
        <v>0</v>
      </c>
      <c r="K142" s="167" t="s">
        <v>127</v>
      </c>
      <c r="L142" s="36"/>
      <c r="M142" s="172" t="s">
        <v>1</v>
      </c>
      <c r="N142" s="173" t="s">
        <v>41</v>
      </c>
      <c r="O142" s="74"/>
      <c r="P142" s="174">
        <f>O142*H142</f>
        <v>0</v>
      </c>
      <c r="Q142" s="174">
        <v>0</v>
      </c>
      <c r="R142" s="174">
        <f>Q142*H142</f>
        <v>0</v>
      </c>
      <c r="S142" s="174">
        <v>0</v>
      </c>
      <c r="T142" s="175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76" t="s">
        <v>128</v>
      </c>
      <c r="AT142" s="176" t="s">
        <v>123</v>
      </c>
      <c r="AU142" s="176" t="s">
        <v>86</v>
      </c>
      <c r="AY142" s="16" t="s">
        <v>121</v>
      </c>
      <c r="BE142" s="177">
        <f>IF(N142="základní",J142,0)</f>
        <v>0</v>
      </c>
      <c r="BF142" s="177">
        <f>IF(N142="snížená",J142,0)</f>
        <v>0</v>
      </c>
      <c r="BG142" s="177">
        <f>IF(N142="zákl. přenesená",J142,0)</f>
        <v>0</v>
      </c>
      <c r="BH142" s="177">
        <f>IF(N142="sníž. přenesená",J142,0)</f>
        <v>0</v>
      </c>
      <c r="BI142" s="177">
        <f>IF(N142="nulová",J142,0)</f>
        <v>0</v>
      </c>
      <c r="BJ142" s="16" t="s">
        <v>84</v>
      </c>
      <c r="BK142" s="177">
        <f>ROUND(I142*H142,2)</f>
        <v>0</v>
      </c>
      <c r="BL142" s="16" t="s">
        <v>128</v>
      </c>
      <c r="BM142" s="176" t="s">
        <v>156</v>
      </c>
    </row>
    <row r="143" s="13" customFormat="1">
      <c r="A143" s="13"/>
      <c r="B143" s="178"/>
      <c r="C143" s="13"/>
      <c r="D143" s="179" t="s">
        <v>130</v>
      </c>
      <c r="E143" s="180" t="s">
        <v>1</v>
      </c>
      <c r="F143" s="181" t="s">
        <v>157</v>
      </c>
      <c r="G143" s="13"/>
      <c r="H143" s="182">
        <v>67.230000000000004</v>
      </c>
      <c r="I143" s="183"/>
      <c r="J143" s="13"/>
      <c r="K143" s="13"/>
      <c r="L143" s="178"/>
      <c r="M143" s="184"/>
      <c r="N143" s="185"/>
      <c r="O143" s="185"/>
      <c r="P143" s="185"/>
      <c r="Q143" s="185"/>
      <c r="R143" s="185"/>
      <c r="S143" s="185"/>
      <c r="T143" s="18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180" t="s">
        <v>130</v>
      </c>
      <c r="AU143" s="180" t="s">
        <v>86</v>
      </c>
      <c r="AV143" s="13" t="s">
        <v>86</v>
      </c>
      <c r="AW143" s="13" t="s">
        <v>32</v>
      </c>
      <c r="AX143" s="13" t="s">
        <v>76</v>
      </c>
      <c r="AY143" s="180" t="s">
        <v>121</v>
      </c>
    </row>
    <row r="144" s="13" customFormat="1">
      <c r="A144" s="13"/>
      <c r="B144" s="178"/>
      <c r="C144" s="13"/>
      <c r="D144" s="179" t="s">
        <v>130</v>
      </c>
      <c r="E144" s="180" t="s">
        <v>1</v>
      </c>
      <c r="F144" s="181" t="s">
        <v>158</v>
      </c>
      <c r="G144" s="13"/>
      <c r="H144" s="182">
        <v>107.90000000000001</v>
      </c>
      <c r="I144" s="183"/>
      <c r="J144" s="13"/>
      <c r="K144" s="13"/>
      <c r="L144" s="178"/>
      <c r="M144" s="184"/>
      <c r="N144" s="185"/>
      <c r="O144" s="185"/>
      <c r="P144" s="185"/>
      <c r="Q144" s="185"/>
      <c r="R144" s="185"/>
      <c r="S144" s="185"/>
      <c r="T144" s="18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80" t="s">
        <v>130</v>
      </c>
      <c r="AU144" s="180" t="s">
        <v>86</v>
      </c>
      <c r="AV144" s="13" t="s">
        <v>86</v>
      </c>
      <c r="AW144" s="13" t="s">
        <v>32</v>
      </c>
      <c r="AX144" s="13" t="s">
        <v>76</v>
      </c>
      <c r="AY144" s="180" t="s">
        <v>121</v>
      </c>
    </row>
    <row r="145" s="13" customFormat="1">
      <c r="A145" s="13"/>
      <c r="B145" s="178"/>
      <c r="C145" s="13"/>
      <c r="D145" s="179" t="s">
        <v>130</v>
      </c>
      <c r="E145" s="180" t="s">
        <v>1</v>
      </c>
      <c r="F145" s="181" t="s">
        <v>159</v>
      </c>
      <c r="G145" s="13"/>
      <c r="H145" s="182">
        <v>9</v>
      </c>
      <c r="I145" s="183"/>
      <c r="J145" s="13"/>
      <c r="K145" s="13"/>
      <c r="L145" s="178"/>
      <c r="M145" s="184"/>
      <c r="N145" s="185"/>
      <c r="O145" s="185"/>
      <c r="P145" s="185"/>
      <c r="Q145" s="185"/>
      <c r="R145" s="185"/>
      <c r="S145" s="185"/>
      <c r="T145" s="186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180" t="s">
        <v>130</v>
      </c>
      <c r="AU145" s="180" t="s">
        <v>86</v>
      </c>
      <c r="AV145" s="13" t="s">
        <v>86</v>
      </c>
      <c r="AW145" s="13" t="s">
        <v>32</v>
      </c>
      <c r="AX145" s="13" t="s">
        <v>76</v>
      </c>
      <c r="AY145" s="180" t="s">
        <v>121</v>
      </c>
    </row>
    <row r="146" s="2" customFormat="1" ht="16.5" customHeight="1">
      <c r="A146" s="35"/>
      <c r="B146" s="164"/>
      <c r="C146" s="187" t="s">
        <v>160</v>
      </c>
      <c r="D146" s="187" t="s">
        <v>161</v>
      </c>
      <c r="E146" s="188" t="s">
        <v>162</v>
      </c>
      <c r="F146" s="189" t="s">
        <v>163</v>
      </c>
      <c r="G146" s="190" t="s">
        <v>164</v>
      </c>
      <c r="H146" s="191">
        <v>368.25999999999999</v>
      </c>
      <c r="I146" s="192"/>
      <c r="J146" s="193">
        <f>ROUND(I146*H146,2)</f>
        <v>0</v>
      </c>
      <c r="K146" s="189" t="s">
        <v>127</v>
      </c>
      <c r="L146" s="194"/>
      <c r="M146" s="195" t="s">
        <v>1</v>
      </c>
      <c r="N146" s="196" t="s">
        <v>41</v>
      </c>
      <c r="O146" s="74"/>
      <c r="P146" s="174">
        <f>O146*H146</f>
        <v>0</v>
      </c>
      <c r="Q146" s="174">
        <v>1</v>
      </c>
      <c r="R146" s="174">
        <f>Q146*H146</f>
        <v>368.25999999999999</v>
      </c>
      <c r="S146" s="174">
        <v>0</v>
      </c>
      <c r="T146" s="175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76" t="s">
        <v>165</v>
      </c>
      <c r="AT146" s="176" t="s">
        <v>161</v>
      </c>
      <c r="AU146" s="176" t="s">
        <v>86</v>
      </c>
      <c r="AY146" s="16" t="s">
        <v>121</v>
      </c>
      <c r="BE146" s="177">
        <f>IF(N146="základní",J146,0)</f>
        <v>0</v>
      </c>
      <c r="BF146" s="177">
        <f>IF(N146="snížená",J146,0)</f>
        <v>0</v>
      </c>
      <c r="BG146" s="177">
        <f>IF(N146="zákl. přenesená",J146,0)</f>
        <v>0</v>
      </c>
      <c r="BH146" s="177">
        <f>IF(N146="sníž. přenesená",J146,0)</f>
        <v>0</v>
      </c>
      <c r="BI146" s="177">
        <f>IF(N146="nulová",J146,0)</f>
        <v>0</v>
      </c>
      <c r="BJ146" s="16" t="s">
        <v>84</v>
      </c>
      <c r="BK146" s="177">
        <f>ROUND(I146*H146,2)</f>
        <v>0</v>
      </c>
      <c r="BL146" s="16" t="s">
        <v>128</v>
      </c>
      <c r="BM146" s="176" t="s">
        <v>166</v>
      </c>
    </row>
    <row r="147" s="13" customFormat="1">
      <c r="A147" s="13"/>
      <c r="B147" s="178"/>
      <c r="C147" s="13"/>
      <c r="D147" s="179" t="s">
        <v>130</v>
      </c>
      <c r="E147" s="13"/>
      <c r="F147" s="181" t="s">
        <v>167</v>
      </c>
      <c r="G147" s="13"/>
      <c r="H147" s="182">
        <v>368.25999999999999</v>
      </c>
      <c r="I147" s="183"/>
      <c r="J147" s="13"/>
      <c r="K147" s="13"/>
      <c r="L147" s="178"/>
      <c r="M147" s="184"/>
      <c r="N147" s="185"/>
      <c r="O147" s="185"/>
      <c r="P147" s="185"/>
      <c r="Q147" s="185"/>
      <c r="R147" s="185"/>
      <c r="S147" s="185"/>
      <c r="T147" s="18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80" t="s">
        <v>130</v>
      </c>
      <c r="AU147" s="180" t="s">
        <v>86</v>
      </c>
      <c r="AV147" s="13" t="s">
        <v>86</v>
      </c>
      <c r="AW147" s="13" t="s">
        <v>3</v>
      </c>
      <c r="AX147" s="13" t="s">
        <v>84</v>
      </c>
      <c r="AY147" s="180" t="s">
        <v>121</v>
      </c>
    </row>
    <row r="148" s="2" customFormat="1" ht="16.5" customHeight="1">
      <c r="A148" s="35"/>
      <c r="B148" s="164"/>
      <c r="C148" s="165" t="s">
        <v>165</v>
      </c>
      <c r="D148" s="165" t="s">
        <v>123</v>
      </c>
      <c r="E148" s="166" t="s">
        <v>168</v>
      </c>
      <c r="F148" s="167" t="s">
        <v>169</v>
      </c>
      <c r="G148" s="168" t="s">
        <v>139</v>
      </c>
      <c r="H148" s="169">
        <v>121.38</v>
      </c>
      <c r="I148" s="170"/>
      <c r="J148" s="171">
        <f>ROUND(I148*H148,2)</f>
        <v>0</v>
      </c>
      <c r="K148" s="167" t="s">
        <v>127</v>
      </c>
      <c r="L148" s="36"/>
      <c r="M148" s="172" t="s">
        <v>1</v>
      </c>
      <c r="N148" s="173" t="s">
        <v>41</v>
      </c>
      <c r="O148" s="74"/>
      <c r="P148" s="174">
        <f>O148*H148</f>
        <v>0</v>
      </c>
      <c r="Q148" s="174">
        <v>0</v>
      </c>
      <c r="R148" s="174">
        <f>Q148*H148</f>
        <v>0</v>
      </c>
      <c r="S148" s="174">
        <v>0</v>
      </c>
      <c r="T148" s="175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76" t="s">
        <v>128</v>
      </c>
      <c r="AT148" s="176" t="s">
        <v>123</v>
      </c>
      <c r="AU148" s="176" t="s">
        <v>86</v>
      </c>
      <c r="AY148" s="16" t="s">
        <v>121</v>
      </c>
      <c r="BE148" s="177">
        <f>IF(N148="základní",J148,0)</f>
        <v>0</v>
      </c>
      <c r="BF148" s="177">
        <f>IF(N148="snížená",J148,0)</f>
        <v>0</v>
      </c>
      <c r="BG148" s="177">
        <f>IF(N148="zákl. přenesená",J148,0)</f>
        <v>0</v>
      </c>
      <c r="BH148" s="177">
        <f>IF(N148="sníž. přenesená",J148,0)</f>
        <v>0</v>
      </c>
      <c r="BI148" s="177">
        <f>IF(N148="nulová",J148,0)</f>
        <v>0</v>
      </c>
      <c r="BJ148" s="16" t="s">
        <v>84</v>
      </c>
      <c r="BK148" s="177">
        <f>ROUND(I148*H148,2)</f>
        <v>0</v>
      </c>
      <c r="BL148" s="16" t="s">
        <v>128</v>
      </c>
      <c r="BM148" s="176" t="s">
        <v>170</v>
      </c>
    </row>
    <row r="149" s="2" customFormat="1" ht="33" customHeight="1">
      <c r="A149" s="35"/>
      <c r="B149" s="164"/>
      <c r="C149" s="165" t="s">
        <v>171</v>
      </c>
      <c r="D149" s="165" t="s">
        <v>123</v>
      </c>
      <c r="E149" s="166" t="s">
        <v>172</v>
      </c>
      <c r="F149" s="167" t="s">
        <v>173</v>
      </c>
      <c r="G149" s="168" t="s">
        <v>164</v>
      </c>
      <c r="H149" s="169">
        <v>242.75999999999999</v>
      </c>
      <c r="I149" s="170"/>
      <c r="J149" s="171">
        <f>ROUND(I149*H149,2)</f>
        <v>0</v>
      </c>
      <c r="K149" s="167" t="s">
        <v>127</v>
      </c>
      <c r="L149" s="36"/>
      <c r="M149" s="172" t="s">
        <v>1</v>
      </c>
      <c r="N149" s="173" t="s">
        <v>41</v>
      </c>
      <c r="O149" s="74"/>
      <c r="P149" s="174">
        <f>O149*H149</f>
        <v>0</v>
      </c>
      <c r="Q149" s="174">
        <v>0</v>
      </c>
      <c r="R149" s="174">
        <f>Q149*H149</f>
        <v>0</v>
      </c>
      <c r="S149" s="174">
        <v>0</v>
      </c>
      <c r="T149" s="175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76" t="s">
        <v>128</v>
      </c>
      <c r="AT149" s="176" t="s">
        <v>123</v>
      </c>
      <c r="AU149" s="176" t="s">
        <v>86</v>
      </c>
      <c r="AY149" s="16" t="s">
        <v>121</v>
      </c>
      <c r="BE149" s="177">
        <f>IF(N149="základní",J149,0)</f>
        <v>0</v>
      </c>
      <c r="BF149" s="177">
        <f>IF(N149="snížená",J149,0)</f>
        <v>0</v>
      </c>
      <c r="BG149" s="177">
        <f>IF(N149="zákl. přenesená",J149,0)</f>
        <v>0</v>
      </c>
      <c r="BH149" s="177">
        <f>IF(N149="sníž. přenesená",J149,0)</f>
        <v>0</v>
      </c>
      <c r="BI149" s="177">
        <f>IF(N149="nulová",J149,0)</f>
        <v>0</v>
      </c>
      <c r="BJ149" s="16" t="s">
        <v>84</v>
      </c>
      <c r="BK149" s="177">
        <f>ROUND(I149*H149,2)</f>
        <v>0</v>
      </c>
      <c r="BL149" s="16" t="s">
        <v>128</v>
      </c>
      <c r="BM149" s="176" t="s">
        <v>174</v>
      </c>
    </row>
    <row r="150" s="13" customFormat="1">
      <c r="A150" s="13"/>
      <c r="B150" s="178"/>
      <c r="C150" s="13"/>
      <c r="D150" s="179" t="s">
        <v>130</v>
      </c>
      <c r="E150" s="13"/>
      <c r="F150" s="181" t="s">
        <v>175</v>
      </c>
      <c r="G150" s="13"/>
      <c r="H150" s="182">
        <v>242.75999999999999</v>
      </c>
      <c r="I150" s="183"/>
      <c r="J150" s="13"/>
      <c r="K150" s="13"/>
      <c r="L150" s="178"/>
      <c r="M150" s="184"/>
      <c r="N150" s="185"/>
      <c r="O150" s="185"/>
      <c r="P150" s="185"/>
      <c r="Q150" s="185"/>
      <c r="R150" s="185"/>
      <c r="S150" s="185"/>
      <c r="T150" s="186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80" t="s">
        <v>130</v>
      </c>
      <c r="AU150" s="180" t="s">
        <v>86</v>
      </c>
      <c r="AV150" s="13" t="s">
        <v>86</v>
      </c>
      <c r="AW150" s="13" t="s">
        <v>3</v>
      </c>
      <c r="AX150" s="13" t="s">
        <v>84</v>
      </c>
      <c r="AY150" s="180" t="s">
        <v>121</v>
      </c>
    </row>
    <row r="151" s="2" customFormat="1" ht="24.15" customHeight="1">
      <c r="A151" s="35"/>
      <c r="B151" s="164"/>
      <c r="C151" s="165" t="s">
        <v>81</v>
      </c>
      <c r="D151" s="165" t="s">
        <v>123</v>
      </c>
      <c r="E151" s="166" t="s">
        <v>176</v>
      </c>
      <c r="F151" s="167" t="s">
        <v>177</v>
      </c>
      <c r="G151" s="168" t="s">
        <v>139</v>
      </c>
      <c r="H151" s="169">
        <v>2.7000000000000002</v>
      </c>
      <c r="I151" s="170"/>
      <c r="J151" s="171">
        <f>ROUND(I151*H151,2)</f>
        <v>0</v>
      </c>
      <c r="K151" s="167" t="s">
        <v>127</v>
      </c>
      <c r="L151" s="36"/>
      <c r="M151" s="172" t="s">
        <v>1</v>
      </c>
      <c r="N151" s="173" t="s">
        <v>41</v>
      </c>
      <c r="O151" s="74"/>
      <c r="P151" s="174">
        <f>O151*H151</f>
        <v>0</v>
      </c>
      <c r="Q151" s="174">
        <v>0</v>
      </c>
      <c r="R151" s="174">
        <f>Q151*H151</f>
        <v>0</v>
      </c>
      <c r="S151" s="174">
        <v>0</v>
      </c>
      <c r="T151" s="175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76" t="s">
        <v>128</v>
      </c>
      <c r="AT151" s="176" t="s">
        <v>123</v>
      </c>
      <c r="AU151" s="176" t="s">
        <v>86</v>
      </c>
      <c r="AY151" s="16" t="s">
        <v>121</v>
      </c>
      <c r="BE151" s="177">
        <f>IF(N151="základní",J151,0)</f>
        <v>0</v>
      </c>
      <c r="BF151" s="177">
        <f>IF(N151="snížená",J151,0)</f>
        <v>0</v>
      </c>
      <c r="BG151" s="177">
        <f>IF(N151="zákl. přenesená",J151,0)</f>
        <v>0</v>
      </c>
      <c r="BH151" s="177">
        <f>IF(N151="sníž. přenesená",J151,0)</f>
        <v>0</v>
      </c>
      <c r="BI151" s="177">
        <f>IF(N151="nulová",J151,0)</f>
        <v>0</v>
      </c>
      <c r="BJ151" s="16" t="s">
        <v>84</v>
      </c>
      <c r="BK151" s="177">
        <f>ROUND(I151*H151,2)</f>
        <v>0</v>
      </c>
      <c r="BL151" s="16" t="s">
        <v>128</v>
      </c>
      <c r="BM151" s="176" t="s">
        <v>178</v>
      </c>
    </row>
    <row r="152" s="13" customFormat="1">
      <c r="A152" s="13"/>
      <c r="B152" s="178"/>
      <c r="C152" s="13"/>
      <c r="D152" s="179" t="s">
        <v>130</v>
      </c>
      <c r="E152" s="180" t="s">
        <v>1</v>
      </c>
      <c r="F152" s="181" t="s">
        <v>179</v>
      </c>
      <c r="G152" s="13"/>
      <c r="H152" s="182">
        <v>2.7000000000000002</v>
      </c>
      <c r="I152" s="183"/>
      <c r="J152" s="13"/>
      <c r="K152" s="13"/>
      <c r="L152" s="178"/>
      <c r="M152" s="184"/>
      <c r="N152" s="185"/>
      <c r="O152" s="185"/>
      <c r="P152" s="185"/>
      <c r="Q152" s="185"/>
      <c r="R152" s="185"/>
      <c r="S152" s="185"/>
      <c r="T152" s="18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180" t="s">
        <v>130</v>
      </c>
      <c r="AU152" s="180" t="s">
        <v>86</v>
      </c>
      <c r="AV152" s="13" t="s">
        <v>86</v>
      </c>
      <c r="AW152" s="13" t="s">
        <v>32</v>
      </c>
      <c r="AX152" s="13" t="s">
        <v>84</v>
      </c>
      <c r="AY152" s="180" t="s">
        <v>121</v>
      </c>
    </row>
    <row r="153" s="2" customFormat="1" ht="16.5" customHeight="1">
      <c r="A153" s="35"/>
      <c r="B153" s="164"/>
      <c r="C153" s="187" t="s">
        <v>180</v>
      </c>
      <c r="D153" s="187" t="s">
        <v>161</v>
      </c>
      <c r="E153" s="188" t="s">
        <v>162</v>
      </c>
      <c r="F153" s="189" t="s">
        <v>163</v>
      </c>
      <c r="G153" s="190" t="s">
        <v>164</v>
      </c>
      <c r="H153" s="191">
        <v>5.4000000000000004</v>
      </c>
      <c r="I153" s="192"/>
      <c r="J153" s="193">
        <f>ROUND(I153*H153,2)</f>
        <v>0</v>
      </c>
      <c r="K153" s="189" t="s">
        <v>127</v>
      </c>
      <c r="L153" s="194"/>
      <c r="M153" s="195" t="s">
        <v>1</v>
      </c>
      <c r="N153" s="196" t="s">
        <v>41</v>
      </c>
      <c r="O153" s="74"/>
      <c r="P153" s="174">
        <f>O153*H153</f>
        <v>0</v>
      </c>
      <c r="Q153" s="174">
        <v>1</v>
      </c>
      <c r="R153" s="174">
        <f>Q153*H153</f>
        <v>5.4000000000000004</v>
      </c>
      <c r="S153" s="174">
        <v>0</v>
      </c>
      <c r="T153" s="175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76" t="s">
        <v>165</v>
      </c>
      <c r="AT153" s="176" t="s">
        <v>161</v>
      </c>
      <c r="AU153" s="176" t="s">
        <v>86</v>
      </c>
      <c r="AY153" s="16" t="s">
        <v>121</v>
      </c>
      <c r="BE153" s="177">
        <f>IF(N153="základní",J153,0)</f>
        <v>0</v>
      </c>
      <c r="BF153" s="177">
        <f>IF(N153="snížená",J153,0)</f>
        <v>0</v>
      </c>
      <c r="BG153" s="177">
        <f>IF(N153="zákl. přenesená",J153,0)</f>
        <v>0</v>
      </c>
      <c r="BH153" s="177">
        <f>IF(N153="sníž. přenesená",J153,0)</f>
        <v>0</v>
      </c>
      <c r="BI153" s="177">
        <f>IF(N153="nulová",J153,0)</f>
        <v>0</v>
      </c>
      <c r="BJ153" s="16" t="s">
        <v>84</v>
      </c>
      <c r="BK153" s="177">
        <f>ROUND(I153*H153,2)</f>
        <v>0</v>
      </c>
      <c r="BL153" s="16" t="s">
        <v>128</v>
      </c>
      <c r="BM153" s="176" t="s">
        <v>181</v>
      </c>
    </row>
    <row r="154" s="13" customFormat="1">
      <c r="A154" s="13"/>
      <c r="B154" s="178"/>
      <c r="C154" s="13"/>
      <c r="D154" s="179" t="s">
        <v>130</v>
      </c>
      <c r="E154" s="13"/>
      <c r="F154" s="181" t="s">
        <v>182</v>
      </c>
      <c r="G154" s="13"/>
      <c r="H154" s="182">
        <v>5.4000000000000004</v>
      </c>
      <c r="I154" s="183"/>
      <c r="J154" s="13"/>
      <c r="K154" s="13"/>
      <c r="L154" s="178"/>
      <c r="M154" s="184"/>
      <c r="N154" s="185"/>
      <c r="O154" s="185"/>
      <c r="P154" s="185"/>
      <c r="Q154" s="185"/>
      <c r="R154" s="185"/>
      <c r="S154" s="185"/>
      <c r="T154" s="186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180" t="s">
        <v>130</v>
      </c>
      <c r="AU154" s="180" t="s">
        <v>86</v>
      </c>
      <c r="AV154" s="13" t="s">
        <v>86</v>
      </c>
      <c r="AW154" s="13" t="s">
        <v>3</v>
      </c>
      <c r="AX154" s="13" t="s">
        <v>84</v>
      </c>
      <c r="AY154" s="180" t="s">
        <v>121</v>
      </c>
    </row>
    <row r="155" s="2" customFormat="1" ht="24.15" customHeight="1">
      <c r="A155" s="35"/>
      <c r="B155" s="164"/>
      <c r="C155" s="165" t="s">
        <v>8</v>
      </c>
      <c r="D155" s="165" t="s">
        <v>123</v>
      </c>
      <c r="E155" s="166" t="s">
        <v>183</v>
      </c>
      <c r="F155" s="167" t="s">
        <v>184</v>
      </c>
      <c r="G155" s="168" t="s">
        <v>126</v>
      </c>
      <c r="H155" s="169">
        <v>484.89999999999998</v>
      </c>
      <c r="I155" s="170"/>
      <c r="J155" s="171">
        <f>ROUND(I155*H155,2)</f>
        <v>0</v>
      </c>
      <c r="K155" s="167" t="s">
        <v>127</v>
      </c>
      <c r="L155" s="36"/>
      <c r="M155" s="172" t="s">
        <v>1</v>
      </c>
      <c r="N155" s="173" t="s">
        <v>41</v>
      </c>
      <c r="O155" s="74"/>
      <c r="P155" s="174">
        <f>O155*H155</f>
        <v>0</v>
      </c>
      <c r="Q155" s="174">
        <v>0</v>
      </c>
      <c r="R155" s="174">
        <f>Q155*H155</f>
        <v>0</v>
      </c>
      <c r="S155" s="174">
        <v>0</v>
      </c>
      <c r="T155" s="175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76" t="s">
        <v>128</v>
      </c>
      <c r="AT155" s="176" t="s">
        <v>123</v>
      </c>
      <c r="AU155" s="176" t="s">
        <v>86</v>
      </c>
      <c r="AY155" s="16" t="s">
        <v>121</v>
      </c>
      <c r="BE155" s="177">
        <f>IF(N155="základní",J155,0)</f>
        <v>0</v>
      </c>
      <c r="BF155" s="177">
        <f>IF(N155="snížená",J155,0)</f>
        <v>0</v>
      </c>
      <c r="BG155" s="177">
        <f>IF(N155="zákl. přenesená",J155,0)</f>
        <v>0</v>
      </c>
      <c r="BH155" s="177">
        <f>IF(N155="sníž. přenesená",J155,0)</f>
        <v>0</v>
      </c>
      <c r="BI155" s="177">
        <f>IF(N155="nulová",J155,0)</f>
        <v>0</v>
      </c>
      <c r="BJ155" s="16" t="s">
        <v>84</v>
      </c>
      <c r="BK155" s="177">
        <f>ROUND(I155*H155,2)</f>
        <v>0</v>
      </c>
      <c r="BL155" s="16" t="s">
        <v>128</v>
      </c>
      <c r="BM155" s="176" t="s">
        <v>185</v>
      </c>
    </row>
    <row r="156" s="2" customFormat="1" ht="16.5" customHeight="1">
      <c r="A156" s="35"/>
      <c r="B156" s="164"/>
      <c r="C156" s="187" t="s">
        <v>186</v>
      </c>
      <c r="D156" s="187" t="s">
        <v>161</v>
      </c>
      <c r="E156" s="188" t="s">
        <v>187</v>
      </c>
      <c r="F156" s="189" t="s">
        <v>188</v>
      </c>
      <c r="G156" s="190" t="s">
        <v>189</v>
      </c>
      <c r="H156" s="191">
        <v>9.6980000000000004</v>
      </c>
      <c r="I156" s="192"/>
      <c r="J156" s="193">
        <f>ROUND(I156*H156,2)</f>
        <v>0</v>
      </c>
      <c r="K156" s="189" t="s">
        <v>127</v>
      </c>
      <c r="L156" s="194"/>
      <c r="M156" s="195" t="s">
        <v>1</v>
      </c>
      <c r="N156" s="196" t="s">
        <v>41</v>
      </c>
      <c r="O156" s="74"/>
      <c r="P156" s="174">
        <f>O156*H156</f>
        <v>0</v>
      </c>
      <c r="Q156" s="174">
        <v>0.001</v>
      </c>
      <c r="R156" s="174">
        <f>Q156*H156</f>
        <v>0.009698</v>
      </c>
      <c r="S156" s="174">
        <v>0</v>
      </c>
      <c r="T156" s="175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76" t="s">
        <v>165</v>
      </c>
      <c r="AT156" s="176" t="s">
        <v>161</v>
      </c>
      <c r="AU156" s="176" t="s">
        <v>86</v>
      </c>
      <c r="AY156" s="16" t="s">
        <v>121</v>
      </c>
      <c r="BE156" s="177">
        <f>IF(N156="základní",J156,0)</f>
        <v>0</v>
      </c>
      <c r="BF156" s="177">
        <f>IF(N156="snížená",J156,0)</f>
        <v>0</v>
      </c>
      <c r="BG156" s="177">
        <f>IF(N156="zákl. přenesená",J156,0)</f>
        <v>0</v>
      </c>
      <c r="BH156" s="177">
        <f>IF(N156="sníž. přenesená",J156,0)</f>
        <v>0</v>
      </c>
      <c r="BI156" s="177">
        <f>IF(N156="nulová",J156,0)</f>
        <v>0</v>
      </c>
      <c r="BJ156" s="16" t="s">
        <v>84</v>
      </c>
      <c r="BK156" s="177">
        <f>ROUND(I156*H156,2)</f>
        <v>0</v>
      </c>
      <c r="BL156" s="16" t="s">
        <v>128</v>
      </c>
      <c r="BM156" s="176" t="s">
        <v>190</v>
      </c>
    </row>
    <row r="157" s="13" customFormat="1">
      <c r="A157" s="13"/>
      <c r="B157" s="178"/>
      <c r="C157" s="13"/>
      <c r="D157" s="179" t="s">
        <v>130</v>
      </c>
      <c r="E157" s="13"/>
      <c r="F157" s="181" t="s">
        <v>191</v>
      </c>
      <c r="G157" s="13"/>
      <c r="H157" s="182">
        <v>9.6980000000000004</v>
      </c>
      <c r="I157" s="183"/>
      <c r="J157" s="13"/>
      <c r="K157" s="13"/>
      <c r="L157" s="178"/>
      <c r="M157" s="184"/>
      <c r="N157" s="185"/>
      <c r="O157" s="185"/>
      <c r="P157" s="185"/>
      <c r="Q157" s="185"/>
      <c r="R157" s="185"/>
      <c r="S157" s="185"/>
      <c r="T157" s="186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80" t="s">
        <v>130</v>
      </c>
      <c r="AU157" s="180" t="s">
        <v>86</v>
      </c>
      <c r="AV157" s="13" t="s">
        <v>86</v>
      </c>
      <c r="AW157" s="13" t="s">
        <v>3</v>
      </c>
      <c r="AX157" s="13" t="s">
        <v>84</v>
      </c>
      <c r="AY157" s="180" t="s">
        <v>121</v>
      </c>
    </row>
    <row r="158" s="2" customFormat="1" ht="24.15" customHeight="1">
      <c r="A158" s="35"/>
      <c r="B158" s="164"/>
      <c r="C158" s="165" t="s">
        <v>192</v>
      </c>
      <c r="D158" s="165" t="s">
        <v>123</v>
      </c>
      <c r="E158" s="166" t="s">
        <v>193</v>
      </c>
      <c r="F158" s="167" t="s">
        <v>194</v>
      </c>
      <c r="G158" s="168" t="s">
        <v>126</v>
      </c>
      <c r="H158" s="169">
        <v>323</v>
      </c>
      <c r="I158" s="170"/>
      <c r="J158" s="171">
        <f>ROUND(I158*H158,2)</f>
        <v>0</v>
      </c>
      <c r="K158" s="167" t="s">
        <v>127</v>
      </c>
      <c r="L158" s="36"/>
      <c r="M158" s="172" t="s">
        <v>1</v>
      </c>
      <c r="N158" s="173" t="s">
        <v>41</v>
      </c>
      <c r="O158" s="74"/>
      <c r="P158" s="174">
        <f>O158*H158</f>
        <v>0</v>
      </c>
      <c r="Q158" s="174">
        <v>0</v>
      </c>
      <c r="R158" s="174">
        <f>Q158*H158</f>
        <v>0</v>
      </c>
      <c r="S158" s="174">
        <v>0</v>
      </c>
      <c r="T158" s="175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76" t="s">
        <v>128</v>
      </c>
      <c r="AT158" s="176" t="s">
        <v>123</v>
      </c>
      <c r="AU158" s="176" t="s">
        <v>86</v>
      </c>
      <c r="AY158" s="16" t="s">
        <v>121</v>
      </c>
      <c r="BE158" s="177">
        <f>IF(N158="základní",J158,0)</f>
        <v>0</v>
      </c>
      <c r="BF158" s="177">
        <f>IF(N158="snížená",J158,0)</f>
        <v>0</v>
      </c>
      <c r="BG158" s="177">
        <f>IF(N158="zákl. přenesená",J158,0)</f>
        <v>0</v>
      </c>
      <c r="BH158" s="177">
        <f>IF(N158="sníž. přenesená",J158,0)</f>
        <v>0</v>
      </c>
      <c r="BI158" s="177">
        <f>IF(N158="nulová",J158,0)</f>
        <v>0</v>
      </c>
      <c r="BJ158" s="16" t="s">
        <v>84</v>
      </c>
      <c r="BK158" s="177">
        <f>ROUND(I158*H158,2)</f>
        <v>0</v>
      </c>
      <c r="BL158" s="16" t="s">
        <v>128</v>
      </c>
      <c r="BM158" s="176" t="s">
        <v>195</v>
      </c>
    </row>
    <row r="159" s="13" customFormat="1">
      <c r="A159" s="13"/>
      <c r="B159" s="178"/>
      <c r="C159" s="13"/>
      <c r="D159" s="179" t="s">
        <v>130</v>
      </c>
      <c r="E159" s="180" t="s">
        <v>1</v>
      </c>
      <c r="F159" s="181" t="s">
        <v>196</v>
      </c>
      <c r="G159" s="13"/>
      <c r="H159" s="182">
        <v>134</v>
      </c>
      <c r="I159" s="183"/>
      <c r="J159" s="13"/>
      <c r="K159" s="13"/>
      <c r="L159" s="178"/>
      <c r="M159" s="184"/>
      <c r="N159" s="185"/>
      <c r="O159" s="185"/>
      <c r="P159" s="185"/>
      <c r="Q159" s="185"/>
      <c r="R159" s="185"/>
      <c r="S159" s="185"/>
      <c r="T159" s="18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80" t="s">
        <v>130</v>
      </c>
      <c r="AU159" s="180" t="s">
        <v>86</v>
      </c>
      <c r="AV159" s="13" t="s">
        <v>86</v>
      </c>
      <c r="AW159" s="13" t="s">
        <v>32</v>
      </c>
      <c r="AX159" s="13" t="s">
        <v>76</v>
      </c>
      <c r="AY159" s="180" t="s">
        <v>121</v>
      </c>
    </row>
    <row r="160" s="13" customFormat="1">
      <c r="A160" s="13"/>
      <c r="B160" s="178"/>
      <c r="C160" s="13"/>
      <c r="D160" s="179" t="s">
        <v>130</v>
      </c>
      <c r="E160" s="180" t="s">
        <v>1</v>
      </c>
      <c r="F160" s="181" t="s">
        <v>197</v>
      </c>
      <c r="G160" s="13"/>
      <c r="H160" s="182">
        <v>15</v>
      </c>
      <c r="I160" s="183"/>
      <c r="J160" s="13"/>
      <c r="K160" s="13"/>
      <c r="L160" s="178"/>
      <c r="M160" s="184"/>
      <c r="N160" s="185"/>
      <c r="O160" s="185"/>
      <c r="P160" s="185"/>
      <c r="Q160" s="185"/>
      <c r="R160" s="185"/>
      <c r="S160" s="185"/>
      <c r="T160" s="18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80" t="s">
        <v>130</v>
      </c>
      <c r="AU160" s="180" t="s">
        <v>86</v>
      </c>
      <c r="AV160" s="13" t="s">
        <v>86</v>
      </c>
      <c r="AW160" s="13" t="s">
        <v>32</v>
      </c>
      <c r="AX160" s="13" t="s">
        <v>76</v>
      </c>
      <c r="AY160" s="180" t="s">
        <v>121</v>
      </c>
    </row>
    <row r="161" s="13" customFormat="1">
      <c r="A161" s="13"/>
      <c r="B161" s="178"/>
      <c r="C161" s="13"/>
      <c r="D161" s="179" t="s">
        <v>130</v>
      </c>
      <c r="E161" s="180" t="s">
        <v>1</v>
      </c>
      <c r="F161" s="181" t="s">
        <v>135</v>
      </c>
      <c r="G161" s="13"/>
      <c r="H161" s="182">
        <v>174</v>
      </c>
      <c r="I161" s="183"/>
      <c r="J161" s="13"/>
      <c r="K161" s="13"/>
      <c r="L161" s="178"/>
      <c r="M161" s="184"/>
      <c r="N161" s="185"/>
      <c r="O161" s="185"/>
      <c r="P161" s="185"/>
      <c r="Q161" s="185"/>
      <c r="R161" s="185"/>
      <c r="S161" s="185"/>
      <c r="T161" s="186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180" t="s">
        <v>130</v>
      </c>
      <c r="AU161" s="180" t="s">
        <v>86</v>
      </c>
      <c r="AV161" s="13" t="s">
        <v>86</v>
      </c>
      <c r="AW161" s="13" t="s">
        <v>32</v>
      </c>
      <c r="AX161" s="13" t="s">
        <v>76</v>
      </c>
      <c r="AY161" s="180" t="s">
        <v>121</v>
      </c>
    </row>
    <row r="162" s="2" customFormat="1" ht="24.15" customHeight="1">
      <c r="A162" s="35"/>
      <c r="B162" s="164"/>
      <c r="C162" s="165" t="s">
        <v>198</v>
      </c>
      <c r="D162" s="165" t="s">
        <v>123</v>
      </c>
      <c r="E162" s="166" t="s">
        <v>199</v>
      </c>
      <c r="F162" s="167" t="s">
        <v>200</v>
      </c>
      <c r="G162" s="168" t="s">
        <v>126</v>
      </c>
      <c r="H162" s="169">
        <v>484.89999999999998</v>
      </c>
      <c r="I162" s="170"/>
      <c r="J162" s="171">
        <f>ROUND(I162*H162,2)</f>
        <v>0</v>
      </c>
      <c r="K162" s="167" t="s">
        <v>127</v>
      </c>
      <c r="L162" s="36"/>
      <c r="M162" s="172" t="s">
        <v>1</v>
      </c>
      <c r="N162" s="173" t="s">
        <v>41</v>
      </c>
      <c r="O162" s="74"/>
      <c r="P162" s="174">
        <f>O162*H162</f>
        <v>0</v>
      </c>
      <c r="Q162" s="174">
        <v>0</v>
      </c>
      <c r="R162" s="174">
        <f>Q162*H162</f>
        <v>0</v>
      </c>
      <c r="S162" s="174">
        <v>0</v>
      </c>
      <c r="T162" s="175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76" t="s">
        <v>128</v>
      </c>
      <c r="AT162" s="176" t="s">
        <v>123</v>
      </c>
      <c r="AU162" s="176" t="s">
        <v>86</v>
      </c>
      <c r="AY162" s="16" t="s">
        <v>121</v>
      </c>
      <c r="BE162" s="177">
        <f>IF(N162="základní",J162,0)</f>
        <v>0</v>
      </c>
      <c r="BF162" s="177">
        <f>IF(N162="snížená",J162,0)</f>
        <v>0</v>
      </c>
      <c r="BG162" s="177">
        <f>IF(N162="zákl. přenesená",J162,0)</f>
        <v>0</v>
      </c>
      <c r="BH162" s="177">
        <f>IF(N162="sníž. přenesená",J162,0)</f>
        <v>0</v>
      </c>
      <c r="BI162" s="177">
        <f>IF(N162="nulová",J162,0)</f>
        <v>0</v>
      </c>
      <c r="BJ162" s="16" t="s">
        <v>84</v>
      </c>
      <c r="BK162" s="177">
        <f>ROUND(I162*H162,2)</f>
        <v>0</v>
      </c>
      <c r="BL162" s="16" t="s">
        <v>128</v>
      </c>
      <c r="BM162" s="176" t="s">
        <v>201</v>
      </c>
    </row>
    <row r="163" s="13" customFormat="1">
      <c r="A163" s="13"/>
      <c r="B163" s="178"/>
      <c r="C163" s="13"/>
      <c r="D163" s="179" t="s">
        <v>130</v>
      </c>
      <c r="E163" s="180" t="s">
        <v>1</v>
      </c>
      <c r="F163" s="181" t="s">
        <v>202</v>
      </c>
      <c r="G163" s="13"/>
      <c r="H163" s="182">
        <v>194.40000000000001</v>
      </c>
      <c r="I163" s="183"/>
      <c r="J163" s="13"/>
      <c r="K163" s="13"/>
      <c r="L163" s="178"/>
      <c r="M163" s="184"/>
      <c r="N163" s="185"/>
      <c r="O163" s="185"/>
      <c r="P163" s="185"/>
      <c r="Q163" s="185"/>
      <c r="R163" s="185"/>
      <c r="S163" s="185"/>
      <c r="T163" s="186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80" t="s">
        <v>130</v>
      </c>
      <c r="AU163" s="180" t="s">
        <v>86</v>
      </c>
      <c r="AV163" s="13" t="s">
        <v>86</v>
      </c>
      <c r="AW163" s="13" t="s">
        <v>32</v>
      </c>
      <c r="AX163" s="13" t="s">
        <v>76</v>
      </c>
      <c r="AY163" s="180" t="s">
        <v>121</v>
      </c>
    </row>
    <row r="164" s="13" customFormat="1">
      <c r="A164" s="13"/>
      <c r="B164" s="178"/>
      <c r="C164" s="13"/>
      <c r="D164" s="179" t="s">
        <v>130</v>
      </c>
      <c r="E164" s="180" t="s">
        <v>1</v>
      </c>
      <c r="F164" s="181" t="s">
        <v>203</v>
      </c>
      <c r="G164" s="13"/>
      <c r="H164" s="182">
        <v>290.5</v>
      </c>
      <c r="I164" s="183"/>
      <c r="J164" s="13"/>
      <c r="K164" s="13"/>
      <c r="L164" s="178"/>
      <c r="M164" s="184"/>
      <c r="N164" s="185"/>
      <c r="O164" s="185"/>
      <c r="P164" s="185"/>
      <c r="Q164" s="185"/>
      <c r="R164" s="185"/>
      <c r="S164" s="185"/>
      <c r="T164" s="186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80" t="s">
        <v>130</v>
      </c>
      <c r="AU164" s="180" t="s">
        <v>86</v>
      </c>
      <c r="AV164" s="13" t="s">
        <v>86</v>
      </c>
      <c r="AW164" s="13" t="s">
        <v>32</v>
      </c>
      <c r="AX164" s="13" t="s">
        <v>76</v>
      </c>
      <c r="AY164" s="180" t="s">
        <v>121</v>
      </c>
    </row>
    <row r="165" s="2" customFormat="1" ht="24.15" customHeight="1">
      <c r="A165" s="35"/>
      <c r="B165" s="164"/>
      <c r="C165" s="165" t="s">
        <v>204</v>
      </c>
      <c r="D165" s="165" t="s">
        <v>123</v>
      </c>
      <c r="E165" s="166" t="s">
        <v>205</v>
      </c>
      <c r="F165" s="167" t="s">
        <v>206</v>
      </c>
      <c r="G165" s="168" t="s">
        <v>126</v>
      </c>
      <c r="H165" s="169">
        <v>82</v>
      </c>
      <c r="I165" s="170"/>
      <c r="J165" s="171">
        <f>ROUND(I165*H165,2)</f>
        <v>0</v>
      </c>
      <c r="K165" s="167" t="s">
        <v>127</v>
      </c>
      <c r="L165" s="36"/>
      <c r="M165" s="172" t="s">
        <v>1</v>
      </c>
      <c r="N165" s="173" t="s">
        <v>41</v>
      </c>
      <c r="O165" s="74"/>
      <c r="P165" s="174">
        <f>O165*H165</f>
        <v>0</v>
      </c>
      <c r="Q165" s="174">
        <v>0</v>
      </c>
      <c r="R165" s="174">
        <f>Q165*H165</f>
        <v>0</v>
      </c>
      <c r="S165" s="174">
        <v>0</v>
      </c>
      <c r="T165" s="175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76" t="s">
        <v>128</v>
      </c>
      <c r="AT165" s="176" t="s">
        <v>123</v>
      </c>
      <c r="AU165" s="176" t="s">
        <v>86</v>
      </c>
      <c r="AY165" s="16" t="s">
        <v>121</v>
      </c>
      <c r="BE165" s="177">
        <f>IF(N165="základní",J165,0)</f>
        <v>0</v>
      </c>
      <c r="BF165" s="177">
        <f>IF(N165="snížená",J165,0)</f>
        <v>0</v>
      </c>
      <c r="BG165" s="177">
        <f>IF(N165="zákl. přenesená",J165,0)</f>
        <v>0</v>
      </c>
      <c r="BH165" s="177">
        <f>IF(N165="sníž. přenesená",J165,0)</f>
        <v>0</v>
      </c>
      <c r="BI165" s="177">
        <f>IF(N165="nulová",J165,0)</f>
        <v>0</v>
      </c>
      <c r="BJ165" s="16" t="s">
        <v>84</v>
      </c>
      <c r="BK165" s="177">
        <f>ROUND(I165*H165,2)</f>
        <v>0</v>
      </c>
      <c r="BL165" s="16" t="s">
        <v>128</v>
      </c>
      <c r="BM165" s="176" t="s">
        <v>207</v>
      </c>
    </row>
    <row r="166" s="13" customFormat="1">
      <c r="A166" s="13"/>
      <c r="B166" s="178"/>
      <c r="C166" s="13"/>
      <c r="D166" s="179" t="s">
        <v>130</v>
      </c>
      <c r="E166" s="180" t="s">
        <v>1</v>
      </c>
      <c r="F166" s="181" t="s">
        <v>208</v>
      </c>
      <c r="G166" s="13"/>
      <c r="H166" s="182">
        <v>82</v>
      </c>
      <c r="I166" s="183"/>
      <c r="J166" s="13"/>
      <c r="K166" s="13"/>
      <c r="L166" s="178"/>
      <c r="M166" s="184"/>
      <c r="N166" s="185"/>
      <c r="O166" s="185"/>
      <c r="P166" s="185"/>
      <c r="Q166" s="185"/>
      <c r="R166" s="185"/>
      <c r="S166" s="185"/>
      <c r="T166" s="186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180" t="s">
        <v>130</v>
      </c>
      <c r="AU166" s="180" t="s">
        <v>86</v>
      </c>
      <c r="AV166" s="13" t="s">
        <v>86</v>
      </c>
      <c r="AW166" s="13" t="s">
        <v>32</v>
      </c>
      <c r="AX166" s="13" t="s">
        <v>84</v>
      </c>
      <c r="AY166" s="180" t="s">
        <v>121</v>
      </c>
    </row>
    <row r="167" s="2" customFormat="1" ht="16.5" customHeight="1">
      <c r="A167" s="35"/>
      <c r="B167" s="164"/>
      <c r="C167" s="187" t="s">
        <v>209</v>
      </c>
      <c r="D167" s="187" t="s">
        <v>161</v>
      </c>
      <c r="E167" s="188" t="s">
        <v>210</v>
      </c>
      <c r="F167" s="189" t="s">
        <v>211</v>
      </c>
      <c r="G167" s="190" t="s">
        <v>139</v>
      </c>
      <c r="H167" s="191">
        <v>48.490000000000002</v>
      </c>
      <c r="I167" s="192"/>
      <c r="J167" s="193">
        <f>ROUND(I167*H167,2)</f>
        <v>0</v>
      </c>
      <c r="K167" s="189" t="s">
        <v>127</v>
      </c>
      <c r="L167" s="194"/>
      <c r="M167" s="195" t="s">
        <v>1</v>
      </c>
      <c r="N167" s="196" t="s">
        <v>41</v>
      </c>
      <c r="O167" s="74"/>
      <c r="P167" s="174">
        <f>O167*H167</f>
        <v>0</v>
      </c>
      <c r="Q167" s="174">
        <v>0.20999999999999999</v>
      </c>
      <c r="R167" s="174">
        <f>Q167*H167</f>
        <v>10.1829</v>
      </c>
      <c r="S167" s="174">
        <v>0</v>
      </c>
      <c r="T167" s="175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76" t="s">
        <v>165</v>
      </c>
      <c r="AT167" s="176" t="s">
        <v>161</v>
      </c>
      <c r="AU167" s="176" t="s">
        <v>86</v>
      </c>
      <c r="AY167" s="16" t="s">
        <v>121</v>
      </c>
      <c r="BE167" s="177">
        <f>IF(N167="základní",J167,0)</f>
        <v>0</v>
      </c>
      <c r="BF167" s="177">
        <f>IF(N167="snížená",J167,0)</f>
        <v>0</v>
      </c>
      <c r="BG167" s="177">
        <f>IF(N167="zákl. přenesená",J167,0)</f>
        <v>0</v>
      </c>
      <c r="BH167" s="177">
        <f>IF(N167="sníž. přenesená",J167,0)</f>
        <v>0</v>
      </c>
      <c r="BI167" s="177">
        <f>IF(N167="nulová",J167,0)</f>
        <v>0</v>
      </c>
      <c r="BJ167" s="16" t="s">
        <v>84</v>
      </c>
      <c r="BK167" s="177">
        <f>ROUND(I167*H167,2)</f>
        <v>0</v>
      </c>
      <c r="BL167" s="16" t="s">
        <v>128</v>
      </c>
      <c r="BM167" s="176" t="s">
        <v>212</v>
      </c>
    </row>
    <row r="168" s="13" customFormat="1">
      <c r="A168" s="13"/>
      <c r="B168" s="178"/>
      <c r="C168" s="13"/>
      <c r="D168" s="179" t="s">
        <v>130</v>
      </c>
      <c r="E168" s="13"/>
      <c r="F168" s="181" t="s">
        <v>213</v>
      </c>
      <c r="G168" s="13"/>
      <c r="H168" s="182">
        <v>48.490000000000002</v>
      </c>
      <c r="I168" s="183"/>
      <c r="J168" s="13"/>
      <c r="K168" s="13"/>
      <c r="L168" s="178"/>
      <c r="M168" s="184"/>
      <c r="N168" s="185"/>
      <c r="O168" s="185"/>
      <c r="P168" s="185"/>
      <c r="Q168" s="185"/>
      <c r="R168" s="185"/>
      <c r="S168" s="185"/>
      <c r="T168" s="18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80" t="s">
        <v>130</v>
      </c>
      <c r="AU168" s="180" t="s">
        <v>86</v>
      </c>
      <c r="AV168" s="13" t="s">
        <v>86</v>
      </c>
      <c r="AW168" s="13" t="s">
        <v>3</v>
      </c>
      <c r="AX168" s="13" t="s">
        <v>84</v>
      </c>
      <c r="AY168" s="180" t="s">
        <v>121</v>
      </c>
    </row>
    <row r="169" s="12" customFormat="1" ht="22.8" customHeight="1">
      <c r="A169" s="12"/>
      <c r="B169" s="151"/>
      <c r="C169" s="12"/>
      <c r="D169" s="152" t="s">
        <v>75</v>
      </c>
      <c r="E169" s="162" t="s">
        <v>86</v>
      </c>
      <c r="F169" s="162" t="s">
        <v>214</v>
      </c>
      <c r="G169" s="12"/>
      <c r="H169" s="12"/>
      <c r="I169" s="154"/>
      <c r="J169" s="163">
        <f>BK169</f>
        <v>0</v>
      </c>
      <c r="K169" s="12"/>
      <c r="L169" s="151"/>
      <c r="M169" s="156"/>
      <c r="N169" s="157"/>
      <c r="O169" s="157"/>
      <c r="P169" s="158">
        <f>SUM(P170:P181)</f>
        <v>0</v>
      </c>
      <c r="Q169" s="157"/>
      <c r="R169" s="158">
        <f>SUM(R170:R181)</f>
        <v>8.8360352000000013</v>
      </c>
      <c r="S169" s="157"/>
      <c r="T169" s="159">
        <f>SUM(T170:T181)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52" t="s">
        <v>84</v>
      </c>
      <c r="AT169" s="160" t="s">
        <v>75</v>
      </c>
      <c r="AU169" s="160" t="s">
        <v>84</v>
      </c>
      <c r="AY169" s="152" t="s">
        <v>121</v>
      </c>
      <c r="BK169" s="161">
        <f>SUM(BK170:BK181)</f>
        <v>0</v>
      </c>
    </row>
    <row r="170" s="2" customFormat="1" ht="33" customHeight="1">
      <c r="A170" s="35"/>
      <c r="B170" s="164"/>
      <c r="C170" s="165" t="s">
        <v>215</v>
      </c>
      <c r="D170" s="165" t="s">
        <v>123</v>
      </c>
      <c r="E170" s="166" t="s">
        <v>216</v>
      </c>
      <c r="F170" s="167" t="s">
        <v>217</v>
      </c>
      <c r="G170" s="168" t="s">
        <v>139</v>
      </c>
      <c r="H170" s="169">
        <v>2.8799999999999999</v>
      </c>
      <c r="I170" s="170"/>
      <c r="J170" s="171">
        <f>ROUND(I170*H170,2)</f>
        <v>0</v>
      </c>
      <c r="K170" s="167" t="s">
        <v>127</v>
      </c>
      <c r="L170" s="36"/>
      <c r="M170" s="172" t="s">
        <v>1</v>
      </c>
      <c r="N170" s="173" t="s">
        <v>41</v>
      </c>
      <c r="O170" s="74"/>
      <c r="P170" s="174">
        <f>O170*H170</f>
        <v>0</v>
      </c>
      <c r="Q170" s="174">
        <v>1.665</v>
      </c>
      <c r="R170" s="174">
        <f>Q170*H170</f>
        <v>4.7952000000000004</v>
      </c>
      <c r="S170" s="174">
        <v>0</v>
      </c>
      <c r="T170" s="175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76" t="s">
        <v>128</v>
      </c>
      <c r="AT170" s="176" t="s">
        <v>123</v>
      </c>
      <c r="AU170" s="176" t="s">
        <v>86</v>
      </c>
      <c r="AY170" s="16" t="s">
        <v>121</v>
      </c>
      <c r="BE170" s="177">
        <f>IF(N170="základní",J170,0)</f>
        <v>0</v>
      </c>
      <c r="BF170" s="177">
        <f>IF(N170="snížená",J170,0)</f>
        <v>0</v>
      </c>
      <c r="BG170" s="177">
        <f>IF(N170="zákl. přenesená",J170,0)</f>
        <v>0</v>
      </c>
      <c r="BH170" s="177">
        <f>IF(N170="sníž. přenesená",J170,0)</f>
        <v>0</v>
      </c>
      <c r="BI170" s="177">
        <f>IF(N170="nulová",J170,0)</f>
        <v>0</v>
      </c>
      <c r="BJ170" s="16" t="s">
        <v>84</v>
      </c>
      <c r="BK170" s="177">
        <f>ROUND(I170*H170,2)</f>
        <v>0</v>
      </c>
      <c r="BL170" s="16" t="s">
        <v>128</v>
      </c>
      <c r="BM170" s="176" t="s">
        <v>218</v>
      </c>
    </row>
    <row r="171" s="13" customFormat="1">
      <c r="A171" s="13"/>
      <c r="B171" s="178"/>
      <c r="C171" s="13"/>
      <c r="D171" s="179" t="s">
        <v>130</v>
      </c>
      <c r="E171" s="180" t="s">
        <v>1</v>
      </c>
      <c r="F171" s="181" t="s">
        <v>219</v>
      </c>
      <c r="G171" s="13"/>
      <c r="H171" s="182">
        <v>2.8799999999999999</v>
      </c>
      <c r="I171" s="183"/>
      <c r="J171" s="13"/>
      <c r="K171" s="13"/>
      <c r="L171" s="178"/>
      <c r="M171" s="184"/>
      <c r="N171" s="185"/>
      <c r="O171" s="185"/>
      <c r="P171" s="185"/>
      <c r="Q171" s="185"/>
      <c r="R171" s="185"/>
      <c r="S171" s="185"/>
      <c r="T171" s="186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180" t="s">
        <v>130</v>
      </c>
      <c r="AU171" s="180" t="s">
        <v>86</v>
      </c>
      <c r="AV171" s="13" t="s">
        <v>86</v>
      </c>
      <c r="AW171" s="13" t="s">
        <v>32</v>
      </c>
      <c r="AX171" s="13" t="s">
        <v>84</v>
      </c>
      <c r="AY171" s="180" t="s">
        <v>121</v>
      </c>
    </row>
    <row r="172" s="2" customFormat="1" ht="24.15" customHeight="1">
      <c r="A172" s="35"/>
      <c r="B172" s="164"/>
      <c r="C172" s="165" t="s">
        <v>220</v>
      </c>
      <c r="D172" s="165" t="s">
        <v>123</v>
      </c>
      <c r="E172" s="166" t="s">
        <v>221</v>
      </c>
      <c r="F172" s="167" t="s">
        <v>222</v>
      </c>
      <c r="G172" s="168" t="s">
        <v>126</v>
      </c>
      <c r="H172" s="169">
        <v>52.799999999999997</v>
      </c>
      <c r="I172" s="170"/>
      <c r="J172" s="171">
        <f>ROUND(I172*H172,2)</f>
        <v>0</v>
      </c>
      <c r="K172" s="167" t="s">
        <v>127</v>
      </c>
      <c r="L172" s="36"/>
      <c r="M172" s="172" t="s">
        <v>1</v>
      </c>
      <c r="N172" s="173" t="s">
        <v>41</v>
      </c>
      <c r="O172" s="74"/>
      <c r="P172" s="174">
        <f>O172*H172</f>
        <v>0</v>
      </c>
      <c r="Q172" s="174">
        <v>0.00017000000000000001</v>
      </c>
      <c r="R172" s="174">
        <f>Q172*H172</f>
        <v>0.0089759999999999996</v>
      </c>
      <c r="S172" s="174">
        <v>0</v>
      </c>
      <c r="T172" s="175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76" t="s">
        <v>128</v>
      </c>
      <c r="AT172" s="176" t="s">
        <v>123</v>
      </c>
      <c r="AU172" s="176" t="s">
        <v>86</v>
      </c>
      <c r="AY172" s="16" t="s">
        <v>121</v>
      </c>
      <c r="BE172" s="177">
        <f>IF(N172="základní",J172,0)</f>
        <v>0</v>
      </c>
      <c r="BF172" s="177">
        <f>IF(N172="snížená",J172,0)</f>
        <v>0</v>
      </c>
      <c r="BG172" s="177">
        <f>IF(N172="zákl. přenesená",J172,0)</f>
        <v>0</v>
      </c>
      <c r="BH172" s="177">
        <f>IF(N172="sníž. přenesená",J172,0)</f>
        <v>0</v>
      </c>
      <c r="BI172" s="177">
        <f>IF(N172="nulová",J172,0)</f>
        <v>0</v>
      </c>
      <c r="BJ172" s="16" t="s">
        <v>84</v>
      </c>
      <c r="BK172" s="177">
        <f>ROUND(I172*H172,2)</f>
        <v>0</v>
      </c>
      <c r="BL172" s="16" t="s">
        <v>128</v>
      </c>
      <c r="BM172" s="176" t="s">
        <v>223</v>
      </c>
    </row>
    <row r="173" s="13" customFormat="1">
      <c r="A173" s="13"/>
      <c r="B173" s="178"/>
      <c r="C173" s="13"/>
      <c r="D173" s="179" t="s">
        <v>130</v>
      </c>
      <c r="E173" s="180" t="s">
        <v>1</v>
      </c>
      <c r="F173" s="181" t="s">
        <v>224</v>
      </c>
      <c r="G173" s="13"/>
      <c r="H173" s="182">
        <v>48</v>
      </c>
      <c r="I173" s="183"/>
      <c r="J173" s="13"/>
      <c r="K173" s="13"/>
      <c r="L173" s="178"/>
      <c r="M173" s="184"/>
      <c r="N173" s="185"/>
      <c r="O173" s="185"/>
      <c r="P173" s="185"/>
      <c r="Q173" s="185"/>
      <c r="R173" s="185"/>
      <c r="S173" s="185"/>
      <c r="T173" s="186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180" t="s">
        <v>130</v>
      </c>
      <c r="AU173" s="180" t="s">
        <v>86</v>
      </c>
      <c r="AV173" s="13" t="s">
        <v>86</v>
      </c>
      <c r="AW173" s="13" t="s">
        <v>32</v>
      </c>
      <c r="AX173" s="13" t="s">
        <v>84</v>
      </c>
      <c r="AY173" s="180" t="s">
        <v>121</v>
      </c>
    </row>
    <row r="174" s="13" customFormat="1">
      <c r="A174" s="13"/>
      <c r="B174" s="178"/>
      <c r="C174" s="13"/>
      <c r="D174" s="179" t="s">
        <v>130</v>
      </c>
      <c r="E174" s="13"/>
      <c r="F174" s="181" t="s">
        <v>225</v>
      </c>
      <c r="G174" s="13"/>
      <c r="H174" s="182">
        <v>52.799999999999997</v>
      </c>
      <c r="I174" s="183"/>
      <c r="J174" s="13"/>
      <c r="K174" s="13"/>
      <c r="L174" s="178"/>
      <c r="M174" s="184"/>
      <c r="N174" s="185"/>
      <c r="O174" s="185"/>
      <c r="P174" s="185"/>
      <c r="Q174" s="185"/>
      <c r="R174" s="185"/>
      <c r="S174" s="185"/>
      <c r="T174" s="186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180" t="s">
        <v>130</v>
      </c>
      <c r="AU174" s="180" t="s">
        <v>86</v>
      </c>
      <c r="AV174" s="13" t="s">
        <v>86</v>
      </c>
      <c r="AW174" s="13" t="s">
        <v>3</v>
      </c>
      <c r="AX174" s="13" t="s">
        <v>84</v>
      </c>
      <c r="AY174" s="180" t="s">
        <v>121</v>
      </c>
    </row>
    <row r="175" s="2" customFormat="1" ht="16.5" customHeight="1">
      <c r="A175" s="35"/>
      <c r="B175" s="164"/>
      <c r="C175" s="187" t="s">
        <v>226</v>
      </c>
      <c r="D175" s="187" t="s">
        <v>161</v>
      </c>
      <c r="E175" s="188" t="s">
        <v>227</v>
      </c>
      <c r="F175" s="189" t="s">
        <v>228</v>
      </c>
      <c r="G175" s="190" t="s">
        <v>126</v>
      </c>
      <c r="H175" s="191">
        <v>52.799999999999997</v>
      </c>
      <c r="I175" s="192"/>
      <c r="J175" s="193">
        <f>ROUND(I175*H175,2)</f>
        <v>0</v>
      </c>
      <c r="K175" s="189" t="s">
        <v>127</v>
      </c>
      <c r="L175" s="194"/>
      <c r="M175" s="195" t="s">
        <v>1</v>
      </c>
      <c r="N175" s="196" t="s">
        <v>41</v>
      </c>
      <c r="O175" s="74"/>
      <c r="P175" s="174">
        <f>O175*H175</f>
        <v>0</v>
      </c>
      <c r="Q175" s="174">
        <v>0.00029999999999999997</v>
      </c>
      <c r="R175" s="174">
        <f>Q175*H175</f>
        <v>0.015839999999999996</v>
      </c>
      <c r="S175" s="174">
        <v>0</v>
      </c>
      <c r="T175" s="175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76" t="s">
        <v>165</v>
      </c>
      <c r="AT175" s="176" t="s">
        <v>161</v>
      </c>
      <c r="AU175" s="176" t="s">
        <v>86</v>
      </c>
      <c r="AY175" s="16" t="s">
        <v>121</v>
      </c>
      <c r="BE175" s="177">
        <f>IF(N175="základní",J175,0)</f>
        <v>0</v>
      </c>
      <c r="BF175" s="177">
        <f>IF(N175="snížená",J175,0)</f>
        <v>0</v>
      </c>
      <c r="BG175" s="177">
        <f>IF(N175="zákl. přenesená",J175,0)</f>
        <v>0</v>
      </c>
      <c r="BH175" s="177">
        <f>IF(N175="sníž. přenesená",J175,0)</f>
        <v>0</v>
      </c>
      <c r="BI175" s="177">
        <f>IF(N175="nulová",J175,0)</f>
        <v>0</v>
      </c>
      <c r="BJ175" s="16" t="s">
        <v>84</v>
      </c>
      <c r="BK175" s="177">
        <f>ROUND(I175*H175,2)</f>
        <v>0</v>
      </c>
      <c r="BL175" s="16" t="s">
        <v>128</v>
      </c>
      <c r="BM175" s="176" t="s">
        <v>229</v>
      </c>
    </row>
    <row r="176" s="13" customFormat="1">
      <c r="A176" s="13"/>
      <c r="B176" s="178"/>
      <c r="C176" s="13"/>
      <c r="D176" s="179" t="s">
        <v>130</v>
      </c>
      <c r="E176" s="13"/>
      <c r="F176" s="181" t="s">
        <v>225</v>
      </c>
      <c r="G176" s="13"/>
      <c r="H176" s="182">
        <v>52.799999999999997</v>
      </c>
      <c r="I176" s="183"/>
      <c r="J176" s="13"/>
      <c r="K176" s="13"/>
      <c r="L176" s="178"/>
      <c r="M176" s="184"/>
      <c r="N176" s="185"/>
      <c r="O176" s="185"/>
      <c r="P176" s="185"/>
      <c r="Q176" s="185"/>
      <c r="R176" s="185"/>
      <c r="S176" s="185"/>
      <c r="T176" s="186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180" t="s">
        <v>130</v>
      </c>
      <c r="AU176" s="180" t="s">
        <v>86</v>
      </c>
      <c r="AV176" s="13" t="s">
        <v>86</v>
      </c>
      <c r="AW176" s="13" t="s">
        <v>3</v>
      </c>
      <c r="AX176" s="13" t="s">
        <v>84</v>
      </c>
      <c r="AY176" s="180" t="s">
        <v>121</v>
      </c>
    </row>
    <row r="177" s="2" customFormat="1" ht="21.75" customHeight="1">
      <c r="A177" s="35"/>
      <c r="B177" s="164"/>
      <c r="C177" s="165" t="s">
        <v>7</v>
      </c>
      <c r="D177" s="165" t="s">
        <v>123</v>
      </c>
      <c r="E177" s="166" t="s">
        <v>230</v>
      </c>
      <c r="F177" s="167" t="s">
        <v>231</v>
      </c>
      <c r="G177" s="168" t="s">
        <v>139</v>
      </c>
      <c r="H177" s="169">
        <v>1.44</v>
      </c>
      <c r="I177" s="170"/>
      <c r="J177" s="171">
        <f>ROUND(I177*H177,2)</f>
        <v>0</v>
      </c>
      <c r="K177" s="167" t="s">
        <v>127</v>
      </c>
      <c r="L177" s="36"/>
      <c r="M177" s="172" t="s">
        <v>1</v>
      </c>
      <c r="N177" s="173" t="s">
        <v>41</v>
      </c>
      <c r="O177" s="74"/>
      <c r="P177" s="174">
        <f>O177*H177</f>
        <v>0</v>
      </c>
      <c r="Q177" s="174">
        <v>1.9199999999999999</v>
      </c>
      <c r="R177" s="174">
        <f>Q177*H177</f>
        <v>2.7647999999999997</v>
      </c>
      <c r="S177" s="174">
        <v>0</v>
      </c>
      <c r="T177" s="175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76" t="s">
        <v>128</v>
      </c>
      <c r="AT177" s="176" t="s">
        <v>123</v>
      </c>
      <c r="AU177" s="176" t="s">
        <v>86</v>
      </c>
      <c r="AY177" s="16" t="s">
        <v>121</v>
      </c>
      <c r="BE177" s="177">
        <f>IF(N177="základní",J177,0)</f>
        <v>0</v>
      </c>
      <c r="BF177" s="177">
        <f>IF(N177="snížená",J177,0)</f>
        <v>0</v>
      </c>
      <c r="BG177" s="177">
        <f>IF(N177="zákl. přenesená",J177,0)</f>
        <v>0</v>
      </c>
      <c r="BH177" s="177">
        <f>IF(N177="sníž. přenesená",J177,0)</f>
        <v>0</v>
      </c>
      <c r="BI177" s="177">
        <f>IF(N177="nulová",J177,0)</f>
        <v>0</v>
      </c>
      <c r="BJ177" s="16" t="s">
        <v>84</v>
      </c>
      <c r="BK177" s="177">
        <f>ROUND(I177*H177,2)</f>
        <v>0</v>
      </c>
      <c r="BL177" s="16" t="s">
        <v>128</v>
      </c>
      <c r="BM177" s="176" t="s">
        <v>232</v>
      </c>
    </row>
    <row r="178" s="13" customFormat="1">
      <c r="A178" s="13"/>
      <c r="B178" s="178"/>
      <c r="C178" s="13"/>
      <c r="D178" s="179" t="s">
        <v>130</v>
      </c>
      <c r="E178" s="180" t="s">
        <v>1</v>
      </c>
      <c r="F178" s="181" t="s">
        <v>233</v>
      </c>
      <c r="G178" s="13"/>
      <c r="H178" s="182">
        <v>1.44</v>
      </c>
      <c r="I178" s="183"/>
      <c r="J178" s="13"/>
      <c r="K178" s="13"/>
      <c r="L178" s="178"/>
      <c r="M178" s="184"/>
      <c r="N178" s="185"/>
      <c r="O178" s="185"/>
      <c r="P178" s="185"/>
      <c r="Q178" s="185"/>
      <c r="R178" s="185"/>
      <c r="S178" s="185"/>
      <c r="T178" s="186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180" t="s">
        <v>130</v>
      </c>
      <c r="AU178" s="180" t="s">
        <v>86</v>
      </c>
      <c r="AV178" s="13" t="s">
        <v>86</v>
      </c>
      <c r="AW178" s="13" t="s">
        <v>32</v>
      </c>
      <c r="AX178" s="13" t="s">
        <v>84</v>
      </c>
      <c r="AY178" s="180" t="s">
        <v>121</v>
      </c>
    </row>
    <row r="179" s="2" customFormat="1" ht="24.15" customHeight="1">
      <c r="A179" s="35"/>
      <c r="B179" s="164"/>
      <c r="C179" s="165" t="s">
        <v>234</v>
      </c>
      <c r="D179" s="165" t="s">
        <v>123</v>
      </c>
      <c r="E179" s="166" t="s">
        <v>235</v>
      </c>
      <c r="F179" s="167" t="s">
        <v>236</v>
      </c>
      <c r="G179" s="168" t="s">
        <v>237</v>
      </c>
      <c r="H179" s="169">
        <v>48</v>
      </c>
      <c r="I179" s="170"/>
      <c r="J179" s="171">
        <f>ROUND(I179*H179,2)</f>
        <v>0</v>
      </c>
      <c r="K179" s="167" t="s">
        <v>127</v>
      </c>
      <c r="L179" s="36"/>
      <c r="M179" s="172" t="s">
        <v>1</v>
      </c>
      <c r="N179" s="173" t="s">
        <v>41</v>
      </c>
      <c r="O179" s="74"/>
      <c r="P179" s="174">
        <f>O179*H179</f>
        <v>0</v>
      </c>
      <c r="Q179" s="174">
        <v>0.00048999999999999998</v>
      </c>
      <c r="R179" s="174">
        <f>Q179*H179</f>
        <v>0.023519999999999999</v>
      </c>
      <c r="S179" s="174">
        <v>0</v>
      </c>
      <c r="T179" s="175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76" t="s">
        <v>128</v>
      </c>
      <c r="AT179" s="176" t="s">
        <v>123</v>
      </c>
      <c r="AU179" s="176" t="s">
        <v>86</v>
      </c>
      <c r="AY179" s="16" t="s">
        <v>121</v>
      </c>
      <c r="BE179" s="177">
        <f>IF(N179="základní",J179,0)</f>
        <v>0</v>
      </c>
      <c r="BF179" s="177">
        <f>IF(N179="snížená",J179,0)</f>
        <v>0</v>
      </c>
      <c r="BG179" s="177">
        <f>IF(N179="zákl. přenesená",J179,0)</f>
        <v>0</v>
      </c>
      <c r="BH179" s="177">
        <f>IF(N179="sníž. přenesená",J179,0)</f>
        <v>0</v>
      </c>
      <c r="BI179" s="177">
        <f>IF(N179="nulová",J179,0)</f>
        <v>0</v>
      </c>
      <c r="BJ179" s="16" t="s">
        <v>84</v>
      </c>
      <c r="BK179" s="177">
        <f>ROUND(I179*H179,2)</f>
        <v>0</v>
      </c>
      <c r="BL179" s="16" t="s">
        <v>128</v>
      </c>
      <c r="BM179" s="176" t="s">
        <v>238</v>
      </c>
    </row>
    <row r="180" s="2" customFormat="1" ht="33" customHeight="1">
      <c r="A180" s="35"/>
      <c r="B180" s="164"/>
      <c r="C180" s="165" t="s">
        <v>239</v>
      </c>
      <c r="D180" s="165" t="s">
        <v>123</v>
      </c>
      <c r="E180" s="166" t="s">
        <v>240</v>
      </c>
      <c r="F180" s="167" t="s">
        <v>241</v>
      </c>
      <c r="G180" s="168" t="s">
        <v>126</v>
      </c>
      <c r="H180" s="169">
        <v>1.24</v>
      </c>
      <c r="I180" s="170"/>
      <c r="J180" s="171">
        <f>ROUND(I180*H180,2)</f>
        <v>0</v>
      </c>
      <c r="K180" s="167" t="s">
        <v>127</v>
      </c>
      <c r="L180" s="36"/>
      <c r="M180" s="172" t="s">
        <v>1</v>
      </c>
      <c r="N180" s="173" t="s">
        <v>41</v>
      </c>
      <c r="O180" s="74"/>
      <c r="P180" s="174">
        <f>O180*H180</f>
        <v>0</v>
      </c>
      <c r="Q180" s="174">
        <v>0.99007999999999996</v>
      </c>
      <c r="R180" s="174">
        <f>Q180*H180</f>
        <v>1.2276992</v>
      </c>
      <c r="S180" s="174">
        <v>0</v>
      </c>
      <c r="T180" s="175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76" t="s">
        <v>128</v>
      </c>
      <c r="AT180" s="176" t="s">
        <v>123</v>
      </c>
      <c r="AU180" s="176" t="s">
        <v>86</v>
      </c>
      <c r="AY180" s="16" t="s">
        <v>121</v>
      </c>
      <c r="BE180" s="177">
        <f>IF(N180="základní",J180,0)</f>
        <v>0</v>
      </c>
      <c r="BF180" s="177">
        <f>IF(N180="snížená",J180,0)</f>
        <v>0</v>
      </c>
      <c r="BG180" s="177">
        <f>IF(N180="zákl. přenesená",J180,0)</f>
        <v>0</v>
      </c>
      <c r="BH180" s="177">
        <f>IF(N180="sníž. přenesená",J180,0)</f>
        <v>0</v>
      </c>
      <c r="BI180" s="177">
        <f>IF(N180="nulová",J180,0)</f>
        <v>0</v>
      </c>
      <c r="BJ180" s="16" t="s">
        <v>84</v>
      </c>
      <c r="BK180" s="177">
        <f>ROUND(I180*H180,2)</f>
        <v>0</v>
      </c>
      <c r="BL180" s="16" t="s">
        <v>128</v>
      </c>
      <c r="BM180" s="176" t="s">
        <v>242</v>
      </c>
    </row>
    <row r="181" s="13" customFormat="1">
      <c r="A181" s="13"/>
      <c r="B181" s="178"/>
      <c r="C181" s="13"/>
      <c r="D181" s="179" t="s">
        <v>130</v>
      </c>
      <c r="E181" s="180" t="s">
        <v>1</v>
      </c>
      <c r="F181" s="181" t="s">
        <v>243</v>
      </c>
      <c r="G181" s="13"/>
      <c r="H181" s="182">
        <v>1.24</v>
      </c>
      <c r="I181" s="183"/>
      <c r="J181" s="13"/>
      <c r="K181" s="13"/>
      <c r="L181" s="178"/>
      <c r="M181" s="184"/>
      <c r="N181" s="185"/>
      <c r="O181" s="185"/>
      <c r="P181" s="185"/>
      <c r="Q181" s="185"/>
      <c r="R181" s="185"/>
      <c r="S181" s="185"/>
      <c r="T181" s="186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180" t="s">
        <v>130</v>
      </c>
      <c r="AU181" s="180" t="s">
        <v>86</v>
      </c>
      <c r="AV181" s="13" t="s">
        <v>86</v>
      </c>
      <c r="AW181" s="13" t="s">
        <v>32</v>
      </c>
      <c r="AX181" s="13" t="s">
        <v>84</v>
      </c>
      <c r="AY181" s="180" t="s">
        <v>121</v>
      </c>
    </row>
    <row r="182" s="12" customFormat="1" ht="22.8" customHeight="1">
      <c r="A182" s="12"/>
      <c r="B182" s="151"/>
      <c r="C182" s="12"/>
      <c r="D182" s="152" t="s">
        <v>75</v>
      </c>
      <c r="E182" s="162" t="s">
        <v>128</v>
      </c>
      <c r="F182" s="162" t="s">
        <v>244</v>
      </c>
      <c r="G182" s="12"/>
      <c r="H182" s="12"/>
      <c r="I182" s="154"/>
      <c r="J182" s="163">
        <f>BK182</f>
        <v>0</v>
      </c>
      <c r="K182" s="12"/>
      <c r="L182" s="151"/>
      <c r="M182" s="156"/>
      <c r="N182" s="157"/>
      <c r="O182" s="157"/>
      <c r="P182" s="158">
        <f>SUM(P183:P184)</f>
        <v>0</v>
      </c>
      <c r="Q182" s="157"/>
      <c r="R182" s="158">
        <f>SUM(R183:R184)</f>
        <v>0</v>
      </c>
      <c r="S182" s="157"/>
      <c r="T182" s="159">
        <f>SUM(T183:T184)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152" t="s">
        <v>84</v>
      </c>
      <c r="AT182" s="160" t="s">
        <v>75</v>
      </c>
      <c r="AU182" s="160" t="s">
        <v>84</v>
      </c>
      <c r="AY182" s="152" t="s">
        <v>121</v>
      </c>
      <c r="BK182" s="161">
        <f>SUM(BK183:BK184)</f>
        <v>0</v>
      </c>
    </row>
    <row r="183" s="2" customFormat="1" ht="24.15" customHeight="1">
      <c r="A183" s="35"/>
      <c r="B183" s="164"/>
      <c r="C183" s="165" t="s">
        <v>245</v>
      </c>
      <c r="D183" s="165" t="s">
        <v>123</v>
      </c>
      <c r="E183" s="166" t="s">
        <v>246</v>
      </c>
      <c r="F183" s="167" t="s">
        <v>247</v>
      </c>
      <c r="G183" s="168" t="s">
        <v>139</v>
      </c>
      <c r="H183" s="169">
        <v>0.29999999999999999</v>
      </c>
      <c r="I183" s="170"/>
      <c r="J183" s="171">
        <f>ROUND(I183*H183,2)</f>
        <v>0</v>
      </c>
      <c r="K183" s="167" t="s">
        <v>127</v>
      </c>
      <c r="L183" s="36"/>
      <c r="M183" s="172" t="s">
        <v>1</v>
      </c>
      <c r="N183" s="173" t="s">
        <v>41</v>
      </c>
      <c r="O183" s="74"/>
      <c r="P183" s="174">
        <f>O183*H183</f>
        <v>0</v>
      </c>
      <c r="Q183" s="174">
        <v>0</v>
      </c>
      <c r="R183" s="174">
        <f>Q183*H183</f>
        <v>0</v>
      </c>
      <c r="S183" s="174">
        <v>0</v>
      </c>
      <c r="T183" s="175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76" t="s">
        <v>128</v>
      </c>
      <c r="AT183" s="176" t="s">
        <v>123</v>
      </c>
      <c r="AU183" s="176" t="s">
        <v>86</v>
      </c>
      <c r="AY183" s="16" t="s">
        <v>121</v>
      </c>
      <c r="BE183" s="177">
        <f>IF(N183="základní",J183,0)</f>
        <v>0</v>
      </c>
      <c r="BF183" s="177">
        <f>IF(N183="snížená",J183,0)</f>
        <v>0</v>
      </c>
      <c r="BG183" s="177">
        <f>IF(N183="zákl. přenesená",J183,0)</f>
        <v>0</v>
      </c>
      <c r="BH183" s="177">
        <f>IF(N183="sníž. přenesená",J183,0)</f>
        <v>0</v>
      </c>
      <c r="BI183" s="177">
        <f>IF(N183="nulová",J183,0)</f>
        <v>0</v>
      </c>
      <c r="BJ183" s="16" t="s">
        <v>84</v>
      </c>
      <c r="BK183" s="177">
        <f>ROUND(I183*H183,2)</f>
        <v>0</v>
      </c>
      <c r="BL183" s="16" t="s">
        <v>128</v>
      </c>
      <c r="BM183" s="176" t="s">
        <v>248</v>
      </c>
    </row>
    <row r="184" s="13" customFormat="1">
      <c r="A184" s="13"/>
      <c r="B184" s="178"/>
      <c r="C184" s="13"/>
      <c r="D184" s="179" t="s">
        <v>130</v>
      </c>
      <c r="E184" s="180" t="s">
        <v>1</v>
      </c>
      <c r="F184" s="181" t="s">
        <v>249</v>
      </c>
      <c r="G184" s="13"/>
      <c r="H184" s="182">
        <v>0.29999999999999999</v>
      </c>
      <c r="I184" s="183"/>
      <c r="J184" s="13"/>
      <c r="K184" s="13"/>
      <c r="L184" s="178"/>
      <c r="M184" s="184"/>
      <c r="N184" s="185"/>
      <c r="O184" s="185"/>
      <c r="P184" s="185"/>
      <c r="Q184" s="185"/>
      <c r="R184" s="185"/>
      <c r="S184" s="185"/>
      <c r="T184" s="186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180" t="s">
        <v>130</v>
      </c>
      <c r="AU184" s="180" t="s">
        <v>86</v>
      </c>
      <c r="AV184" s="13" t="s">
        <v>86</v>
      </c>
      <c r="AW184" s="13" t="s">
        <v>32</v>
      </c>
      <c r="AX184" s="13" t="s">
        <v>84</v>
      </c>
      <c r="AY184" s="180" t="s">
        <v>121</v>
      </c>
    </row>
    <row r="185" s="12" customFormat="1" ht="22.8" customHeight="1">
      <c r="A185" s="12"/>
      <c r="B185" s="151"/>
      <c r="C185" s="12"/>
      <c r="D185" s="152" t="s">
        <v>75</v>
      </c>
      <c r="E185" s="162" t="s">
        <v>148</v>
      </c>
      <c r="F185" s="162" t="s">
        <v>250</v>
      </c>
      <c r="G185" s="12"/>
      <c r="H185" s="12"/>
      <c r="I185" s="154"/>
      <c r="J185" s="163">
        <f>BK185</f>
        <v>0</v>
      </c>
      <c r="K185" s="12"/>
      <c r="L185" s="151"/>
      <c r="M185" s="156"/>
      <c r="N185" s="157"/>
      <c r="O185" s="157"/>
      <c r="P185" s="158">
        <f>SUM(P186:P209)</f>
        <v>0</v>
      </c>
      <c r="Q185" s="157"/>
      <c r="R185" s="158">
        <f>SUM(R186:R209)</f>
        <v>56.564430000000002</v>
      </c>
      <c r="S185" s="157"/>
      <c r="T185" s="159">
        <f>SUM(T186:T209)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52" t="s">
        <v>84</v>
      </c>
      <c r="AT185" s="160" t="s">
        <v>75</v>
      </c>
      <c r="AU185" s="160" t="s">
        <v>84</v>
      </c>
      <c r="AY185" s="152" t="s">
        <v>121</v>
      </c>
      <c r="BK185" s="161">
        <f>SUM(BK186:BK209)</f>
        <v>0</v>
      </c>
    </row>
    <row r="186" s="2" customFormat="1" ht="24.15" customHeight="1">
      <c r="A186" s="35"/>
      <c r="B186" s="164"/>
      <c r="C186" s="165" t="s">
        <v>251</v>
      </c>
      <c r="D186" s="165" t="s">
        <v>123</v>
      </c>
      <c r="E186" s="166" t="s">
        <v>252</v>
      </c>
      <c r="F186" s="167" t="s">
        <v>253</v>
      </c>
      <c r="G186" s="168" t="s">
        <v>126</v>
      </c>
      <c r="H186" s="169">
        <v>174</v>
      </c>
      <c r="I186" s="170"/>
      <c r="J186" s="171">
        <f>ROUND(I186*H186,2)</f>
        <v>0</v>
      </c>
      <c r="K186" s="167" t="s">
        <v>127</v>
      </c>
      <c r="L186" s="36"/>
      <c r="M186" s="172" t="s">
        <v>1</v>
      </c>
      <c r="N186" s="173" t="s">
        <v>41</v>
      </c>
      <c r="O186" s="74"/>
      <c r="P186" s="174">
        <f>O186*H186</f>
        <v>0</v>
      </c>
      <c r="Q186" s="174">
        <v>0</v>
      </c>
      <c r="R186" s="174">
        <f>Q186*H186</f>
        <v>0</v>
      </c>
      <c r="S186" s="174">
        <v>0</v>
      </c>
      <c r="T186" s="175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76" t="s">
        <v>128</v>
      </c>
      <c r="AT186" s="176" t="s">
        <v>123</v>
      </c>
      <c r="AU186" s="176" t="s">
        <v>86</v>
      </c>
      <c r="AY186" s="16" t="s">
        <v>121</v>
      </c>
      <c r="BE186" s="177">
        <f>IF(N186="základní",J186,0)</f>
        <v>0</v>
      </c>
      <c r="BF186" s="177">
        <f>IF(N186="snížená",J186,0)</f>
        <v>0</v>
      </c>
      <c r="BG186" s="177">
        <f>IF(N186="zákl. přenesená",J186,0)</f>
        <v>0</v>
      </c>
      <c r="BH186" s="177">
        <f>IF(N186="sníž. přenesená",J186,0)</f>
        <v>0</v>
      </c>
      <c r="BI186" s="177">
        <f>IF(N186="nulová",J186,0)</f>
        <v>0</v>
      </c>
      <c r="BJ186" s="16" t="s">
        <v>84</v>
      </c>
      <c r="BK186" s="177">
        <f>ROUND(I186*H186,2)</f>
        <v>0</v>
      </c>
      <c r="BL186" s="16" t="s">
        <v>128</v>
      </c>
      <c r="BM186" s="176" t="s">
        <v>254</v>
      </c>
    </row>
    <row r="187" s="13" customFormat="1">
      <c r="A187" s="13"/>
      <c r="B187" s="178"/>
      <c r="C187" s="13"/>
      <c r="D187" s="179" t="s">
        <v>130</v>
      </c>
      <c r="E187" s="180" t="s">
        <v>1</v>
      </c>
      <c r="F187" s="181" t="s">
        <v>135</v>
      </c>
      <c r="G187" s="13"/>
      <c r="H187" s="182">
        <v>174</v>
      </c>
      <c r="I187" s="183"/>
      <c r="J187" s="13"/>
      <c r="K187" s="13"/>
      <c r="L187" s="178"/>
      <c r="M187" s="184"/>
      <c r="N187" s="185"/>
      <c r="O187" s="185"/>
      <c r="P187" s="185"/>
      <c r="Q187" s="185"/>
      <c r="R187" s="185"/>
      <c r="S187" s="185"/>
      <c r="T187" s="186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180" t="s">
        <v>130</v>
      </c>
      <c r="AU187" s="180" t="s">
        <v>86</v>
      </c>
      <c r="AV187" s="13" t="s">
        <v>86</v>
      </c>
      <c r="AW187" s="13" t="s">
        <v>32</v>
      </c>
      <c r="AX187" s="13" t="s">
        <v>84</v>
      </c>
      <c r="AY187" s="180" t="s">
        <v>121</v>
      </c>
    </row>
    <row r="188" s="2" customFormat="1" ht="24.15" customHeight="1">
      <c r="A188" s="35"/>
      <c r="B188" s="164"/>
      <c r="C188" s="165" t="s">
        <v>255</v>
      </c>
      <c r="D188" s="165" t="s">
        <v>123</v>
      </c>
      <c r="E188" s="166" t="s">
        <v>256</v>
      </c>
      <c r="F188" s="167" t="s">
        <v>257</v>
      </c>
      <c r="G188" s="168" t="s">
        <v>126</v>
      </c>
      <c r="H188" s="169">
        <v>174</v>
      </c>
      <c r="I188" s="170"/>
      <c r="J188" s="171">
        <f>ROUND(I188*H188,2)</f>
        <v>0</v>
      </c>
      <c r="K188" s="167" t="s">
        <v>127</v>
      </c>
      <c r="L188" s="36"/>
      <c r="M188" s="172" t="s">
        <v>1</v>
      </c>
      <c r="N188" s="173" t="s">
        <v>41</v>
      </c>
      <c r="O188" s="74"/>
      <c r="P188" s="174">
        <f>O188*H188</f>
        <v>0</v>
      </c>
      <c r="Q188" s="174">
        <v>0</v>
      </c>
      <c r="R188" s="174">
        <f>Q188*H188</f>
        <v>0</v>
      </c>
      <c r="S188" s="174">
        <v>0</v>
      </c>
      <c r="T188" s="175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76" t="s">
        <v>128</v>
      </c>
      <c r="AT188" s="176" t="s">
        <v>123</v>
      </c>
      <c r="AU188" s="176" t="s">
        <v>86</v>
      </c>
      <c r="AY188" s="16" t="s">
        <v>121</v>
      </c>
      <c r="BE188" s="177">
        <f>IF(N188="základní",J188,0)</f>
        <v>0</v>
      </c>
      <c r="BF188" s="177">
        <f>IF(N188="snížená",J188,0)</f>
        <v>0</v>
      </c>
      <c r="BG188" s="177">
        <f>IF(N188="zákl. přenesená",J188,0)</f>
        <v>0</v>
      </c>
      <c r="BH188" s="177">
        <f>IF(N188="sníž. přenesená",J188,0)</f>
        <v>0</v>
      </c>
      <c r="BI188" s="177">
        <f>IF(N188="nulová",J188,0)</f>
        <v>0</v>
      </c>
      <c r="BJ188" s="16" t="s">
        <v>84</v>
      </c>
      <c r="BK188" s="177">
        <f>ROUND(I188*H188,2)</f>
        <v>0</v>
      </c>
      <c r="BL188" s="16" t="s">
        <v>128</v>
      </c>
      <c r="BM188" s="176" t="s">
        <v>258</v>
      </c>
    </row>
    <row r="189" s="13" customFormat="1">
      <c r="A189" s="13"/>
      <c r="B189" s="178"/>
      <c r="C189" s="13"/>
      <c r="D189" s="179" t="s">
        <v>130</v>
      </c>
      <c r="E189" s="180" t="s">
        <v>1</v>
      </c>
      <c r="F189" s="181" t="s">
        <v>135</v>
      </c>
      <c r="G189" s="13"/>
      <c r="H189" s="182">
        <v>174</v>
      </c>
      <c r="I189" s="183"/>
      <c r="J189" s="13"/>
      <c r="K189" s="13"/>
      <c r="L189" s="178"/>
      <c r="M189" s="184"/>
      <c r="N189" s="185"/>
      <c r="O189" s="185"/>
      <c r="P189" s="185"/>
      <c r="Q189" s="185"/>
      <c r="R189" s="185"/>
      <c r="S189" s="185"/>
      <c r="T189" s="186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180" t="s">
        <v>130</v>
      </c>
      <c r="AU189" s="180" t="s">
        <v>86</v>
      </c>
      <c r="AV189" s="13" t="s">
        <v>86</v>
      </c>
      <c r="AW189" s="13" t="s">
        <v>32</v>
      </c>
      <c r="AX189" s="13" t="s">
        <v>84</v>
      </c>
      <c r="AY189" s="180" t="s">
        <v>121</v>
      </c>
    </row>
    <row r="190" s="2" customFormat="1" ht="24.15" customHeight="1">
      <c r="A190" s="35"/>
      <c r="B190" s="164"/>
      <c r="C190" s="165" t="s">
        <v>259</v>
      </c>
      <c r="D190" s="165" t="s">
        <v>123</v>
      </c>
      <c r="E190" s="166" t="s">
        <v>260</v>
      </c>
      <c r="F190" s="167" t="s">
        <v>261</v>
      </c>
      <c r="G190" s="168" t="s">
        <v>126</v>
      </c>
      <c r="H190" s="169">
        <v>149</v>
      </c>
      <c r="I190" s="170"/>
      <c r="J190" s="171">
        <f>ROUND(I190*H190,2)</f>
        <v>0</v>
      </c>
      <c r="K190" s="167" t="s">
        <v>127</v>
      </c>
      <c r="L190" s="36"/>
      <c r="M190" s="172" t="s">
        <v>1</v>
      </c>
      <c r="N190" s="173" t="s">
        <v>41</v>
      </c>
      <c r="O190" s="74"/>
      <c r="P190" s="174">
        <f>O190*H190</f>
        <v>0</v>
      </c>
      <c r="Q190" s="174">
        <v>0</v>
      </c>
      <c r="R190" s="174">
        <f>Q190*H190</f>
        <v>0</v>
      </c>
      <c r="S190" s="174">
        <v>0</v>
      </c>
      <c r="T190" s="175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76" t="s">
        <v>128</v>
      </c>
      <c r="AT190" s="176" t="s">
        <v>123</v>
      </c>
      <c r="AU190" s="176" t="s">
        <v>86</v>
      </c>
      <c r="AY190" s="16" t="s">
        <v>121</v>
      </c>
      <c r="BE190" s="177">
        <f>IF(N190="základní",J190,0)</f>
        <v>0</v>
      </c>
      <c r="BF190" s="177">
        <f>IF(N190="snížená",J190,0)</f>
        <v>0</v>
      </c>
      <c r="BG190" s="177">
        <f>IF(N190="zákl. přenesená",J190,0)</f>
        <v>0</v>
      </c>
      <c r="BH190" s="177">
        <f>IF(N190="sníž. přenesená",J190,0)</f>
        <v>0</v>
      </c>
      <c r="BI190" s="177">
        <f>IF(N190="nulová",J190,0)</f>
        <v>0</v>
      </c>
      <c r="BJ190" s="16" t="s">
        <v>84</v>
      </c>
      <c r="BK190" s="177">
        <f>ROUND(I190*H190,2)</f>
        <v>0</v>
      </c>
      <c r="BL190" s="16" t="s">
        <v>128</v>
      </c>
      <c r="BM190" s="176" t="s">
        <v>262</v>
      </c>
    </row>
    <row r="191" s="13" customFormat="1">
      <c r="A191" s="13"/>
      <c r="B191" s="178"/>
      <c r="C191" s="13"/>
      <c r="D191" s="179" t="s">
        <v>130</v>
      </c>
      <c r="E191" s="180" t="s">
        <v>1</v>
      </c>
      <c r="F191" s="181" t="s">
        <v>196</v>
      </c>
      <c r="G191" s="13"/>
      <c r="H191" s="182">
        <v>134</v>
      </c>
      <c r="I191" s="183"/>
      <c r="J191" s="13"/>
      <c r="K191" s="13"/>
      <c r="L191" s="178"/>
      <c r="M191" s="184"/>
      <c r="N191" s="185"/>
      <c r="O191" s="185"/>
      <c r="P191" s="185"/>
      <c r="Q191" s="185"/>
      <c r="R191" s="185"/>
      <c r="S191" s="185"/>
      <c r="T191" s="186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80" t="s">
        <v>130</v>
      </c>
      <c r="AU191" s="180" t="s">
        <v>86</v>
      </c>
      <c r="AV191" s="13" t="s">
        <v>86</v>
      </c>
      <c r="AW191" s="13" t="s">
        <v>32</v>
      </c>
      <c r="AX191" s="13" t="s">
        <v>76</v>
      </c>
      <c r="AY191" s="180" t="s">
        <v>121</v>
      </c>
    </row>
    <row r="192" s="13" customFormat="1">
      <c r="A192" s="13"/>
      <c r="B192" s="178"/>
      <c r="C192" s="13"/>
      <c r="D192" s="179" t="s">
        <v>130</v>
      </c>
      <c r="E192" s="180" t="s">
        <v>1</v>
      </c>
      <c r="F192" s="181" t="s">
        <v>197</v>
      </c>
      <c r="G192" s="13"/>
      <c r="H192" s="182">
        <v>15</v>
      </c>
      <c r="I192" s="183"/>
      <c r="J192" s="13"/>
      <c r="K192" s="13"/>
      <c r="L192" s="178"/>
      <c r="M192" s="184"/>
      <c r="N192" s="185"/>
      <c r="O192" s="185"/>
      <c r="P192" s="185"/>
      <c r="Q192" s="185"/>
      <c r="R192" s="185"/>
      <c r="S192" s="185"/>
      <c r="T192" s="186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180" t="s">
        <v>130</v>
      </c>
      <c r="AU192" s="180" t="s">
        <v>86</v>
      </c>
      <c r="AV192" s="13" t="s">
        <v>86</v>
      </c>
      <c r="AW192" s="13" t="s">
        <v>32</v>
      </c>
      <c r="AX192" s="13" t="s">
        <v>76</v>
      </c>
      <c r="AY192" s="180" t="s">
        <v>121</v>
      </c>
    </row>
    <row r="193" s="2" customFormat="1" ht="33" customHeight="1">
      <c r="A193" s="35"/>
      <c r="B193" s="164"/>
      <c r="C193" s="165" t="s">
        <v>263</v>
      </c>
      <c r="D193" s="165" t="s">
        <v>123</v>
      </c>
      <c r="E193" s="166" t="s">
        <v>264</v>
      </c>
      <c r="F193" s="167" t="s">
        <v>265</v>
      </c>
      <c r="G193" s="168" t="s">
        <v>126</v>
      </c>
      <c r="H193" s="169">
        <v>174</v>
      </c>
      <c r="I193" s="170"/>
      <c r="J193" s="171">
        <f>ROUND(I193*H193,2)</f>
        <v>0</v>
      </c>
      <c r="K193" s="167" t="s">
        <v>127</v>
      </c>
      <c r="L193" s="36"/>
      <c r="M193" s="172" t="s">
        <v>1</v>
      </c>
      <c r="N193" s="173" t="s">
        <v>41</v>
      </c>
      <c r="O193" s="74"/>
      <c r="P193" s="174">
        <f>O193*H193</f>
        <v>0</v>
      </c>
      <c r="Q193" s="174">
        <v>0</v>
      </c>
      <c r="R193" s="174">
        <f>Q193*H193</f>
        <v>0</v>
      </c>
      <c r="S193" s="174">
        <v>0</v>
      </c>
      <c r="T193" s="175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76" t="s">
        <v>128</v>
      </c>
      <c r="AT193" s="176" t="s">
        <v>123</v>
      </c>
      <c r="AU193" s="176" t="s">
        <v>86</v>
      </c>
      <c r="AY193" s="16" t="s">
        <v>121</v>
      </c>
      <c r="BE193" s="177">
        <f>IF(N193="základní",J193,0)</f>
        <v>0</v>
      </c>
      <c r="BF193" s="177">
        <f>IF(N193="snížená",J193,0)</f>
        <v>0</v>
      </c>
      <c r="BG193" s="177">
        <f>IF(N193="zákl. přenesená",J193,0)</f>
        <v>0</v>
      </c>
      <c r="BH193" s="177">
        <f>IF(N193="sníž. přenesená",J193,0)</f>
        <v>0</v>
      </c>
      <c r="BI193" s="177">
        <f>IF(N193="nulová",J193,0)</f>
        <v>0</v>
      </c>
      <c r="BJ193" s="16" t="s">
        <v>84</v>
      </c>
      <c r="BK193" s="177">
        <f>ROUND(I193*H193,2)</f>
        <v>0</v>
      </c>
      <c r="BL193" s="16" t="s">
        <v>128</v>
      </c>
      <c r="BM193" s="176" t="s">
        <v>266</v>
      </c>
    </row>
    <row r="194" s="13" customFormat="1">
      <c r="A194" s="13"/>
      <c r="B194" s="178"/>
      <c r="C194" s="13"/>
      <c r="D194" s="179" t="s">
        <v>130</v>
      </c>
      <c r="E194" s="180" t="s">
        <v>1</v>
      </c>
      <c r="F194" s="181" t="s">
        <v>135</v>
      </c>
      <c r="G194" s="13"/>
      <c r="H194" s="182">
        <v>174</v>
      </c>
      <c r="I194" s="183"/>
      <c r="J194" s="13"/>
      <c r="K194" s="13"/>
      <c r="L194" s="178"/>
      <c r="M194" s="184"/>
      <c r="N194" s="185"/>
      <c r="O194" s="185"/>
      <c r="P194" s="185"/>
      <c r="Q194" s="185"/>
      <c r="R194" s="185"/>
      <c r="S194" s="185"/>
      <c r="T194" s="186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180" t="s">
        <v>130</v>
      </c>
      <c r="AU194" s="180" t="s">
        <v>86</v>
      </c>
      <c r="AV194" s="13" t="s">
        <v>86</v>
      </c>
      <c r="AW194" s="13" t="s">
        <v>32</v>
      </c>
      <c r="AX194" s="13" t="s">
        <v>84</v>
      </c>
      <c r="AY194" s="180" t="s">
        <v>121</v>
      </c>
    </row>
    <row r="195" s="2" customFormat="1" ht="24.15" customHeight="1">
      <c r="A195" s="35"/>
      <c r="B195" s="164"/>
      <c r="C195" s="165" t="s">
        <v>267</v>
      </c>
      <c r="D195" s="165" t="s">
        <v>123</v>
      </c>
      <c r="E195" s="166" t="s">
        <v>268</v>
      </c>
      <c r="F195" s="167" t="s">
        <v>269</v>
      </c>
      <c r="G195" s="168" t="s">
        <v>126</v>
      </c>
      <c r="H195" s="169">
        <v>174</v>
      </c>
      <c r="I195" s="170"/>
      <c r="J195" s="171">
        <f>ROUND(I195*H195,2)</f>
        <v>0</v>
      </c>
      <c r="K195" s="167" t="s">
        <v>127</v>
      </c>
      <c r="L195" s="36"/>
      <c r="M195" s="172" t="s">
        <v>1</v>
      </c>
      <c r="N195" s="173" t="s">
        <v>41</v>
      </c>
      <c r="O195" s="74"/>
      <c r="P195" s="174">
        <f>O195*H195</f>
        <v>0</v>
      </c>
      <c r="Q195" s="174">
        <v>0</v>
      </c>
      <c r="R195" s="174">
        <f>Q195*H195</f>
        <v>0</v>
      </c>
      <c r="S195" s="174">
        <v>0</v>
      </c>
      <c r="T195" s="175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76" t="s">
        <v>128</v>
      </c>
      <c r="AT195" s="176" t="s">
        <v>123</v>
      </c>
      <c r="AU195" s="176" t="s">
        <v>86</v>
      </c>
      <c r="AY195" s="16" t="s">
        <v>121</v>
      </c>
      <c r="BE195" s="177">
        <f>IF(N195="základní",J195,0)</f>
        <v>0</v>
      </c>
      <c r="BF195" s="177">
        <f>IF(N195="snížená",J195,0)</f>
        <v>0</v>
      </c>
      <c r="BG195" s="177">
        <f>IF(N195="zákl. přenesená",J195,0)</f>
        <v>0</v>
      </c>
      <c r="BH195" s="177">
        <f>IF(N195="sníž. přenesená",J195,0)</f>
        <v>0</v>
      </c>
      <c r="BI195" s="177">
        <f>IF(N195="nulová",J195,0)</f>
        <v>0</v>
      </c>
      <c r="BJ195" s="16" t="s">
        <v>84</v>
      </c>
      <c r="BK195" s="177">
        <f>ROUND(I195*H195,2)</f>
        <v>0</v>
      </c>
      <c r="BL195" s="16" t="s">
        <v>128</v>
      </c>
      <c r="BM195" s="176" t="s">
        <v>270</v>
      </c>
    </row>
    <row r="196" s="13" customFormat="1">
      <c r="A196" s="13"/>
      <c r="B196" s="178"/>
      <c r="C196" s="13"/>
      <c r="D196" s="179" t="s">
        <v>130</v>
      </c>
      <c r="E196" s="180" t="s">
        <v>1</v>
      </c>
      <c r="F196" s="181" t="s">
        <v>135</v>
      </c>
      <c r="G196" s="13"/>
      <c r="H196" s="182">
        <v>174</v>
      </c>
      <c r="I196" s="183"/>
      <c r="J196" s="13"/>
      <c r="K196" s="13"/>
      <c r="L196" s="178"/>
      <c r="M196" s="184"/>
      <c r="N196" s="185"/>
      <c r="O196" s="185"/>
      <c r="P196" s="185"/>
      <c r="Q196" s="185"/>
      <c r="R196" s="185"/>
      <c r="S196" s="185"/>
      <c r="T196" s="186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180" t="s">
        <v>130</v>
      </c>
      <c r="AU196" s="180" t="s">
        <v>86</v>
      </c>
      <c r="AV196" s="13" t="s">
        <v>86</v>
      </c>
      <c r="AW196" s="13" t="s">
        <v>32</v>
      </c>
      <c r="AX196" s="13" t="s">
        <v>84</v>
      </c>
      <c r="AY196" s="180" t="s">
        <v>121</v>
      </c>
    </row>
    <row r="197" s="2" customFormat="1" ht="21.75" customHeight="1">
      <c r="A197" s="35"/>
      <c r="B197" s="164"/>
      <c r="C197" s="165" t="s">
        <v>271</v>
      </c>
      <c r="D197" s="165" t="s">
        <v>123</v>
      </c>
      <c r="E197" s="166" t="s">
        <v>272</v>
      </c>
      <c r="F197" s="167" t="s">
        <v>273</v>
      </c>
      <c r="G197" s="168" t="s">
        <v>126</v>
      </c>
      <c r="H197" s="169">
        <v>222</v>
      </c>
      <c r="I197" s="170"/>
      <c r="J197" s="171">
        <f>ROUND(I197*H197,2)</f>
        <v>0</v>
      </c>
      <c r="K197" s="167" t="s">
        <v>127</v>
      </c>
      <c r="L197" s="36"/>
      <c r="M197" s="172" t="s">
        <v>1</v>
      </c>
      <c r="N197" s="173" t="s">
        <v>41</v>
      </c>
      <c r="O197" s="74"/>
      <c r="P197" s="174">
        <f>O197*H197</f>
        <v>0</v>
      </c>
      <c r="Q197" s="174">
        <v>0</v>
      </c>
      <c r="R197" s="174">
        <f>Q197*H197</f>
        <v>0</v>
      </c>
      <c r="S197" s="174">
        <v>0</v>
      </c>
      <c r="T197" s="175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76" t="s">
        <v>128</v>
      </c>
      <c r="AT197" s="176" t="s">
        <v>123</v>
      </c>
      <c r="AU197" s="176" t="s">
        <v>86</v>
      </c>
      <c r="AY197" s="16" t="s">
        <v>121</v>
      </c>
      <c r="BE197" s="177">
        <f>IF(N197="základní",J197,0)</f>
        <v>0</v>
      </c>
      <c r="BF197" s="177">
        <f>IF(N197="snížená",J197,0)</f>
        <v>0</v>
      </c>
      <c r="BG197" s="177">
        <f>IF(N197="zákl. přenesená",J197,0)</f>
        <v>0</v>
      </c>
      <c r="BH197" s="177">
        <f>IF(N197="sníž. přenesená",J197,0)</f>
        <v>0</v>
      </c>
      <c r="BI197" s="177">
        <f>IF(N197="nulová",J197,0)</f>
        <v>0</v>
      </c>
      <c r="BJ197" s="16" t="s">
        <v>84</v>
      </c>
      <c r="BK197" s="177">
        <f>ROUND(I197*H197,2)</f>
        <v>0</v>
      </c>
      <c r="BL197" s="16" t="s">
        <v>128</v>
      </c>
      <c r="BM197" s="176" t="s">
        <v>274</v>
      </c>
    </row>
    <row r="198" s="13" customFormat="1">
      <c r="A198" s="13"/>
      <c r="B198" s="178"/>
      <c r="C198" s="13"/>
      <c r="D198" s="179" t="s">
        <v>130</v>
      </c>
      <c r="E198" s="180" t="s">
        <v>1</v>
      </c>
      <c r="F198" s="181" t="s">
        <v>135</v>
      </c>
      <c r="G198" s="13"/>
      <c r="H198" s="182">
        <v>174</v>
      </c>
      <c r="I198" s="183"/>
      <c r="J198" s="13"/>
      <c r="K198" s="13"/>
      <c r="L198" s="178"/>
      <c r="M198" s="184"/>
      <c r="N198" s="185"/>
      <c r="O198" s="185"/>
      <c r="P198" s="185"/>
      <c r="Q198" s="185"/>
      <c r="R198" s="185"/>
      <c r="S198" s="185"/>
      <c r="T198" s="186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180" t="s">
        <v>130</v>
      </c>
      <c r="AU198" s="180" t="s">
        <v>86</v>
      </c>
      <c r="AV198" s="13" t="s">
        <v>86</v>
      </c>
      <c r="AW198" s="13" t="s">
        <v>32</v>
      </c>
      <c r="AX198" s="13" t="s">
        <v>76</v>
      </c>
      <c r="AY198" s="180" t="s">
        <v>121</v>
      </c>
    </row>
    <row r="199" s="13" customFormat="1">
      <c r="A199" s="13"/>
      <c r="B199" s="178"/>
      <c r="C199" s="13"/>
      <c r="D199" s="179" t="s">
        <v>130</v>
      </c>
      <c r="E199" s="180" t="s">
        <v>1</v>
      </c>
      <c r="F199" s="181" t="s">
        <v>275</v>
      </c>
      <c r="G199" s="13"/>
      <c r="H199" s="182">
        <v>48</v>
      </c>
      <c r="I199" s="183"/>
      <c r="J199" s="13"/>
      <c r="K199" s="13"/>
      <c r="L199" s="178"/>
      <c r="M199" s="184"/>
      <c r="N199" s="185"/>
      <c r="O199" s="185"/>
      <c r="P199" s="185"/>
      <c r="Q199" s="185"/>
      <c r="R199" s="185"/>
      <c r="S199" s="185"/>
      <c r="T199" s="186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180" t="s">
        <v>130</v>
      </c>
      <c r="AU199" s="180" t="s">
        <v>86</v>
      </c>
      <c r="AV199" s="13" t="s">
        <v>86</v>
      </c>
      <c r="AW199" s="13" t="s">
        <v>32</v>
      </c>
      <c r="AX199" s="13" t="s">
        <v>76</v>
      </c>
      <c r="AY199" s="180" t="s">
        <v>121</v>
      </c>
    </row>
    <row r="200" s="2" customFormat="1" ht="33" customHeight="1">
      <c r="A200" s="35"/>
      <c r="B200" s="164"/>
      <c r="C200" s="165" t="s">
        <v>276</v>
      </c>
      <c r="D200" s="165" t="s">
        <v>123</v>
      </c>
      <c r="E200" s="166" t="s">
        <v>277</v>
      </c>
      <c r="F200" s="167" t="s">
        <v>278</v>
      </c>
      <c r="G200" s="168" t="s">
        <v>126</v>
      </c>
      <c r="H200" s="169">
        <v>222</v>
      </c>
      <c r="I200" s="170"/>
      <c r="J200" s="171">
        <f>ROUND(I200*H200,2)</f>
        <v>0</v>
      </c>
      <c r="K200" s="167" t="s">
        <v>127</v>
      </c>
      <c r="L200" s="36"/>
      <c r="M200" s="172" t="s">
        <v>1</v>
      </c>
      <c r="N200" s="173" t="s">
        <v>41</v>
      </c>
      <c r="O200" s="74"/>
      <c r="P200" s="174">
        <f>O200*H200</f>
        <v>0</v>
      </c>
      <c r="Q200" s="174">
        <v>0.10373</v>
      </c>
      <c r="R200" s="174">
        <f>Q200*H200</f>
        <v>23.02806</v>
      </c>
      <c r="S200" s="174">
        <v>0</v>
      </c>
      <c r="T200" s="175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76" t="s">
        <v>128</v>
      </c>
      <c r="AT200" s="176" t="s">
        <v>123</v>
      </c>
      <c r="AU200" s="176" t="s">
        <v>86</v>
      </c>
      <c r="AY200" s="16" t="s">
        <v>121</v>
      </c>
      <c r="BE200" s="177">
        <f>IF(N200="základní",J200,0)</f>
        <v>0</v>
      </c>
      <c r="BF200" s="177">
        <f>IF(N200="snížená",J200,0)</f>
        <v>0</v>
      </c>
      <c r="BG200" s="177">
        <f>IF(N200="zákl. přenesená",J200,0)</f>
        <v>0</v>
      </c>
      <c r="BH200" s="177">
        <f>IF(N200="sníž. přenesená",J200,0)</f>
        <v>0</v>
      </c>
      <c r="BI200" s="177">
        <f>IF(N200="nulová",J200,0)</f>
        <v>0</v>
      </c>
      <c r="BJ200" s="16" t="s">
        <v>84</v>
      </c>
      <c r="BK200" s="177">
        <f>ROUND(I200*H200,2)</f>
        <v>0</v>
      </c>
      <c r="BL200" s="16" t="s">
        <v>128</v>
      </c>
      <c r="BM200" s="176" t="s">
        <v>279</v>
      </c>
    </row>
    <row r="201" s="13" customFormat="1">
      <c r="A201" s="13"/>
      <c r="B201" s="178"/>
      <c r="C201" s="13"/>
      <c r="D201" s="179" t="s">
        <v>130</v>
      </c>
      <c r="E201" s="180" t="s">
        <v>1</v>
      </c>
      <c r="F201" s="181" t="s">
        <v>135</v>
      </c>
      <c r="G201" s="13"/>
      <c r="H201" s="182">
        <v>174</v>
      </c>
      <c r="I201" s="183"/>
      <c r="J201" s="13"/>
      <c r="K201" s="13"/>
      <c r="L201" s="178"/>
      <c r="M201" s="184"/>
      <c r="N201" s="185"/>
      <c r="O201" s="185"/>
      <c r="P201" s="185"/>
      <c r="Q201" s="185"/>
      <c r="R201" s="185"/>
      <c r="S201" s="185"/>
      <c r="T201" s="186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180" t="s">
        <v>130</v>
      </c>
      <c r="AU201" s="180" t="s">
        <v>86</v>
      </c>
      <c r="AV201" s="13" t="s">
        <v>86</v>
      </c>
      <c r="AW201" s="13" t="s">
        <v>32</v>
      </c>
      <c r="AX201" s="13" t="s">
        <v>76</v>
      </c>
      <c r="AY201" s="180" t="s">
        <v>121</v>
      </c>
    </row>
    <row r="202" s="13" customFormat="1">
      <c r="A202" s="13"/>
      <c r="B202" s="178"/>
      <c r="C202" s="13"/>
      <c r="D202" s="179" t="s">
        <v>130</v>
      </c>
      <c r="E202" s="180" t="s">
        <v>1</v>
      </c>
      <c r="F202" s="181" t="s">
        <v>275</v>
      </c>
      <c r="G202" s="13"/>
      <c r="H202" s="182">
        <v>48</v>
      </c>
      <c r="I202" s="183"/>
      <c r="J202" s="13"/>
      <c r="K202" s="13"/>
      <c r="L202" s="178"/>
      <c r="M202" s="184"/>
      <c r="N202" s="185"/>
      <c r="O202" s="185"/>
      <c r="P202" s="185"/>
      <c r="Q202" s="185"/>
      <c r="R202" s="185"/>
      <c r="S202" s="185"/>
      <c r="T202" s="186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180" t="s">
        <v>130</v>
      </c>
      <c r="AU202" s="180" t="s">
        <v>86</v>
      </c>
      <c r="AV202" s="13" t="s">
        <v>86</v>
      </c>
      <c r="AW202" s="13" t="s">
        <v>32</v>
      </c>
      <c r="AX202" s="13" t="s">
        <v>76</v>
      </c>
      <c r="AY202" s="180" t="s">
        <v>121</v>
      </c>
    </row>
    <row r="203" s="2" customFormat="1" ht="24.15" customHeight="1">
      <c r="A203" s="35"/>
      <c r="B203" s="164"/>
      <c r="C203" s="165" t="s">
        <v>280</v>
      </c>
      <c r="D203" s="165" t="s">
        <v>123</v>
      </c>
      <c r="E203" s="166" t="s">
        <v>281</v>
      </c>
      <c r="F203" s="167" t="s">
        <v>282</v>
      </c>
      <c r="G203" s="168" t="s">
        <v>126</v>
      </c>
      <c r="H203" s="169">
        <v>149</v>
      </c>
      <c r="I203" s="170"/>
      <c r="J203" s="171">
        <f>ROUND(I203*H203,2)</f>
        <v>0</v>
      </c>
      <c r="K203" s="167" t="s">
        <v>127</v>
      </c>
      <c r="L203" s="36"/>
      <c r="M203" s="172" t="s">
        <v>1</v>
      </c>
      <c r="N203" s="173" t="s">
        <v>41</v>
      </c>
      <c r="O203" s="74"/>
      <c r="P203" s="174">
        <f>O203*H203</f>
        <v>0</v>
      </c>
      <c r="Q203" s="174">
        <v>0.089219999999999994</v>
      </c>
      <c r="R203" s="174">
        <f>Q203*H203</f>
        <v>13.29378</v>
      </c>
      <c r="S203" s="174">
        <v>0</v>
      </c>
      <c r="T203" s="175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76" t="s">
        <v>128</v>
      </c>
      <c r="AT203" s="176" t="s">
        <v>123</v>
      </c>
      <c r="AU203" s="176" t="s">
        <v>86</v>
      </c>
      <c r="AY203" s="16" t="s">
        <v>121</v>
      </c>
      <c r="BE203" s="177">
        <f>IF(N203="základní",J203,0)</f>
        <v>0</v>
      </c>
      <c r="BF203" s="177">
        <f>IF(N203="snížená",J203,0)</f>
        <v>0</v>
      </c>
      <c r="BG203" s="177">
        <f>IF(N203="zákl. přenesená",J203,0)</f>
        <v>0</v>
      </c>
      <c r="BH203" s="177">
        <f>IF(N203="sníž. přenesená",J203,0)</f>
        <v>0</v>
      </c>
      <c r="BI203" s="177">
        <f>IF(N203="nulová",J203,0)</f>
        <v>0</v>
      </c>
      <c r="BJ203" s="16" t="s">
        <v>84</v>
      </c>
      <c r="BK203" s="177">
        <f>ROUND(I203*H203,2)</f>
        <v>0</v>
      </c>
      <c r="BL203" s="16" t="s">
        <v>128</v>
      </c>
      <c r="BM203" s="176" t="s">
        <v>283</v>
      </c>
    </row>
    <row r="204" s="13" customFormat="1">
      <c r="A204" s="13"/>
      <c r="B204" s="178"/>
      <c r="C204" s="13"/>
      <c r="D204" s="179" t="s">
        <v>130</v>
      </c>
      <c r="E204" s="180" t="s">
        <v>1</v>
      </c>
      <c r="F204" s="181" t="s">
        <v>196</v>
      </c>
      <c r="G204" s="13"/>
      <c r="H204" s="182">
        <v>134</v>
      </c>
      <c r="I204" s="183"/>
      <c r="J204" s="13"/>
      <c r="K204" s="13"/>
      <c r="L204" s="178"/>
      <c r="M204" s="184"/>
      <c r="N204" s="185"/>
      <c r="O204" s="185"/>
      <c r="P204" s="185"/>
      <c r="Q204" s="185"/>
      <c r="R204" s="185"/>
      <c r="S204" s="185"/>
      <c r="T204" s="186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180" t="s">
        <v>130</v>
      </c>
      <c r="AU204" s="180" t="s">
        <v>86</v>
      </c>
      <c r="AV204" s="13" t="s">
        <v>86</v>
      </c>
      <c r="AW204" s="13" t="s">
        <v>32</v>
      </c>
      <c r="AX204" s="13" t="s">
        <v>76</v>
      </c>
      <c r="AY204" s="180" t="s">
        <v>121</v>
      </c>
    </row>
    <row r="205" s="13" customFormat="1">
      <c r="A205" s="13"/>
      <c r="B205" s="178"/>
      <c r="C205" s="13"/>
      <c r="D205" s="179" t="s">
        <v>130</v>
      </c>
      <c r="E205" s="180" t="s">
        <v>1</v>
      </c>
      <c r="F205" s="181" t="s">
        <v>197</v>
      </c>
      <c r="G205" s="13"/>
      <c r="H205" s="182">
        <v>15</v>
      </c>
      <c r="I205" s="183"/>
      <c r="J205" s="13"/>
      <c r="K205" s="13"/>
      <c r="L205" s="178"/>
      <c r="M205" s="184"/>
      <c r="N205" s="185"/>
      <c r="O205" s="185"/>
      <c r="P205" s="185"/>
      <c r="Q205" s="185"/>
      <c r="R205" s="185"/>
      <c r="S205" s="185"/>
      <c r="T205" s="186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180" t="s">
        <v>130</v>
      </c>
      <c r="AU205" s="180" t="s">
        <v>86</v>
      </c>
      <c r="AV205" s="13" t="s">
        <v>86</v>
      </c>
      <c r="AW205" s="13" t="s">
        <v>32</v>
      </c>
      <c r="AX205" s="13" t="s">
        <v>76</v>
      </c>
      <c r="AY205" s="180" t="s">
        <v>121</v>
      </c>
    </row>
    <row r="206" s="2" customFormat="1" ht="24.15" customHeight="1">
      <c r="A206" s="35"/>
      <c r="B206" s="164"/>
      <c r="C206" s="187" t="s">
        <v>284</v>
      </c>
      <c r="D206" s="187" t="s">
        <v>161</v>
      </c>
      <c r="E206" s="188" t="s">
        <v>285</v>
      </c>
      <c r="F206" s="189" t="s">
        <v>286</v>
      </c>
      <c r="G206" s="190" t="s">
        <v>126</v>
      </c>
      <c r="H206" s="191">
        <v>138.02000000000001</v>
      </c>
      <c r="I206" s="192"/>
      <c r="J206" s="193">
        <f>ROUND(I206*H206,2)</f>
        <v>0</v>
      </c>
      <c r="K206" s="189" t="s">
        <v>127</v>
      </c>
      <c r="L206" s="194"/>
      <c r="M206" s="195" t="s">
        <v>1</v>
      </c>
      <c r="N206" s="196" t="s">
        <v>41</v>
      </c>
      <c r="O206" s="74"/>
      <c r="P206" s="174">
        <f>O206*H206</f>
        <v>0</v>
      </c>
      <c r="Q206" s="174">
        <v>0.13200000000000001</v>
      </c>
      <c r="R206" s="174">
        <f>Q206*H206</f>
        <v>18.218640000000001</v>
      </c>
      <c r="S206" s="174">
        <v>0</v>
      </c>
      <c r="T206" s="175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76" t="s">
        <v>165</v>
      </c>
      <c r="AT206" s="176" t="s">
        <v>161</v>
      </c>
      <c r="AU206" s="176" t="s">
        <v>86</v>
      </c>
      <c r="AY206" s="16" t="s">
        <v>121</v>
      </c>
      <c r="BE206" s="177">
        <f>IF(N206="základní",J206,0)</f>
        <v>0</v>
      </c>
      <c r="BF206" s="177">
        <f>IF(N206="snížená",J206,0)</f>
        <v>0</v>
      </c>
      <c r="BG206" s="177">
        <f>IF(N206="zákl. přenesená",J206,0)</f>
        <v>0</v>
      </c>
      <c r="BH206" s="177">
        <f>IF(N206="sníž. přenesená",J206,0)</f>
        <v>0</v>
      </c>
      <c r="BI206" s="177">
        <f>IF(N206="nulová",J206,0)</f>
        <v>0</v>
      </c>
      <c r="BJ206" s="16" t="s">
        <v>84</v>
      </c>
      <c r="BK206" s="177">
        <f>ROUND(I206*H206,2)</f>
        <v>0</v>
      </c>
      <c r="BL206" s="16" t="s">
        <v>128</v>
      </c>
      <c r="BM206" s="176" t="s">
        <v>287</v>
      </c>
    </row>
    <row r="207" s="13" customFormat="1">
      <c r="A207" s="13"/>
      <c r="B207" s="178"/>
      <c r="C207" s="13"/>
      <c r="D207" s="179" t="s">
        <v>130</v>
      </c>
      <c r="E207" s="13"/>
      <c r="F207" s="181" t="s">
        <v>288</v>
      </c>
      <c r="G207" s="13"/>
      <c r="H207" s="182">
        <v>138.02000000000001</v>
      </c>
      <c r="I207" s="183"/>
      <c r="J207" s="13"/>
      <c r="K207" s="13"/>
      <c r="L207" s="178"/>
      <c r="M207" s="184"/>
      <c r="N207" s="185"/>
      <c r="O207" s="185"/>
      <c r="P207" s="185"/>
      <c r="Q207" s="185"/>
      <c r="R207" s="185"/>
      <c r="S207" s="185"/>
      <c r="T207" s="186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180" t="s">
        <v>130</v>
      </c>
      <c r="AU207" s="180" t="s">
        <v>86</v>
      </c>
      <c r="AV207" s="13" t="s">
        <v>86</v>
      </c>
      <c r="AW207" s="13" t="s">
        <v>3</v>
      </c>
      <c r="AX207" s="13" t="s">
        <v>84</v>
      </c>
      <c r="AY207" s="180" t="s">
        <v>121</v>
      </c>
    </row>
    <row r="208" s="2" customFormat="1" ht="24.15" customHeight="1">
      <c r="A208" s="35"/>
      <c r="B208" s="164"/>
      <c r="C208" s="187" t="s">
        <v>289</v>
      </c>
      <c r="D208" s="187" t="s">
        <v>161</v>
      </c>
      <c r="E208" s="188" t="s">
        <v>290</v>
      </c>
      <c r="F208" s="189" t="s">
        <v>291</v>
      </c>
      <c r="G208" s="190" t="s">
        <v>126</v>
      </c>
      <c r="H208" s="191">
        <v>15.449999999999999</v>
      </c>
      <c r="I208" s="192"/>
      <c r="J208" s="193">
        <f>ROUND(I208*H208,2)</f>
        <v>0</v>
      </c>
      <c r="K208" s="189" t="s">
        <v>127</v>
      </c>
      <c r="L208" s="194"/>
      <c r="M208" s="195" t="s">
        <v>1</v>
      </c>
      <c r="N208" s="196" t="s">
        <v>41</v>
      </c>
      <c r="O208" s="74"/>
      <c r="P208" s="174">
        <f>O208*H208</f>
        <v>0</v>
      </c>
      <c r="Q208" s="174">
        <v>0.13100000000000001</v>
      </c>
      <c r="R208" s="174">
        <f>Q208*H208</f>
        <v>2.0239500000000001</v>
      </c>
      <c r="S208" s="174">
        <v>0</v>
      </c>
      <c r="T208" s="175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76" t="s">
        <v>165</v>
      </c>
      <c r="AT208" s="176" t="s">
        <v>161</v>
      </c>
      <c r="AU208" s="176" t="s">
        <v>86</v>
      </c>
      <c r="AY208" s="16" t="s">
        <v>121</v>
      </c>
      <c r="BE208" s="177">
        <f>IF(N208="základní",J208,0)</f>
        <v>0</v>
      </c>
      <c r="BF208" s="177">
        <f>IF(N208="snížená",J208,0)</f>
        <v>0</v>
      </c>
      <c r="BG208" s="177">
        <f>IF(N208="zákl. přenesená",J208,0)</f>
        <v>0</v>
      </c>
      <c r="BH208" s="177">
        <f>IF(N208="sníž. přenesená",J208,0)</f>
        <v>0</v>
      </c>
      <c r="BI208" s="177">
        <f>IF(N208="nulová",J208,0)</f>
        <v>0</v>
      </c>
      <c r="BJ208" s="16" t="s">
        <v>84</v>
      </c>
      <c r="BK208" s="177">
        <f>ROUND(I208*H208,2)</f>
        <v>0</v>
      </c>
      <c r="BL208" s="16" t="s">
        <v>128</v>
      </c>
      <c r="BM208" s="176" t="s">
        <v>292</v>
      </c>
    </row>
    <row r="209" s="13" customFormat="1">
      <c r="A209" s="13"/>
      <c r="B209" s="178"/>
      <c r="C209" s="13"/>
      <c r="D209" s="179" t="s">
        <v>130</v>
      </c>
      <c r="E209" s="13"/>
      <c r="F209" s="181" t="s">
        <v>293</v>
      </c>
      <c r="G209" s="13"/>
      <c r="H209" s="182">
        <v>15.449999999999999</v>
      </c>
      <c r="I209" s="183"/>
      <c r="J209" s="13"/>
      <c r="K209" s="13"/>
      <c r="L209" s="178"/>
      <c r="M209" s="184"/>
      <c r="N209" s="185"/>
      <c r="O209" s="185"/>
      <c r="P209" s="185"/>
      <c r="Q209" s="185"/>
      <c r="R209" s="185"/>
      <c r="S209" s="185"/>
      <c r="T209" s="186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180" t="s">
        <v>130</v>
      </c>
      <c r="AU209" s="180" t="s">
        <v>86</v>
      </c>
      <c r="AV209" s="13" t="s">
        <v>86</v>
      </c>
      <c r="AW209" s="13" t="s">
        <v>3</v>
      </c>
      <c r="AX209" s="13" t="s">
        <v>84</v>
      </c>
      <c r="AY209" s="180" t="s">
        <v>121</v>
      </c>
    </row>
    <row r="210" s="12" customFormat="1" ht="22.8" customHeight="1">
      <c r="A210" s="12"/>
      <c r="B210" s="151"/>
      <c r="C210" s="12"/>
      <c r="D210" s="152" t="s">
        <v>75</v>
      </c>
      <c r="E210" s="162" t="s">
        <v>165</v>
      </c>
      <c r="F210" s="162" t="s">
        <v>294</v>
      </c>
      <c r="G210" s="12"/>
      <c r="H210" s="12"/>
      <c r="I210" s="154"/>
      <c r="J210" s="163">
        <f>BK210</f>
        <v>0</v>
      </c>
      <c r="K210" s="12"/>
      <c r="L210" s="151"/>
      <c r="M210" s="156"/>
      <c r="N210" s="157"/>
      <c r="O210" s="157"/>
      <c r="P210" s="158">
        <f>SUM(P211:P223)</f>
        <v>0</v>
      </c>
      <c r="Q210" s="157"/>
      <c r="R210" s="158">
        <f>SUM(R211:R223)</f>
        <v>0.74600040000000001</v>
      </c>
      <c r="S210" s="157"/>
      <c r="T210" s="159">
        <f>SUM(T211:T223)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152" t="s">
        <v>84</v>
      </c>
      <c r="AT210" s="160" t="s">
        <v>75</v>
      </c>
      <c r="AU210" s="160" t="s">
        <v>84</v>
      </c>
      <c r="AY210" s="152" t="s">
        <v>121</v>
      </c>
      <c r="BK210" s="161">
        <f>SUM(BK211:BK223)</f>
        <v>0</v>
      </c>
    </row>
    <row r="211" s="2" customFormat="1" ht="24.15" customHeight="1">
      <c r="A211" s="35"/>
      <c r="B211" s="164"/>
      <c r="C211" s="165" t="s">
        <v>295</v>
      </c>
      <c r="D211" s="165" t="s">
        <v>123</v>
      </c>
      <c r="E211" s="166" t="s">
        <v>296</v>
      </c>
      <c r="F211" s="167" t="s">
        <v>297</v>
      </c>
      <c r="G211" s="168" t="s">
        <v>237</v>
      </c>
      <c r="H211" s="169">
        <v>6</v>
      </c>
      <c r="I211" s="170"/>
      <c r="J211" s="171">
        <f>ROUND(I211*H211,2)</f>
        <v>0</v>
      </c>
      <c r="K211" s="167" t="s">
        <v>127</v>
      </c>
      <c r="L211" s="36"/>
      <c r="M211" s="172" t="s">
        <v>1</v>
      </c>
      <c r="N211" s="173" t="s">
        <v>41</v>
      </c>
      <c r="O211" s="74"/>
      <c r="P211" s="174">
        <f>O211*H211</f>
        <v>0</v>
      </c>
      <c r="Q211" s="174">
        <v>1.0000000000000001E-05</v>
      </c>
      <c r="R211" s="174">
        <f>Q211*H211</f>
        <v>6.0000000000000008E-05</v>
      </c>
      <c r="S211" s="174">
        <v>0</v>
      </c>
      <c r="T211" s="175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76" t="s">
        <v>128</v>
      </c>
      <c r="AT211" s="176" t="s">
        <v>123</v>
      </c>
      <c r="AU211" s="176" t="s">
        <v>86</v>
      </c>
      <c r="AY211" s="16" t="s">
        <v>121</v>
      </c>
      <c r="BE211" s="177">
        <f>IF(N211="základní",J211,0)</f>
        <v>0</v>
      </c>
      <c r="BF211" s="177">
        <f>IF(N211="snížená",J211,0)</f>
        <v>0</v>
      </c>
      <c r="BG211" s="177">
        <f>IF(N211="zákl. přenesená",J211,0)</f>
        <v>0</v>
      </c>
      <c r="BH211" s="177">
        <f>IF(N211="sníž. přenesená",J211,0)</f>
        <v>0</v>
      </c>
      <c r="BI211" s="177">
        <f>IF(N211="nulová",J211,0)</f>
        <v>0</v>
      </c>
      <c r="BJ211" s="16" t="s">
        <v>84</v>
      </c>
      <c r="BK211" s="177">
        <f>ROUND(I211*H211,2)</f>
        <v>0</v>
      </c>
      <c r="BL211" s="16" t="s">
        <v>128</v>
      </c>
      <c r="BM211" s="176" t="s">
        <v>298</v>
      </c>
    </row>
    <row r="212" s="2" customFormat="1" ht="16.5" customHeight="1">
      <c r="A212" s="35"/>
      <c r="B212" s="164"/>
      <c r="C212" s="187" t="s">
        <v>299</v>
      </c>
      <c r="D212" s="187" t="s">
        <v>161</v>
      </c>
      <c r="E212" s="188" t="s">
        <v>300</v>
      </c>
      <c r="F212" s="189" t="s">
        <v>301</v>
      </c>
      <c r="G212" s="190" t="s">
        <v>237</v>
      </c>
      <c r="H212" s="191">
        <v>6.1799999999999997</v>
      </c>
      <c r="I212" s="192"/>
      <c r="J212" s="193">
        <f>ROUND(I212*H212,2)</f>
        <v>0</v>
      </c>
      <c r="K212" s="189" t="s">
        <v>127</v>
      </c>
      <c r="L212" s="194"/>
      <c r="M212" s="195" t="s">
        <v>1</v>
      </c>
      <c r="N212" s="196" t="s">
        <v>41</v>
      </c>
      <c r="O212" s="74"/>
      <c r="P212" s="174">
        <f>O212*H212</f>
        <v>0</v>
      </c>
      <c r="Q212" s="174">
        <v>0.0017799999999999999</v>
      </c>
      <c r="R212" s="174">
        <f>Q212*H212</f>
        <v>0.011000399999999999</v>
      </c>
      <c r="S212" s="174">
        <v>0</v>
      </c>
      <c r="T212" s="175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76" t="s">
        <v>165</v>
      </c>
      <c r="AT212" s="176" t="s">
        <v>161</v>
      </c>
      <c r="AU212" s="176" t="s">
        <v>86</v>
      </c>
      <c r="AY212" s="16" t="s">
        <v>121</v>
      </c>
      <c r="BE212" s="177">
        <f>IF(N212="základní",J212,0)</f>
        <v>0</v>
      </c>
      <c r="BF212" s="177">
        <f>IF(N212="snížená",J212,0)</f>
        <v>0</v>
      </c>
      <c r="BG212" s="177">
        <f>IF(N212="zákl. přenesená",J212,0)</f>
        <v>0</v>
      </c>
      <c r="BH212" s="177">
        <f>IF(N212="sníž. přenesená",J212,0)</f>
        <v>0</v>
      </c>
      <c r="BI212" s="177">
        <f>IF(N212="nulová",J212,0)</f>
        <v>0</v>
      </c>
      <c r="BJ212" s="16" t="s">
        <v>84</v>
      </c>
      <c r="BK212" s="177">
        <f>ROUND(I212*H212,2)</f>
        <v>0</v>
      </c>
      <c r="BL212" s="16" t="s">
        <v>128</v>
      </c>
      <c r="BM212" s="176" t="s">
        <v>302</v>
      </c>
    </row>
    <row r="213" s="13" customFormat="1">
      <c r="A213" s="13"/>
      <c r="B213" s="178"/>
      <c r="C213" s="13"/>
      <c r="D213" s="179" t="s">
        <v>130</v>
      </c>
      <c r="E213" s="13"/>
      <c r="F213" s="181" t="s">
        <v>303</v>
      </c>
      <c r="G213" s="13"/>
      <c r="H213" s="182">
        <v>6.1799999999999997</v>
      </c>
      <c r="I213" s="183"/>
      <c r="J213" s="13"/>
      <c r="K213" s="13"/>
      <c r="L213" s="178"/>
      <c r="M213" s="184"/>
      <c r="N213" s="185"/>
      <c r="O213" s="185"/>
      <c r="P213" s="185"/>
      <c r="Q213" s="185"/>
      <c r="R213" s="185"/>
      <c r="S213" s="185"/>
      <c r="T213" s="186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180" t="s">
        <v>130</v>
      </c>
      <c r="AU213" s="180" t="s">
        <v>86</v>
      </c>
      <c r="AV213" s="13" t="s">
        <v>86</v>
      </c>
      <c r="AW213" s="13" t="s">
        <v>3</v>
      </c>
      <c r="AX213" s="13" t="s">
        <v>84</v>
      </c>
      <c r="AY213" s="180" t="s">
        <v>121</v>
      </c>
    </row>
    <row r="214" s="2" customFormat="1" ht="24.15" customHeight="1">
      <c r="A214" s="35"/>
      <c r="B214" s="164"/>
      <c r="C214" s="165" t="s">
        <v>304</v>
      </c>
      <c r="D214" s="165" t="s">
        <v>123</v>
      </c>
      <c r="E214" s="166" t="s">
        <v>305</v>
      </c>
      <c r="F214" s="167" t="s">
        <v>306</v>
      </c>
      <c r="G214" s="168" t="s">
        <v>307</v>
      </c>
      <c r="H214" s="169">
        <v>1</v>
      </c>
      <c r="I214" s="170"/>
      <c r="J214" s="171">
        <f>ROUND(I214*H214,2)</f>
        <v>0</v>
      </c>
      <c r="K214" s="167" t="s">
        <v>127</v>
      </c>
      <c r="L214" s="36"/>
      <c r="M214" s="172" t="s">
        <v>1</v>
      </c>
      <c r="N214" s="173" t="s">
        <v>41</v>
      </c>
      <c r="O214" s="74"/>
      <c r="P214" s="174">
        <f>O214*H214</f>
        <v>0</v>
      </c>
      <c r="Q214" s="174">
        <v>0.12422</v>
      </c>
      <c r="R214" s="174">
        <f>Q214*H214</f>
        <v>0.12422</v>
      </c>
      <c r="S214" s="174">
        <v>0</v>
      </c>
      <c r="T214" s="175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76" t="s">
        <v>128</v>
      </c>
      <c r="AT214" s="176" t="s">
        <v>123</v>
      </c>
      <c r="AU214" s="176" t="s">
        <v>86</v>
      </c>
      <c r="AY214" s="16" t="s">
        <v>121</v>
      </c>
      <c r="BE214" s="177">
        <f>IF(N214="základní",J214,0)</f>
        <v>0</v>
      </c>
      <c r="BF214" s="177">
        <f>IF(N214="snížená",J214,0)</f>
        <v>0</v>
      </c>
      <c r="BG214" s="177">
        <f>IF(N214="zákl. přenesená",J214,0)</f>
        <v>0</v>
      </c>
      <c r="BH214" s="177">
        <f>IF(N214="sníž. přenesená",J214,0)</f>
        <v>0</v>
      </c>
      <c r="BI214" s="177">
        <f>IF(N214="nulová",J214,0)</f>
        <v>0</v>
      </c>
      <c r="BJ214" s="16" t="s">
        <v>84</v>
      </c>
      <c r="BK214" s="177">
        <f>ROUND(I214*H214,2)</f>
        <v>0</v>
      </c>
      <c r="BL214" s="16" t="s">
        <v>128</v>
      </c>
      <c r="BM214" s="176" t="s">
        <v>308</v>
      </c>
    </row>
    <row r="215" s="2" customFormat="1" ht="24.15" customHeight="1">
      <c r="A215" s="35"/>
      <c r="B215" s="164"/>
      <c r="C215" s="187" t="s">
        <v>309</v>
      </c>
      <c r="D215" s="187" t="s">
        <v>161</v>
      </c>
      <c r="E215" s="188" t="s">
        <v>310</v>
      </c>
      <c r="F215" s="189" t="s">
        <v>311</v>
      </c>
      <c r="G215" s="190" t="s">
        <v>307</v>
      </c>
      <c r="H215" s="191">
        <v>1</v>
      </c>
      <c r="I215" s="192"/>
      <c r="J215" s="193">
        <f>ROUND(I215*H215,2)</f>
        <v>0</v>
      </c>
      <c r="K215" s="189" t="s">
        <v>127</v>
      </c>
      <c r="L215" s="194"/>
      <c r="M215" s="195" t="s">
        <v>1</v>
      </c>
      <c r="N215" s="196" t="s">
        <v>41</v>
      </c>
      <c r="O215" s="74"/>
      <c r="P215" s="174">
        <f>O215*H215</f>
        <v>0</v>
      </c>
      <c r="Q215" s="174">
        <v>0.071999999999999995</v>
      </c>
      <c r="R215" s="174">
        <f>Q215*H215</f>
        <v>0.071999999999999995</v>
      </c>
      <c r="S215" s="174">
        <v>0</v>
      </c>
      <c r="T215" s="175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76" t="s">
        <v>165</v>
      </c>
      <c r="AT215" s="176" t="s">
        <v>161</v>
      </c>
      <c r="AU215" s="176" t="s">
        <v>86</v>
      </c>
      <c r="AY215" s="16" t="s">
        <v>121</v>
      </c>
      <c r="BE215" s="177">
        <f>IF(N215="základní",J215,0)</f>
        <v>0</v>
      </c>
      <c r="BF215" s="177">
        <f>IF(N215="snížená",J215,0)</f>
        <v>0</v>
      </c>
      <c r="BG215" s="177">
        <f>IF(N215="zákl. přenesená",J215,0)</f>
        <v>0</v>
      </c>
      <c r="BH215" s="177">
        <f>IF(N215="sníž. přenesená",J215,0)</f>
        <v>0</v>
      </c>
      <c r="BI215" s="177">
        <f>IF(N215="nulová",J215,0)</f>
        <v>0</v>
      </c>
      <c r="BJ215" s="16" t="s">
        <v>84</v>
      </c>
      <c r="BK215" s="177">
        <f>ROUND(I215*H215,2)</f>
        <v>0</v>
      </c>
      <c r="BL215" s="16" t="s">
        <v>128</v>
      </c>
      <c r="BM215" s="176" t="s">
        <v>312</v>
      </c>
    </row>
    <row r="216" s="2" customFormat="1" ht="16.5" customHeight="1">
      <c r="A216" s="35"/>
      <c r="B216" s="164"/>
      <c r="C216" s="187" t="s">
        <v>313</v>
      </c>
      <c r="D216" s="187" t="s">
        <v>161</v>
      </c>
      <c r="E216" s="188" t="s">
        <v>314</v>
      </c>
      <c r="F216" s="189" t="s">
        <v>315</v>
      </c>
      <c r="G216" s="190" t="s">
        <v>307</v>
      </c>
      <c r="H216" s="191">
        <v>1</v>
      </c>
      <c r="I216" s="192"/>
      <c r="J216" s="193">
        <f>ROUND(I216*H216,2)</f>
        <v>0</v>
      </c>
      <c r="K216" s="189" t="s">
        <v>127</v>
      </c>
      <c r="L216" s="194"/>
      <c r="M216" s="195" t="s">
        <v>1</v>
      </c>
      <c r="N216" s="196" t="s">
        <v>41</v>
      </c>
      <c r="O216" s="74"/>
      <c r="P216" s="174">
        <f>O216*H216</f>
        <v>0</v>
      </c>
      <c r="Q216" s="174">
        <v>0.00044000000000000002</v>
      </c>
      <c r="R216" s="174">
        <f>Q216*H216</f>
        <v>0.00044000000000000002</v>
      </c>
      <c r="S216" s="174">
        <v>0</v>
      </c>
      <c r="T216" s="175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76" t="s">
        <v>165</v>
      </c>
      <c r="AT216" s="176" t="s">
        <v>161</v>
      </c>
      <c r="AU216" s="176" t="s">
        <v>86</v>
      </c>
      <c r="AY216" s="16" t="s">
        <v>121</v>
      </c>
      <c r="BE216" s="177">
        <f>IF(N216="základní",J216,0)</f>
        <v>0</v>
      </c>
      <c r="BF216" s="177">
        <f>IF(N216="snížená",J216,0)</f>
        <v>0</v>
      </c>
      <c r="BG216" s="177">
        <f>IF(N216="zákl. přenesená",J216,0)</f>
        <v>0</v>
      </c>
      <c r="BH216" s="177">
        <f>IF(N216="sníž. přenesená",J216,0)</f>
        <v>0</v>
      </c>
      <c r="BI216" s="177">
        <f>IF(N216="nulová",J216,0)</f>
        <v>0</v>
      </c>
      <c r="BJ216" s="16" t="s">
        <v>84</v>
      </c>
      <c r="BK216" s="177">
        <f>ROUND(I216*H216,2)</f>
        <v>0</v>
      </c>
      <c r="BL216" s="16" t="s">
        <v>128</v>
      </c>
      <c r="BM216" s="176" t="s">
        <v>316</v>
      </c>
    </row>
    <row r="217" s="2" customFormat="1" ht="24.15" customHeight="1">
      <c r="A217" s="35"/>
      <c r="B217" s="164"/>
      <c r="C217" s="165" t="s">
        <v>317</v>
      </c>
      <c r="D217" s="165" t="s">
        <v>123</v>
      </c>
      <c r="E217" s="166" t="s">
        <v>318</v>
      </c>
      <c r="F217" s="167" t="s">
        <v>319</v>
      </c>
      <c r="G217" s="168" t="s">
        <v>307</v>
      </c>
      <c r="H217" s="169">
        <v>1</v>
      </c>
      <c r="I217" s="170"/>
      <c r="J217" s="171">
        <f>ROUND(I217*H217,2)</f>
        <v>0</v>
      </c>
      <c r="K217" s="167" t="s">
        <v>127</v>
      </c>
      <c r="L217" s="36"/>
      <c r="M217" s="172" t="s">
        <v>1</v>
      </c>
      <c r="N217" s="173" t="s">
        <v>41</v>
      </c>
      <c r="O217" s="74"/>
      <c r="P217" s="174">
        <f>O217*H217</f>
        <v>0</v>
      </c>
      <c r="Q217" s="174">
        <v>0.02972</v>
      </c>
      <c r="R217" s="174">
        <f>Q217*H217</f>
        <v>0.02972</v>
      </c>
      <c r="S217" s="174">
        <v>0</v>
      </c>
      <c r="T217" s="175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76" t="s">
        <v>128</v>
      </c>
      <c r="AT217" s="176" t="s">
        <v>123</v>
      </c>
      <c r="AU217" s="176" t="s">
        <v>86</v>
      </c>
      <c r="AY217" s="16" t="s">
        <v>121</v>
      </c>
      <c r="BE217" s="177">
        <f>IF(N217="základní",J217,0)</f>
        <v>0</v>
      </c>
      <c r="BF217" s="177">
        <f>IF(N217="snížená",J217,0)</f>
        <v>0</v>
      </c>
      <c r="BG217" s="177">
        <f>IF(N217="zákl. přenesená",J217,0)</f>
        <v>0</v>
      </c>
      <c r="BH217" s="177">
        <f>IF(N217="sníž. přenesená",J217,0)</f>
        <v>0</v>
      </c>
      <c r="BI217" s="177">
        <f>IF(N217="nulová",J217,0)</f>
        <v>0</v>
      </c>
      <c r="BJ217" s="16" t="s">
        <v>84</v>
      </c>
      <c r="BK217" s="177">
        <f>ROUND(I217*H217,2)</f>
        <v>0</v>
      </c>
      <c r="BL217" s="16" t="s">
        <v>128</v>
      </c>
      <c r="BM217" s="176" t="s">
        <v>320</v>
      </c>
    </row>
    <row r="218" s="2" customFormat="1" ht="21.75" customHeight="1">
      <c r="A218" s="35"/>
      <c r="B218" s="164"/>
      <c r="C218" s="187" t="s">
        <v>321</v>
      </c>
      <c r="D218" s="187" t="s">
        <v>161</v>
      </c>
      <c r="E218" s="188" t="s">
        <v>322</v>
      </c>
      <c r="F218" s="189" t="s">
        <v>323</v>
      </c>
      <c r="G218" s="190" t="s">
        <v>307</v>
      </c>
      <c r="H218" s="191">
        <v>1</v>
      </c>
      <c r="I218" s="192"/>
      <c r="J218" s="193">
        <f>ROUND(I218*H218,2)</f>
        <v>0</v>
      </c>
      <c r="K218" s="189" t="s">
        <v>127</v>
      </c>
      <c r="L218" s="194"/>
      <c r="M218" s="195" t="s">
        <v>1</v>
      </c>
      <c r="N218" s="196" t="s">
        <v>41</v>
      </c>
      <c r="O218" s="74"/>
      <c r="P218" s="174">
        <f>O218*H218</f>
        <v>0</v>
      </c>
      <c r="Q218" s="174">
        <v>0.111</v>
      </c>
      <c r="R218" s="174">
        <f>Q218*H218</f>
        <v>0.111</v>
      </c>
      <c r="S218" s="174">
        <v>0</v>
      </c>
      <c r="T218" s="175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76" t="s">
        <v>165</v>
      </c>
      <c r="AT218" s="176" t="s">
        <v>161</v>
      </c>
      <c r="AU218" s="176" t="s">
        <v>86</v>
      </c>
      <c r="AY218" s="16" t="s">
        <v>121</v>
      </c>
      <c r="BE218" s="177">
        <f>IF(N218="základní",J218,0)</f>
        <v>0</v>
      </c>
      <c r="BF218" s="177">
        <f>IF(N218="snížená",J218,0)</f>
        <v>0</v>
      </c>
      <c r="BG218" s="177">
        <f>IF(N218="zákl. přenesená",J218,0)</f>
        <v>0</v>
      </c>
      <c r="BH218" s="177">
        <f>IF(N218="sníž. přenesená",J218,0)</f>
        <v>0</v>
      </c>
      <c r="BI218" s="177">
        <f>IF(N218="nulová",J218,0)</f>
        <v>0</v>
      </c>
      <c r="BJ218" s="16" t="s">
        <v>84</v>
      </c>
      <c r="BK218" s="177">
        <f>ROUND(I218*H218,2)</f>
        <v>0</v>
      </c>
      <c r="BL218" s="16" t="s">
        <v>128</v>
      </c>
      <c r="BM218" s="176" t="s">
        <v>324</v>
      </c>
    </row>
    <row r="219" s="2" customFormat="1" ht="24.15" customHeight="1">
      <c r="A219" s="35"/>
      <c r="B219" s="164"/>
      <c r="C219" s="165" t="s">
        <v>325</v>
      </c>
      <c r="D219" s="165" t="s">
        <v>123</v>
      </c>
      <c r="E219" s="166" t="s">
        <v>326</v>
      </c>
      <c r="F219" s="167" t="s">
        <v>327</v>
      </c>
      <c r="G219" s="168" t="s">
        <v>307</v>
      </c>
      <c r="H219" s="169">
        <v>1</v>
      </c>
      <c r="I219" s="170"/>
      <c r="J219" s="171">
        <f>ROUND(I219*H219,2)</f>
        <v>0</v>
      </c>
      <c r="K219" s="167" t="s">
        <v>127</v>
      </c>
      <c r="L219" s="36"/>
      <c r="M219" s="172" t="s">
        <v>1</v>
      </c>
      <c r="N219" s="173" t="s">
        <v>41</v>
      </c>
      <c r="O219" s="74"/>
      <c r="P219" s="174">
        <f>O219*H219</f>
        <v>0</v>
      </c>
      <c r="Q219" s="174">
        <v>0.02972</v>
      </c>
      <c r="R219" s="174">
        <f>Q219*H219</f>
        <v>0.02972</v>
      </c>
      <c r="S219" s="174">
        <v>0</v>
      </c>
      <c r="T219" s="175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76" t="s">
        <v>128</v>
      </c>
      <c r="AT219" s="176" t="s">
        <v>123</v>
      </c>
      <c r="AU219" s="176" t="s">
        <v>86</v>
      </c>
      <c r="AY219" s="16" t="s">
        <v>121</v>
      </c>
      <c r="BE219" s="177">
        <f>IF(N219="základní",J219,0)</f>
        <v>0</v>
      </c>
      <c r="BF219" s="177">
        <f>IF(N219="snížená",J219,0)</f>
        <v>0</v>
      </c>
      <c r="BG219" s="177">
        <f>IF(N219="zákl. přenesená",J219,0)</f>
        <v>0</v>
      </c>
      <c r="BH219" s="177">
        <f>IF(N219="sníž. přenesená",J219,0)</f>
        <v>0</v>
      </c>
      <c r="BI219" s="177">
        <f>IF(N219="nulová",J219,0)</f>
        <v>0</v>
      </c>
      <c r="BJ219" s="16" t="s">
        <v>84</v>
      </c>
      <c r="BK219" s="177">
        <f>ROUND(I219*H219,2)</f>
        <v>0</v>
      </c>
      <c r="BL219" s="16" t="s">
        <v>128</v>
      </c>
      <c r="BM219" s="176" t="s">
        <v>328</v>
      </c>
    </row>
    <row r="220" s="2" customFormat="1" ht="24.15" customHeight="1">
      <c r="A220" s="35"/>
      <c r="B220" s="164"/>
      <c r="C220" s="187" t="s">
        <v>329</v>
      </c>
      <c r="D220" s="187" t="s">
        <v>161</v>
      </c>
      <c r="E220" s="188" t="s">
        <v>330</v>
      </c>
      <c r="F220" s="189" t="s">
        <v>331</v>
      </c>
      <c r="G220" s="190" t="s">
        <v>307</v>
      </c>
      <c r="H220" s="191">
        <v>1</v>
      </c>
      <c r="I220" s="192"/>
      <c r="J220" s="193">
        <f>ROUND(I220*H220,2)</f>
        <v>0</v>
      </c>
      <c r="K220" s="189" t="s">
        <v>127</v>
      </c>
      <c r="L220" s="194"/>
      <c r="M220" s="195" t="s">
        <v>1</v>
      </c>
      <c r="N220" s="196" t="s">
        <v>41</v>
      </c>
      <c r="O220" s="74"/>
      <c r="P220" s="174">
        <f>O220*H220</f>
        <v>0</v>
      </c>
      <c r="Q220" s="174">
        <v>0.080000000000000002</v>
      </c>
      <c r="R220" s="174">
        <f>Q220*H220</f>
        <v>0.080000000000000002</v>
      </c>
      <c r="S220" s="174">
        <v>0</v>
      </c>
      <c r="T220" s="175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76" t="s">
        <v>165</v>
      </c>
      <c r="AT220" s="176" t="s">
        <v>161</v>
      </c>
      <c r="AU220" s="176" t="s">
        <v>86</v>
      </c>
      <c r="AY220" s="16" t="s">
        <v>121</v>
      </c>
      <c r="BE220" s="177">
        <f>IF(N220="základní",J220,0)</f>
        <v>0</v>
      </c>
      <c r="BF220" s="177">
        <f>IF(N220="snížená",J220,0)</f>
        <v>0</v>
      </c>
      <c r="BG220" s="177">
        <f>IF(N220="zákl. přenesená",J220,0)</f>
        <v>0</v>
      </c>
      <c r="BH220" s="177">
        <f>IF(N220="sníž. přenesená",J220,0)</f>
        <v>0</v>
      </c>
      <c r="BI220" s="177">
        <f>IF(N220="nulová",J220,0)</f>
        <v>0</v>
      </c>
      <c r="BJ220" s="16" t="s">
        <v>84</v>
      </c>
      <c r="BK220" s="177">
        <f>ROUND(I220*H220,2)</f>
        <v>0</v>
      </c>
      <c r="BL220" s="16" t="s">
        <v>128</v>
      </c>
      <c r="BM220" s="176" t="s">
        <v>332</v>
      </c>
    </row>
    <row r="221" s="2" customFormat="1" ht="24.15" customHeight="1">
      <c r="A221" s="35"/>
      <c r="B221" s="164"/>
      <c r="C221" s="165" t="s">
        <v>333</v>
      </c>
      <c r="D221" s="165" t="s">
        <v>123</v>
      </c>
      <c r="E221" s="166" t="s">
        <v>334</v>
      </c>
      <c r="F221" s="167" t="s">
        <v>335</v>
      </c>
      <c r="G221" s="168" t="s">
        <v>307</v>
      </c>
      <c r="H221" s="169">
        <v>1</v>
      </c>
      <c r="I221" s="170"/>
      <c r="J221" s="171">
        <f>ROUND(I221*H221,2)</f>
        <v>0</v>
      </c>
      <c r="K221" s="167" t="s">
        <v>127</v>
      </c>
      <c r="L221" s="36"/>
      <c r="M221" s="172" t="s">
        <v>1</v>
      </c>
      <c r="N221" s="173" t="s">
        <v>41</v>
      </c>
      <c r="O221" s="74"/>
      <c r="P221" s="174">
        <f>O221*H221</f>
        <v>0</v>
      </c>
      <c r="Q221" s="174">
        <v>0.21734000000000001</v>
      </c>
      <c r="R221" s="174">
        <f>Q221*H221</f>
        <v>0.21734000000000001</v>
      </c>
      <c r="S221" s="174">
        <v>0</v>
      </c>
      <c r="T221" s="175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176" t="s">
        <v>128</v>
      </c>
      <c r="AT221" s="176" t="s">
        <v>123</v>
      </c>
      <c r="AU221" s="176" t="s">
        <v>86</v>
      </c>
      <c r="AY221" s="16" t="s">
        <v>121</v>
      </c>
      <c r="BE221" s="177">
        <f>IF(N221="základní",J221,0)</f>
        <v>0</v>
      </c>
      <c r="BF221" s="177">
        <f>IF(N221="snížená",J221,0)</f>
        <v>0</v>
      </c>
      <c r="BG221" s="177">
        <f>IF(N221="zákl. přenesená",J221,0)</f>
        <v>0</v>
      </c>
      <c r="BH221" s="177">
        <f>IF(N221="sníž. přenesená",J221,0)</f>
        <v>0</v>
      </c>
      <c r="BI221" s="177">
        <f>IF(N221="nulová",J221,0)</f>
        <v>0</v>
      </c>
      <c r="BJ221" s="16" t="s">
        <v>84</v>
      </c>
      <c r="BK221" s="177">
        <f>ROUND(I221*H221,2)</f>
        <v>0</v>
      </c>
      <c r="BL221" s="16" t="s">
        <v>128</v>
      </c>
      <c r="BM221" s="176" t="s">
        <v>336</v>
      </c>
    </row>
    <row r="222" s="2" customFormat="1" ht="24.15" customHeight="1">
      <c r="A222" s="35"/>
      <c r="B222" s="164"/>
      <c r="C222" s="187" t="s">
        <v>337</v>
      </c>
      <c r="D222" s="187" t="s">
        <v>161</v>
      </c>
      <c r="E222" s="188" t="s">
        <v>338</v>
      </c>
      <c r="F222" s="189" t="s">
        <v>339</v>
      </c>
      <c r="G222" s="190" t="s">
        <v>307</v>
      </c>
      <c r="H222" s="191">
        <v>1</v>
      </c>
      <c r="I222" s="192"/>
      <c r="J222" s="193">
        <f>ROUND(I222*H222,2)</f>
        <v>0</v>
      </c>
      <c r="K222" s="189" t="s">
        <v>127</v>
      </c>
      <c r="L222" s="194"/>
      <c r="M222" s="195" t="s">
        <v>1</v>
      </c>
      <c r="N222" s="196" t="s">
        <v>41</v>
      </c>
      <c r="O222" s="74"/>
      <c r="P222" s="174">
        <f>O222*H222</f>
        <v>0</v>
      </c>
      <c r="Q222" s="174">
        <v>0.027</v>
      </c>
      <c r="R222" s="174">
        <f>Q222*H222</f>
        <v>0.027</v>
      </c>
      <c r="S222" s="174">
        <v>0</v>
      </c>
      <c r="T222" s="175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76" t="s">
        <v>165</v>
      </c>
      <c r="AT222" s="176" t="s">
        <v>161</v>
      </c>
      <c r="AU222" s="176" t="s">
        <v>86</v>
      </c>
      <c r="AY222" s="16" t="s">
        <v>121</v>
      </c>
      <c r="BE222" s="177">
        <f>IF(N222="základní",J222,0)</f>
        <v>0</v>
      </c>
      <c r="BF222" s="177">
        <f>IF(N222="snížená",J222,0)</f>
        <v>0</v>
      </c>
      <c r="BG222" s="177">
        <f>IF(N222="zákl. přenesená",J222,0)</f>
        <v>0</v>
      </c>
      <c r="BH222" s="177">
        <f>IF(N222="sníž. přenesená",J222,0)</f>
        <v>0</v>
      </c>
      <c r="BI222" s="177">
        <f>IF(N222="nulová",J222,0)</f>
        <v>0</v>
      </c>
      <c r="BJ222" s="16" t="s">
        <v>84</v>
      </c>
      <c r="BK222" s="177">
        <f>ROUND(I222*H222,2)</f>
        <v>0</v>
      </c>
      <c r="BL222" s="16" t="s">
        <v>128</v>
      </c>
      <c r="BM222" s="176" t="s">
        <v>340</v>
      </c>
    </row>
    <row r="223" s="2" customFormat="1" ht="16.5" customHeight="1">
      <c r="A223" s="35"/>
      <c r="B223" s="164"/>
      <c r="C223" s="187" t="s">
        <v>341</v>
      </c>
      <c r="D223" s="187" t="s">
        <v>161</v>
      </c>
      <c r="E223" s="188" t="s">
        <v>342</v>
      </c>
      <c r="F223" s="189" t="s">
        <v>343</v>
      </c>
      <c r="G223" s="190" t="s">
        <v>307</v>
      </c>
      <c r="H223" s="191">
        <v>1</v>
      </c>
      <c r="I223" s="192"/>
      <c r="J223" s="193">
        <f>ROUND(I223*H223,2)</f>
        <v>0</v>
      </c>
      <c r="K223" s="189" t="s">
        <v>127</v>
      </c>
      <c r="L223" s="194"/>
      <c r="M223" s="195" t="s">
        <v>1</v>
      </c>
      <c r="N223" s="196" t="s">
        <v>41</v>
      </c>
      <c r="O223" s="74"/>
      <c r="P223" s="174">
        <f>O223*H223</f>
        <v>0</v>
      </c>
      <c r="Q223" s="174">
        <v>0.043499999999999997</v>
      </c>
      <c r="R223" s="174">
        <f>Q223*H223</f>
        <v>0.043499999999999997</v>
      </c>
      <c r="S223" s="174">
        <v>0</v>
      </c>
      <c r="T223" s="175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76" t="s">
        <v>165</v>
      </c>
      <c r="AT223" s="176" t="s">
        <v>161</v>
      </c>
      <c r="AU223" s="176" t="s">
        <v>86</v>
      </c>
      <c r="AY223" s="16" t="s">
        <v>121</v>
      </c>
      <c r="BE223" s="177">
        <f>IF(N223="základní",J223,0)</f>
        <v>0</v>
      </c>
      <c r="BF223" s="177">
        <f>IF(N223="snížená",J223,0)</f>
        <v>0</v>
      </c>
      <c r="BG223" s="177">
        <f>IF(N223="zákl. přenesená",J223,0)</f>
        <v>0</v>
      </c>
      <c r="BH223" s="177">
        <f>IF(N223="sníž. přenesená",J223,0)</f>
        <v>0</v>
      </c>
      <c r="BI223" s="177">
        <f>IF(N223="nulová",J223,0)</f>
        <v>0</v>
      </c>
      <c r="BJ223" s="16" t="s">
        <v>84</v>
      </c>
      <c r="BK223" s="177">
        <f>ROUND(I223*H223,2)</f>
        <v>0</v>
      </c>
      <c r="BL223" s="16" t="s">
        <v>128</v>
      </c>
      <c r="BM223" s="176" t="s">
        <v>344</v>
      </c>
    </row>
    <row r="224" s="12" customFormat="1" ht="22.8" customHeight="1">
      <c r="A224" s="12"/>
      <c r="B224" s="151"/>
      <c r="C224" s="12"/>
      <c r="D224" s="152" t="s">
        <v>75</v>
      </c>
      <c r="E224" s="162" t="s">
        <v>171</v>
      </c>
      <c r="F224" s="162" t="s">
        <v>345</v>
      </c>
      <c r="G224" s="12"/>
      <c r="H224" s="12"/>
      <c r="I224" s="154"/>
      <c r="J224" s="163">
        <f>BK224</f>
        <v>0</v>
      </c>
      <c r="K224" s="12"/>
      <c r="L224" s="151"/>
      <c r="M224" s="156"/>
      <c r="N224" s="157"/>
      <c r="O224" s="157"/>
      <c r="P224" s="158">
        <f>SUM(P225:P261)</f>
        <v>0</v>
      </c>
      <c r="Q224" s="157"/>
      <c r="R224" s="158">
        <f>SUM(R225:R261)</f>
        <v>65.108299599999995</v>
      </c>
      <c r="S224" s="157"/>
      <c r="T224" s="159">
        <f>SUM(T225:T261)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152" t="s">
        <v>84</v>
      </c>
      <c r="AT224" s="160" t="s">
        <v>75</v>
      </c>
      <c r="AU224" s="160" t="s">
        <v>84</v>
      </c>
      <c r="AY224" s="152" t="s">
        <v>121</v>
      </c>
      <c r="BK224" s="161">
        <f>SUM(BK225:BK261)</f>
        <v>0</v>
      </c>
    </row>
    <row r="225" s="2" customFormat="1" ht="24.15" customHeight="1">
      <c r="A225" s="35"/>
      <c r="B225" s="164"/>
      <c r="C225" s="165" t="s">
        <v>346</v>
      </c>
      <c r="D225" s="165" t="s">
        <v>123</v>
      </c>
      <c r="E225" s="166" t="s">
        <v>347</v>
      </c>
      <c r="F225" s="167" t="s">
        <v>348</v>
      </c>
      <c r="G225" s="168" t="s">
        <v>307</v>
      </c>
      <c r="H225" s="169">
        <v>2</v>
      </c>
      <c r="I225" s="170"/>
      <c r="J225" s="171">
        <f>ROUND(I225*H225,2)</f>
        <v>0</v>
      </c>
      <c r="K225" s="167" t="s">
        <v>127</v>
      </c>
      <c r="L225" s="36"/>
      <c r="M225" s="172" t="s">
        <v>1</v>
      </c>
      <c r="N225" s="173" t="s">
        <v>41</v>
      </c>
      <c r="O225" s="74"/>
      <c r="P225" s="174">
        <f>O225*H225</f>
        <v>0</v>
      </c>
      <c r="Q225" s="174">
        <v>0.00069999999999999999</v>
      </c>
      <c r="R225" s="174">
        <f>Q225*H225</f>
        <v>0.0014</v>
      </c>
      <c r="S225" s="174">
        <v>0</v>
      </c>
      <c r="T225" s="175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76" t="s">
        <v>128</v>
      </c>
      <c r="AT225" s="176" t="s">
        <v>123</v>
      </c>
      <c r="AU225" s="176" t="s">
        <v>86</v>
      </c>
      <c r="AY225" s="16" t="s">
        <v>121</v>
      </c>
      <c r="BE225" s="177">
        <f>IF(N225="základní",J225,0)</f>
        <v>0</v>
      </c>
      <c r="BF225" s="177">
        <f>IF(N225="snížená",J225,0)</f>
        <v>0</v>
      </c>
      <c r="BG225" s="177">
        <f>IF(N225="zákl. přenesená",J225,0)</f>
        <v>0</v>
      </c>
      <c r="BH225" s="177">
        <f>IF(N225="sníž. přenesená",J225,0)</f>
        <v>0</v>
      </c>
      <c r="BI225" s="177">
        <f>IF(N225="nulová",J225,0)</f>
        <v>0</v>
      </c>
      <c r="BJ225" s="16" t="s">
        <v>84</v>
      </c>
      <c r="BK225" s="177">
        <f>ROUND(I225*H225,2)</f>
        <v>0</v>
      </c>
      <c r="BL225" s="16" t="s">
        <v>128</v>
      </c>
      <c r="BM225" s="176" t="s">
        <v>349</v>
      </c>
    </row>
    <row r="226" s="2" customFormat="1" ht="16.5" customHeight="1">
      <c r="A226" s="35"/>
      <c r="B226" s="164"/>
      <c r="C226" s="187" t="s">
        <v>350</v>
      </c>
      <c r="D226" s="187" t="s">
        <v>161</v>
      </c>
      <c r="E226" s="188" t="s">
        <v>351</v>
      </c>
      <c r="F226" s="189" t="s">
        <v>352</v>
      </c>
      <c r="G226" s="190" t="s">
        <v>307</v>
      </c>
      <c r="H226" s="191">
        <v>2</v>
      </c>
      <c r="I226" s="192"/>
      <c r="J226" s="193">
        <f>ROUND(I226*H226,2)</f>
        <v>0</v>
      </c>
      <c r="K226" s="189" t="s">
        <v>1</v>
      </c>
      <c r="L226" s="194"/>
      <c r="M226" s="195" t="s">
        <v>1</v>
      </c>
      <c r="N226" s="196" t="s">
        <v>41</v>
      </c>
      <c r="O226" s="74"/>
      <c r="P226" s="174">
        <f>O226*H226</f>
        <v>0</v>
      </c>
      <c r="Q226" s="174">
        <v>0.0030000000000000001</v>
      </c>
      <c r="R226" s="174">
        <f>Q226*H226</f>
        <v>0.0060000000000000001</v>
      </c>
      <c r="S226" s="174">
        <v>0</v>
      </c>
      <c r="T226" s="175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76" t="s">
        <v>165</v>
      </c>
      <c r="AT226" s="176" t="s">
        <v>161</v>
      </c>
      <c r="AU226" s="176" t="s">
        <v>86</v>
      </c>
      <c r="AY226" s="16" t="s">
        <v>121</v>
      </c>
      <c r="BE226" s="177">
        <f>IF(N226="základní",J226,0)</f>
        <v>0</v>
      </c>
      <c r="BF226" s="177">
        <f>IF(N226="snížená",J226,0)</f>
        <v>0</v>
      </c>
      <c r="BG226" s="177">
        <f>IF(N226="zákl. přenesená",J226,0)</f>
        <v>0</v>
      </c>
      <c r="BH226" s="177">
        <f>IF(N226="sníž. přenesená",J226,0)</f>
        <v>0</v>
      </c>
      <c r="BI226" s="177">
        <f>IF(N226="nulová",J226,0)</f>
        <v>0</v>
      </c>
      <c r="BJ226" s="16" t="s">
        <v>84</v>
      </c>
      <c r="BK226" s="177">
        <f>ROUND(I226*H226,2)</f>
        <v>0</v>
      </c>
      <c r="BL226" s="16" t="s">
        <v>128</v>
      </c>
      <c r="BM226" s="176" t="s">
        <v>353</v>
      </c>
    </row>
    <row r="227" s="2" customFormat="1" ht="24.15" customHeight="1">
      <c r="A227" s="35"/>
      <c r="B227" s="164"/>
      <c r="C227" s="165" t="s">
        <v>354</v>
      </c>
      <c r="D227" s="165" t="s">
        <v>123</v>
      </c>
      <c r="E227" s="166" t="s">
        <v>355</v>
      </c>
      <c r="F227" s="167" t="s">
        <v>356</v>
      </c>
      <c r="G227" s="168" t="s">
        <v>307</v>
      </c>
      <c r="H227" s="169">
        <v>2</v>
      </c>
      <c r="I227" s="170"/>
      <c r="J227" s="171">
        <f>ROUND(I227*H227,2)</f>
        <v>0</v>
      </c>
      <c r="K227" s="167" t="s">
        <v>127</v>
      </c>
      <c r="L227" s="36"/>
      <c r="M227" s="172" t="s">
        <v>1</v>
      </c>
      <c r="N227" s="173" t="s">
        <v>41</v>
      </c>
      <c r="O227" s="74"/>
      <c r="P227" s="174">
        <f>O227*H227</f>
        <v>0</v>
      </c>
      <c r="Q227" s="174">
        <v>0.11241</v>
      </c>
      <c r="R227" s="174">
        <f>Q227*H227</f>
        <v>0.22481999999999999</v>
      </c>
      <c r="S227" s="174">
        <v>0</v>
      </c>
      <c r="T227" s="175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76" t="s">
        <v>128</v>
      </c>
      <c r="AT227" s="176" t="s">
        <v>123</v>
      </c>
      <c r="AU227" s="176" t="s">
        <v>86</v>
      </c>
      <c r="AY227" s="16" t="s">
        <v>121</v>
      </c>
      <c r="BE227" s="177">
        <f>IF(N227="základní",J227,0)</f>
        <v>0</v>
      </c>
      <c r="BF227" s="177">
        <f>IF(N227="snížená",J227,0)</f>
        <v>0</v>
      </c>
      <c r="BG227" s="177">
        <f>IF(N227="zákl. přenesená",J227,0)</f>
        <v>0</v>
      </c>
      <c r="BH227" s="177">
        <f>IF(N227="sníž. přenesená",J227,0)</f>
        <v>0</v>
      </c>
      <c r="BI227" s="177">
        <f>IF(N227="nulová",J227,0)</f>
        <v>0</v>
      </c>
      <c r="BJ227" s="16" t="s">
        <v>84</v>
      </c>
      <c r="BK227" s="177">
        <f>ROUND(I227*H227,2)</f>
        <v>0</v>
      </c>
      <c r="BL227" s="16" t="s">
        <v>128</v>
      </c>
      <c r="BM227" s="176" t="s">
        <v>357</v>
      </c>
    </row>
    <row r="228" s="2" customFormat="1" ht="21.75" customHeight="1">
      <c r="A228" s="35"/>
      <c r="B228" s="164"/>
      <c r="C228" s="187" t="s">
        <v>358</v>
      </c>
      <c r="D228" s="187" t="s">
        <v>161</v>
      </c>
      <c r="E228" s="188" t="s">
        <v>359</v>
      </c>
      <c r="F228" s="189" t="s">
        <v>360</v>
      </c>
      <c r="G228" s="190" t="s">
        <v>307</v>
      </c>
      <c r="H228" s="191">
        <v>2</v>
      </c>
      <c r="I228" s="192"/>
      <c r="J228" s="193">
        <f>ROUND(I228*H228,2)</f>
        <v>0</v>
      </c>
      <c r="K228" s="189" t="s">
        <v>127</v>
      </c>
      <c r="L228" s="194"/>
      <c r="M228" s="195" t="s">
        <v>1</v>
      </c>
      <c r="N228" s="196" t="s">
        <v>41</v>
      </c>
      <c r="O228" s="74"/>
      <c r="P228" s="174">
        <f>O228*H228</f>
        <v>0</v>
      </c>
      <c r="Q228" s="174">
        <v>0.0061000000000000004</v>
      </c>
      <c r="R228" s="174">
        <f>Q228*H228</f>
        <v>0.012200000000000001</v>
      </c>
      <c r="S228" s="174">
        <v>0</v>
      </c>
      <c r="T228" s="175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176" t="s">
        <v>165</v>
      </c>
      <c r="AT228" s="176" t="s">
        <v>161</v>
      </c>
      <c r="AU228" s="176" t="s">
        <v>86</v>
      </c>
      <c r="AY228" s="16" t="s">
        <v>121</v>
      </c>
      <c r="BE228" s="177">
        <f>IF(N228="základní",J228,0)</f>
        <v>0</v>
      </c>
      <c r="BF228" s="177">
        <f>IF(N228="snížená",J228,0)</f>
        <v>0</v>
      </c>
      <c r="BG228" s="177">
        <f>IF(N228="zákl. přenesená",J228,0)</f>
        <v>0</v>
      </c>
      <c r="BH228" s="177">
        <f>IF(N228="sníž. přenesená",J228,0)</f>
        <v>0</v>
      </c>
      <c r="BI228" s="177">
        <f>IF(N228="nulová",J228,0)</f>
        <v>0</v>
      </c>
      <c r="BJ228" s="16" t="s">
        <v>84</v>
      </c>
      <c r="BK228" s="177">
        <f>ROUND(I228*H228,2)</f>
        <v>0</v>
      </c>
      <c r="BL228" s="16" t="s">
        <v>128</v>
      </c>
      <c r="BM228" s="176" t="s">
        <v>361</v>
      </c>
    </row>
    <row r="229" s="2" customFormat="1" ht="16.5" customHeight="1">
      <c r="A229" s="35"/>
      <c r="B229" s="164"/>
      <c r="C229" s="187" t="s">
        <v>362</v>
      </c>
      <c r="D229" s="187" t="s">
        <v>161</v>
      </c>
      <c r="E229" s="188" t="s">
        <v>363</v>
      </c>
      <c r="F229" s="189" t="s">
        <v>364</v>
      </c>
      <c r="G229" s="190" t="s">
        <v>307</v>
      </c>
      <c r="H229" s="191">
        <v>2</v>
      </c>
      <c r="I229" s="192"/>
      <c r="J229" s="193">
        <f>ROUND(I229*H229,2)</f>
        <v>0</v>
      </c>
      <c r="K229" s="189" t="s">
        <v>127</v>
      </c>
      <c r="L229" s="194"/>
      <c r="M229" s="195" t="s">
        <v>1</v>
      </c>
      <c r="N229" s="196" t="s">
        <v>41</v>
      </c>
      <c r="O229" s="74"/>
      <c r="P229" s="174">
        <f>O229*H229</f>
        <v>0</v>
      </c>
      <c r="Q229" s="174">
        <v>0.0030000000000000001</v>
      </c>
      <c r="R229" s="174">
        <f>Q229*H229</f>
        <v>0.0060000000000000001</v>
      </c>
      <c r="S229" s="174">
        <v>0</v>
      </c>
      <c r="T229" s="175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76" t="s">
        <v>165</v>
      </c>
      <c r="AT229" s="176" t="s">
        <v>161</v>
      </c>
      <c r="AU229" s="176" t="s">
        <v>86</v>
      </c>
      <c r="AY229" s="16" t="s">
        <v>121</v>
      </c>
      <c r="BE229" s="177">
        <f>IF(N229="základní",J229,0)</f>
        <v>0</v>
      </c>
      <c r="BF229" s="177">
        <f>IF(N229="snížená",J229,0)</f>
        <v>0</v>
      </c>
      <c r="BG229" s="177">
        <f>IF(N229="zákl. přenesená",J229,0)</f>
        <v>0</v>
      </c>
      <c r="BH229" s="177">
        <f>IF(N229="sníž. přenesená",J229,0)</f>
        <v>0</v>
      </c>
      <c r="BI229" s="177">
        <f>IF(N229="nulová",J229,0)</f>
        <v>0</v>
      </c>
      <c r="BJ229" s="16" t="s">
        <v>84</v>
      </c>
      <c r="BK229" s="177">
        <f>ROUND(I229*H229,2)</f>
        <v>0</v>
      </c>
      <c r="BL229" s="16" t="s">
        <v>128</v>
      </c>
      <c r="BM229" s="176" t="s">
        <v>365</v>
      </c>
    </row>
    <row r="230" s="2" customFormat="1" ht="16.5" customHeight="1">
      <c r="A230" s="35"/>
      <c r="B230" s="164"/>
      <c r="C230" s="187" t="s">
        <v>366</v>
      </c>
      <c r="D230" s="187" t="s">
        <v>161</v>
      </c>
      <c r="E230" s="188" t="s">
        <v>367</v>
      </c>
      <c r="F230" s="189" t="s">
        <v>368</v>
      </c>
      <c r="G230" s="190" t="s">
        <v>307</v>
      </c>
      <c r="H230" s="191">
        <v>2</v>
      </c>
      <c r="I230" s="192"/>
      <c r="J230" s="193">
        <f>ROUND(I230*H230,2)</f>
        <v>0</v>
      </c>
      <c r="K230" s="189" t="s">
        <v>127</v>
      </c>
      <c r="L230" s="194"/>
      <c r="M230" s="195" t="s">
        <v>1</v>
      </c>
      <c r="N230" s="196" t="s">
        <v>41</v>
      </c>
      <c r="O230" s="74"/>
      <c r="P230" s="174">
        <f>O230*H230</f>
        <v>0</v>
      </c>
      <c r="Q230" s="174">
        <v>0.00010000000000000001</v>
      </c>
      <c r="R230" s="174">
        <f>Q230*H230</f>
        <v>0.00020000000000000001</v>
      </c>
      <c r="S230" s="174">
        <v>0</v>
      </c>
      <c r="T230" s="175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76" t="s">
        <v>165</v>
      </c>
      <c r="AT230" s="176" t="s">
        <v>161</v>
      </c>
      <c r="AU230" s="176" t="s">
        <v>86</v>
      </c>
      <c r="AY230" s="16" t="s">
        <v>121</v>
      </c>
      <c r="BE230" s="177">
        <f>IF(N230="základní",J230,0)</f>
        <v>0</v>
      </c>
      <c r="BF230" s="177">
        <f>IF(N230="snížená",J230,0)</f>
        <v>0</v>
      </c>
      <c r="BG230" s="177">
        <f>IF(N230="zákl. přenesená",J230,0)</f>
        <v>0</v>
      </c>
      <c r="BH230" s="177">
        <f>IF(N230="sníž. přenesená",J230,0)</f>
        <v>0</v>
      </c>
      <c r="BI230" s="177">
        <f>IF(N230="nulová",J230,0)</f>
        <v>0</v>
      </c>
      <c r="BJ230" s="16" t="s">
        <v>84</v>
      </c>
      <c r="BK230" s="177">
        <f>ROUND(I230*H230,2)</f>
        <v>0</v>
      </c>
      <c r="BL230" s="16" t="s">
        <v>128</v>
      </c>
      <c r="BM230" s="176" t="s">
        <v>369</v>
      </c>
    </row>
    <row r="231" s="2" customFormat="1" ht="21.75" customHeight="1">
      <c r="A231" s="35"/>
      <c r="B231" s="164"/>
      <c r="C231" s="187" t="s">
        <v>370</v>
      </c>
      <c r="D231" s="187" t="s">
        <v>161</v>
      </c>
      <c r="E231" s="188" t="s">
        <v>371</v>
      </c>
      <c r="F231" s="189" t="s">
        <v>372</v>
      </c>
      <c r="G231" s="190" t="s">
        <v>307</v>
      </c>
      <c r="H231" s="191">
        <v>4</v>
      </c>
      <c r="I231" s="192"/>
      <c r="J231" s="193">
        <f>ROUND(I231*H231,2)</f>
        <v>0</v>
      </c>
      <c r="K231" s="189" t="s">
        <v>127</v>
      </c>
      <c r="L231" s="194"/>
      <c r="M231" s="195" t="s">
        <v>1</v>
      </c>
      <c r="N231" s="196" t="s">
        <v>41</v>
      </c>
      <c r="O231" s="74"/>
      <c r="P231" s="174">
        <f>O231*H231</f>
        <v>0</v>
      </c>
      <c r="Q231" s="174">
        <v>0.00035</v>
      </c>
      <c r="R231" s="174">
        <f>Q231*H231</f>
        <v>0.0014</v>
      </c>
      <c r="S231" s="174">
        <v>0</v>
      </c>
      <c r="T231" s="175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76" t="s">
        <v>165</v>
      </c>
      <c r="AT231" s="176" t="s">
        <v>161</v>
      </c>
      <c r="AU231" s="176" t="s">
        <v>86</v>
      </c>
      <c r="AY231" s="16" t="s">
        <v>121</v>
      </c>
      <c r="BE231" s="177">
        <f>IF(N231="základní",J231,0)</f>
        <v>0</v>
      </c>
      <c r="BF231" s="177">
        <f>IF(N231="snížená",J231,0)</f>
        <v>0</v>
      </c>
      <c r="BG231" s="177">
        <f>IF(N231="zákl. přenesená",J231,0)</f>
        <v>0</v>
      </c>
      <c r="BH231" s="177">
        <f>IF(N231="sníž. přenesená",J231,0)</f>
        <v>0</v>
      </c>
      <c r="BI231" s="177">
        <f>IF(N231="nulová",J231,0)</f>
        <v>0</v>
      </c>
      <c r="BJ231" s="16" t="s">
        <v>84</v>
      </c>
      <c r="BK231" s="177">
        <f>ROUND(I231*H231,2)</f>
        <v>0</v>
      </c>
      <c r="BL231" s="16" t="s">
        <v>128</v>
      </c>
      <c r="BM231" s="176" t="s">
        <v>373</v>
      </c>
    </row>
    <row r="232" s="2" customFormat="1" ht="24.15" customHeight="1">
      <c r="A232" s="35"/>
      <c r="B232" s="164"/>
      <c r="C232" s="165" t="s">
        <v>374</v>
      </c>
      <c r="D232" s="165" t="s">
        <v>123</v>
      </c>
      <c r="E232" s="166" t="s">
        <v>375</v>
      </c>
      <c r="F232" s="167" t="s">
        <v>376</v>
      </c>
      <c r="G232" s="168" t="s">
        <v>237</v>
      </c>
      <c r="H232" s="169">
        <v>116.8</v>
      </c>
      <c r="I232" s="170"/>
      <c r="J232" s="171">
        <f>ROUND(I232*H232,2)</f>
        <v>0</v>
      </c>
      <c r="K232" s="167" t="s">
        <v>127</v>
      </c>
      <c r="L232" s="36"/>
      <c r="M232" s="172" t="s">
        <v>1</v>
      </c>
      <c r="N232" s="173" t="s">
        <v>41</v>
      </c>
      <c r="O232" s="74"/>
      <c r="P232" s="174">
        <f>O232*H232</f>
        <v>0</v>
      </c>
      <c r="Q232" s="174">
        <v>0.00020000000000000001</v>
      </c>
      <c r="R232" s="174">
        <f>Q232*H232</f>
        <v>0.023359999999999999</v>
      </c>
      <c r="S232" s="174">
        <v>0</v>
      </c>
      <c r="T232" s="175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176" t="s">
        <v>128</v>
      </c>
      <c r="AT232" s="176" t="s">
        <v>123</v>
      </c>
      <c r="AU232" s="176" t="s">
        <v>86</v>
      </c>
      <c r="AY232" s="16" t="s">
        <v>121</v>
      </c>
      <c r="BE232" s="177">
        <f>IF(N232="základní",J232,0)</f>
        <v>0</v>
      </c>
      <c r="BF232" s="177">
        <f>IF(N232="snížená",J232,0)</f>
        <v>0</v>
      </c>
      <c r="BG232" s="177">
        <f>IF(N232="zákl. přenesená",J232,0)</f>
        <v>0</v>
      </c>
      <c r="BH232" s="177">
        <f>IF(N232="sníž. přenesená",J232,0)</f>
        <v>0</v>
      </c>
      <c r="BI232" s="177">
        <f>IF(N232="nulová",J232,0)</f>
        <v>0</v>
      </c>
      <c r="BJ232" s="16" t="s">
        <v>84</v>
      </c>
      <c r="BK232" s="177">
        <f>ROUND(I232*H232,2)</f>
        <v>0</v>
      </c>
      <c r="BL232" s="16" t="s">
        <v>128</v>
      </c>
      <c r="BM232" s="176" t="s">
        <v>377</v>
      </c>
    </row>
    <row r="233" s="13" customFormat="1">
      <c r="A233" s="13"/>
      <c r="B233" s="178"/>
      <c r="C233" s="13"/>
      <c r="D233" s="179" t="s">
        <v>130</v>
      </c>
      <c r="E233" s="180" t="s">
        <v>1</v>
      </c>
      <c r="F233" s="181" t="s">
        <v>378</v>
      </c>
      <c r="G233" s="13"/>
      <c r="H233" s="182">
        <v>72.799999999999997</v>
      </c>
      <c r="I233" s="183"/>
      <c r="J233" s="13"/>
      <c r="K233" s="13"/>
      <c r="L233" s="178"/>
      <c r="M233" s="184"/>
      <c r="N233" s="185"/>
      <c r="O233" s="185"/>
      <c r="P233" s="185"/>
      <c r="Q233" s="185"/>
      <c r="R233" s="185"/>
      <c r="S233" s="185"/>
      <c r="T233" s="186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180" t="s">
        <v>130</v>
      </c>
      <c r="AU233" s="180" t="s">
        <v>86</v>
      </c>
      <c r="AV233" s="13" t="s">
        <v>86</v>
      </c>
      <c r="AW233" s="13" t="s">
        <v>32</v>
      </c>
      <c r="AX233" s="13" t="s">
        <v>76</v>
      </c>
      <c r="AY233" s="180" t="s">
        <v>121</v>
      </c>
    </row>
    <row r="234" s="13" customFormat="1">
      <c r="A234" s="13"/>
      <c r="B234" s="178"/>
      <c r="C234" s="13"/>
      <c r="D234" s="179" t="s">
        <v>130</v>
      </c>
      <c r="E234" s="180" t="s">
        <v>1</v>
      </c>
      <c r="F234" s="181" t="s">
        <v>379</v>
      </c>
      <c r="G234" s="13"/>
      <c r="H234" s="182">
        <v>44</v>
      </c>
      <c r="I234" s="183"/>
      <c r="J234" s="13"/>
      <c r="K234" s="13"/>
      <c r="L234" s="178"/>
      <c r="M234" s="184"/>
      <c r="N234" s="185"/>
      <c r="O234" s="185"/>
      <c r="P234" s="185"/>
      <c r="Q234" s="185"/>
      <c r="R234" s="185"/>
      <c r="S234" s="185"/>
      <c r="T234" s="186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180" t="s">
        <v>130</v>
      </c>
      <c r="AU234" s="180" t="s">
        <v>86</v>
      </c>
      <c r="AV234" s="13" t="s">
        <v>86</v>
      </c>
      <c r="AW234" s="13" t="s">
        <v>32</v>
      </c>
      <c r="AX234" s="13" t="s">
        <v>76</v>
      </c>
      <c r="AY234" s="180" t="s">
        <v>121</v>
      </c>
    </row>
    <row r="235" s="2" customFormat="1" ht="24.15" customHeight="1">
      <c r="A235" s="35"/>
      <c r="B235" s="164"/>
      <c r="C235" s="165" t="s">
        <v>380</v>
      </c>
      <c r="D235" s="165" t="s">
        <v>123</v>
      </c>
      <c r="E235" s="166" t="s">
        <v>381</v>
      </c>
      <c r="F235" s="167" t="s">
        <v>382</v>
      </c>
      <c r="G235" s="168" t="s">
        <v>237</v>
      </c>
      <c r="H235" s="169">
        <v>100</v>
      </c>
      <c r="I235" s="170"/>
      <c r="J235" s="171">
        <f>ROUND(I235*H235,2)</f>
        <v>0</v>
      </c>
      <c r="K235" s="167" t="s">
        <v>127</v>
      </c>
      <c r="L235" s="36"/>
      <c r="M235" s="172" t="s">
        <v>1</v>
      </c>
      <c r="N235" s="173" t="s">
        <v>41</v>
      </c>
      <c r="O235" s="74"/>
      <c r="P235" s="174">
        <f>O235*H235</f>
        <v>0</v>
      </c>
      <c r="Q235" s="174">
        <v>6.9999999999999994E-05</v>
      </c>
      <c r="R235" s="174">
        <f>Q235*H235</f>
        <v>0.0069999999999999993</v>
      </c>
      <c r="S235" s="174">
        <v>0</v>
      </c>
      <c r="T235" s="175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76" t="s">
        <v>128</v>
      </c>
      <c r="AT235" s="176" t="s">
        <v>123</v>
      </c>
      <c r="AU235" s="176" t="s">
        <v>86</v>
      </c>
      <c r="AY235" s="16" t="s">
        <v>121</v>
      </c>
      <c r="BE235" s="177">
        <f>IF(N235="základní",J235,0)</f>
        <v>0</v>
      </c>
      <c r="BF235" s="177">
        <f>IF(N235="snížená",J235,0)</f>
        <v>0</v>
      </c>
      <c r="BG235" s="177">
        <f>IF(N235="zákl. přenesená",J235,0)</f>
        <v>0</v>
      </c>
      <c r="BH235" s="177">
        <f>IF(N235="sníž. přenesená",J235,0)</f>
        <v>0</v>
      </c>
      <c r="BI235" s="177">
        <f>IF(N235="nulová",J235,0)</f>
        <v>0</v>
      </c>
      <c r="BJ235" s="16" t="s">
        <v>84</v>
      </c>
      <c r="BK235" s="177">
        <f>ROUND(I235*H235,2)</f>
        <v>0</v>
      </c>
      <c r="BL235" s="16" t="s">
        <v>128</v>
      </c>
      <c r="BM235" s="176" t="s">
        <v>383</v>
      </c>
    </row>
    <row r="236" s="13" customFormat="1">
      <c r="A236" s="13"/>
      <c r="B236" s="178"/>
      <c r="C236" s="13"/>
      <c r="D236" s="179" t="s">
        <v>130</v>
      </c>
      <c r="E236" s="180" t="s">
        <v>1</v>
      </c>
      <c r="F236" s="181" t="s">
        <v>384</v>
      </c>
      <c r="G236" s="13"/>
      <c r="H236" s="182">
        <v>100</v>
      </c>
      <c r="I236" s="183"/>
      <c r="J236" s="13"/>
      <c r="K236" s="13"/>
      <c r="L236" s="178"/>
      <c r="M236" s="184"/>
      <c r="N236" s="185"/>
      <c r="O236" s="185"/>
      <c r="P236" s="185"/>
      <c r="Q236" s="185"/>
      <c r="R236" s="185"/>
      <c r="S236" s="185"/>
      <c r="T236" s="186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180" t="s">
        <v>130</v>
      </c>
      <c r="AU236" s="180" t="s">
        <v>86</v>
      </c>
      <c r="AV236" s="13" t="s">
        <v>86</v>
      </c>
      <c r="AW236" s="13" t="s">
        <v>32</v>
      </c>
      <c r="AX236" s="13" t="s">
        <v>84</v>
      </c>
      <c r="AY236" s="180" t="s">
        <v>121</v>
      </c>
    </row>
    <row r="237" s="2" customFormat="1" ht="24.15" customHeight="1">
      <c r="A237" s="35"/>
      <c r="B237" s="164"/>
      <c r="C237" s="165" t="s">
        <v>385</v>
      </c>
      <c r="D237" s="165" t="s">
        <v>123</v>
      </c>
      <c r="E237" s="166" t="s">
        <v>386</v>
      </c>
      <c r="F237" s="167" t="s">
        <v>387</v>
      </c>
      <c r="G237" s="168" t="s">
        <v>307</v>
      </c>
      <c r="H237" s="169">
        <v>12</v>
      </c>
      <c r="I237" s="170"/>
      <c r="J237" s="171">
        <f>ROUND(I237*H237,2)</f>
        <v>0</v>
      </c>
      <c r="K237" s="167" t="s">
        <v>127</v>
      </c>
      <c r="L237" s="36"/>
      <c r="M237" s="172" t="s">
        <v>1</v>
      </c>
      <c r="N237" s="173" t="s">
        <v>41</v>
      </c>
      <c r="O237" s="74"/>
      <c r="P237" s="174">
        <f>O237*H237</f>
        <v>0</v>
      </c>
      <c r="Q237" s="174">
        <v>0.00052999999999999998</v>
      </c>
      <c r="R237" s="174">
        <f>Q237*H237</f>
        <v>0.0063599999999999993</v>
      </c>
      <c r="S237" s="174">
        <v>0</v>
      </c>
      <c r="T237" s="175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176" t="s">
        <v>128</v>
      </c>
      <c r="AT237" s="176" t="s">
        <v>123</v>
      </c>
      <c r="AU237" s="176" t="s">
        <v>86</v>
      </c>
      <c r="AY237" s="16" t="s">
        <v>121</v>
      </c>
      <c r="BE237" s="177">
        <f>IF(N237="základní",J237,0)</f>
        <v>0</v>
      </c>
      <c r="BF237" s="177">
        <f>IF(N237="snížená",J237,0)</f>
        <v>0</v>
      </c>
      <c r="BG237" s="177">
        <f>IF(N237="zákl. přenesená",J237,0)</f>
        <v>0</v>
      </c>
      <c r="BH237" s="177">
        <f>IF(N237="sníž. přenesená",J237,0)</f>
        <v>0</v>
      </c>
      <c r="BI237" s="177">
        <f>IF(N237="nulová",J237,0)</f>
        <v>0</v>
      </c>
      <c r="BJ237" s="16" t="s">
        <v>84</v>
      </c>
      <c r="BK237" s="177">
        <f>ROUND(I237*H237,2)</f>
        <v>0</v>
      </c>
      <c r="BL237" s="16" t="s">
        <v>128</v>
      </c>
      <c r="BM237" s="176" t="s">
        <v>388</v>
      </c>
    </row>
    <row r="238" s="13" customFormat="1">
      <c r="A238" s="13"/>
      <c r="B238" s="178"/>
      <c r="C238" s="13"/>
      <c r="D238" s="179" t="s">
        <v>130</v>
      </c>
      <c r="E238" s="180" t="s">
        <v>1</v>
      </c>
      <c r="F238" s="181" t="s">
        <v>389</v>
      </c>
      <c r="G238" s="13"/>
      <c r="H238" s="182">
        <v>12</v>
      </c>
      <c r="I238" s="183"/>
      <c r="J238" s="13"/>
      <c r="K238" s="13"/>
      <c r="L238" s="178"/>
      <c r="M238" s="184"/>
      <c r="N238" s="185"/>
      <c r="O238" s="185"/>
      <c r="P238" s="185"/>
      <c r="Q238" s="185"/>
      <c r="R238" s="185"/>
      <c r="S238" s="185"/>
      <c r="T238" s="186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180" t="s">
        <v>130</v>
      </c>
      <c r="AU238" s="180" t="s">
        <v>86</v>
      </c>
      <c r="AV238" s="13" t="s">
        <v>86</v>
      </c>
      <c r="AW238" s="13" t="s">
        <v>32</v>
      </c>
      <c r="AX238" s="13" t="s">
        <v>84</v>
      </c>
      <c r="AY238" s="180" t="s">
        <v>121</v>
      </c>
    </row>
    <row r="239" s="2" customFormat="1" ht="16.5" customHeight="1">
      <c r="A239" s="35"/>
      <c r="B239" s="164"/>
      <c r="C239" s="165" t="s">
        <v>390</v>
      </c>
      <c r="D239" s="165" t="s">
        <v>123</v>
      </c>
      <c r="E239" s="166" t="s">
        <v>391</v>
      </c>
      <c r="F239" s="167" t="s">
        <v>392</v>
      </c>
      <c r="G239" s="168" t="s">
        <v>237</v>
      </c>
      <c r="H239" s="169">
        <v>216.80000000000001</v>
      </c>
      <c r="I239" s="170"/>
      <c r="J239" s="171">
        <f>ROUND(I239*H239,2)</f>
        <v>0</v>
      </c>
      <c r="K239" s="167" t="s">
        <v>127</v>
      </c>
      <c r="L239" s="36"/>
      <c r="M239" s="172" t="s">
        <v>1</v>
      </c>
      <c r="N239" s="173" t="s">
        <v>41</v>
      </c>
      <c r="O239" s="74"/>
      <c r="P239" s="174">
        <f>O239*H239</f>
        <v>0</v>
      </c>
      <c r="Q239" s="174">
        <v>0</v>
      </c>
      <c r="R239" s="174">
        <f>Q239*H239</f>
        <v>0</v>
      </c>
      <c r="S239" s="174">
        <v>0</v>
      </c>
      <c r="T239" s="175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76" t="s">
        <v>128</v>
      </c>
      <c r="AT239" s="176" t="s">
        <v>123</v>
      </c>
      <c r="AU239" s="176" t="s">
        <v>86</v>
      </c>
      <c r="AY239" s="16" t="s">
        <v>121</v>
      </c>
      <c r="BE239" s="177">
        <f>IF(N239="základní",J239,0)</f>
        <v>0</v>
      </c>
      <c r="BF239" s="177">
        <f>IF(N239="snížená",J239,0)</f>
        <v>0</v>
      </c>
      <c r="BG239" s="177">
        <f>IF(N239="zákl. přenesená",J239,0)</f>
        <v>0</v>
      </c>
      <c r="BH239" s="177">
        <f>IF(N239="sníž. přenesená",J239,0)</f>
        <v>0</v>
      </c>
      <c r="BI239" s="177">
        <f>IF(N239="nulová",J239,0)</f>
        <v>0</v>
      </c>
      <c r="BJ239" s="16" t="s">
        <v>84</v>
      </c>
      <c r="BK239" s="177">
        <f>ROUND(I239*H239,2)</f>
        <v>0</v>
      </c>
      <c r="BL239" s="16" t="s">
        <v>128</v>
      </c>
      <c r="BM239" s="176" t="s">
        <v>393</v>
      </c>
    </row>
    <row r="240" s="13" customFormat="1">
      <c r="A240" s="13"/>
      <c r="B240" s="178"/>
      <c r="C240" s="13"/>
      <c r="D240" s="179" t="s">
        <v>130</v>
      </c>
      <c r="E240" s="180" t="s">
        <v>1</v>
      </c>
      <c r="F240" s="181" t="s">
        <v>378</v>
      </c>
      <c r="G240" s="13"/>
      <c r="H240" s="182">
        <v>72.799999999999997</v>
      </c>
      <c r="I240" s="183"/>
      <c r="J240" s="13"/>
      <c r="K240" s="13"/>
      <c r="L240" s="178"/>
      <c r="M240" s="184"/>
      <c r="N240" s="185"/>
      <c r="O240" s="185"/>
      <c r="P240" s="185"/>
      <c r="Q240" s="185"/>
      <c r="R240" s="185"/>
      <c r="S240" s="185"/>
      <c r="T240" s="186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180" t="s">
        <v>130</v>
      </c>
      <c r="AU240" s="180" t="s">
        <v>86</v>
      </c>
      <c r="AV240" s="13" t="s">
        <v>86</v>
      </c>
      <c r="AW240" s="13" t="s">
        <v>32</v>
      </c>
      <c r="AX240" s="13" t="s">
        <v>76</v>
      </c>
      <c r="AY240" s="180" t="s">
        <v>121</v>
      </c>
    </row>
    <row r="241" s="13" customFormat="1">
      <c r="A241" s="13"/>
      <c r="B241" s="178"/>
      <c r="C241" s="13"/>
      <c r="D241" s="179" t="s">
        <v>130</v>
      </c>
      <c r="E241" s="180" t="s">
        <v>1</v>
      </c>
      <c r="F241" s="181" t="s">
        <v>379</v>
      </c>
      <c r="G241" s="13"/>
      <c r="H241" s="182">
        <v>44</v>
      </c>
      <c r="I241" s="183"/>
      <c r="J241" s="13"/>
      <c r="K241" s="13"/>
      <c r="L241" s="178"/>
      <c r="M241" s="184"/>
      <c r="N241" s="185"/>
      <c r="O241" s="185"/>
      <c r="P241" s="185"/>
      <c r="Q241" s="185"/>
      <c r="R241" s="185"/>
      <c r="S241" s="185"/>
      <c r="T241" s="186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180" t="s">
        <v>130</v>
      </c>
      <c r="AU241" s="180" t="s">
        <v>86</v>
      </c>
      <c r="AV241" s="13" t="s">
        <v>86</v>
      </c>
      <c r="AW241" s="13" t="s">
        <v>32</v>
      </c>
      <c r="AX241" s="13" t="s">
        <v>76</v>
      </c>
      <c r="AY241" s="180" t="s">
        <v>121</v>
      </c>
    </row>
    <row r="242" s="13" customFormat="1">
      <c r="A242" s="13"/>
      <c r="B242" s="178"/>
      <c r="C242" s="13"/>
      <c r="D242" s="179" t="s">
        <v>130</v>
      </c>
      <c r="E242" s="180" t="s">
        <v>1</v>
      </c>
      <c r="F242" s="181" t="s">
        <v>384</v>
      </c>
      <c r="G242" s="13"/>
      <c r="H242" s="182">
        <v>100</v>
      </c>
      <c r="I242" s="183"/>
      <c r="J242" s="13"/>
      <c r="K242" s="13"/>
      <c r="L242" s="178"/>
      <c r="M242" s="184"/>
      <c r="N242" s="185"/>
      <c r="O242" s="185"/>
      <c r="P242" s="185"/>
      <c r="Q242" s="185"/>
      <c r="R242" s="185"/>
      <c r="S242" s="185"/>
      <c r="T242" s="186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180" t="s">
        <v>130</v>
      </c>
      <c r="AU242" s="180" t="s">
        <v>86</v>
      </c>
      <c r="AV242" s="13" t="s">
        <v>86</v>
      </c>
      <c r="AW242" s="13" t="s">
        <v>32</v>
      </c>
      <c r="AX242" s="13" t="s">
        <v>76</v>
      </c>
      <c r="AY242" s="180" t="s">
        <v>121</v>
      </c>
    </row>
    <row r="243" s="2" customFormat="1" ht="16.5" customHeight="1">
      <c r="A243" s="35"/>
      <c r="B243" s="164"/>
      <c r="C243" s="165" t="s">
        <v>394</v>
      </c>
      <c r="D243" s="165" t="s">
        <v>123</v>
      </c>
      <c r="E243" s="166" t="s">
        <v>395</v>
      </c>
      <c r="F243" s="167" t="s">
        <v>396</v>
      </c>
      <c r="G243" s="168" t="s">
        <v>126</v>
      </c>
      <c r="H243" s="169">
        <v>18</v>
      </c>
      <c r="I243" s="170"/>
      <c r="J243" s="171">
        <f>ROUND(I243*H243,2)</f>
        <v>0</v>
      </c>
      <c r="K243" s="167" t="s">
        <v>127</v>
      </c>
      <c r="L243" s="36"/>
      <c r="M243" s="172" t="s">
        <v>1</v>
      </c>
      <c r="N243" s="173" t="s">
        <v>41</v>
      </c>
      <c r="O243" s="74"/>
      <c r="P243" s="174">
        <f>O243*H243</f>
        <v>0</v>
      </c>
      <c r="Q243" s="174">
        <v>1.0000000000000001E-05</v>
      </c>
      <c r="R243" s="174">
        <f>Q243*H243</f>
        <v>0.00018000000000000001</v>
      </c>
      <c r="S243" s="174">
        <v>0</v>
      </c>
      <c r="T243" s="175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176" t="s">
        <v>128</v>
      </c>
      <c r="AT243" s="176" t="s">
        <v>123</v>
      </c>
      <c r="AU243" s="176" t="s">
        <v>86</v>
      </c>
      <c r="AY243" s="16" t="s">
        <v>121</v>
      </c>
      <c r="BE243" s="177">
        <f>IF(N243="základní",J243,0)</f>
        <v>0</v>
      </c>
      <c r="BF243" s="177">
        <f>IF(N243="snížená",J243,0)</f>
        <v>0</v>
      </c>
      <c r="BG243" s="177">
        <f>IF(N243="zákl. přenesená",J243,0)</f>
        <v>0</v>
      </c>
      <c r="BH243" s="177">
        <f>IF(N243="sníž. přenesená",J243,0)</f>
        <v>0</v>
      </c>
      <c r="BI243" s="177">
        <f>IF(N243="nulová",J243,0)</f>
        <v>0</v>
      </c>
      <c r="BJ243" s="16" t="s">
        <v>84</v>
      </c>
      <c r="BK243" s="177">
        <f>ROUND(I243*H243,2)</f>
        <v>0</v>
      </c>
      <c r="BL243" s="16" t="s">
        <v>128</v>
      </c>
      <c r="BM243" s="176" t="s">
        <v>397</v>
      </c>
    </row>
    <row r="244" s="13" customFormat="1">
      <c r="A244" s="13"/>
      <c r="B244" s="178"/>
      <c r="C244" s="13"/>
      <c r="D244" s="179" t="s">
        <v>130</v>
      </c>
      <c r="E244" s="180" t="s">
        <v>1</v>
      </c>
      <c r="F244" s="181" t="s">
        <v>398</v>
      </c>
      <c r="G244" s="13"/>
      <c r="H244" s="182">
        <v>18</v>
      </c>
      <c r="I244" s="183"/>
      <c r="J244" s="13"/>
      <c r="K244" s="13"/>
      <c r="L244" s="178"/>
      <c r="M244" s="184"/>
      <c r="N244" s="185"/>
      <c r="O244" s="185"/>
      <c r="P244" s="185"/>
      <c r="Q244" s="185"/>
      <c r="R244" s="185"/>
      <c r="S244" s="185"/>
      <c r="T244" s="186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180" t="s">
        <v>130</v>
      </c>
      <c r="AU244" s="180" t="s">
        <v>86</v>
      </c>
      <c r="AV244" s="13" t="s">
        <v>86</v>
      </c>
      <c r="AW244" s="13" t="s">
        <v>32</v>
      </c>
      <c r="AX244" s="13" t="s">
        <v>84</v>
      </c>
      <c r="AY244" s="180" t="s">
        <v>121</v>
      </c>
    </row>
    <row r="245" s="2" customFormat="1" ht="33" customHeight="1">
      <c r="A245" s="35"/>
      <c r="B245" s="164"/>
      <c r="C245" s="165" t="s">
        <v>399</v>
      </c>
      <c r="D245" s="165" t="s">
        <v>123</v>
      </c>
      <c r="E245" s="166" t="s">
        <v>400</v>
      </c>
      <c r="F245" s="167" t="s">
        <v>401</v>
      </c>
      <c r="G245" s="168" t="s">
        <v>237</v>
      </c>
      <c r="H245" s="169">
        <v>148</v>
      </c>
      <c r="I245" s="170"/>
      <c r="J245" s="171">
        <f>ROUND(I245*H245,2)</f>
        <v>0</v>
      </c>
      <c r="K245" s="167" t="s">
        <v>127</v>
      </c>
      <c r="L245" s="36"/>
      <c r="M245" s="172" t="s">
        <v>1</v>
      </c>
      <c r="N245" s="173" t="s">
        <v>41</v>
      </c>
      <c r="O245" s="74"/>
      <c r="P245" s="174">
        <f>O245*H245</f>
        <v>0</v>
      </c>
      <c r="Q245" s="174">
        <v>0.16850000000000001</v>
      </c>
      <c r="R245" s="174">
        <f>Q245*H245</f>
        <v>24.938000000000002</v>
      </c>
      <c r="S245" s="174">
        <v>0</v>
      </c>
      <c r="T245" s="175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76" t="s">
        <v>128</v>
      </c>
      <c r="AT245" s="176" t="s">
        <v>123</v>
      </c>
      <c r="AU245" s="176" t="s">
        <v>86</v>
      </c>
      <c r="AY245" s="16" t="s">
        <v>121</v>
      </c>
      <c r="BE245" s="177">
        <f>IF(N245="základní",J245,0)</f>
        <v>0</v>
      </c>
      <c r="BF245" s="177">
        <f>IF(N245="snížená",J245,0)</f>
        <v>0</v>
      </c>
      <c r="BG245" s="177">
        <f>IF(N245="zákl. přenesená",J245,0)</f>
        <v>0</v>
      </c>
      <c r="BH245" s="177">
        <f>IF(N245="sníž. přenesená",J245,0)</f>
        <v>0</v>
      </c>
      <c r="BI245" s="177">
        <f>IF(N245="nulová",J245,0)</f>
        <v>0</v>
      </c>
      <c r="BJ245" s="16" t="s">
        <v>84</v>
      </c>
      <c r="BK245" s="177">
        <f>ROUND(I245*H245,2)</f>
        <v>0</v>
      </c>
      <c r="BL245" s="16" t="s">
        <v>128</v>
      </c>
      <c r="BM245" s="176" t="s">
        <v>402</v>
      </c>
    </row>
    <row r="246" s="13" customFormat="1">
      <c r="A246" s="13"/>
      <c r="B246" s="178"/>
      <c r="C246" s="13"/>
      <c r="D246" s="179" t="s">
        <v>130</v>
      </c>
      <c r="E246" s="180" t="s">
        <v>1</v>
      </c>
      <c r="F246" s="181" t="s">
        <v>403</v>
      </c>
      <c r="G246" s="13"/>
      <c r="H246" s="182">
        <v>148</v>
      </c>
      <c r="I246" s="183"/>
      <c r="J246" s="13"/>
      <c r="K246" s="13"/>
      <c r="L246" s="178"/>
      <c r="M246" s="184"/>
      <c r="N246" s="185"/>
      <c r="O246" s="185"/>
      <c r="P246" s="185"/>
      <c r="Q246" s="185"/>
      <c r="R246" s="185"/>
      <c r="S246" s="185"/>
      <c r="T246" s="18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180" t="s">
        <v>130</v>
      </c>
      <c r="AU246" s="180" t="s">
        <v>86</v>
      </c>
      <c r="AV246" s="13" t="s">
        <v>86</v>
      </c>
      <c r="AW246" s="13" t="s">
        <v>32</v>
      </c>
      <c r="AX246" s="13" t="s">
        <v>84</v>
      </c>
      <c r="AY246" s="180" t="s">
        <v>121</v>
      </c>
    </row>
    <row r="247" s="2" customFormat="1" ht="24.15" customHeight="1">
      <c r="A247" s="35"/>
      <c r="B247" s="164"/>
      <c r="C247" s="187" t="s">
        <v>404</v>
      </c>
      <c r="D247" s="187" t="s">
        <v>161</v>
      </c>
      <c r="E247" s="188" t="s">
        <v>405</v>
      </c>
      <c r="F247" s="189" t="s">
        <v>406</v>
      </c>
      <c r="G247" s="190" t="s">
        <v>237</v>
      </c>
      <c r="H247" s="191">
        <v>6.1200000000000001</v>
      </c>
      <c r="I247" s="192"/>
      <c r="J247" s="193">
        <f>ROUND(I247*H247,2)</f>
        <v>0</v>
      </c>
      <c r="K247" s="189" t="s">
        <v>127</v>
      </c>
      <c r="L247" s="194"/>
      <c r="M247" s="195" t="s">
        <v>1</v>
      </c>
      <c r="N247" s="196" t="s">
        <v>41</v>
      </c>
      <c r="O247" s="74"/>
      <c r="P247" s="174">
        <f>O247*H247</f>
        <v>0</v>
      </c>
      <c r="Q247" s="174">
        <v>0.048300000000000003</v>
      </c>
      <c r="R247" s="174">
        <f>Q247*H247</f>
        <v>0.29559600000000003</v>
      </c>
      <c r="S247" s="174">
        <v>0</v>
      </c>
      <c r="T247" s="175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76" t="s">
        <v>165</v>
      </c>
      <c r="AT247" s="176" t="s">
        <v>161</v>
      </c>
      <c r="AU247" s="176" t="s">
        <v>86</v>
      </c>
      <c r="AY247" s="16" t="s">
        <v>121</v>
      </c>
      <c r="BE247" s="177">
        <f>IF(N247="základní",J247,0)</f>
        <v>0</v>
      </c>
      <c r="BF247" s="177">
        <f>IF(N247="snížená",J247,0)</f>
        <v>0</v>
      </c>
      <c r="BG247" s="177">
        <f>IF(N247="zákl. přenesená",J247,0)</f>
        <v>0</v>
      </c>
      <c r="BH247" s="177">
        <f>IF(N247="sníž. přenesená",J247,0)</f>
        <v>0</v>
      </c>
      <c r="BI247" s="177">
        <f>IF(N247="nulová",J247,0)</f>
        <v>0</v>
      </c>
      <c r="BJ247" s="16" t="s">
        <v>84</v>
      </c>
      <c r="BK247" s="177">
        <f>ROUND(I247*H247,2)</f>
        <v>0</v>
      </c>
      <c r="BL247" s="16" t="s">
        <v>128</v>
      </c>
      <c r="BM247" s="176" t="s">
        <v>407</v>
      </c>
    </row>
    <row r="248" s="13" customFormat="1">
      <c r="A248" s="13"/>
      <c r="B248" s="178"/>
      <c r="C248" s="13"/>
      <c r="D248" s="179" t="s">
        <v>130</v>
      </c>
      <c r="E248" s="13"/>
      <c r="F248" s="181" t="s">
        <v>408</v>
      </c>
      <c r="G248" s="13"/>
      <c r="H248" s="182">
        <v>6.1200000000000001</v>
      </c>
      <c r="I248" s="183"/>
      <c r="J248" s="13"/>
      <c r="K248" s="13"/>
      <c r="L248" s="178"/>
      <c r="M248" s="184"/>
      <c r="N248" s="185"/>
      <c r="O248" s="185"/>
      <c r="P248" s="185"/>
      <c r="Q248" s="185"/>
      <c r="R248" s="185"/>
      <c r="S248" s="185"/>
      <c r="T248" s="186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180" t="s">
        <v>130</v>
      </c>
      <c r="AU248" s="180" t="s">
        <v>86</v>
      </c>
      <c r="AV248" s="13" t="s">
        <v>86</v>
      </c>
      <c r="AW248" s="13" t="s">
        <v>3</v>
      </c>
      <c r="AX248" s="13" t="s">
        <v>84</v>
      </c>
      <c r="AY248" s="180" t="s">
        <v>121</v>
      </c>
    </row>
    <row r="249" s="2" customFormat="1" ht="24.15" customHeight="1">
      <c r="A249" s="35"/>
      <c r="B249" s="164"/>
      <c r="C249" s="187" t="s">
        <v>409</v>
      </c>
      <c r="D249" s="187" t="s">
        <v>161</v>
      </c>
      <c r="E249" s="188" t="s">
        <v>410</v>
      </c>
      <c r="F249" s="189" t="s">
        <v>411</v>
      </c>
      <c r="G249" s="190" t="s">
        <v>237</v>
      </c>
      <c r="H249" s="191">
        <v>4.0800000000000001</v>
      </c>
      <c r="I249" s="192"/>
      <c r="J249" s="193">
        <f>ROUND(I249*H249,2)</f>
        <v>0</v>
      </c>
      <c r="K249" s="189" t="s">
        <v>127</v>
      </c>
      <c r="L249" s="194"/>
      <c r="M249" s="195" t="s">
        <v>1</v>
      </c>
      <c r="N249" s="196" t="s">
        <v>41</v>
      </c>
      <c r="O249" s="74"/>
      <c r="P249" s="174">
        <f>O249*H249</f>
        <v>0</v>
      </c>
      <c r="Q249" s="174">
        <v>0.065670000000000006</v>
      </c>
      <c r="R249" s="174">
        <f>Q249*H249</f>
        <v>0.26793360000000005</v>
      </c>
      <c r="S249" s="174">
        <v>0</v>
      </c>
      <c r="T249" s="175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76" t="s">
        <v>165</v>
      </c>
      <c r="AT249" s="176" t="s">
        <v>161</v>
      </c>
      <c r="AU249" s="176" t="s">
        <v>86</v>
      </c>
      <c r="AY249" s="16" t="s">
        <v>121</v>
      </c>
      <c r="BE249" s="177">
        <f>IF(N249="základní",J249,0)</f>
        <v>0</v>
      </c>
      <c r="BF249" s="177">
        <f>IF(N249="snížená",J249,0)</f>
        <v>0</v>
      </c>
      <c r="BG249" s="177">
        <f>IF(N249="zákl. přenesená",J249,0)</f>
        <v>0</v>
      </c>
      <c r="BH249" s="177">
        <f>IF(N249="sníž. přenesená",J249,0)</f>
        <v>0</v>
      </c>
      <c r="BI249" s="177">
        <f>IF(N249="nulová",J249,0)</f>
        <v>0</v>
      </c>
      <c r="BJ249" s="16" t="s">
        <v>84</v>
      </c>
      <c r="BK249" s="177">
        <f>ROUND(I249*H249,2)</f>
        <v>0</v>
      </c>
      <c r="BL249" s="16" t="s">
        <v>128</v>
      </c>
      <c r="BM249" s="176" t="s">
        <v>412</v>
      </c>
    </row>
    <row r="250" s="13" customFormat="1">
      <c r="A250" s="13"/>
      <c r="B250" s="178"/>
      <c r="C250" s="13"/>
      <c r="D250" s="179" t="s">
        <v>130</v>
      </c>
      <c r="E250" s="13"/>
      <c r="F250" s="181" t="s">
        <v>413</v>
      </c>
      <c r="G250" s="13"/>
      <c r="H250" s="182">
        <v>4.0800000000000001</v>
      </c>
      <c r="I250" s="183"/>
      <c r="J250" s="13"/>
      <c r="K250" s="13"/>
      <c r="L250" s="178"/>
      <c r="M250" s="184"/>
      <c r="N250" s="185"/>
      <c r="O250" s="185"/>
      <c r="P250" s="185"/>
      <c r="Q250" s="185"/>
      <c r="R250" s="185"/>
      <c r="S250" s="185"/>
      <c r="T250" s="186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180" t="s">
        <v>130</v>
      </c>
      <c r="AU250" s="180" t="s">
        <v>86</v>
      </c>
      <c r="AV250" s="13" t="s">
        <v>86</v>
      </c>
      <c r="AW250" s="13" t="s">
        <v>3</v>
      </c>
      <c r="AX250" s="13" t="s">
        <v>84</v>
      </c>
      <c r="AY250" s="180" t="s">
        <v>121</v>
      </c>
    </row>
    <row r="251" s="2" customFormat="1" ht="16.5" customHeight="1">
      <c r="A251" s="35"/>
      <c r="B251" s="164"/>
      <c r="C251" s="187" t="s">
        <v>414</v>
      </c>
      <c r="D251" s="187" t="s">
        <v>161</v>
      </c>
      <c r="E251" s="188" t="s">
        <v>415</v>
      </c>
      <c r="F251" s="189" t="s">
        <v>416</v>
      </c>
      <c r="G251" s="190" t="s">
        <v>237</v>
      </c>
      <c r="H251" s="191">
        <v>114</v>
      </c>
      <c r="I251" s="192"/>
      <c r="J251" s="193">
        <f>ROUND(I251*H251,2)</f>
        <v>0</v>
      </c>
      <c r="K251" s="189" t="s">
        <v>127</v>
      </c>
      <c r="L251" s="194"/>
      <c r="M251" s="195" t="s">
        <v>1</v>
      </c>
      <c r="N251" s="196" t="s">
        <v>41</v>
      </c>
      <c r="O251" s="74"/>
      <c r="P251" s="174">
        <f>O251*H251</f>
        <v>0</v>
      </c>
      <c r="Q251" s="174">
        <v>0.080000000000000002</v>
      </c>
      <c r="R251" s="174">
        <f>Q251*H251</f>
        <v>9.120000000000001</v>
      </c>
      <c r="S251" s="174">
        <v>0</v>
      </c>
      <c r="T251" s="175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176" t="s">
        <v>165</v>
      </c>
      <c r="AT251" s="176" t="s">
        <v>161</v>
      </c>
      <c r="AU251" s="176" t="s">
        <v>86</v>
      </c>
      <c r="AY251" s="16" t="s">
        <v>121</v>
      </c>
      <c r="BE251" s="177">
        <f>IF(N251="základní",J251,0)</f>
        <v>0</v>
      </c>
      <c r="BF251" s="177">
        <f>IF(N251="snížená",J251,0)</f>
        <v>0</v>
      </c>
      <c r="BG251" s="177">
        <f>IF(N251="zákl. přenesená",J251,0)</f>
        <v>0</v>
      </c>
      <c r="BH251" s="177">
        <f>IF(N251="sníž. přenesená",J251,0)</f>
        <v>0</v>
      </c>
      <c r="BI251" s="177">
        <f>IF(N251="nulová",J251,0)</f>
        <v>0</v>
      </c>
      <c r="BJ251" s="16" t="s">
        <v>84</v>
      </c>
      <c r="BK251" s="177">
        <f>ROUND(I251*H251,2)</f>
        <v>0</v>
      </c>
      <c r="BL251" s="16" t="s">
        <v>128</v>
      </c>
      <c r="BM251" s="176" t="s">
        <v>417</v>
      </c>
    </row>
    <row r="252" s="13" customFormat="1">
      <c r="A252" s="13"/>
      <c r="B252" s="178"/>
      <c r="C252" s="13"/>
      <c r="D252" s="179" t="s">
        <v>130</v>
      </c>
      <c r="E252" s="13"/>
      <c r="F252" s="181" t="s">
        <v>418</v>
      </c>
      <c r="G252" s="13"/>
      <c r="H252" s="182">
        <v>114</v>
      </c>
      <c r="I252" s="183"/>
      <c r="J252" s="13"/>
      <c r="K252" s="13"/>
      <c r="L252" s="178"/>
      <c r="M252" s="184"/>
      <c r="N252" s="185"/>
      <c r="O252" s="185"/>
      <c r="P252" s="185"/>
      <c r="Q252" s="185"/>
      <c r="R252" s="185"/>
      <c r="S252" s="185"/>
      <c r="T252" s="186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180" t="s">
        <v>130</v>
      </c>
      <c r="AU252" s="180" t="s">
        <v>86</v>
      </c>
      <c r="AV252" s="13" t="s">
        <v>86</v>
      </c>
      <c r="AW252" s="13" t="s">
        <v>3</v>
      </c>
      <c r="AX252" s="13" t="s">
        <v>84</v>
      </c>
      <c r="AY252" s="180" t="s">
        <v>121</v>
      </c>
    </row>
    <row r="253" s="2" customFormat="1" ht="24.15" customHeight="1">
      <c r="A253" s="35"/>
      <c r="B253" s="164"/>
      <c r="C253" s="165" t="s">
        <v>419</v>
      </c>
      <c r="D253" s="165" t="s">
        <v>123</v>
      </c>
      <c r="E253" s="166" t="s">
        <v>420</v>
      </c>
      <c r="F253" s="167" t="s">
        <v>421</v>
      </c>
      <c r="G253" s="168" t="s">
        <v>237</v>
      </c>
      <c r="H253" s="169">
        <v>113</v>
      </c>
      <c r="I253" s="170"/>
      <c r="J253" s="171">
        <f>ROUND(I253*H253,2)</f>
        <v>0</v>
      </c>
      <c r="K253" s="167" t="s">
        <v>127</v>
      </c>
      <c r="L253" s="36"/>
      <c r="M253" s="172" t="s">
        <v>1</v>
      </c>
      <c r="N253" s="173" t="s">
        <v>41</v>
      </c>
      <c r="O253" s="74"/>
      <c r="P253" s="174">
        <f>O253*H253</f>
        <v>0</v>
      </c>
      <c r="Q253" s="174">
        <v>0.10095</v>
      </c>
      <c r="R253" s="174">
        <f>Q253*H253</f>
        <v>11.407349999999999</v>
      </c>
      <c r="S253" s="174">
        <v>0</v>
      </c>
      <c r="T253" s="175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76" t="s">
        <v>128</v>
      </c>
      <c r="AT253" s="176" t="s">
        <v>123</v>
      </c>
      <c r="AU253" s="176" t="s">
        <v>86</v>
      </c>
      <c r="AY253" s="16" t="s">
        <v>121</v>
      </c>
      <c r="BE253" s="177">
        <f>IF(N253="základní",J253,0)</f>
        <v>0</v>
      </c>
      <c r="BF253" s="177">
        <f>IF(N253="snížená",J253,0)</f>
        <v>0</v>
      </c>
      <c r="BG253" s="177">
        <f>IF(N253="zákl. přenesená",J253,0)</f>
        <v>0</v>
      </c>
      <c r="BH253" s="177">
        <f>IF(N253="sníž. přenesená",J253,0)</f>
        <v>0</v>
      </c>
      <c r="BI253" s="177">
        <f>IF(N253="nulová",J253,0)</f>
        <v>0</v>
      </c>
      <c r="BJ253" s="16" t="s">
        <v>84</v>
      </c>
      <c r="BK253" s="177">
        <f>ROUND(I253*H253,2)</f>
        <v>0</v>
      </c>
      <c r="BL253" s="16" t="s">
        <v>128</v>
      </c>
      <c r="BM253" s="176" t="s">
        <v>422</v>
      </c>
    </row>
    <row r="254" s="2" customFormat="1" ht="16.5" customHeight="1">
      <c r="A254" s="35"/>
      <c r="B254" s="164"/>
      <c r="C254" s="187" t="s">
        <v>423</v>
      </c>
      <c r="D254" s="187" t="s">
        <v>161</v>
      </c>
      <c r="E254" s="188" t="s">
        <v>424</v>
      </c>
      <c r="F254" s="189" t="s">
        <v>425</v>
      </c>
      <c r="G254" s="190" t="s">
        <v>237</v>
      </c>
      <c r="H254" s="191">
        <v>115.26000000000001</v>
      </c>
      <c r="I254" s="192"/>
      <c r="J254" s="193">
        <f>ROUND(I254*H254,2)</f>
        <v>0</v>
      </c>
      <c r="K254" s="189" t="s">
        <v>127</v>
      </c>
      <c r="L254" s="194"/>
      <c r="M254" s="195" t="s">
        <v>1</v>
      </c>
      <c r="N254" s="196" t="s">
        <v>41</v>
      </c>
      <c r="O254" s="74"/>
      <c r="P254" s="174">
        <f>O254*H254</f>
        <v>0</v>
      </c>
      <c r="Q254" s="174">
        <v>0.042999999999999997</v>
      </c>
      <c r="R254" s="174">
        <f>Q254*H254</f>
        <v>4.9561799999999998</v>
      </c>
      <c r="S254" s="174">
        <v>0</v>
      </c>
      <c r="T254" s="175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176" t="s">
        <v>165</v>
      </c>
      <c r="AT254" s="176" t="s">
        <v>161</v>
      </c>
      <c r="AU254" s="176" t="s">
        <v>86</v>
      </c>
      <c r="AY254" s="16" t="s">
        <v>121</v>
      </c>
      <c r="BE254" s="177">
        <f>IF(N254="základní",J254,0)</f>
        <v>0</v>
      </c>
      <c r="BF254" s="177">
        <f>IF(N254="snížená",J254,0)</f>
        <v>0</v>
      </c>
      <c r="BG254" s="177">
        <f>IF(N254="zákl. přenesená",J254,0)</f>
        <v>0</v>
      </c>
      <c r="BH254" s="177">
        <f>IF(N254="sníž. přenesená",J254,0)</f>
        <v>0</v>
      </c>
      <c r="BI254" s="177">
        <f>IF(N254="nulová",J254,0)</f>
        <v>0</v>
      </c>
      <c r="BJ254" s="16" t="s">
        <v>84</v>
      </c>
      <c r="BK254" s="177">
        <f>ROUND(I254*H254,2)</f>
        <v>0</v>
      </c>
      <c r="BL254" s="16" t="s">
        <v>128</v>
      </c>
      <c r="BM254" s="176" t="s">
        <v>426</v>
      </c>
    </row>
    <row r="255" s="13" customFormat="1">
      <c r="A255" s="13"/>
      <c r="B255" s="178"/>
      <c r="C255" s="13"/>
      <c r="D255" s="179" t="s">
        <v>130</v>
      </c>
      <c r="E255" s="13"/>
      <c r="F255" s="181" t="s">
        <v>427</v>
      </c>
      <c r="G255" s="13"/>
      <c r="H255" s="182">
        <v>115.26000000000001</v>
      </c>
      <c r="I255" s="183"/>
      <c r="J255" s="13"/>
      <c r="K255" s="13"/>
      <c r="L255" s="178"/>
      <c r="M255" s="184"/>
      <c r="N255" s="185"/>
      <c r="O255" s="185"/>
      <c r="P255" s="185"/>
      <c r="Q255" s="185"/>
      <c r="R255" s="185"/>
      <c r="S255" s="185"/>
      <c r="T255" s="186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180" t="s">
        <v>130</v>
      </c>
      <c r="AU255" s="180" t="s">
        <v>86</v>
      </c>
      <c r="AV255" s="13" t="s">
        <v>86</v>
      </c>
      <c r="AW255" s="13" t="s">
        <v>3</v>
      </c>
      <c r="AX255" s="13" t="s">
        <v>84</v>
      </c>
      <c r="AY255" s="180" t="s">
        <v>121</v>
      </c>
    </row>
    <row r="256" s="2" customFormat="1" ht="24.15" customHeight="1">
      <c r="A256" s="35"/>
      <c r="B256" s="164"/>
      <c r="C256" s="165" t="s">
        <v>428</v>
      </c>
      <c r="D256" s="165" t="s">
        <v>123</v>
      </c>
      <c r="E256" s="166" t="s">
        <v>429</v>
      </c>
      <c r="F256" s="167" t="s">
        <v>430</v>
      </c>
      <c r="G256" s="168" t="s">
        <v>237</v>
      </c>
      <c r="H256" s="169">
        <v>24</v>
      </c>
      <c r="I256" s="170"/>
      <c r="J256" s="171">
        <f>ROUND(I256*H256,2)</f>
        <v>0</v>
      </c>
      <c r="K256" s="167" t="s">
        <v>127</v>
      </c>
      <c r="L256" s="36"/>
      <c r="M256" s="172" t="s">
        <v>1</v>
      </c>
      <c r="N256" s="173" t="s">
        <v>41</v>
      </c>
      <c r="O256" s="74"/>
      <c r="P256" s="174">
        <f>O256*H256</f>
        <v>0</v>
      </c>
      <c r="Q256" s="174">
        <v>0.34612999999999999</v>
      </c>
      <c r="R256" s="174">
        <f>Q256*H256</f>
        <v>8.3071199999999994</v>
      </c>
      <c r="S256" s="174">
        <v>0</v>
      </c>
      <c r="T256" s="175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176" t="s">
        <v>128</v>
      </c>
      <c r="AT256" s="176" t="s">
        <v>123</v>
      </c>
      <c r="AU256" s="176" t="s">
        <v>86</v>
      </c>
      <c r="AY256" s="16" t="s">
        <v>121</v>
      </c>
      <c r="BE256" s="177">
        <f>IF(N256="základní",J256,0)</f>
        <v>0</v>
      </c>
      <c r="BF256" s="177">
        <f>IF(N256="snížená",J256,0)</f>
        <v>0</v>
      </c>
      <c r="BG256" s="177">
        <f>IF(N256="zákl. přenesená",J256,0)</f>
        <v>0</v>
      </c>
      <c r="BH256" s="177">
        <f>IF(N256="sníž. přenesená",J256,0)</f>
        <v>0</v>
      </c>
      <c r="BI256" s="177">
        <f>IF(N256="nulová",J256,0)</f>
        <v>0</v>
      </c>
      <c r="BJ256" s="16" t="s">
        <v>84</v>
      </c>
      <c r="BK256" s="177">
        <f>ROUND(I256*H256,2)</f>
        <v>0</v>
      </c>
      <c r="BL256" s="16" t="s">
        <v>128</v>
      </c>
      <c r="BM256" s="176" t="s">
        <v>431</v>
      </c>
    </row>
    <row r="257" s="13" customFormat="1">
      <c r="A257" s="13"/>
      <c r="B257" s="178"/>
      <c r="C257" s="13"/>
      <c r="D257" s="179" t="s">
        <v>130</v>
      </c>
      <c r="E257" s="180" t="s">
        <v>1</v>
      </c>
      <c r="F257" s="181" t="s">
        <v>432</v>
      </c>
      <c r="G257" s="13"/>
      <c r="H257" s="182">
        <v>24</v>
      </c>
      <c r="I257" s="183"/>
      <c r="J257" s="13"/>
      <c r="K257" s="13"/>
      <c r="L257" s="178"/>
      <c r="M257" s="184"/>
      <c r="N257" s="185"/>
      <c r="O257" s="185"/>
      <c r="P257" s="185"/>
      <c r="Q257" s="185"/>
      <c r="R257" s="185"/>
      <c r="S257" s="185"/>
      <c r="T257" s="186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180" t="s">
        <v>130</v>
      </c>
      <c r="AU257" s="180" t="s">
        <v>86</v>
      </c>
      <c r="AV257" s="13" t="s">
        <v>86</v>
      </c>
      <c r="AW257" s="13" t="s">
        <v>32</v>
      </c>
      <c r="AX257" s="13" t="s">
        <v>84</v>
      </c>
      <c r="AY257" s="180" t="s">
        <v>121</v>
      </c>
    </row>
    <row r="258" s="2" customFormat="1" ht="16.5" customHeight="1">
      <c r="A258" s="35"/>
      <c r="B258" s="164"/>
      <c r="C258" s="187" t="s">
        <v>433</v>
      </c>
      <c r="D258" s="187" t="s">
        <v>161</v>
      </c>
      <c r="E258" s="188" t="s">
        <v>434</v>
      </c>
      <c r="F258" s="189" t="s">
        <v>435</v>
      </c>
      <c r="G258" s="190" t="s">
        <v>237</v>
      </c>
      <c r="H258" s="191">
        <v>24.48</v>
      </c>
      <c r="I258" s="192"/>
      <c r="J258" s="193">
        <f>ROUND(I258*H258,2)</f>
        <v>0</v>
      </c>
      <c r="K258" s="189" t="s">
        <v>127</v>
      </c>
      <c r="L258" s="194"/>
      <c r="M258" s="195" t="s">
        <v>1</v>
      </c>
      <c r="N258" s="196" t="s">
        <v>41</v>
      </c>
      <c r="O258" s="74"/>
      <c r="P258" s="174">
        <f>O258*H258</f>
        <v>0</v>
      </c>
      <c r="Q258" s="174">
        <v>0.22500000000000001</v>
      </c>
      <c r="R258" s="174">
        <f>Q258*H258</f>
        <v>5.508</v>
      </c>
      <c r="S258" s="174">
        <v>0</v>
      </c>
      <c r="T258" s="175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76" t="s">
        <v>165</v>
      </c>
      <c r="AT258" s="176" t="s">
        <v>161</v>
      </c>
      <c r="AU258" s="176" t="s">
        <v>86</v>
      </c>
      <c r="AY258" s="16" t="s">
        <v>121</v>
      </c>
      <c r="BE258" s="177">
        <f>IF(N258="základní",J258,0)</f>
        <v>0</v>
      </c>
      <c r="BF258" s="177">
        <f>IF(N258="snížená",J258,0)</f>
        <v>0</v>
      </c>
      <c r="BG258" s="177">
        <f>IF(N258="zákl. přenesená",J258,0)</f>
        <v>0</v>
      </c>
      <c r="BH258" s="177">
        <f>IF(N258="sníž. přenesená",J258,0)</f>
        <v>0</v>
      </c>
      <c r="BI258" s="177">
        <f>IF(N258="nulová",J258,0)</f>
        <v>0</v>
      </c>
      <c r="BJ258" s="16" t="s">
        <v>84</v>
      </c>
      <c r="BK258" s="177">
        <f>ROUND(I258*H258,2)</f>
        <v>0</v>
      </c>
      <c r="BL258" s="16" t="s">
        <v>128</v>
      </c>
      <c r="BM258" s="176" t="s">
        <v>436</v>
      </c>
    </row>
    <row r="259" s="13" customFormat="1">
      <c r="A259" s="13"/>
      <c r="B259" s="178"/>
      <c r="C259" s="13"/>
      <c r="D259" s="179" t="s">
        <v>130</v>
      </c>
      <c r="E259" s="13"/>
      <c r="F259" s="181" t="s">
        <v>437</v>
      </c>
      <c r="G259" s="13"/>
      <c r="H259" s="182">
        <v>24.48</v>
      </c>
      <c r="I259" s="183"/>
      <c r="J259" s="13"/>
      <c r="K259" s="13"/>
      <c r="L259" s="178"/>
      <c r="M259" s="184"/>
      <c r="N259" s="185"/>
      <c r="O259" s="185"/>
      <c r="P259" s="185"/>
      <c r="Q259" s="185"/>
      <c r="R259" s="185"/>
      <c r="S259" s="185"/>
      <c r="T259" s="186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180" t="s">
        <v>130</v>
      </c>
      <c r="AU259" s="180" t="s">
        <v>86</v>
      </c>
      <c r="AV259" s="13" t="s">
        <v>86</v>
      </c>
      <c r="AW259" s="13" t="s">
        <v>3</v>
      </c>
      <c r="AX259" s="13" t="s">
        <v>84</v>
      </c>
      <c r="AY259" s="180" t="s">
        <v>121</v>
      </c>
    </row>
    <row r="260" s="2" customFormat="1" ht="24.15" customHeight="1">
      <c r="A260" s="35"/>
      <c r="B260" s="164"/>
      <c r="C260" s="165" t="s">
        <v>438</v>
      </c>
      <c r="D260" s="165" t="s">
        <v>123</v>
      </c>
      <c r="E260" s="166" t="s">
        <v>439</v>
      </c>
      <c r="F260" s="167" t="s">
        <v>440</v>
      </c>
      <c r="G260" s="168" t="s">
        <v>237</v>
      </c>
      <c r="H260" s="169">
        <v>120</v>
      </c>
      <c r="I260" s="170"/>
      <c r="J260" s="171">
        <f>ROUND(I260*H260,2)</f>
        <v>0</v>
      </c>
      <c r="K260" s="167" t="s">
        <v>127</v>
      </c>
      <c r="L260" s="36"/>
      <c r="M260" s="172" t="s">
        <v>1</v>
      </c>
      <c r="N260" s="173" t="s">
        <v>41</v>
      </c>
      <c r="O260" s="74"/>
      <c r="P260" s="174">
        <f>O260*H260</f>
        <v>0</v>
      </c>
      <c r="Q260" s="174">
        <v>0.00016000000000000001</v>
      </c>
      <c r="R260" s="174">
        <f>Q260*H260</f>
        <v>0.019200000000000002</v>
      </c>
      <c r="S260" s="174">
        <v>0</v>
      </c>
      <c r="T260" s="175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76" t="s">
        <v>128</v>
      </c>
      <c r="AT260" s="176" t="s">
        <v>123</v>
      </c>
      <c r="AU260" s="176" t="s">
        <v>86</v>
      </c>
      <c r="AY260" s="16" t="s">
        <v>121</v>
      </c>
      <c r="BE260" s="177">
        <f>IF(N260="základní",J260,0)</f>
        <v>0</v>
      </c>
      <c r="BF260" s="177">
        <f>IF(N260="snížená",J260,0)</f>
        <v>0</v>
      </c>
      <c r="BG260" s="177">
        <f>IF(N260="zákl. přenesená",J260,0)</f>
        <v>0</v>
      </c>
      <c r="BH260" s="177">
        <f>IF(N260="sníž. přenesená",J260,0)</f>
        <v>0</v>
      </c>
      <c r="BI260" s="177">
        <f>IF(N260="nulová",J260,0)</f>
        <v>0</v>
      </c>
      <c r="BJ260" s="16" t="s">
        <v>84</v>
      </c>
      <c r="BK260" s="177">
        <f>ROUND(I260*H260,2)</f>
        <v>0</v>
      </c>
      <c r="BL260" s="16" t="s">
        <v>128</v>
      </c>
      <c r="BM260" s="176" t="s">
        <v>441</v>
      </c>
    </row>
    <row r="261" s="2" customFormat="1" ht="24.15" customHeight="1">
      <c r="A261" s="35"/>
      <c r="B261" s="164"/>
      <c r="C261" s="165" t="s">
        <v>442</v>
      </c>
      <c r="D261" s="165" t="s">
        <v>123</v>
      </c>
      <c r="E261" s="166" t="s">
        <v>443</v>
      </c>
      <c r="F261" s="167" t="s">
        <v>444</v>
      </c>
      <c r="G261" s="168" t="s">
        <v>237</v>
      </c>
      <c r="H261" s="169">
        <v>120</v>
      </c>
      <c r="I261" s="170"/>
      <c r="J261" s="171">
        <f>ROUND(I261*H261,2)</f>
        <v>0</v>
      </c>
      <c r="K261" s="167" t="s">
        <v>127</v>
      </c>
      <c r="L261" s="36"/>
      <c r="M261" s="172" t="s">
        <v>1</v>
      </c>
      <c r="N261" s="173" t="s">
        <v>41</v>
      </c>
      <c r="O261" s="74"/>
      <c r="P261" s="174">
        <f>O261*H261</f>
        <v>0</v>
      </c>
      <c r="Q261" s="174">
        <v>0</v>
      </c>
      <c r="R261" s="174">
        <f>Q261*H261</f>
        <v>0</v>
      </c>
      <c r="S261" s="174">
        <v>0</v>
      </c>
      <c r="T261" s="175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176" t="s">
        <v>128</v>
      </c>
      <c r="AT261" s="176" t="s">
        <v>123</v>
      </c>
      <c r="AU261" s="176" t="s">
        <v>86</v>
      </c>
      <c r="AY261" s="16" t="s">
        <v>121</v>
      </c>
      <c r="BE261" s="177">
        <f>IF(N261="základní",J261,0)</f>
        <v>0</v>
      </c>
      <c r="BF261" s="177">
        <f>IF(N261="snížená",J261,0)</f>
        <v>0</v>
      </c>
      <c r="BG261" s="177">
        <f>IF(N261="zákl. přenesená",J261,0)</f>
        <v>0</v>
      </c>
      <c r="BH261" s="177">
        <f>IF(N261="sníž. přenesená",J261,0)</f>
        <v>0</v>
      </c>
      <c r="BI261" s="177">
        <f>IF(N261="nulová",J261,0)</f>
        <v>0</v>
      </c>
      <c r="BJ261" s="16" t="s">
        <v>84</v>
      </c>
      <c r="BK261" s="177">
        <f>ROUND(I261*H261,2)</f>
        <v>0</v>
      </c>
      <c r="BL261" s="16" t="s">
        <v>128</v>
      </c>
      <c r="BM261" s="176" t="s">
        <v>445</v>
      </c>
    </row>
    <row r="262" s="12" customFormat="1" ht="22.8" customHeight="1">
      <c r="A262" s="12"/>
      <c r="B262" s="151"/>
      <c r="C262" s="12"/>
      <c r="D262" s="152" t="s">
        <v>75</v>
      </c>
      <c r="E262" s="162" t="s">
        <v>446</v>
      </c>
      <c r="F262" s="162" t="s">
        <v>447</v>
      </c>
      <c r="G262" s="12"/>
      <c r="H262" s="12"/>
      <c r="I262" s="154"/>
      <c r="J262" s="163">
        <f>BK262</f>
        <v>0</v>
      </c>
      <c r="K262" s="12"/>
      <c r="L262" s="151"/>
      <c r="M262" s="156"/>
      <c r="N262" s="157"/>
      <c r="O262" s="157"/>
      <c r="P262" s="158">
        <f>SUM(P263:P266)</f>
        <v>0</v>
      </c>
      <c r="Q262" s="157"/>
      <c r="R262" s="158">
        <f>SUM(R263:R266)</f>
        <v>0</v>
      </c>
      <c r="S262" s="157"/>
      <c r="T262" s="159">
        <f>SUM(T263:T266)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152" t="s">
        <v>84</v>
      </c>
      <c r="AT262" s="160" t="s">
        <v>75</v>
      </c>
      <c r="AU262" s="160" t="s">
        <v>84</v>
      </c>
      <c r="AY262" s="152" t="s">
        <v>121</v>
      </c>
      <c r="BK262" s="161">
        <f>SUM(BK263:BK266)</f>
        <v>0</v>
      </c>
    </row>
    <row r="263" s="2" customFormat="1" ht="21.75" customHeight="1">
      <c r="A263" s="35"/>
      <c r="B263" s="164"/>
      <c r="C263" s="165" t="s">
        <v>448</v>
      </c>
      <c r="D263" s="165" t="s">
        <v>123</v>
      </c>
      <c r="E263" s="166" t="s">
        <v>449</v>
      </c>
      <c r="F263" s="167" t="s">
        <v>450</v>
      </c>
      <c r="G263" s="168" t="s">
        <v>164</v>
      </c>
      <c r="H263" s="169">
        <v>45.539999999999999</v>
      </c>
      <c r="I263" s="170"/>
      <c r="J263" s="171">
        <f>ROUND(I263*H263,2)</f>
        <v>0</v>
      </c>
      <c r="K263" s="167" t="s">
        <v>127</v>
      </c>
      <c r="L263" s="36"/>
      <c r="M263" s="172" t="s">
        <v>1</v>
      </c>
      <c r="N263" s="173" t="s">
        <v>41</v>
      </c>
      <c r="O263" s="74"/>
      <c r="P263" s="174">
        <f>O263*H263</f>
        <v>0</v>
      </c>
      <c r="Q263" s="174">
        <v>0</v>
      </c>
      <c r="R263" s="174">
        <f>Q263*H263</f>
        <v>0</v>
      </c>
      <c r="S263" s="174">
        <v>0</v>
      </c>
      <c r="T263" s="175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176" t="s">
        <v>128</v>
      </c>
      <c r="AT263" s="176" t="s">
        <v>123</v>
      </c>
      <c r="AU263" s="176" t="s">
        <v>86</v>
      </c>
      <c r="AY263" s="16" t="s">
        <v>121</v>
      </c>
      <c r="BE263" s="177">
        <f>IF(N263="základní",J263,0)</f>
        <v>0</v>
      </c>
      <c r="BF263" s="177">
        <f>IF(N263="snížená",J263,0)</f>
        <v>0</v>
      </c>
      <c r="BG263" s="177">
        <f>IF(N263="zákl. přenesená",J263,0)</f>
        <v>0</v>
      </c>
      <c r="BH263" s="177">
        <f>IF(N263="sníž. přenesená",J263,0)</f>
        <v>0</v>
      </c>
      <c r="BI263" s="177">
        <f>IF(N263="nulová",J263,0)</f>
        <v>0</v>
      </c>
      <c r="BJ263" s="16" t="s">
        <v>84</v>
      </c>
      <c r="BK263" s="177">
        <f>ROUND(I263*H263,2)</f>
        <v>0</v>
      </c>
      <c r="BL263" s="16" t="s">
        <v>128</v>
      </c>
      <c r="BM263" s="176" t="s">
        <v>451</v>
      </c>
    </row>
    <row r="264" s="2" customFormat="1" ht="24.15" customHeight="1">
      <c r="A264" s="35"/>
      <c r="B264" s="164"/>
      <c r="C264" s="165" t="s">
        <v>452</v>
      </c>
      <c r="D264" s="165" t="s">
        <v>123</v>
      </c>
      <c r="E264" s="166" t="s">
        <v>453</v>
      </c>
      <c r="F264" s="167" t="s">
        <v>454</v>
      </c>
      <c r="G264" s="168" t="s">
        <v>164</v>
      </c>
      <c r="H264" s="169">
        <v>865.25999999999999</v>
      </c>
      <c r="I264" s="170"/>
      <c r="J264" s="171">
        <f>ROUND(I264*H264,2)</f>
        <v>0</v>
      </c>
      <c r="K264" s="167" t="s">
        <v>127</v>
      </c>
      <c r="L264" s="36"/>
      <c r="M264" s="172" t="s">
        <v>1</v>
      </c>
      <c r="N264" s="173" t="s">
        <v>41</v>
      </c>
      <c r="O264" s="74"/>
      <c r="P264" s="174">
        <f>O264*H264</f>
        <v>0</v>
      </c>
      <c r="Q264" s="174">
        <v>0</v>
      </c>
      <c r="R264" s="174">
        <f>Q264*H264</f>
        <v>0</v>
      </c>
      <c r="S264" s="174">
        <v>0</v>
      </c>
      <c r="T264" s="175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76" t="s">
        <v>128</v>
      </c>
      <c r="AT264" s="176" t="s">
        <v>123</v>
      </c>
      <c r="AU264" s="176" t="s">
        <v>86</v>
      </c>
      <c r="AY264" s="16" t="s">
        <v>121</v>
      </c>
      <c r="BE264" s="177">
        <f>IF(N264="základní",J264,0)</f>
        <v>0</v>
      </c>
      <c r="BF264" s="177">
        <f>IF(N264="snížená",J264,0)</f>
        <v>0</v>
      </c>
      <c r="BG264" s="177">
        <f>IF(N264="zákl. přenesená",J264,0)</f>
        <v>0</v>
      </c>
      <c r="BH264" s="177">
        <f>IF(N264="sníž. přenesená",J264,0)</f>
        <v>0</v>
      </c>
      <c r="BI264" s="177">
        <f>IF(N264="nulová",J264,0)</f>
        <v>0</v>
      </c>
      <c r="BJ264" s="16" t="s">
        <v>84</v>
      </c>
      <c r="BK264" s="177">
        <f>ROUND(I264*H264,2)</f>
        <v>0</v>
      </c>
      <c r="BL264" s="16" t="s">
        <v>128</v>
      </c>
      <c r="BM264" s="176" t="s">
        <v>455</v>
      </c>
    </row>
    <row r="265" s="13" customFormat="1">
      <c r="A265" s="13"/>
      <c r="B265" s="178"/>
      <c r="C265" s="13"/>
      <c r="D265" s="179" t="s">
        <v>130</v>
      </c>
      <c r="E265" s="13"/>
      <c r="F265" s="181" t="s">
        <v>456</v>
      </c>
      <c r="G265" s="13"/>
      <c r="H265" s="182">
        <v>865.25999999999999</v>
      </c>
      <c r="I265" s="183"/>
      <c r="J265" s="13"/>
      <c r="K265" s="13"/>
      <c r="L265" s="178"/>
      <c r="M265" s="184"/>
      <c r="N265" s="185"/>
      <c r="O265" s="185"/>
      <c r="P265" s="185"/>
      <c r="Q265" s="185"/>
      <c r="R265" s="185"/>
      <c r="S265" s="185"/>
      <c r="T265" s="186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180" t="s">
        <v>130</v>
      </c>
      <c r="AU265" s="180" t="s">
        <v>86</v>
      </c>
      <c r="AV265" s="13" t="s">
        <v>86</v>
      </c>
      <c r="AW265" s="13" t="s">
        <v>3</v>
      </c>
      <c r="AX265" s="13" t="s">
        <v>84</v>
      </c>
      <c r="AY265" s="180" t="s">
        <v>121</v>
      </c>
    </row>
    <row r="266" s="2" customFormat="1" ht="44.25" customHeight="1">
      <c r="A266" s="35"/>
      <c r="B266" s="164"/>
      <c r="C266" s="165" t="s">
        <v>457</v>
      </c>
      <c r="D266" s="165" t="s">
        <v>123</v>
      </c>
      <c r="E266" s="166" t="s">
        <v>458</v>
      </c>
      <c r="F266" s="167" t="s">
        <v>459</v>
      </c>
      <c r="G266" s="168" t="s">
        <v>164</v>
      </c>
      <c r="H266" s="169">
        <v>45.539999999999999</v>
      </c>
      <c r="I266" s="170"/>
      <c r="J266" s="171">
        <f>ROUND(I266*H266,2)</f>
        <v>0</v>
      </c>
      <c r="K266" s="167" t="s">
        <v>127</v>
      </c>
      <c r="L266" s="36"/>
      <c r="M266" s="172" t="s">
        <v>1</v>
      </c>
      <c r="N266" s="173" t="s">
        <v>41</v>
      </c>
      <c r="O266" s="74"/>
      <c r="P266" s="174">
        <f>O266*H266</f>
        <v>0</v>
      </c>
      <c r="Q266" s="174">
        <v>0</v>
      </c>
      <c r="R266" s="174">
        <f>Q266*H266</f>
        <v>0</v>
      </c>
      <c r="S266" s="174">
        <v>0</v>
      </c>
      <c r="T266" s="175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76" t="s">
        <v>128</v>
      </c>
      <c r="AT266" s="176" t="s">
        <v>123</v>
      </c>
      <c r="AU266" s="176" t="s">
        <v>86</v>
      </c>
      <c r="AY266" s="16" t="s">
        <v>121</v>
      </c>
      <c r="BE266" s="177">
        <f>IF(N266="základní",J266,0)</f>
        <v>0</v>
      </c>
      <c r="BF266" s="177">
        <f>IF(N266="snížená",J266,0)</f>
        <v>0</v>
      </c>
      <c r="BG266" s="177">
        <f>IF(N266="zákl. přenesená",J266,0)</f>
        <v>0</v>
      </c>
      <c r="BH266" s="177">
        <f>IF(N266="sníž. přenesená",J266,0)</f>
        <v>0</v>
      </c>
      <c r="BI266" s="177">
        <f>IF(N266="nulová",J266,0)</f>
        <v>0</v>
      </c>
      <c r="BJ266" s="16" t="s">
        <v>84</v>
      </c>
      <c r="BK266" s="177">
        <f>ROUND(I266*H266,2)</f>
        <v>0</v>
      </c>
      <c r="BL266" s="16" t="s">
        <v>128</v>
      </c>
      <c r="BM266" s="176" t="s">
        <v>460</v>
      </c>
    </row>
    <row r="267" s="12" customFormat="1" ht="22.8" customHeight="1">
      <c r="A267" s="12"/>
      <c r="B267" s="151"/>
      <c r="C267" s="12"/>
      <c r="D267" s="152" t="s">
        <v>75</v>
      </c>
      <c r="E267" s="162" t="s">
        <v>461</v>
      </c>
      <c r="F267" s="162" t="s">
        <v>462</v>
      </c>
      <c r="G267" s="12"/>
      <c r="H267" s="12"/>
      <c r="I267" s="154"/>
      <c r="J267" s="163">
        <f>BK267</f>
        <v>0</v>
      </c>
      <c r="K267" s="12"/>
      <c r="L267" s="151"/>
      <c r="M267" s="156"/>
      <c r="N267" s="157"/>
      <c r="O267" s="157"/>
      <c r="P267" s="158">
        <f>P268</f>
        <v>0</v>
      </c>
      <c r="Q267" s="157"/>
      <c r="R267" s="158">
        <f>R268</f>
        <v>0</v>
      </c>
      <c r="S267" s="157"/>
      <c r="T267" s="159">
        <f>T268</f>
        <v>0</v>
      </c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R267" s="152" t="s">
        <v>84</v>
      </c>
      <c r="AT267" s="160" t="s">
        <v>75</v>
      </c>
      <c r="AU267" s="160" t="s">
        <v>84</v>
      </c>
      <c r="AY267" s="152" t="s">
        <v>121</v>
      </c>
      <c r="BK267" s="161">
        <f>BK268</f>
        <v>0</v>
      </c>
    </row>
    <row r="268" s="2" customFormat="1" ht="33" customHeight="1">
      <c r="A268" s="35"/>
      <c r="B268" s="164"/>
      <c r="C268" s="165" t="s">
        <v>463</v>
      </c>
      <c r="D268" s="165" t="s">
        <v>123</v>
      </c>
      <c r="E268" s="166" t="s">
        <v>464</v>
      </c>
      <c r="F268" s="167" t="s">
        <v>465</v>
      </c>
      <c r="G268" s="168" t="s">
        <v>164</v>
      </c>
      <c r="H268" s="169">
        <v>515.11300000000006</v>
      </c>
      <c r="I268" s="170"/>
      <c r="J268" s="171">
        <f>ROUND(I268*H268,2)</f>
        <v>0</v>
      </c>
      <c r="K268" s="167" t="s">
        <v>127</v>
      </c>
      <c r="L268" s="36"/>
      <c r="M268" s="172" t="s">
        <v>1</v>
      </c>
      <c r="N268" s="173" t="s">
        <v>41</v>
      </c>
      <c r="O268" s="74"/>
      <c r="P268" s="174">
        <f>O268*H268</f>
        <v>0</v>
      </c>
      <c r="Q268" s="174">
        <v>0</v>
      </c>
      <c r="R268" s="174">
        <f>Q268*H268</f>
        <v>0</v>
      </c>
      <c r="S268" s="174">
        <v>0</v>
      </c>
      <c r="T268" s="175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76" t="s">
        <v>128</v>
      </c>
      <c r="AT268" s="176" t="s">
        <v>123</v>
      </c>
      <c r="AU268" s="176" t="s">
        <v>86</v>
      </c>
      <c r="AY268" s="16" t="s">
        <v>121</v>
      </c>
      <c r="BE268" s="177">
        <f>IF(N268="základní",J268,0)</f>
        <v>0</v>
      </c>
      <c r="BF268" s="177">
        <f>IF(N268="snížená",J268,0)</f>
        <v>0</v>
      </c>
      <c r="BG268" s="177">
        <f>IF(N268="zákl. přenesená",J268,0)</f>
        <v>0</v>
      </c>
      <c r="BH268" s="177">
        <f>IF(N268="sníž. přenesená",J268,0)</f>
        <v>0</v>
      </c>
      <c r="BI268" s="177">
        <f>IF(N268="nulová",J268,0)</f>
        <v>0</v>
      </c>
      <c r="BJ268" s="16" t="s">
        <v>84</v>
      </c>
      <c r="BK268" s="177">
        <f>ROUND(I268*H268,2)</f>
        <v>0</v>
      </c>
      <c r="BL268" s="16" t="s">
        <v>128</v>
      </c>
      <c r="BM268" s="176" t="s">
        <v>466</v>
      </c>
    </row>
    <row r="269" s="12" customFormat="1" ht="25.92" customHeight="1">
      <c r="A269" s="12"/>
      <c r="B269" s="151"/>
      <c r="C269" s="12"/>
      <c r="D269" s="152" t="s">
        <v>75</v>
      </c>
      <c r="E269" s="153" t="s">
        <v>467</v>
      </c>
      <c r="F269" s="153" t="s">
        <v>468</v>
      </c>
      <c r="G269" s="12"/>
      <c r="H269" s="12"/>
      <c r="I269" s="154"/>
      <c r="J269" s="155">
        <f>BK269</f>
        <v>0</v>
      </c>
      <c r="K269" s="12"/>
      <c r="L269" s="151"/>
      <c r="M269" s="156"/>
      <c r="N269" s="157"/>
      <c r="O269" s="157"/>
      <c r="P269" s="158">
        <f>SUM(P270:P272)</f>
        <v>0</v>
      </c>
      <c r="Q269" s="157"/>
      <c r="R269" s="158">
        <f>SUM(R270:R272)</f>
        <v>0</v>
      </c>
      <c r="S269" s="157"/>
      <c r="T269" s="159">
        <f>SUM(T270:T272)</f>
        <v>0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152" t="s">
        <v>128</v>
      </c>
      <c r="AT269" s="160" t="s">
        <v>75</v>
      </c>
      <c r="AU269" s="160" t="s">
        <v>76</v>
      </c>
      <c r="AY269" s="152" t="s">
        <v>121</v>
      </c>
      <c r="BK269" s="161">
        <f>SUM(BK270:BK272)</f>
        <v>0</v>
      </c>
    </row>
    <row r="270" s="2" customFormat="1" ht="16.5" customHeight="1">
      <c r="A270" s="35"/>
      <c r="B270" s="164"/>
      <c r="C270" s="165" t="s">
        <v>469</v>
      </c>
      <c r="D270" s="165" t="s">
        <v>123</v>
      </c>
      <c r="E270" s="166" t="s">
        <v>470</v>
      </c>
      <c r="F270" s="167" t="s">
        <v>471</v>
      </c>
      <c r="G270" s="168" t="s">
        <v>472</v>
      </c>
      <c r="H270" s="169">
        <v>1</v>
      </c>
      <c r="I270" s="170"/>
      <c r="J270" s="171">
        <f>ROUND(I270*H270,2)</f>
        <v>0</v>
      </c>
      <c r="K270" s="167" t="s">
        <v>1</v>
      </c>
      <c r="L270" s="36"/>
      <c r="M270" s="172" t="s">
        <v>1</v>
      </c>
      <c r="N270" s="173" t="s">
        <v>41</v>
      </c>
      <c r="O270" s="74"/>
      <c r="P270" s="174">
        <f>O270*H270</f>
        <v>0</v>
      </c>
      <c r="Q270" s="174">
        <v>0</v>
      </c>
      <c r="R270" s="174">
        <f>Q270*H270</f>
        <v>0</v>
      </c>
      <c r="S270" s="174">
        <v>0</v>
      </c>
      <c r="T270" s="175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76" t="s">
        <v>128</v>
      </c>
      <c r="AT270" s="176" t="s">
        <v>123</v>
      </c>
      <c r="AU270" s="176" t="s">
        <v>84</v>
      </c>
      <c r="AY270" s="16" t="s">
        <v>121</v>
      </c>
      <c r="BE270" s="177">
        <f>IF(N270="základní",J270,0)</f>
        <v>0</v>
      </c>
      <c r="BF270" s="177">
        <f>IF(N270="snížená",J270,0)</f>
        <v>0</v>
      </c>
      <c r="BG270" s="177">
        <f>IF(N270="zákl. přenesená",J270,0)</f>
        <v>0</v>
      </c>
      <c r="BH270" s="177">
        <f>IF(N270="sníž. přenesená",J270,0)</f>
        <v>0</v>
      </c>
      <c r="BI270" s="177">
        <f>IF(N270="nulová",J270,0)</f>
        <v>0</v>
      </c>
      <c r="BJ270" s="16" t="s">
        <v>84</v>
      </c>
      <c r="BK270" s="177">
        <f>ROUND(I270*H270,2)</f>
        <v>0</v>
      </c>
      <c r="BL270" s="16" t="s">
        <v>128</v>
      </c>
      <c r="BM270" s="176" t="s">
        <v>473</v>
      </c>
    </row>
    <row r="271" s="2" customFormat="1" ht="16.5" customHeight="1">
      <c r="A271" s="35"/>
      <c r="B271" s="164"/>
      <c r="C271" s="165" t="s">
        <v>474</v>
      </c>
      <c r="D271" s="165" t="s">
        <v>123</v>
      </c>
      <c r="E271" s="166" t="s">
        <v>475</v>
      </c>
      <c r="F271" s="167" t="s">
        <v>476</v>
      </c>
      <c r="G271" s="168" t="s">
        <v>307</v>
      </c>
      <c r="H271" s="169">
        <v>2</v>
      </c>
      <c r="I271" s="170"/>
      <c r="J271" s="171">
        <f>ROUND(I271*H271,2)</f>
        <v>0</v>
      </c>
      <c r="K271" s="167" t="s">
        <v>1</v>
      </c>
      <c r="L271" s="36"/>
      <c r="M271" s="172" t="s">
        <v>1</v>
      </c>
      <c r="N271" s="173" t="s">
        <v>41</v>
      </c>
      <c r="O271" s="74"/>
      <c r="P271" s="174">
        <f>O271*H271</f>
        <v>0</v>
      </c>
      <c r="Q271" s="174">
        <v>0</v>
      </c>
      <c r="R271" s="174">
        <f>Q271*H271</f>
        <v>0</v>
      </c>
      <c r="S271" s="174">
        <v>0</v>
      </c>
      <c r="T271" s="175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176" t="s">
        <v>128</v>
      </c>
      <c r="AT271" s="176" t="s">
        <v>123</v>
      </c>
      <c r="AU271" s="176" t="s">
        <v>84</v>
      </c>
      <c r="AY271" s="16" t="s">
        <v>121</v>
      </c>
      <c r="BE271" s="177">
        <f>IF(N271="základní",J271,0)</f>
        <v>0</v>
      </c>
      <c r="BF271" s="177">
        <f>IF(N271="snížená",J271,0)</f>
        <v>0</v>
      </c>
      <c r="BG271" s="177">
        <f>IF(N271="zákl. přenesená",J271,0)</f>
        <v>0</v>
      </c>
      <c r="BH271" s="177">
        <f>IF(N271="sníž. přenesená",J271,0)</f>
        <v>0</v>
      </c>
      <c r="BI271" s="177">
        <f>IF(N271="nulová",J271,0)</f>
        <v>0</v>
      </c>
      <c r="BJ271" s="16" t="s">
        <v>84</v>
      </c>
      <c r="BK271" s="177">
        <f>ROUND(I271*H271,2)</f>
        <v>0</v>
      </c>
      <c r="BL271" s="16" t="s">
        <v>128</v>
      </c>
      <c r="BM271" s="176" t="s">
        <v>477</v>
      </c>
    </row>
    <row r="272" s="2" customFormat="1" ht="16.5" customHeight="1">
      <c r="A272" s="35"/>
      <c r="B272" s="164"/>
      <c r="C272" s="165" t="s">
        <v>478</v>
      </c>
      <c r="D272" s="165" t="s">
        <v>123</v>
      </c>
      <c r="E272" s="166" t="s">
        <v>479</v>
      </c>
      <c r="F272" s="167" t="s">
        <v>480</v>
      </c>
      <c r="G272" s="168" t="s">
        <v>472</v>
      </c>
      <c r="H272" s="169">
        <v>1</v>
      </c>
      <c r="I272" s="170"/>
      <c r="J272" s="171">
        <f>ROUND(I272*H272,2)</f>
        <v>0</v>
      </c>
      <c r="K272" s="167" t="s">
        <v>1</v>
      </c>
      <c r="L272" s="36"/>
      <c r="M272" s="172" t="s">
        <v>1</v>
      </c>
      <c r="N272" s="173" t="s">
        <v>41</v>
      </c>
      <c r="O272" s="74"/>
      <c r="P272" s="174">
        <f>O272*H272</f>
        <v>0</v>
      </c>
      <c r="Q272" s="174">
        <v>0</v>
      </c>
      <c r="R272" s="174">
        <f>Q272*H272</f>
        <v>0</v>
      </c>
      <c r="S272" s="174">
        <v>0</v>
      </c>
      <c r="T272" s="175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76" t="s">
        <v>128</v>
      </c>
      <c r="AT272" s="176" t="s">
        <v>123</v>
      </c>
      <c r="AU272" s="176" t="s">
        <v>84</v>
      </c>
      <c r="AY272" s="16" t="s">
        <v>121</v>
      </c>
      <c r="BE272" s="177">
        <f>IF(N272="základní",J272,0)</f>
        <v>0</v>
      </c>
      <c r="BF272" s="177">
        <f>IF(N272="snížená",J272,0)</f>
        <v>0</v>
      </c>
      <c r="BG272" s="177">
        <f>IF(N272="zákl. přenesená",J272,0)</f>
        <v>0</v>
      </c>
      <c r="BH272" s="177">
        <f>IF(N272="sníž. přenesená",J272,0)</f>
        <v>0</v>
      </c>
      <c r="BI272" s="177">
        <f>IF(N272="nulová",J272,0)</f>
        <v>0</v>
      </c>
      <c r="BJ272" s="16" t="s">
        <v>84</v>
      </c>
      <c r="BK272" s="177">
        <f>ROUND(I272*H272,2)</f>
        <v>0</v>
      </c>
      <c r="BL272" s="16" t="s">
        <v>128</v>
      </c>
      <c r="BM272" s="176" t="s">
        <v>481</v>
      </c>
    </row>
    <row r="273" s="12" customFormat="1" ht="25.92" customHeight="1">
      <c r="A273" s="12"/>
      <c r="B273" s="151"/>
      <c r="C273" s="12"/>
      <c r="D273" s="152" t="s">
        <v>75</v>
      </c>
      <c r="E273" s="153" t="s">
        <v>482</v>
      </c>
      <c r="F273" s="153" t="s">
        <v>483</v>
      </c>
      <c r="G273" s="12"/>
      <c r="H273" s="12"/>
      <c r="I273" s="154"/>
      <c r="J273" s="155">
        <f>BK273</f>
        <v>0</v>
      </c>
      <c r="K273" s="12"/>
      <c r="L273" s="151"/>
      <c r="M273" s="156"/>
      <c r="N273" s="157"/>
      <c r="O273" s="157"/>
      <c r="P273" s="158">
        <f>SUM(P274:P278)</f>
        <v>0</v>
      </c>
      <c r="Q273" s="157"/>
      <c r="R273" s="158">
        <f>SUM(R274:R278)</f>
        <v>0</v>
      </c>
      <c r="S273" s="157"/>
      <c r="T273" s="159">
        <f>SUM(T274:T278)</f>
        <v>0</v>
      </c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R273" s="152" t="s">
        <v>148</v>
      </c>
      <c r="AT273" s="160" t="s">
        <v>75</v>
      </c>
      <c r="AU273" s="160" t="s">
        <v>76</v>
      </c>
      <c r="AY273" s="152" t="s">
        <v>121</v>
      </c>
      <c r="BK273" s="161">
        <f>SUM(BK274:BK278)</f>
        <v>0</v>
      </c>
    </row>
    <row r="274" s="2" customFormat="1" ht="24.15" customHeight="1">
      <c r="A274" s="35"/>
      <c r="B274" s="164"/>
      <c r="C274" s="165" t="s">
        <v>484</v>
      </c>
      <c r="D274" s="165" t="s">
        <v>123</v>
      </c>
      <c r="E274" s="166" t="s">
        <v>485</v>
      </c>
      <c r="F274" s="167" t="s">
        <v>486</v>
      </c>
      <c r="G274" s="168" t="s">
        <v>472</v>
      </c>
      <c r="H274" s="169">
        <v>1</v>
      </c>
      <c r="I274" s="170"/>
      <c r="J274" s="171">
        <f>ROUND(I274*H274,2)</f>
        <v>0</v>
      </c>
      <c r="K274" s="167" t="s">
        <v>1</v>
      </c>
      <c r="L274" s="36"/>
      <c r="M274" s="172" t="s">
        <v>1</v>
      </c>
      <c r="N274" s="173" t="s">
        <v>41</v>
      </c>
      <c r="O274" s="74"/>
      <c r="P274" s="174">
        <f>O274*H274</f>
        <v>0</v>
      </c>
      <c r="Q274" s="174">
        <v>0</v>
      </c>
      <c r="R274" s="174">
        <f>Q274*H274</f>
        <v>0</v>
      </c>
      <c r="S274" s="174">
        <v>0</v>
      </c>
      <c r="T274" s="175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76" t="s">
        <v>128</v>
      </c>
      <c r="AT274" s="176" t="s">
        <v>123</v>
      </c>
      <c r="AU274" s="176" t="s">
        <v>84</v>
      </c>
      <c r="AY274" s="16" t="s">
        <v>121</v>
      </c>
      <c r="BE274" s="177">
        <f>IF(N274="základní",J274,0)</f>
        <v>0</v>
      </c>
      <c r="BF274" s="177">
        <f>IF(N274="snížená",J274,0)</f>
        <v>0</v>
      </c>
      <c r="BG274" s="177">
        <f>IF(N274="zákl. přenesená",J274,0)</f>
        <v>0</v>
      </c>
      <c r="BH274" s="177">
        <f>IF(N274="sníž. přenesená",J274,0)</f>
        <v>0</v>
      </c>
      <c r="BI274" s="177">
        <f>IF(N274="nulová",J274,0)</f>
        <v>0</v>
      </c>
      <c r="BJ274" s="16" t="s">
        <v>84</v>
      </c>
      <c r="BK274" s="177">
        <f>ROUND(I274*H274,2)</f>
        <v>0</v>
      </c>
      <c r="BL274" s="16" t="s">
        <v>128</v>
      </c>
      <c r="BM274" s="176" t="s">
        <v>487</v>
      </c>
    </row>
    <row r="275" s="2" customFormat="1" ht="16.5" customHeight="1">
      <c r="A275" s="35"/>
      <c r="B275" s="164"/>
      <c r="C275" s="165" t="s">
        <v>488</v>
      </c>
      <c r="D275" s="165" t="s">
        <v>123</v>
      </c>
      <c r="E275" s="166" t="s">
        <v>489</v>
      </c>
      <c r="F275" s="167" t="s">
        <v>490</v>
      </c>
      <c r="G275" s="168" t="s">
        <v>472</v>
      </c>
      <c r="H275" s="169">
        <v>1</v>
      </c>
      <c r="I275" s="170"/>
      <c r="J275" s="171">
        <f>ROUND(I275*H275,2)</f>
        <v>0</v>
      </c>
      <c r="K275" s="167" t="s">
        <v>1</v>
      </c>
      <c r="L275" s="36"/>
      <c r="M275" s="172" t="s">
        <v>1</v>
      </c>
      <c r="N275" s="173" t="s">
        <v>41</v>
      </c>
      <c r="O275" s="74"/>
      <c r="P275" s="174">
        <f>O275*H275</f>
        <v>0</v>
      </c>
      <c r="Q275" s="174">
        <v>0</v>
      </c>
      <c r="R275" s="174">
        <f>Q275*H275</f>
        <v>0</v>
      </c>
      <c r="S275" s="174">
        <v>0</v>
      </c>
      <c r="T275" s="175">
        <f>S275*H275</f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176" t="s">
        <v>128</v>
      </c>
      <c r="AT275" s="176" t="s">
        <v>123</v>
      </c>
      <c r="AU275" s="176" t="s">
        <v>84</v>
      </c>
      <c r="AY275" s="16" t="s">
        <v>121</v>
      </c>
      <c r="BE275" s="177">
        <f>IF(N275="základní",J275,0)</f>
        <v>0</v>
      </c>
      <c r="BF275" s="177">
        <f>IF(N275="snížená",J275,0)</f>
        <v>0</v>
      </c>
      <c r="BG275" s="177">
        <f>IF(N275="zákl. přenesená",J275,0)</f>
        <v>0</v>
      </c>
      <c r="BH275" s="177">
        <f>IF(N275="sníž. přenesená",J275,0)</f>
        <v>0</v>
      </c>
      <c r="BI275" s="177">
        <f>IF(N275="nulová",J275,0)</f>
        <v>0</v>
      </c>
      <c r="BJ275" s="16" t="s">
        <v>84</v>
      </c>
      <c r="BK275" s="177">
        <f>ROUND(I275*H275,2)</f>
        <v>0</v>
      </c>
      <c r="BL275" s="16" t="s">
        <v>128</v>
      </c>
      <c r="BM275" s="176" t="s">
        <v>491</v>
      </c>
    </row>
    <row r="276" s="2" customFormat="1" ht="16.5" customHeight="1">
      <c r="A276" s="35"/>
      <c r="B276" s="164"/>
      <c r="C276" s="165" t="s">
        <v>492</v>
      </c>
      <c r="D276" s="165" t="s">
        <v>123</v>
      </c>
      <c r="E276" s="166" t="s">
        <v>493</v>
      </c>
      <c r="F276" s="167" t="s">
        <v>494</v>
      </c>
      <c r="G276" s="168" t="s">
        <v>472</v>
      </c>
      <c r="H276" s="169">
        <v>1</v>
      </c>
      <c r="I276" s="170"/>
      <c r="J276" s="171">
        <f>ROUND(I276*H276,2)</f>
        <v>0</v>
      </c>
      <c r="K276" s="167" t="s">
        <v>1</v>
      </c>
      <c r="L276" s="36"/>
      <c r="M276" s="172" t="s">
        <v>1</v>
      </c>
      <c r="N276" s="173" t="s">
        <v>41</v>
      </c>
      <c r="O276" s="74"/>
      <c r="P276" s="174">
        <f>O276*H276</f>
        <v>0</v>
      </c>
      <c r="Q276" s="174">
        <v>0</v>
      </c>
      <c r="R276" s="174">
        <f>Q276*H276</f>
        <v>0</v>
      </c>
      <c r="S276" s="174">
        <v>0</v>
      </c>
      <c r="T276" s="175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176" t="s">
        <v>128</v>
      </c>
      <c r="AT276" s="176" t="s">
        <v>123</v>
      </c>
      <c r="AU276" s="176" t="s">
        <v>84</v>
      </c>
      <c r="AY276" s="16" t="s">
        <v>121</v>
      </c>
      <c r="BE276" s="177">
        <f>IF(N276="základní",J276,0)</f>
        <v>0</v>
      </c>
      <c r="BF276" s="177">
        <f>IF(N276="snížená",J276,0)</f>
        <v>0</v>
      </c>
      <c r="BG276" s="177">
        <f>IF(N276="zákl. přenesená",J276,0)</f>
        <v>0</v>
      </c>
      <c r="BH276" s="177">
        <f>IF(N276="sníž. přenesená",J276,0)</f>
        <v>0</v>
      </c>
      <c r="BI276" s="177">
        <f>IF(N276="nulová",J276,0)</f>
        <v>0</v>
      </c>
      <c r="BJ276" s="16" t="s">
        <v>84</v>
      </c>
      <c r="BK276" s="177">
        <f>ROUND(I276*H276,2)</f>
        <v>0</v>
      </c>
      <c r="BL276" s="16" t="s">
        <v>128</v>
      </c>
      <c r="BM276" s="176" t="s">
        <v>495</v>
      </c>
    </row>
    <row r="277" s="2" customFormat="1" ht="16.5" customHeight="1">
      <c r="A277" s="35"/>
      <c r="B277" s="164"/>
      <c r="C277" s="165" t="s">
        <v>496</v>
      </c>
      <c r="D277" s="165" t="s">
        <v>123</v>
      </c>
      <c r="E277" s="166" t="s">
        <v>497</v>
      </c>
      <c r="F277" s="167" t="s">
        <v>498</v>
      </c>
      <c r="G277" s="168" t="s">
        <v>472</v>
      </c>
      <c r="H277" s="169">
        <v>1</v>
      </c>
      <c r="I277" s="170"/>
      <c r="J277" s="171">
        <f>ROUND(I277*H277,2)</f>
        <v>0</v>
      </c>
      <c r="K277" s="167" t="s">
        <v>1</v>
      </c>
      <c r="L277" s="36"/>
      <c r="M277" s="172" t="s">
        <v>1</v>
      </c>
      <c r="N277" s="173" t="s">
        <v>41</v>
      </c>
      <c r="O277" s="74"/>
      <c r="P277" s="174">
        <f>O277*H277</f>
        <v>0</v>
      </c>
      <c r="Q277" s="174">
        <v>0</v>
      </c>
      <c r="R277" s="174">
        <f>Q277*H277</f>
        <v>0</v>
      </c>
      <c r="S277" s="174">
        <v>0</v>
      </c>
      <c r="T277" s="175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176" t="s">
        <v>128</v>
      </c>
      <c r="AT277" s="176" t="s">
        <v>123</v>
      </c>
      <c r="AU277" s="176" t="s">
        <v>84</v>
      </c>
      <c r="AY277" s="16" t="s">
        <v>121</v>
      </c>
      <c r="BE277" s="177">
        <f>IF(N277="základní",J277,0)</f>
        <v>0</v>
      </c>
      <c r="BF277" s="177">
        <f>IF(N277="snížená",J277,0)</f>
        <v>0</v>
      </c>
      <c r="BG277" s="177">
        <f>IF(N277="zákl. přenesená",J277,0)</f>
        <v>0</v>
      </c>
      <c r="BH277" s="177">
        <f>IF(N277="sníž. přenesená",J277,0)</f>
        <v>0</v>
      </c>
      <c r="BI277" s="177">
        <f>IF(N277="nulová",J277,0)</f>
        <v>0</v>
      </c>
      <c r="BJ277" s="16" t="s">
        <v>84</v>
      </c>
      <c r="BK277" s="177">
        <f>ROUND(I277*H277,2)</f>
        <v>0</v>
      </c>
      <c r="BL277" s="16" t="s">
        <v>128</v>
      </c>
      <c r="BM277" s="176" t="s">
        <v>499</v>
      </c>
    </row>
    <row r="278" s="2" customFormat="1" ht="16.5" customHeight="1">
      <c r="A278" s="35"/>
      <c r="B278" s="164"/>
      <c r="C278" s="165" t="s">
        <v>500</v>
      </c>
      <c r="D278" s="165" t="s">
        <v>123</v>
      </c>
      <c r="E278" s="166" t="s">
        <v>501</v>
      </c>
      <c r="F278" s="167" t="s">
        <v>502</v>
      </c>
      <c r="G278" s="168" t="s">
        <v>472</v>
      </c>
      <c r="H278" s="169">
        <v>1</v>
      </c>
      <c r="I278" s="170"/>
      <c r="J278" s="171">
        <f>ROUND(I278*H278,2)</f>
        <v>0</v>
      </c>
      <c r="K278" s="167" t="s">
        <v>1</v>
      </c>
      <c r="L278" s="36"/>
      <c r="M278" s="197" t="s">
        <v>1</v>
      </c>
      <c r="N278" s="198" t="s">
        <v>41</v>
      </c>
      <c r="O278" s="199"/>
      <c r="P278" s="200">
        <f>O278*H278</f>
        <v>0</v>
      </c>
      <c r="Q278" s="200">
        <v>0</v>
      </c>
      <c r="R278" s="200">
        <f>Q278*H278</f>
        <v>0</v>
      </c>
      <c r="S278" s="200">
        <v>0</v>
      </c>
      <c r="T278" s="201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176" t="s">
        <v>128</v>
      </c>
      <c r="AT278" s="176" t="s">
        <v>123</v>
      </c>
      <c r="AU278" s="176" t="s">
        <v>84</v>
      </c>
      <c r="AY278" s="16" t="s">
        <v>121</v>
      </c>
      <c r="BE278" s="177">
        <f>IF(N278="základní",J278,0)</f>
        <v>0</v>
      </c>
      <c r="BF278" s="177">
        <f>IF(N278="snížená",J278,0)</f>
        <v>0</v>
      </c>
      <c r="BG278" s="177">
        <f>IF(N278="zákl. přenesená",J278,0)</f>
        <v>0</v>
      </c>
      <c r="BH278" s="177">
        <f>IF(N278="sníž. přenesená",J278,0)</f>
        <v>0</v>
      </c>
      <c r="BI278" s="177">
        <f>IF(N278="nulová",J278,0)</f>
        <v>0</v>
      </c>
      <c r="BJ278" s="16" t="s">
        <v>84</v>
      </c>
      <c r="BK278" s="177">
        <f>ROUND(I278*H278,2)</f>
        <v>0</v>
      </c>
      <c r="BL278" s="16" t="s">
        <v>128</v>
      </c>
      <c r="BM278" s="176" t="s">
        <v>503</v>
      </c>
    </row>
    <row r="279" s="2" customFormat="1" ht="6.96" customHeight="1">
      <c r="A279" s="35"/>
      <c r="B279" s="57"/>
      <c r="C279" s="58"/>
      <c r="D279" s="58"/>
      <c r="E279" s="58"/>
      <c r="F279" s="58"/>
      <c r="G279" s="58"/>
      <c r="H279" s="58"/>
      <c r="I279" s="58"/>
      <c r="J279" s="58"/>
      <c r="K279" s="58"/>
      <c r="L279" s="36"/>
      <c r="M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</row>
  </sheetData>
  <autoFilter ref="C126:K278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LEGION-MILAN\Milan</dc:creator>
  <cp:lastModifiedBy>LEGION-MILAN\Milan</cp:lastModifiedBy>
  <dcterms:created xsi:type="dcterms:W3CDTF">2025-03-18T07:19:18Z</dcterms:created>
  <dcterms:modified xsi:type="dcterms:W3CDTF">2025-03-18T07:19:20Z</dcterms:modified>
</cp:coreProperties>
</file>