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A:\Archiv_Akce\2022\P01_Habartov, stezky úsek 8\DPS\ROZPOČET\aktualizace 032025\"/>
    </mc:Choice>
  </mc:AlternateContent>
  <bookViews>
    <workbookView xWindow="0" yWindow="0" windowWidth="0" windowHeight="0"/>
  </bookViews>
  <sheets>
    <sheet name="Rekapitulace stavby" sheetId="1" r:id="rId1"/>
    <sheet name="SO 108 - Úsek 8 - cyklost..." sheetId="2" r:id="rId2"/>
    <sheet name="SO 301 - Splašková kanali..." sheetId="3" r:id="rId3"/>
    <sheet name="SO 302 - Kanalizační výtlak" sheetId="4" r:id="rId4"/>
    <sheet name="SO 401 - Veřejné osvětlení" sheetId="5" r:id="rId5"/>
    <sheet name="VRN - Vedlejší rozpočtové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108 - Úsek 8 - cyklost...'!$C$123:$K$288</definedName>
    <definedName name="_xlnm.Print_Area" localSheetId="1">'SO 108 - Úsek 8 - cyklost...'!$C$4:$J$76,'SO 108 - Úsek 8 - cyklost...'!$C$82:$J$105,'SO 108 - Úsek 8 - cyklost...'!$C$111:$K$288</definedName>
    <definedName name="_xlnm.Print_Titles" localSheetId="1">'SO 108 - Úsek 8 - cyklost...'!$123:$123</definedName>
    <definedName name="_xlnm._FilterDatabase" localSheetId="2" hidden="1">'SO 301 - Splašková kanali...'!$C$120:$K$224</definedName>
    <definedName name="_xlnm.Print_Area" localSheetId="2">'SO 301 - Splašková kanali...'!$C$4:$J$76,'SO 301 - Splašková kanali...'!$C$82:$J$102,'SO 301 - Splašková kanali...'!$C$108:$K$224</definedName>
    <definedName name="_xlnm.Print_Titles" localSheetId="2">'SO 301 - Splašková kanali...'!$120:$120</definedName>
    <definedName name="_xlnm._FilterDatabase" localSheetId="3" hidden="1">'SO 302 - Kanalizační výtlak'!$C$123:$K$252</definedName>
    <definedName name="_xlnm.Print_Area" localSheetId="3">'SO 302 - Kanalizační výtlak'!$C$4:$J$76,'SO 302 - Kanalizační výtlak'!$C$82:$J$105,'SO 302 - Kanalizační výtlak'!$C$111:$K$252</definedName>
    <definedName name="_xlnm.Print_Titles" localSheetId="3">'SO 302 - Kanalizační výtlak'!$123:$123</definedName>
    <definedName name="_xlnm._FilterDatabase" localSheetId="4" hidden="1">'SO 401 - Veřejné osvětlení'!$C$120:$K$200</definedName>
    <definedName name="_xlnm.Print_Area" localSheetId="4">'SO 401 - Veřejné osvětlení'!$C$4:$J$76,'SO 401 - Veřejné osvětlení'!$C$82:$J$102,'SO 401 - Veřejné osvětlení'!$C$108:$K$200</definedName>
    <definedName name="_xlnm.Print_Titles" localSheetId="4">'SO 401 - Veřejné osvětlení'!$120:$120</definedName>
    <definedName name="_xlnm._FilterDatabase" localSheetId="5" hidden="1">'VRN - Vedlejší rozpočtové...'!$C$119:$K$136</definedName>
    <definedName name="_xlnm.Print_Area" localSheetId="5">'VRN - Vedlejší rozpočtové...'!$C$4:$J$76,'VRN - Vedlejší rozpočtové...'!$C$82:$J$101,'VRN - Vedlejší rozpočtové...'!$C$107:$K$136</definedName>
    <definedName name="_xlnm.Print_Titles" localSheetId="5">'VRN - Vedlejší rozpočtové...'!$119:$119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34"/>
  <c r="BH134"/>
  <c r="BG134"/>
  <c r="BF134"/>
  <c r="T134"/>
  <c r="T133"/>
  <c r="R134"/>
  <c r="R133"/>
  <c r="P134"/>
  <c r="P133"/>
  <c r="BI130"/>
  <c r="BH130"/>
  <c r="BG130"/>
  <c r="BF130"/>
  <c r="T130"/>
  <c r="T129"/>
  <c r="R130"/>
  <c r="R129"/>
  <c r="P130"/>
  <c r="P129"/>
  <c r="BI126"/>
  <c r="BH126"/>
  <c r="BG126"/>
  <c r="BF126"/>
  <c r="T126"/>
  <c r="R126"/>
  <c r="P126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89"/>
  <c r="E7"/>
  <c r="E110"/>
  <c i="5" r="J37"/>
  <c r="J36"/>
  <c i="1" r="AY98"/>
  <c i="5" r="J35"/>
  <c i="1" r="AX98"/>
  <c i="5"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7"/>
  <c r="BH127"/>
  <c r="BG127"/>
  <c r="BF127"/>
  <c r="T127"/>
  <c r="R127"/>
  <c r="P127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85"/>
  <c i="4" r="J37"/>
  <c r="J36"/>
  <c i="1" r="AY97"/>
  <c i="4" r="J35"/>
  <c i="1" r="AX97"/>
  <c i="4" r="BI251"/>
  <c r="BH251"/>
  <c r="BG251"/>
  <c r="BF251"/>
  <c r="T251"/>
  <c r="R251"/>
  <c r="P251"/>
  <c r="BI249"/>
  <c r="BH249"/>
  <c r="BG249"/>
  <c r="BF249"/>
  <c r="T249"/>
  <c r="R249"/>
  <c r="P249"/>
  <c r="BI241"/>
  <c r="BH241"/>
  <c r="BG241"/>
  <c r="BF241"/>
  <c r="T241"/>
  <c r="T240"/>
  <c r="R241"/>
  <c r="R240"/>
  <c r="P241"/>
  <c r="P240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89"/>
  <c r="E7"/>
  <c r="E85"/>
  <c i="3" r="J37"/>
  <c r="J36"/>
  <c i="1" r="AY96"/>
  <c i="3" r="J35"/>
  <c i="1" r="AX96"/>
  <c i="3"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89"/>
  <c r="E7"/>
  <c r="E85"/>
  <c i="2" r="J37"/>
  <c r="J36"/>
  <c i="1" r="AY95"/>
  <c i="2" r="J35"/>
  <c i="1" r="AX95"/>
  <c i="2" r="BI286"/>
  <c r="BH286"/>
  <c r="BG286"/>
  <c r="BF286"/>
  <c r="T286"/>
  <c r="T285"/>
  <c r="R286"/>
  <c r="R285"/>
  <c r="P286"/>
  <c r="P285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7"/>
  <c r="BH257"/>
  <c r="BG257"/>
  <c r="BF257"/>
  <c r="T257"/>
  <c r="R257"/>
  <c r="P257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T212"/>
  <c r="R213"/>
  <c r="R212"/>
  <c r="P213"/>
  <c r="P212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118"/>
  <c r="E7"/>
  <c r="E114"/>
  <c i="1" r="L90"/>
  <c r="AM90"/>
  <c r="AM89"/>
  <c r="L89"/>
  <c r="AM87"/>
  <c r="L87"/>
  <c r="L85"/>
  <c r="L84"/>
  <c i="2" r="BK270"/>
  <c r="BK247"/>
  <c r="J217"/>
  <c r="J182"/>
  <c r="J127"/>
  <c r="J247"/>
  <c r="BK223"/>
  <c r="BK203"/>
  <c r="BK189"/>
  <c r="BK178"/>
  <c r="J272"/>
  <c r="BK235"/>
  <c r="J193"/>
  <c r="BK171"/>
  <c r="BK147"/>
  <c r="J131"/>
  <c r="J252"/>
  <c r="J206"/>
  <c r="J178"/>
  <c r="BK164"/>
  <c r="J152"/>
  <c r="BK133"/>
  <c r="BK278"/>
  <c r="J232"/>
  <c r="J157"/>
  <c r="J147"/>
  <c r="J129"/>
  <c i="3" r="J213"/>
  <c r="BK194"/>
  <c r="BK178"/>
  <c r="BK152"/>
  <c r="J137"/>
  <c r="BK213"/>
  <c r="J180"/>
  <c r="BK164"/>
  <c r="BK221"/>
  <c r="J207"/>
  <c r="J202"/>
  <c r="J186"/>
  <c r="J178"/>
  <c r="J155"/>
  <c r="J214"/>
  <c r="BK204"/>
  <c r="BK177"/>
  <c r="J162"/>
  <c r="BK143"/>
  <c i="4" r="J230"/>
  <c r="J213"/>
  <c r="J194"/>
  <c r="J181"/>
  <c r="BK167"/>
  <c r="J158"/>
  <c r="BK144"/>
  <c r="J233"/>
  <c r="BK224"/>
  <c r="BK193"/>
  <c r="BK169"/>
  <c r="J144"/>
  <c r="BK233"/>
  <c r="J226"/>
  <c r="BK207"/>
  <c r="BK226"/>
  <c r="BK206"/>
  <c r="J201"/>
  <c r="BK147"/>
  <c r="BK241"/>
  <c r="J227"/>
  <c r="BK210"/>
  <c r="J198"/>
  <c r="J135"/>
  <c r="J147"/>
  <c r="J127"/>
  <c i="5" r="J186"/>
  <c r="BK157"/>
  <c r="J124"/>
  <c r="BK179"/>
  <c r="BK167"/>
  <c r="BK153"/>
  <c r="BK124"/>
  <c r="J174"/>
  <c r="BK147"/>
  <c r="BK198"/>
  <c r="BK177"/>
  <c r="J153"/>
  <c r="BK197"/>
  <c r="BK181"/>
  <c r="BK160"/>
  <c i="6" r="BK126"/>
  <c r="BK130"/>
  <c i="2" r="BK276"/>
  <c r="BK241"/>
  <c r="J197"/>
  <c r="BK129"/>
  <c r="BK262"/>
  <c r="J229"/>
  <c r="BK206"/>
  <c r="J187"/>
  <c r="BK175"/>
  <c r="J257"/>
  <c r="J208"/>
  <c r="J173"/>
  <c r="J168"/>
  <c r="J140"/>
  <c r="J228"/>
  <c r="BK217"/>
  <c r="BK182"/>
  <c r="J166"/>
  <c r="J155"/>
  <c r="J142"/>
  <c r="BK283"/>
  <c r="J262"/>
  <c r="J224"/>
  <c r="J162"/>
  <c r="J201"/>
  <c r="BK127"/>
  <c i="3" r="J210"/>
  <c r="BK186"/>
  <c r="BK176"/>
  <c r="J140"/>
  <c r="J211"/>
  <c r="J168"/>
  <c r="BK155"/>
  <c r="BK217"/>
  <c r="BK205"/>
  <c r="BK190"/>
  <c r="J179"/>
  <c r="BK137"/>
  <c r="J216"/>
  <c r="BK210"/>
  <c r="BK179"/>
  <c r="J164"/>
  <c r="J134"/>
  <c i="4" r="BK212"/>
  <c r="BK190"/>
  <c r="J172"/>
  <c r="J161"/>
  <c r="J150"/>
  <c r="J232"/>
  <c r="J209"/>
  <c r="J207"/>
  <c r="J206"/>
  <c r="BK200"/>
  <c r="BK198"/>
  <c r="J190"/>
  <c r="J235"/>
  <c r="J210"/>
  <c r="BK183"/>
  <c r="J251"/>
  <c r="BK232"/>
  <c r="BK217"/>
  <c r="BK187"/>
  <c r="J141"/>
  <c r="BK163"/>
  <c r="BK150"/>
  <c r="BK135"/>
  <c i="5" r="BK193"/>
  <c r="BK164"/>
  <c r="BK134"/>
  <c r="J184"/>
  <c r="BK172"/>
  <c r="J157"/>
  <c r="BK132"/>
  <c r="J181"/>
  <c r="J149"/>
  <c r="J134"/>
  <c r="J179"/>
  <c r="J163"/>
  <c r="J137"/>
  <c r="BK184"/>
  <c i="6" r="J130"/>
  <c r="BK123"/>
  <c i="2" r="BK266"/>
  <c r="J220"/>
  <c r="J138"/>
  <c r="J276"/>
  <c r="BK244"/>
  <c r="J221"/>
  <c r="BK197"/>
  <c r="BK184"/>
  <c r="J283"/>
  <c r="J223"/>
  <c r="J203"/>
  <c r="BK168"/>
  <c r="BK145"/>
  <c r="BK229"/>
  <c r="BK221"/>
  <c r="BK187"/>
  <c r="J175"/>
  <c r="BK157"/>
  <c r="BK131"/>
  <c r="BK272"/>
  <c r="J235"/>
  <c r="J222"/>
  <c r="BK213"/>
  <c r="J133"/>
  <c i="3" r="J223"/>
  <c r="BK202"/>
  <c r="J182"/>
  <c r="BK160"/>
  <c r="J143"/>
  <c r="J124"/>
  <c r="J184"/>
  <c r="BK171"/>
  <c r="J152"/>
  <c r="J219"/>
  <c r="J166"/>
  <c r="BK219"/>
  <c r="BK208"/>
  <c r="J190"/>
  <c r="BK166"/>
  <c r="J157"/>
  <c i="4" r="BK218"/>
  <c r="J196"/>
  <c r="J189"/>
  <c r="J169"/>
  <c r="J153"/>
  <c r="BK130"/>
  <c r="BK230"/>
  <c r="J223"/>
  <c r="BK191"/>
  <c r="BK138"/>
  <c r="J229"/>
  <c r="BK215"/>
  <c r="BK249"/>
  <c r="BK223"/>
  <c r="BK205"/>
  <c r="J193"/>
  <c r="J156"/>
  <c r="BK237"/>
  <c r="J218"/>
  <c r="J202"/>
  <c r="BK194"/>
  <c r="BK172"/>
  <c r="J165"/>
  <c r="BK153"/>
  <c r="J138"/>
  <c i="5" r="J190"/>
  <c r="J160"/>
  <c r="BK140"/>
  <c r="J193"/>
  <c r="BK163"/>
  <c r="J142"/>
  <c r="BK186"/>
  <c r="J165"/>
  <c r="J144"/>
  <c r="J195"/>
  <c r="BK174"/>
  <c r="J140"/>
  <c r="BK190"/>
  <c r="BK165"/>
  <c r="J132"/>
  <c i="6" r="J123"/>
  <c r="J126"/>
  <c i="2" r="BK257"/>
  <c r="J227"/>
  <c r="BK193"/>
  <c r="J286"/>
  <c r="BK228"/>
  <c r="BK208"/>
  <c r="BK195"/>
  <c r="J184"/>
  <c r="BK173"/>
  <c r="J241"/>
  <c r="J213"/>
  <c r="J189"/>
  <c r="J150"/>
  <c r="BK138"/>
  <c r="J244"/>
  <c r="J195"/>
  <c r="BK166"/>
  <c r="J164"/>
  <c r="BK150"/>
  <c r="BK281"/>
  <c r="J238"/>
  <c r="BK162"/>
  <c r="BK152"/>
  <c r="BK155"/>
  <c r="J136"/>
  <c i="3" r="J221"/>
  <c r="BK198"/>
  <c r="BK180"/>
  <c r="BK140"/>
  <c r="BK146"/>
  <c r="BK129"/>
  <c r="J188"/>
  <c r="J174"/>
  <c r="BK162"/>
  <c r="BK223"/>
  <c r="J208"/>
  <c r="J198"/>
  <c r="BK184"/>
  <c r="BK168"/>
  <c r="J217"/>
  <c r="BK211"/>
  <c r="J205"/>
  <c r="BK182"/>
  <c r="BK174"/>
  <c r="J146"/>
  <c r="BK124"/>
  <c i="4" r="J200"/>
  <c r="J187"/>
  <c r="BK165"/>
  <c r="BK156"/>
  <c r="J241"/>
  <c r="BK213"/>
  <c r="J224"/>
  <c r="BK209"/>
  <c r="J237"/>
  <c r="J221"/>
  <c r="BK202"/>
  <c r="J175"/>
  <c r="J249"/>
  <c r="J220"/>
  <c r="J203"/>
  <c r="BK196"/>
  <c r="BK181"/>
  <c r="BK175"/>
  <c r="BK158"/>
  <c r="BK141"/>
  <c i="5" r="BK199"/>
  <c r="BK173"/>
  <c r="BK144"/>
  <c r="J197"/>
  <c r="J177"/>
  <c r="BK149"/>
  <c r="BK188"/>
  <c r="J155"/>
  <c r="BK137"/>
  <c r="J192"/>
  <c r="J172"/>
  <c r="J147"/>
  <c r="BK192"/>
  <c r="J167"/>
  <c r="BK127"/>
  <c i="6" r="BK134"/>
  <c i="2" r="BK252"/>
  <c r="BK232"/>
  <c r="BK201"/>
  <c r="BK136"/>
  <c r="J266"/>
  <c r="BK222"/>
  <c r="J199"/>
  <c r="BK180"/>
  <c r="J278"/>
  <c r="BK238"/>
  <c r="BK220"/>
  <c r="J171"/>
  <c r="BK142"/>
  <c r="J281"/>
  <c r="BK224"/>
  <c r="BK199"/>
  <c r="J180"/>
  <c r="J159"/>
  <c r="J145"/>
  <c r="BK286"/>
  <c r="J270"/>
  <c r="BK227"/>
  <c r="BK159"/>
  <c r="BK140"/>
  <c i="1" r="AS94"/>
  <c i="3" r="BK149"/>
  <c r="BK134"/>
  <c r="J194"/>
  <c r="J177"/>
  <c r="BK157"/>
  <c r="J149"/>
  <c r="BK216"/>
  <c r="J204"/>
  <c r="BK188"/>
  <c r="J171"/>
  <c r="J129"/>
  <c r="BK214"/>
  <c r="BK207"/>
  <c r="J176"/>
  <c r="J160"/>
  <c i="4" r="BK221"/>
  <c r="J205"/>
  <c r="J191"/>
  <c r="BK179"/>
  <c r="J163"/>
  <c r="BK251"/>
  <c r="BK227"/>
  <c r="J215"/>
  <c r="J179"/>
  <c r="J167"/>
  <c r="BK127"/>
  <c r="J217"/>
  <c r="BK229"/>
  <c r="BK220"/>
  <c r="BK203"/>
  <c r="BK189"/>
  <c r="J130"/>
  <c r="BK235"/>
  <c r="J212"/>
  <c r="BK201"/>
  <c r="J183"/>
  <c r="J132"/>
  <c r="BK161"/>
  <c r="BK132"/>
  <c i="5" r="BK195"/>
  <c r="BK159"/>
  <c r="J198"/>
  <c r="BK170"/>
  <c r="BK155"/>
  <c r="J199"/>
  <c r="J170"/>
  <c r="BK142"/>
  <c r="J188"/>
  <c r="J164"/>
  <c r="J127"/>
  <c r="J173"/>
  <c r="J159"/>
  <c i="6" r="J134"/>
  <c i="2" l="1" r="BK126"/>
  <c r="J126"/>
  <c r="J98"/>
  <c r="BK216"/>
  <c r="J216"/>
  <c r="J102"/>
  <c r="BK275"/>
  <c r="J275"/>
  <c r="J103"/>
  <c i="3" r="R123"/>
  <c r="BK170"/>
  <c r="J170"/>
  <c r="J99"/>
  <c r="T170"/>
  <c r="R220"/>
  <c i="4" r="BK171"/>
  <c r="J171"/>
  <c r="J99"/>
  <c r="R171"/>
  <c r="BK178"/>
  <c r="J178"/>
  <c r="J100"/>
  <c r="R178"/>
  <c r="R248"/>
  <c i="2" r="R126"/>
  <c r="BK205"/>
  <c r="J205"/>
  <c r="J100"/>
  <c r="R205"/>
  <c r="R192"/>
  <c r="R275"/>
  <c i="3" r="BK183"/>
  <c r="J183"/>
  <c r="J100"/>
  <c r="T220"/>
  <c i="4" r="P186"/>
  <c i="5" r="BK131"/>
  <c i="2" r="T216"/>
  <c i="3" r="BK123"/>
  <c r="J123"/>
  <c r="J98"/>
  <c r="R183"/>
  <c i="4" r="T126"/>
  <c r="P171"/>
  <c r="T171"/>
  <c r="P178"/>
  <c r="T178"/>
  <c r="P248"/>
  <c i="5" r="BK123"/>
  <c r="J123"/>
  <c r="J98"/>
  <c r="P123"/>
  <c r="P122"/>
  <c r="R123"/>
  <c r="R122"/>
  <c r="T123"/>
  <c r="T122"/>
  <c r="BK176"/>
  <c r="J176"/>
  <c r="J101"/>
  <c i="2" r="P216"/>
  <c r="P275"/>
  <c i="3" r="T123"/>
  <c r="P170"/>
  <c r="R170"/>
  <c r="BK220"/>
  <c r="J220"/>
  <c r="J101"/>
  <c i="4" r="BK126"/>
  <c r="J126"/>
  <c r="J98"/>
  <c r="BK186"/>
  <c r="J186"/>
  <c r="J102"/>
  <c r="T248"/>
  <c i="5" r="P131"/>
  <c r="R176"/>
  <c i="2" r="P126"/>
  <c r="R216"/>
  <c i="3" r="T183"/>
  <c i="4" r="P126"/>
  <c r="P125"/>
  <c r="P124"/>
  <c i="1" r="AU97"/>
  <c i="4" r="T186"/>
  <c r="BK248"/>
  <c r="J248"/>
  <c r="J104"/>
  <c i="5" r="R131"/>
  <c r="R130"/>
  <c r="R121"/>
  <c r="P176"/>
  <c i="6" r="P122"/>
  <c r="P121"/>
  <c r="P120"/>
  <c i="1" r="AU99"/>
  <c i="6" r="T122"/>
  <c r="T121"/>
  <c r="T120"/>
  <c i="2" r="T126"/>
  <c r="P205"/>
  <c r="P192"/>
  <c r="T205"/>
  <c r="T192"/>
  <c r="T275"/>
  <c i="3" r="P123"/>
  <c r="P122"/>
  <c r="P121"/>
  <c i="1" r="AU96"/>
  <c i="3" r="P183"/>
  <c r="P220"/>
  <c i="4" r="R126"/>
  <c r="R186"/>
  <c i="5" r="T131"/>
  <c r="T130"/>
  <c r="T176"/>
  <c i="6" r="BK122"/>
  <c r="J122"/>
  <c r="J98"/>
  <c r="R122"/>
  <c r="R121"/>
  <c r="R120"/>
  <c i="4" r="BK182"/>
  <c r="J182"/>
  <c r="J101"/>
  <c i="2" r="BK212"/>
  <c r="J212"/>
  <c r="J101"/>
  <c i="4" r="BK240"/>
  <c r="J240"/>
  <c r="J103"/>
  <c i="2" r="BK285"/>
  <c r="J285"/>
  <c r="J104"/>
  <c r="BK192"/>
  <c r="J192"/>
  <c r="J99"/>
  <c i="6" r="BK129"/>
  <c r="J129"/>
  <c r="J99"/>
  <c r="BK133"/>
  <c r="J133"/>
  <c r="J100"/>
  <c r="E85"/>
  <c r="BE126"/>
  <c r="J114"/>
  <c r="BE134"/>
  <c i="5" r="J131"/>
  <c r="J100"/>
  <c i="6" r="BE123"/>
  <c r="F92"/>
  <c r="BE130"/>
  <c i="5" r="F92"/>
  <c r="BE142"/>
  <c r="BE157"/>
  <c r="BE164"/>
  <c r="BE172"/>
  <c r="BE195"/>
  <c r="J89"/>
  <c r="E111"/>
  <c r="BE124"/>
  <c r="BE134"/>
  <c r="BE144"/>
  <c r="BE149"/>
  <c r="BE159"/>
  <c r="BE165"/>
  <c r="BE167"/>
  <c r="BE181"/>
  <c r="BE184"/>
  <c r="BE186"/>
  <c r="BE193"/>
  <c r="BE198"/>
  <c r="BE199"/>
  <c r="BE127"/>
  <c r="BE153"/>
  <c r="BE163"/>
  <c r="BE173"/>
  <c r="BE177"/>
  <c r="BE179"/>
  <c r="BE190"/>
  <c r="BE192"/>
  <c i="4" r="BK125"/>
  <c r="J125"/>
  <c r="J97"/>
  <c i="5" r="BE140"/>
  <c r="BE147"/>
  <c r="BE160"/>
  <c r="BE174"/>
  <c r="BE132"/>
  <c r="BE137"/>
  <c r="BE155"/>
  <c r="BE170"/>
  <c r="BE188"/>
  <c r="BE197"/>
  <c i="4" r="E114"/>
  <c r="BE156"/>
  <c r="BE165"/>
  <c r="BE181"/>
  <c r="BE130"/>
  <c r="BE144"/>
  <c r="BE183"/>
  <c r="BE190"/>
  <c r="BE198"/>
  <c r="BE205"/>
  <c r="BE207"/>
  <c r="BE215"/>
  <c r="BE224"/>
  <c r="BE226"/>
  <c r="BE229"/>
  <c r="BE233"/>
  <c r="BE251"/>
  <c r="F92"/>
  <c r="J118"/>
  <c r="BE127"/>
  <c r="BE141"/>
  <c r="BE150"/>
  <c r="BE153"/>
  <c r="BE169"/>
  <c r="BE172"/>
  <c r="BE179"/>
  <c r="BE187"/>
  <c r="BE189"/>
  <c r="BE209"/>
  <c r="BE235"/>
  <c r="BE241"/>
  <c r="BE206"/>
  <c r="BE213"/>
  <c r="BE223"/>
  <c r="BE230"/>
  <c r="BE132"/>
  <c r="BE158"/>
  <c r="BE163"/>
  <c r="BE175"/>
  <c r="BE193"/>
  <c r="BE194"/>
  <c r="BE196"/>
  <c r="BE202"/>
  <c r="BE212"/>
  <c r="BE218"/>
  <c r="BE221"/>
  <c r="BE227"/>
  <c r="BE237"/>
  <c r="BE249"/>
  <c r="BE135"/>
  <c r="BE138"/>
  <c r="BE147"/>
  <c r="BE161"/>
  <c r="BE167"/>
  <c r="BE191"/>
  <c r="BE200"/>
  <c r="BE201"/>
  <c r="BE203"/>
  <c r="BE210"/>
  <c r="BE217"/>
  <c r="BE220"/>
  <c r="BE232"/>
  <c i="2" r="BK125"/>
  <c r="J125"/>
  <c r="J97"/>
  <c i="3" r="E111"/>
  <c r="BE137"/>
  <c r="BE140"/>
  <c r="BE155"/>
  <c r="BE157"/>
  <c r="BE162"/>
  <c r="BE176"/>
  <c r="BE182"/>
  <c r="BE184"/>
  <c r="BE190"/>
  <c r="BE194"/>
  <c r="BE198"/>
  <c r="BE202"/>
  <c r="BE205"/>
  <c r="BE221"/>
  <c r="BE208"/>
  <c r="BE223"/>
  <c r="F92"/>
  <c r="J115"/>
  <c r="BE152"/>
  <c r="BE160"/>
  <c r="BE174"/>
  <c r="BE177"/>
  <c r="BE179"/>
  <c r="BE180"/>
  <c r="BE186"/>
  <c r="BE204"/>
  <c r="BE207"/>
  <c r="BE210"/>
  <c r="BE219"/>
  <c r="BE129"/>
  <c r="BE146"/>
  <c r="BE178"/>
  <c r="BE216"/>
  <c r="BE124"/>
  <c r="BE134"/>
  <c r="BE143"/>
  <c r="BE149"/>
  <c r="BE164"/>
  <c r="BE166"/>
  <c r="BE168"/>
  <c r="BE171"/>
  <c r="BE188"/>
  <c r="BE211"/>
  <c r="BE213"/>
  <c r="BE214"/>
  <c r="BE217"/>
  <c i="2" r="J89"/>
  <c r="BE129"/>
  <c r="BE136"/>
  <c r="BE142"/>
  <c r="BE145"/>
  <c r="BE164"/>
  <c r="BE150"/>
  <c r="BE166"/>
  <c r="BE173"/>
  <c r="BE217"/>
  <c r="BE221"/>
  <c r="BE229"/>
  <c r="BE241"/>
  <c r="BE244"/>
  <c r="BE257"/>
  <c r="F92"/>
  <c r="BE127"/>
  <c r="BE138"/>
  <c r="BE147"/>
  <c r="BE152"/>
  <c r="BE155"/>
  <c r="BE157"/>
  <c r="BE162"/>
  <c r="BE175"/>
  <c r="BE178"/>
  <c r="BE187"/>
  <c r="BE189"/>
  <c r="BE201"/>
  <c r="BE232"/>
  <c r="BE247"/>
  <c r="BE262"/>
  <c r="BE281"/>
  <c r="E85"/>
  <c r="BE133"/>
  <c r="BE140"/>
  <c r="BE159"/>
  <c r="BE171"/>
  <c r="BE184"/>
  <c r="BE193"/>
  <c r="BE199"/>
  <c r="BE206"/>
  <c r="BE222"/>
  <c r="BE223"/>
  <c r="BE228"/>
  <c r="BE252"/>
  <c r="BE266"/>
  <c r="BE276"/>
  <c r="BE278"/>
  <c r="BE283"/>
  <c r="BE286"/>
  <c r="BE213"/>
  <c r="BE220"/>
  <c r="BE227"/>
  <c r="BE238"/>
  <c r="BE270"/>
  <c r="BE131"/>
  <c r="BE168"/>
  <c r="BE180"/>
  <c r="BE182"/>
  <c r="BE195"/>
  <c r="BE197"/>
  <c r="BE203"/>
  <c r="BE208"/>
  <c r="BE224"/>
  <c r="BE235"/>
  <c r="BE272"/>
  <c r="F34"/>
  <c i="1" r="BA95"/>
  <c i="4" r="F37"/>
  <c i="1" r="BD97"/>
  <c i="5" r="F37"/>
  <c i="1" r="BD98"/>
  <c i="2" r="F37"/>
  <c i="1" r="BD95"/>
  <c i="3" r="F36"/>
  <c i="1" r="BC96"/>
  <c i="4" r="F35"/>
  <c i="1" r="BB97"/>
  <c i="5" r="F36"/>
  <c i="1" r="BC98"/>
  <c i="6" r="F35"/>
  <c i="1" r="BB99"/>
  <c i="6" r="F34"/>
  <c i="1" r="BA99"/>
  <c i="2" r="J34"/>
  <c i="1" r="AW95"/>
  <c i="3" r="J34"/>
  <c i="1" r="AW96"/>
  <c i="4" r="F36"/>
  <c i="1" r="BC97"/>
  <c i="5" r="F34"/>
  <c i="1" r="BA98"/>
  <c i="6" r="J34"/>
  <c i="1" r="AW99"/>
  <c i="6" r="F37"/>
  <c i="1" r="BD99"/>
  <c i="2" r="F35"/>
  <c i="1" r="BB95"/>
  <c i="3" r="F37"/>
  <c i="1" r="BD96"/>
  <c i="3" r="F35"/>
  <c i="1" r="BB96"/>
  <c i="4" r="J34"/>
  <c i="1" r="AW97"/>
  <c i="5" r="F35"/>
  <c i="1" r="BB98"/>
  <c i="2" r="F36"/>
  <c i="1" r="BC95"/>
  <c i="3" r="F34"/>
  <c i="1" r="BA96"/>
  <c i="4" r="F34"/>
  <c i="1" r="BA97"/>
  <c i="5" r="J34"/>
  <c i="1" r="AW98"/>
  <c i="6" r="F36"/>
  <c i="1" r="BC99"/>
  <c i="3" l="1" r="R122"/>
  <c r="R121"/>
  <c i="2" r="T125"/>
  <c r="T124"/>
  <c r="P125"/>
  <c r="P124"/>
  <c i="1" r="AU95"/>
  <c i="3" r="T122"/>
  <c r="T121"/>
  <c i="4" r="T125"/>
  <c r="T124"/>
  <c i="5" r="BK130"/>
  <c r="J130"/>
  <c r="J99"/>
  <c r="P130"/>
  <c r="P121"/>
  <c i="1" r="AU98"/>
  <c i="5" r="T121"/>
  <c i="2" r="R125"/>
  <c r="R124"/>
  <c i="4" r="R125"/>
  <c r="R124"/>
  <c i="3" r="BK122"/>
  <c r="J122"/>
  <c r="J97"/>
  <c i="5" r="BK122"/>
  <c r="J122"/>
  <c r="J97"/>
  <c i="6" r="BK121"/>
  <c r="J121"/>
  <c r="J97"/>
  <c i="4" r="BK124"/>
  <c r="J124"/>
  <c r="J96"/>
  <c i="2" r="BK124"/>
  <c r="J124"/>
  <c r="F33"/>
  <c i="1" r="AZ95"/>
  <c r="BC94"/>
  <c r="AY94"/>
  <c r="BB94"/>
  <c r="W31"/>
  <c i="3" r="J33"/>
  <c i="1" r="AV96"/>
  <c r="AT96"/>
  <c i="5" r="F33"/>
  <c i="1" r="AZ98"/>
  <c i="6" r="J33"/>
  <c i="1" r="AV99"/>
  <c r="AT99"/>
  <c i="2" r="J30"/>
  <c i="1" r="AG95"/>
  <c i="4" r="F33"/>
  <c i="1" r="AZ97"/>
  <c i="6" r="F33"/>
  <c i="1" r="AZ99"/>
  <c r="BD94"/>
  <c r="W33"/>
  <c i="2" r="J33"/>
  <c i="1" r="AV95"/>
  <c r="AT95"/>
  <c r="BA94"/>
  <c r="W30"/>
  <c i="3" r="F33"/>
  <c i="1" r="AZ96"/>
  <c i="4" r="J33"/>
  <c i="1" r="AV97"/>
  <c r="AT97"/>
  <c i="5" r="J33"/>
  <c i="1" r="AV98"/>
  <c r="AT98"/>
  <c i="5" l="1" r="BK121"/>
  <c r="J121"/>
  <c r="J96"/>
  <c i="3" r="BK121"/>
  <c r="J121"/>
  <c r="J96"/>
  <c i="6" r="BK120"/>
  <c r="J120"/>
  <c r="J96"/>
  <c i="1" r="AN95"/>
  <c i="2" r="J96"/>
  <c r="J39"/>
  <c i="1" r="AU94"/>
  <c i="4" r="J30"/>
  <c i="1" r="AG97"/>
  <c r="AX94"/>
  <c r="AW94"/>
  <c r="AK30"/>
  <c r="W32"/>
  <c r="AZ94"/>
  <c r="W29"/>
  <c i="4" l="1" r="J39"/>
  <c i="1" r="AN97"/>
  <c i="6" r="J30"/>
  <c i="1" r="AG99"/>
  <c i="3" r="J30"/>
  <c i="1" r="AG96"/>
  <c i="5" r="J30"/>
  <c i="1" r="AG98"/>
  <c r="AN98"/>
  <c r="AV94"/>
  <c r="AK29"/>
  <c i="3" l="1" r="J39"/>
  <c i="5" r="J39"/>
  <c i="6" r="J39"/>
  <c i="1" r="AN96"/>
  <c r="AN99"/>
  <c r="AT94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<sst xmlns="http://schemas.openxmlformats.org/spreadsheetml/2006/main">
  <si>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</si>
  <si>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</si>
  <si>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</si>
  <si>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</si>
  <si>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</si>
  <si>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{7eec786d-24ba-4f4e-b585-31aabe9a678e}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</si>
  <si>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</si>
  <si>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</si>
  <si>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</si>
  <si>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</si>
  <si>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</si>
  <si>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</si>
  <si>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</si>
  <si>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</si>
  <si>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P012022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</si>
  <si>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</si>
  <si>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</si>
  <si>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Komunikační propojení Habartov, Muzeum - Lítov - ÚSEK 8</t>
  </si>
  <si>
    <t>KSO:</t>
  </si>
  <si>
    <t>CC-CZ:</t>
  </si>
  <si>
    <t>Místo:</t>
  </si>
  <si>
    <t>Habartov</t>
  </si>
  <si>
    <t>Datum:</t>
  </si>
  <si>
    <t>13. 3. 2025</t>
  </si>
  <si>
    <t>Zadavatel:</t>
  </si>
  <si>
    <t>IČ:</t>
  </si>
  <si>
    <t>00259314</t>
  </si>
  <si>
    <t>Město Habartov</t>
  </si>
  <si>
    <t>DIČ:</t>
  </si>
  <si>
    <t>CZ00259314</t>
  </si>
  <si>
    <t>Uchazeč:</t>
  </si>
  <si>
    <t>Vyplň údaj</t>
  </si>
  <si>
    <t>Projektant:</t>
  </si>
  <si>
    <t>06032354</t>
  </si>
  <si>
    <t>GEOprojectKV s.r.o.</t>
  </si>
  <si>
    <t>CZ06032354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</si>
  <si>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</si>
  <si>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</si>
  <si>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</si>
  <si>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</si>
  <si>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</si>
  <si>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</si>
  <si>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</si>
  <si>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</si>
  <si>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</si>
  <si>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</si>
  <si>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</si>
  <si>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</si>
  <si>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</si>
  <si>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</si>
  <si>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</si>
  <si>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</si>
  <si>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</si>
  <si>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</si>
  <si>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</si>
  <si>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</si>
  <si>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</si>
  <si>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</si>
  <si>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</si>
  <si>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</si>
  <si>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</si>
  <si>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</si>
  <si>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</si>
  <si>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</si>
  <si>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</si>
  <si>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</si>
  <si>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</si>
  <si>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</si>
  <si>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</si>
  <si>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</si>
  <si>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</si>
  <si>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</si>
  <si>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</si>
  <si>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</si>
  <si>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</si>
  <si>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</si>
  <si>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</si>
  <si>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</si>
  <si>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</si>
  <si>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</si>
  <si>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</si>
  <si>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</si>
  <si>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</si>
  <si>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</si>
  <si>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108</t>
  </si>
  <si>
    <t>Úsek 8 - cyklostezka</t>
  </si>
  <si>
    <t>STA</t>
  </si>
  <si>
    <t>1</t>
  </si>
  <si>
    <t>{02dbb5fa-b7a5-4a31-97aa-3009e27d93b0}</t>
  </si>
  <si>
    <t>2</t>
  </si>
  <si>
    <t>SO 301</t>
  </si>
  <si>
    <t>Splašková kanalizace</t>
  </si>
  <si>
    <t>{0df068ce-b8e9-4de7-b12d-ad56e3efff67}</t>
  </si>
  <si>
    <t>SO 302</t>
  </si>
  <si>
    <t>Kanalizační výtlak</t>
  </si>
  <si>
    <t>{9a734325-dc64-4719-83d8-504bb4978666}</t>
  </si>
  <si>
    <t>SO 401</t>
  </si>
  <si>
    <t>Veřejné osvětlení</t>
  </si>
  <si>
    <t>{b019e4e3-d96c-401a-9e17-004155ed8f84}</t>
  </si>
  <si>
    <t>VRN</t>
  </si>
  <si>
    <t>Vedlejší rozpočtové náklady</t>
  </si>
  <si>
    <t>{c4807828-8865-4aa7-97f1-ce8bd1ad5e87}</t>
  </si>
  <si>
    <t>KRYCÍ LIST SOUPISU PRACÍ</t>
  </si>
  <si>
    <t>Objekt:</t>
  </si>
  <si>
    <t>SO 108 - Úsek 8 - cyklostezka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</si>
  <si>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</si>
  <si>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</si>
  <si>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</si>
  <si>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</si>
  <si>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</si>
  <si>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</si>
  <si>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</si>
  <si>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</si>
  <si>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  5.1 - Sanace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</si>
  <si>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</si>
  <si>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</si>
  <si>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</si>
  <si>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</si>
  <si>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</si>
  <si>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</si>
  <si>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</si>
  <si>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</si>
  <si>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</si>
  <si>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</si>
  <si>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</si>
  <si>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</si>
  <si>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</si>
  <si>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</si>
  <si>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</si>
  <si>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</si>
  <si>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</si>
  <si>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</si>
  <si>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</si>
  <si>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</si>
  <si>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</si>
  <si>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</si>
  <si>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</si>
  <si>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s odstraněním kořenů strojně průměru kmene do 100 mm v rovině nebo ve svahu sklonu terénu do 1:5, při celkové ploše přes 500 m2</t>
  </si>
  <si>
    <t>m2</t>
  </si>
  <si>
    <t>CS ÚRS 2025 01</t>
  </si>
  <si>
    <t>4</t>
  </si>
  <si>
    <t>-1699478770</t>
  </si>
  <si>
    <t>Online PSC</t>
  </si>
  <si>
    <t>https://podminky.urs.cz/item/CS_URS_2025_01/111251103</t>
  </si>
  <si>
    <t>111251202</t>
  </si>
  <si>
    <t>Odstranění křovin a stromů s odstraněním kořenů strojně průměru kmene do 100 mm v rovině nebo ve svahu sklonu terénu přes 1:5, při celkové ploše přes 100 do 500 m2</t>
  </si>
  <si>
    <t>-302184063</t>
  </si>
  <si>
    <t>https://podminky.urs.cz/item/CS_URS_2025_01/111251202</t>
  </si>
  <si>
    <t>3</t>
  </si>
  <si>
    <t>162301501</t>
  </si>
  <si>
    <t>Vodorovné přemístění smýcených křovin do průměru kmene 100 mm na vzdálenost do 5 000 m</t>
  </si>
  <si>
    <t>-1015124651</t>
  </si>
  <si>
    <t>https://podminky.urs.cz/item/CS_URS_2025_01/162301501</t>
  </si>
  <si>
    <t>162301981</t>
  </si>
  <si>
    <t>Vodorovné přemístění smýcených křovin Příplatek k ceně za každých dalších i započatých 1 000 m</t>
  </si>
  <si>
    <t>-936950097</t>
  </si>
  <si>
    <t>https://podminky.urs.cz/item/CS_URS_2025_01/162301981</t>
  </si>
  <si>
    <t>VV</t>
  </si>
  <si>
    <t>3650*11</t>
  </si>
  <si>
    <t>5</t>
  </si>
  <si>
    <t>112151114</t>
  </si>
  <si>
    <t>Pokácení stromu směrové v celku s odřezáním kmene a s odvětvením průměru kmene přes 400 do 500 mm</t>
  </si>
  <si>
    <t>kus</t>
  </si>
  <si>
    <t>-653129718</t>
  </si>
  <si>
    <t>https://podminky.urs.cz/item/CS_URS_2025_01/112151114</t>
  </si>
  <si>
    <t>6</t>
  </si>
  <si>
    <t>112201134</t>
  </si>
  <si>
    <t>Odstranění pařezu na svahu přes 1:5 do 1:2 o průměru pařezu na řezné ploše přes 400 do 500 mm</t>
  </si>
  <si>
    <t>-2084315276</t>
  </si>
  <si>
    <t>https://podminky.urs.cz/item/CS_URS_2025_01/112201134</t>
  </si>
  <si>
    <t>7</t>
  </si>
  <si>
    <t>162201422</t>
  </si>
  <si>
    <t>Vodorovné přemístění větví, kmenů nebo pařezů s naložením, složením a dopravou do 1000 m pařezů kmenů, průměru přes 300 do 500 mm</t>
  </si>
  <si>
    <t>762512177</t>
  </si>
  <si>
    <t>https://podminky.urs.cz/item/CS_URS_2025_01/162201422</t>
  </si>
  <si>
    <t>8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</si>
  <si>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</si>
  <si>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</si>
  <si>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-1797996880</t>
  </si>
  <si>
    <t>https://podminky.urs.cz/item/CS_URS_2025_01/162301972</t>
  </si>
  <si>
    <t>20*15</t>
  </si>
  <si>
    <t>9</t>
  </si>
  <si>
    <t>162201416</t>
  </si>
  <si>
    <t>Vodorovné přemístění větví, kmenů nebo pařezů s naložením, složením a dopravou do 1000 m kmenů stromů jehličnatých, průměru přes 300 do 500 mm</t>
  </si>
  <si>
    <t>-1547441098</t>
  </si>
  <si>
    <t>https://podminky.urs.cz/item/CS_URS_2025_01/162201416</t>
  </si>
  <si>
    <t>10</t>
  </si>
  <si>
    <t>162301962</t>
  </si>
  <si>
    <t>Vodorovné přemístění větví, kmenů nebo pařezů s naložením, složením a dopravou Příplatek k cenám za každých dalších i započatých 1000 m přes 1000 m kmenů stromů jehličnatých, průměru přes 300 do 500 mm</t>
  </si>
  <si>
    <t>1007915433</t>
  </si>
  <si>
    <t>https://podminky.urs.cz/item/CS_URS_2025_01/162301962</t>
  </si>
  <si>
    <t>11</t>
  </si>
  <si>
    <t>162201406</t>
  </si>
  <si>
    <t>Vodorovné přemístění větví, kmenů nebo pařezů s naložením, složením a dopravou do 1000 m větví stromů jehličnatých, průměru kmene přes 300 do 500 mm</t>
  </si>
  <si>
    <t>1597265630</t>
  </si>
  <si>
    <t>https://podminky.urs.cz/item/CS_URS_2025_01/162201406</t>
  </si>
  <si>
    <t>162301942</t>
  </si>
  <si>
    <t>Vodorovné přemístění větví, kmenů nebo pařezů s naložením, složením a dopravou Příplatek k cenám za každých dalších i započatých 1000 m přes 1000 m větví stromů jehličnatých, o průměru kmene přes 300 do 500 mm</t>
  </si>
  <si>
    <t>2016280343</t>
  </si>
  <si>
    <t>https://podminky.urs.cz/item/CS_URS_2025_01/162301942</t>
  </si>
  <si>
    <t>13</t>
  </si>
  <si>
    <t>122252205</t>
  </si>
  <si>
    <t>Odkopávky a prokopávky nezapažené pro silnice a dálnice strojně v hornině třídy těžitelnosti I přes 500 do 1 000 m3</t>
  </si>
  <si>
    <t>m3</t>
  </si>
  <si>
    <t>796566651</t>
  </si>
  <si>
    <t>https://podminky.urs.cz/item/CS_URS_2025_01/122252205</t>
  </si>
  <si>
    <t>14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</si>
  <si>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</si>
  <si>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</si>
  <si>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-154451273</t>
  </si>
  <si>
    <t>https://podminky.urs.cz/item/CS_URS_2025_01/162751117</t>
  </si>
  <si>
    <t>15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</si>
  <si>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</si>
  <si>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</si>
  <si>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381123670</t>
  </si>
  <si>
    <t>https://podminky.urs.cz/item/CS_URS_2025_01/162751119</t>
  </si>
  <si>
    <t>540*6</t>
  </si>
  <si>
    <t>16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</si>
  <si>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</si>
  <si>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</si>
  <si>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1531136954</t>
  </si>
  <si>
    <t>https://podminky.urs.cz/item/CS_URS_2025_01/171152101</t>
  </si>
  <si>
    <t>17</t>
  </si>
  <si>
    <t>M</t>
  </si>
  <si>
    <t>10364100</t>
  </si>
  <si>
    <t>zemina pro terénní úpravy - tříděná</t>
  </si>
  <si>
    <t>t</t>
  </si>
  <si>
    <t>-837106457</t>
  </si>
  <si>
    <t>1200*2,0</t>
  </si>
  <si>
    <t>18</t>
  </si>
  <si>
    <t>171251201</t>
  </si>
  <si>
    <t>Uložení sypaniny na skládky nebo meziskládky bez hutnění s upravením uložené sypaniny do předepsaného tvaru</t>
  </si>
  <si>
    <t>-800090021</t>
  </si>
  <si>
    <t>https://podminky.urs.cz/item/CS_URS_2025_01/171251201</t>
  </si>
  <si>
    <t>19</t>
  </si>
  <si>
    <t>171201221</t>
  </si>
  <si>
    <t>Poplatek za uložení stavebního odpadu na skládce (skládkovné) zeminy a kamení zatříděného do Katalogu odpadů pod kódem 17 05 04</t>
  </si>
  <si>
    <t>1754073225</t>
  </si>
  <si>
    <t>https://podminky.urs.cz/item/CS_URS_2025_01/171201221</t>
  </si>
  <si>
    <t>540*2,0</t>
  </si>
  <si>
    <t>20</t>
  </si>
  <si>
    <t>182151111</t>
  </si>
  <si>
    <t>Svahování trvalých svahů do projektovaných profilů strojně s potřebným přemístěním výkopku při svahování v zářezech v hornině třídy těžitelnosti I, skupiny 1 až 3</t>
  </si>
  <si>
    <t>-1324111554</t>
  </si>
  <si>
    <t>https://podminky.urs.cz/item/CS_URS_2025_01/182151111</t>
  </si>
  <si>
    <t>182251101</t>
  </si>
  <si>
    <t>Svahování trvalých svahů do projektovaných profilů strojně s potřebným přemístěním výkopku při svahování násypů v jakékoliv hornině</t>
  </si>
  <si>
    <t>-602789227</t>
  </si>
  <si>
    <t>https://podminky.urs.cz/item/CS_URS_2025_01/182251101</t>
  </si>
  <si>
    <t>22</t>
  </si>
  <si>
    <t>181152302</t>
  </si>
  <si>
    <t>Úprava pláně na stavbách silnic a dálnic strojně v zářezech mimo skalních se zhutněním</t>
  </si>
  <si>
    <t>455324436</t>
  </si>
  <si>
    <t>https://podminky.urs.cz/item/CS_URS_2025_01/181152302</t>
  </si>
  <si>
    <t>4700+2250</t>
  </si>
  <si>
    <t>23</t>
  </si>
  <si>
    <t>181351113</t>
  </si>
  <si>
    <t>Rozprostření a urovnání ornice v rovině nebo ve svahu sklonu do 1:5 strojně při souvislé ploše přes 500 m2, tl. vrstvy do 200 mm</t>
  </si>
  <si>
    <t>-1309751558</t>
  </si>
  <si>
    <t>https://podminky.urs.cz/item/CS_URS_2025_01/181351113</t>
  </si>
  <si>
    <t>24</t>
  </si>
  <si>
    <t>182351123</t>
  </si>
  <si>
    <t>Rozprostření a urovnání ornice ve svahu sklonu přes 1:5 strojně při souvislé ploše přes 100 do 500 m2, tl. vrstvy do 200 mm</t>
  </si>
  <si>
    <t>822731892</t>
  </si>
  <si>
    <t>https://podminky.urs.cz/item/CS_URS_2025_01/182351123</t>
  </si>
  <si>
    <t>25</t>
  </si>
  <si>
    <t>10364101</t>
  </si>
  <si>
    <t>zemina pro terénní úpravy - ornice</t>
  </si>
  <si>
    <t>875098668</t>
  </si>
  <si>
    <t>(120+25)*2,0</t>
  </si>
  <si>
    <t>26</t>
  </si>
  <si>
    <t>181411121</t>
  </si>
  <si>
    <t>Založení trávníku na půdě předem připravené plochy do 1000 m2 výsevem včetně utažení lučního v rovině nebo na svahu do 1:5</t>
  </si>
  <si>
    <t>-1062937032</t>
  </si>
  <si>
    <t>https://podminky.urs.cz/item/CS_URS_2025_01/181411121</t>
  </si>
  <si>
    <t>PSC</t>
  </si>
  <si>
    <t xml:space="preserve">Poznámka k souboru cen:_x000d_
1. V cenách jsou započteny i náklady na pokosení, naložení a odvoz odpadu do 20 km se složením. 2. V cenách -1161 až -1164 nejsou započteny i náklady na zatravňovací textilii. 3. V cenách nejsou započteny náklady na: a) přípravu půdy, b) travní semeno, tyto náklady se oceňují ve specifikaci, c) vypletí a zalévání; tyto práce se oceňují cenami části C02 souborů cen 185 80-42 Vypletí a 185 80-43 Zalití rostlin vodou, d) srovnání terénu, tyto práce se oceňují souborem cen 181 1.-..Plošná úprava terénu. 4. V cenách o sklonu svahu přes 1:1 jsou uvažovány podmínky pro svahy běžně schůdné; bez použití lezeckých technik. V případě použití lezeckých technik se tyto náklady oceňují individuálně. </t>
  </si>
  <si>
    <t>27</t>
  </si>
  <si>
    <t>181411122</t>
  </si>
  <si>
    <t>Založení trávníku na půdě předem připravené plochy do 1000 m2 výsevem včetně utažení lučního na svahu přes 1:5 do 1:2</t>
  </si>
  <si>
    <t>-1508108779</t>
  </si>
  <si>
    <t>https://podminky.urs.cz/item/CS_URS_2025_01/181411122</t>
  </si>
  <si>
    <t>28</t>
  </si>
  <si>
    <t>00572470</t>
  </si>
  <si>
    <t>osivo směs travní univerzál</t>
  </si>
  <si>
    <t>kg</t>
  </si>
  <si>
    <t>1603663409</t>
  </si>
  <si>
    <t>1200+250</t>
  </si>
  <si>
    <t>1450*0,02 'Přepočtené koeficientem množství</t>
  </si>
  <si>
    <t>Komunikace pozemní</t>
  </si>
  <si>
    <t>29</t>
  </si>
  <si>
    <t>564851111</t>
  </si>
  <si>
    <t>Podklad ze štěrkodrti ŠD s rozprostřením a zhutněním plochy přes 100 m2, po zhutnění tl. 150 mm</t>
  </si>
  <si>
    <t>-1905010393</t>
  </si>
  <si>
    <t>https://podminky.urs.cz/item/CS_URS_2025_01/564851111</t>
  </si>
  <si>
    <t>30</t>
  </si>
  <si>
    <t>564911511</t>
  </si>
  <si>
    <t>Podklad nebo podsyp z R-materiálu s rozprostřením a zhutněním plochy přes 100 m2, po zhutnění tl. 50 mm</t>
  </si>
  <si>
    <t>1419354106</t>
  </si>
  <si>
    <t>https://podminky.urs.cz/item/CS_URS_2025_01/564911511</t>
  </si>
  <si>
    <t>31</t>
  </si>
  <si>
    <t>573111111</t>
  </si>
  <si>
    <t>Postřik infiltrační PI z asfaltu silničního s posypem kamenivem, v množství 0,60 kg/m2</t>
  </si>
  <si>
    <t>-124355759</t>
  </si>
  <si>
    <t>https://podminky.urs.cz/item/CS_URS_2025_01/573111111</t>
  </si>
  <si>
    <t>32</t>
  </si>
  <si>
    <t>573211107</t>
  </si>
  <si>
    <t>Postřik spojovací PS bez posypu kamenivem z asfaltu silničního, v množství 0,30 kg/m2</t>
  </si>
  <si>
    <t>-1052225204</t>
  </si>
  <si>
    <t>https://podminky.urs.cz/item/CS_URS_2025_01/573211107</t>
  </si>
  <si>
    <t>33</t>
  </si>
  <si>
    <t>577144111</t>
  </si>
  <si>
    <t>Asfaltový beton vrstva obrusná ACO 11 (ABS) s rozprostřením a se zhutněním z nemodifikovaného asfaltu v pruhu šířky do 3 m tř. I (ACO 11+), po zhutnění tl. 50 mm</t>
  </si>
  <si>
    <t>-3512977</t>
  </si>
  <si>
    <t>https://podminky.urs.cz/item/CS_URS_2025_01/577144111</t>
  </si>
  <si>
    <t>34</t>
  </si>
  <si>
    <t>569931132</t>
  </si>
  <si>
    <t>Zpevnění krajnic nebo komunikací pro pěší s rozprostřením a zhutněním, po zhutnění asfaltovým recyklátem tl. 100 mm</t>
  </si>
  <si>
    <t>927576397</t>
  </si>
  <si>
    <t>https://podminky.urs.cz/item/CS_URS_2025_01/569931132</t>
  </si>
  <si>
    <t>5.1</t>
  </si>
  <si>
    <t>Sanace</t>
  </si>
  <si>
    <t>35</t>
  </si>
  <si>
    <t>561081121</t>
  </si>
  <si>
    <t>Zřízení podkladu ze zeminy upravené hydraulickými pojivy vápnem, cementem nebo směsnými pojivy (materiál ve specifikaci) s rozprostřením, promísením, vlhčením, zhutněním a ošetřením vodou plochy přes 1 000 do 5 000 m2, tloušťka po zhutnění přes 450 do 500 mm</t>
  </si>
  <si>
    <t>823368837</t>
  </si>
  <si>
    <t>https://podminky.urs.cz/item/CS_URS_2025_01/561081121</t>
  </si>
  <si>
    <t>36</t>
  </si>
  <si>
    <t>58591003</t>
  </si>
  <si>
    <t>pojivo hydraulické pro stabilizaci zeminy 70% vápna</t>
  </si>
  <si>
    <t>-805391865</t>
  </si>
  <si>
    <t>P</t>
  </si>
  <si>
    <t>Poznámka k položce:_x000d_
5%</t>
  </si>
  <si>
    <t>"objemová hmotnost zhutněné zeminy"(4700*0,5)*2</t>
  </si>
  <si>
    <t>4700*0,05 'Přepočtené koeficientem množství</t>
  </si>
  <si>
    <t>Trubní vedení</t>
  </si>
  <si>
    <t>37</t>
  </si>
  <si>
    <t>890351811</t>
  </si>
  <si>
    <t>Bourání šachet a jímek ručně velikosti obestavěného prostoru přes 3 do 5 m3 ze železobetonu</t>
  </si>
  <si>
    <t>-1766531509</t>
  </si>
  <si>
    <t>https://podminky.urs.cz/item/CS_URS_2025_01/890351811</t>
  </si>
  <si>
    <t>Poznámka k položce:_x000d_
Vybourání stávajícího výústního objektu, betonové trouby zachovat</t>
  </si>
  <si>
    <t>Ostatní konstrukce a práce, bourání</t>
  </si>
  <si>
    <t>38</t>
  </si>
  <si>
    <t>914111111</t>
  </si>
  <si>
    <t>Montáž svislé dopravní značky základní velikosti do 1 m2 objímkami na sloupky nebo konzoly</t>
  </si>
  <si>
    <t>1942515832</t>
  </si>
  <si>
    <t>https://podminky.urs.cz/item/CS_URS_2025_01/914111111</t>
  </si>
  <si>
    <t xml:space="preserve">Poznámka k souboru cen:_x000d_
1. V cenách jsou započteny i náklady na montáž značek včetně upevňovacího materiálu na předem připravenou nosnou konstrukci (sloupek, konzolu, sloup). 2. V cenách nejsou započteny náklady na: a) dodání značek, tyto se oceňují ve specifikaci, b) na montáž a dodávku ocelových nosných konstrukcí – sloupků, konzol, tyto se oceňují cenami souboru cen 914 51 Montáž sloupku a 914 53 Montáž konzol a nástavců, c) nátěry, tyto se oceňují jako práce PSV příslušnými cenami katalogu 800-783 Nátěry, d) naložení a odklizení výkopku, tyto se oceňují cenami části A 01 katalogu 800-1 Zemní práce. 3. Ceny nelze použít pro osazení a montáž svislých dopravních značek: a) světelných, tyto se oceňují cenami katalogu 800-741 Elektroinstalace - silnoproud, b) upevněných na lanech nebo speciálních konstrukcích nesoucích více značek, tyto se oceňují individuálně. </t>
  </si>
  <si>
    <t>39</t>
  </si>
  <si>
    <t>40445620</t>
  </si>
  <si>
    <t>zákazové, příkazové dopravní značky B1-B34, C1-15 700mm</t>
  </si>
  <si>
    <t>551560418</t>
  </si>
  <si>
    <t>40</t>
  </si>
  <si>
    <t>40445639</t>
  </si>
  <si>
    <t>informativní značky směrové IS 18a, IS21 300x200mm</t>
  </si>
  <si>
    <t>-616149997</t>
  </si>
  <si>
    <t>41</t>
  </si>
  <si>
    <t>40445631</t>
  </si>
  <si>
    <t>informativní značky směrové IS1c,e,f, IS2c,e,f, IS3c, IS4c, IS5, IS11b, d, IS19c 1350x330mm</t>
  </si>
  <si>
    <t>68946020</t>
  </si>
  <si>
    <t>42</t>
  </si>
  <si>
    <t>40445629</t>
  </si>
  <si>
    <t>informativní značky směrové IS1a, IS2a, IS3a, IS4a, IS19a 1100x330mm</t>
  </si>
  <si>
    <t>1700743577</t>
  </si>
  <si>
    <t>43</t>
  </si>
  <si>
    <t>914511111</t>
  </si>
  <si>
    <t>Montáž sloupku dopravních značek délky do 3,5 m do betonového základu</t>
  </si>
  <si>
    <t>1935335282</t>
  </si>
  <si>
    <t>https://podminky.urs.cz/item/CS_URS_2025_01/914511111</t>
  </si>
  <si>
    <t xml:space="preserve">Poznámka k souboru cen:_x000d_
1. V cenách jsou započteny i náklady na: a) vykopání jamek s odhozem výkopku na vzdálenost do 3 m, b) osazení sloupku včetně montáže a dodávky plastového víčka, 2. V cenách -1111 jsou započteny i náklady na betonový základ. 3. V cenách -1112 jsou započteny i náklady na hliníkovou patku s betonovým základem. 4. V cenách nejsou započteny náklady na: a) dodání sloupku, tyto se oceňují ve specifikaci b) naložení a odklizení výkopku, tyto se oceňují cenami části A01 katalogu 800-1 Zemní práce. </t>
  </si>
  <si>
    <t>44</t>
  </si>
  <si>
    <t>40445230</t>
  </si>
  <si>
    <t>sloupek pro dopravní značku Zn D 70mm v 3,5m</t>
  </si>
  <si>
    <t>517123650</t>
  </si>
  <si>
    <t>45</t>
  </si>
  <si>
    <t>40445254</t>
  </si>
  <si>
    <t>víčko plastové na sloupek D 70mm</t>
  </si>
  <si>
    <t>-1612560302</t>
  </si>
  <si>
    <t>46</t>
  </si>
  <si>
    <t>919443111</t>
  </si>
  <si>
    <t>Vtoková jímka propustku ze zdiva z lomového kamene na maltu cementovou, propustku z trub DN do 800 mm</t>
  </si>
  <si>
    <t>587834211</t>
  </si>
  <si>
    <t>https://podminky.urs.cz/item/CS_URS_2025_01/919443111</t>
  </si>
  <si>
    <t>Poznámka k položce:_x000d_
Nátokový prostor mezi stávajícími betonovými troubami a novým propustkem P3 2x DN 300</t>
  </si>
  <si>
    <t>47</t>
  </si>
  <si>
    <t>919521110</t>
  </si>
  <si>
    <t>Zřízení silničního propustku z trub betonových nebo železobetonových DN 300 mm</t>
  </si>
  <si>
    <t>m</t>
  </si>
  <si>
    <t>-976532921</t>
  </si>
  <si>
    <t>https://podminky.urs.cz/item/CS_URS_2025_01/919521110</t>
  </si>
  <si>
    <t>"propustek P3" 2*7,2</t>
  </si>
  <si>
    <t>48</t>
  </si>
  <si>
    <t>59223016</t>
  </si>
  <si>
    <t>trouba betonová hrdlová propojovací DN 300</t>
  </si>
  <si>
    <t>-702797339</t>
  </si>
  <si>
    <t>"propustek P3" 2*2,5</t>
  </si>
  <si>
    <t>5*1,01 'Přepočtené koeficientem množství</t>
  </si>
  <si>
    <t>49</t>
  </si>
  <si>
    <t>59223020</t>
  </si>
  <si>
    <t>trouba betonová hrdlová DN 300</t>
  </si>
  <si>
    <t>1834077535</t>
  </si>
  <si>
    <t>50</t>
  </si>
  <si>
    <t>59223733</t>
  </si>
  <si>
    <t>podkladek pod trouby betonové/ŽB DN 300-500</t>
  </si>
  <si>
    <t>904480203</t>
  </si>
  <si>
    <t>Poznámka k položce:_x000d_
DN 300 - 8 ks_x000d_
DN 400 - 14 ks</t>
  </si>
  <si>
    <t>"propustek P3 DN 300" 2*4</t>
  </si>
  <si>
    <t>51</t>
  </si>
  <si>
    <t>59229030</t>
  </si>
  <si>
    <t>čelo propustku pro železobetonové trouby DN 400</t>
  </si>
  <si>
    <t>1181903198</t>
  </si>
  <si>
    <t>Poznámka k položce:_x000d_
DN 300</t>
  </si>
  <si>
    <t>"propustek P3 DN 300" 4</t>
  </si>
  <si>
    <t>52</t>
  </si>
  <si>
    <t>919521120</t>
  </si>
  <si>
    <t>Zřízení silničního propustku z trub betonových nebo železobetonových DN 400 mm</t>
  </si>
  <si>
    <t>-1057929704</t>
  </si>
  <si>
    <t>https://podminky.urs.cz/item/CS_URS_2025_01/919521120</t>
  </si>
  <si>
    <t>"propustek P1" 7,16</t>
  </si>
  <si>
    <t>"propustek P2" 14,65</t>
  </si>
  <si>
    <t>Součet</t>
  </si>
  <si>
    <t>53</t>
  </si>
  <si>
    <t>59223021</t>
  </si>
  <si>
    <t>trouba betonová hrdlová DN 400</t>
  </si>
  <si>
    <t>-1949041489</t>
  </si>
  <si>
    <t>"propustek P1" 2,5</t>
  </si>
  <si>
    <t>"propustek P2" 4*2,5</t>
  </si>
  <si>
    <t>12,5*1,01 'Přepočtené koeficientem množství</t>
  </si>
  <si>
    <t>54</t>
  </si>
  <si>
    <t>59223017</t>
  </si>
  <si>
    <t>trouba betonová hrdlová propojovací DN 400</t>
  </si>
  <si>
    <t>-1674426661</t>
  </si>
  <si>
    <t>"propustek P2" 2,5</t>
  </si>
  <si>
    <t>55</t>
  </si>
  <si>
    <t>-1934662905</t>
  </si>
  <si>
    <t>"propustek P1 DN 400" 4</t>
  </si>
  <si>
    <t>"propustek P2 DN 400" 10</t>
  </si>
  <si>
    <t>56</t>
  </si>
  <si>
    <t>1414257253</t>
  </si>
  <si>
    <t xml:space="preserve">"propustek P1" 2 </t>
  </si>
  <si>
    <t>"propustek P2" 2</t>
  </si>
  <si>
    <t>57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</si>
  <si>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</si>
  <si>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</si>
  <si>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2008138671</t>
  </si>
  <si>
    <t>https://podminky.urs.cz/item/CS_URS_2025_01/919732211</t>
  </si>
  <si>
    <t>58</t>
  </si>
  <si>
    <t>938902113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</si>
  <si>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0,30 do 0,50 m3/m</t>
  </si>
  <si>
    <t>-981112693</t>
  </si>
  <si>
    <t>https://podminky.urs.cz/item/CS_URS_2025_01/938902113</t>
  </si>
  <si>
    <t>Poznámka k položce:_x000d_
Profilace nového příkopu</t>
  </si>
  <si>
    <t>997</t>
  </si>
  <si>
    <t>Přesun sutě</t>
  </si>
  <si>
    <t>59</t>
  </si>
  <si>
    <t>997221551</t>
  </si>
  <si>
    <t>Vodorovná doprava suti bez naložení, ale se složením a s hrubým urovnáním ze sypkých materiálů, na vzdálenost do 1 km</t>
  </si>
  <si>
    <t>-1275588069</t>
  </si>
  <si>
    <t>https://podminky.urs.cz/item/CS_URS_2025_01/997221551</t>
  </si>
  <si>
    <t>60</t>
  </si>
  <si>
    <t>997221559</t>
  </si>
  <si>
    <t>Vodorovná doprava suti bez naložení, ale se složením a s hrubým urovnáním Příplatek k ceně za každý další započatý 1 km přes 1 km</t>
  </si>
  <si>
    <t>-1194592612</t>
  </si>
  <si>
    <t>https://podminky.urs.cz/item/CS_URS_2025_01/997221559</t>
  </si>
  <si>
    <t>98,64*15</t>
  </si>
  <si>
    <t>61</t>
  </si>
  <si>
    <t>997221625</t>
  </si>
  <si>
    <t>Poplatek za uložení stavebního odpadu na skládce (skládkovné) z armovaného betonu zatříděného do Katalogu odpadů pod kódem 17 01 01</t>
  </si>
  <si>
    <t>1122792540</t>
  </si>
  <si>
    <t>https://podminky.urs.cz/item/CS_URS_2025_01/997221625</t>
  </si>
  <si>
    <t>62</t>
  </si>
  <si>
    <t>997221655</t>
  </si>
  <si>
    <t>-15780949</t>
  </si>
  <si>
    <t>https://podminky.urs.cz/item/CS_URS_2025_01/997221655</t>
  </si>
  <si>
    <t>998</t>
  </si>
  <si>
    <t>Přesun hmot</t>
  </si>
  <si>
    <t>63</t>
  </si>
  <si>
    <t>998225111</t>
  </si>
  <si>
    <t>Přesun hmot pro komunikace s krytem z kameniva, monolitickým betonovým nebo živičným dopravní vzdálenost do 200 m jakékoliv délky objektu</t>
  </si>
  <si>
    <t>-52315218</t>
  </si>
  <si>
    <t>https://podminky.urs.cz/item/CS_URS_2025_01/998225111</t>
  </si>
  <si>
    <t xml:space="preserve">Poznámka k souboru cen:_x000d_
1. Ceny lze použít i pro plochy letišť s krytem monolitickým betonovým nebo živičným. </t>
  </si>
  <si>
    <t>SO 301 - Splašková kanalizace</t>
  </si>
  <si>
    <t xml:space="preserve">    4 - Vodorovné konstrukce</t>
  </si>
  <si>
    <t>121151123</t>
  </si>
  <si>
    <t>Sejmutí ornice strojně při souvislé ploše přes 500 m2, tl. vrstvy do 200 mm</t>
  </si>
  <si>
    <t>1975928504</t>
  </si>
  <si>
    <t>https://podminky.urs.cz/item/CS_URS_2025_01/121151123</t>
  </si>
  <si>
    <t>772*1,1</t>
  </si>
  <si>
    <t>18*2,4*1,3</t>
  </si>
  <si>
    <t>132154104</t>
  </si>
  <si>
    <t>Hloubení zapažených rýh šířky do 800 mm strojně s urovnáním dna do předepsaného profilu a spádu v hornině třídy těžitelnosti I skupiny 1 a 2 přes 100 m3</t>
  </si>
  <si>
    <t>-1423145640</t>
  </si>
  <si>
    <t>https://podminky.urs.cz/item/CS_URS_2025_01/132154104</t>
  </si>
  <si>
    <t>772*1,1*2,3</t>
  </si>
  <si>
    <t>18*2,4*1,3*2,3</t>
  </si>
  <si>
    <t>151101102</t>
  </si>
  <si>
    <t>Zřízení pažení a rozepření stěn rýh pro podzemní vedení příložné pro jakoukoliv mezerovitost, hloubky přes 2 do 4 m</t>
  </si>
  <si>
    <t>451573300</t>
  </si>
  <si>
    <t>https://podminky.urs.cz/item/CS_URS_2025_01/151101102</t>
  </si>
  <si>
    <t>2*772*2,4</t>
  </si>
  <si>
    <t>151101112</t>
  </si>
  <si>
    <t>Odstranění pažení a rozepření stěn rýh pro podzemní vedení s uložením materiálu na vzdálenost do 3 m od kraje výkopu příložné, hloubky přes 2 do 4 m</t>
  </si>
  <si>
    <t>1328383371</t>
  </si>
  <si>
    <t>https://podminky.urs.cz/item/CS_URS_2025_01/151101112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</si>
  <si>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</si>
  <si>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</si>
  <si>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1247743744</t>
  </si>
  <si>
    <t>https://podminky.urs.cz/item/CS_URS_2025_01/162351103</t>
  </si>
  <si>
    <t>1528,56+424,6+90,536+84,92</t>
  </si>
  <si>
    <t>1789954247</t>
  </si>
  <si>
    <t>90,536+2082,328</t>
  </si>
  <si>
    <t>896231588</t>
  </si>
  <si>
    <t>2172,864*5 'Přepočtené koeficientem množství</t>
  </si>
  <si>
    <t>816656857</t>
  </si>
  <si>
    <t>2172,864*1,6</t>
  </si>
  <si>
    <t>174251101</t>
  </si>
  <si>
    <t>Zásyp sypaninou z jakékoliv horniny strojně s uložením výkopku ve vrstvách bez zhutnění jam, šachet, rýh nebo kolem objektů v těchto vykopávkách</t>
  </si>
  <si>
    <t>-314099407</t>
  </si>
  <si>
    <t>https://podminky.urs.cz/item/CS_URS_2025_01/174251101</t>
  </si>
  <si>
    <t>772*1,1*1,8</t>
  </si>
  <si>
    <t>58331200</t>
  </si>
  <si>
    <t>štěrkopísek netříděný</t>
  </si>
  <si>
    <t>-7855930</t>
  </si>
  <si>
    <t>1528,56*2 'Přepočtené koeficientem množství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</si>
  <si>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</si>
  <si>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</si>
  <si>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1479232876</t>
  </si>
  <si>
    <t>https://podminky.urs.cz/item/CS_URS_2025_01/175151101</t>
  </si>
  <si>
    <t>772*1,1*0,5</t>
  </si>
  <si>
    <t>58337303</t>
  </si>
  <si>
    <t>štěrkopísek frakce 0/8</t>
  </si>
  <si>
    <t>1088186658</t>
  </si>
  <si>
    <t>424,6*2 'Přepočtené koeficientem množství</t>
  </si>
  <si>
    <t>-635399162</t>
  </si>
  <si>
    <t>244550127</t>
  </si>
  <si>
    <t>905,36*0,14 'Přepočtené koeficientem množství</t>
  </si>
  <si>
    <t>-569407247</t>
  </si>
  <si>
    <t>1996520211</t>
  </si>
  <si>
    <t>905,36*0,02 'Přepočtené koeficientem množství</t>
  </si>
  <si>
    <t>Vodorovné konstrukce</t>
  </si>
  <si>
    <t>451573111</t>
  </si>
  <si>
    <t>Lože pod potrubí, stoky a drobné objekty v otevřeném výkopu z písku a štěrkopísku do 63 mm</t>
  </si>
  <si>
    <t>-1332990912</t>
  </si>
  <si>
    <t>https://podminky.urs.cz/item/CS_URS_2025_01/451573111</t>
  </si>
  <si>
    <t>772*1,1*0,1</t>
  </si>
  <si>
    <t>452112112</t>
  </si>
  <si>
    <t>Osazení betonových dílců prstenců nebo rámů pod poklopy a mříže, výšky do 100 mm</t>
  </si>
  <si>
    <t>1808126025</t>
  </si>
  <si>
    <t>https://podminky.urs.cz/item/CS_URS_2025_01/452112112</t>
  </si>
  <si>
    <t>59224187</t>
  </si>
  <si>
    <t>prstenec šachtový vyrovnávací betonový 625x120x100mm</t>
  </si>
  <si>
    <t>-1646303604</t>
  </si>
  <si>
    <t>59224176</t>
  </si>
  <si>
    <t>prstenec šachtový vyrovnávací betonový 625x120x80mm</t>
  </si>
  <si>
    <t>527806823</t>
  </si>
  <si>
    <t>59224185</t>
  </si>
  <si>
    <t>prstenec šachtový vyrovnávací betonový 625x120x60mm</t>
  </si>
  <si>
    <t>-1384417755</t>
  </si>
  <si>
    <t>59224184</t>
  </si>
  <si>
    <t>prstenec šachtový vyrovnávací betonový 625x120x40mm</t>
  </si>
  <si>
    <t>1692860034</t>
  </si>
  <si>
    <t>452112122</t>
  </si>
  <si>
    <t>Osazení betonových dílců prstenců nebo rámů pod poklopy a mříže, výšky přes 100 do 200 mm</t>
  </si>
  <si>
    <t>-1054028239</t>
  </si>
  <si>
    <t>https://podminky.urs.cz/item/CS_URS_2025_01/452112122</t>
  </si>
  <si>
    <t>59224188</t>
  </si>
  <si>
    <t>prstenec šachtový vyrovnávací betonový 625x120x120mm</t>
  </si>
  <si>
    <t>1588678572</t>
  </si>
  <si>
    <t>871360420</t>
  </si>
  <si>
    <t>Montáž kanalizačního potrubí z polypropylenu PP korugovaného nebo žebrovaného SN 12 DN 250</t>
  </si>
  <si>
    <t>-981612808</t>
  </si>
  <si>
    <t>https://podminky.urs.cz/item/CS_URS_2025_01/871360420</t>
  </si>
  <si>
    <t>28617268</t>
  </si>
  <si>
    <t>trubka kanalizační PP korugovaná DN 250x6000mm SN12</t>
  </si>
  <si>
    <t>1110531614</t>
  </si>
  <si>
    <t>772*1,015 'Přepočtené koeficientem množství</t>
  </si>
  <si>
    <t>892381111</t>
  </si>
  <si>
    <t>Tlakové zkoušky vodou na potrubí DN 250, 300 nebo 350</t>
  </si>
  <si>
    <t>-1184882607</t>
  </si>
  <si>
    <t>https://podminky.urs.cz/item/CS_URS_2025_01/892381111</t>
  </si>
  <si>
    <t>894201161</t>
  </si>
  <si>
    <t>Ostatní konstrukce na trubním vedení z prostého betonu dno šachet tloušťky přes 200 mm z betonu se zvýšenými nároky na prostředí tř. C 30/37</t>
  </si>
  <si>
    <t>1266778417</t>
  </si>
  <si>
    <t>https://podminky.urs.cz/item/CS_URS_2025_01/894201161</t>
  </si>
  <si>
    <t>monolitické dno šachty RŠ0</t>
  </si>
  <si>
    <t>894501141</t>
  </si>
  <si>
    <t>Bednění konstrukcí na trubním vedení stěn šachet kruhových jednostranné zřízení</t>
  </si>
  <si>
    <t>-315291599</t>
  </si>
  <si>
    <t>https://podminky.urs.cz/item/CS_URS_2025_01/894501141</t>
  </si>
  <si>
    <t>bednění pro monolitické dno šachty RŠ0</t>
  </si>
  <si>
    <t>894501142</t>
  </si>
  <si>
    <t>Bednění konstrukcí na trubním vedení stěn šachet kruhových jednostranné odstranění</t>
  </si>
  <si>
    <t>121690465</t>
  </si>
  <si>
    <t>https://podminky.urs.cz/item/CS_URS_2025_01/894501142</t>
  </si>
  <si>
    <t>894410103</t>
  </si>
  <si>
    <t>Osazení betonových dílců šachet kanalizačních dno DN 1000, výšky 1000 mm</t>
  </si>
  <si>
    <t>-772603912</t>
  </si>
  <si>
    <t>https://podminky.urs.cz/item/CS_URS_2025_01/894410103</t>
  </si>
  <si>
    <t>59224063</t>
  </si>
  <si>
    <t>dno betonové šachtové DN 1000 100x100x15cm výtok 25-40cm</t>
  </si>
  <si>
    <t>-1227826426</t>
  </si>
  <si>
    <t>894410211</t>
  </si>
  <si>
    <t>Osazení betonových dílců šachet kanalizačních skruž rovná DN 1000, výšky 250 mm</t>
  </si>
  <si>
    <t>-14358470</t>
  </si>
  <si>
    <t>https://podminky.urs.cz/item/CS_URS_2025_01/894410211</t>
  </si>
  <si>
    <t>59224066</t>
  </si>
  <si>
    <t>skruž betonová DN 1000x250 PS 100x25x12cm</t>
  </si>
  <si>
    <t>724966827</t>
  </si>
  <si>
    <t>894410212</t>
  </si>
  <si>
    <t>Osazení betonových dílců šachet kanalizačních skruž rovná DN 1000, výšky 500 mm</t>
  </si>
  <si>
    <t>1352661231</t>
  </si>
  <si>
    <t>https://podminky.urs.cz/item/CS_URS_2025_01/894410212</t>
  </si>
  <si>
    <t>59224068</t>
  </si>
  <si>
    <t>skruž betonová DN 1000x500 100x50x12cm</t>
  </si>
  <si>
    <t>2101609119</t>
  </si>
  <si>
    <t>894410213</t>
  </si>
  <si>
    <t>Osazení betonových dílců šachet kanalizačních skruž rovná DN 1000, výšky 1000 mm</t>
  </si>
  <si>
    <t>-1274139920</t>
  </si>
  <si>
    <t>https://podminky.urs.cz/item/CS_URS_2025_01/894410213</t>
  </si>
  <si>
    <t>-2026385875</t>
  </si>
  <si>
    <t>894410302</t>
  </si>
  <si>
    <t>Osazení betonových dílců šachet kanalizačních deska zákrytová DN 1000</t>
  </si>
  <si>
    <t>1408993212</t>
  </si>
  <si>
    <t>https://podminky.urs.cz/item/CS_URS_2025_01/894410302</t>
  </si>
  <si>
    <t>59224315</t>
  </si>
  <si>
    <t>deska betonová zákrytová pro kruhové šachty 100/62,5x16,5cm</t>
  </si>
  <si>
    <t>82914924</t>
  </si>
  <si>
    <t>899104112</t>
  </si>
  <si>
    <t>Osazení poklopů šachtových litinových, ocelových nebo železobetonových včetně rámů pro třídu zatížení D400, E600</t>
  </si>
  <si>
    <t>752226416</t>
  </si>
  <si>
    <t>https://podminky.urs.cz/item/CS_URS_2025_01/899104112</t>
  </si>
  <si>
    <t>55241003</t>
  </si>
  <si>
    <t>poklop kanalizační betonový, litinový rám 160mm, D400 bez odvětrání</t>
  </si>
  <si>
    <t>-186182415</t>
  </si>
  <si>
    <t>998275101</t>
  </si>
  <si>
    <t>Přesun hmot pro trubní vedení hloubené z trub kameninových pro kanalizace v otevřeném výkopu dopravní vzdálenost do 15 m</t>
  </si>
  <si>
    <t>-2063022980</t>
  </si>
  <si>
    <t>https://podminky.urs.cz/item/CS_URS_2025_01/998275101</t>
  </si>
  <si>
    <t>998275124</t>
  </si>
  <si>
    <t>Přesun hmot pro trubní vedení hloubené z trub kameninových Příplatek k cenám za zvětšený přesun přes vymezenou dopravní vzdálenost do 500 m</t>
  </si>
  <si>
    <t>1561475322</t>
  </si>
  <si>
    <t>https://podminky.urs.cz/item/CS_URS_2025_01/998275124</t>
  </si>
  <si>
    <t>SO 302 - Kanalizační výtlak</t>
  </si>
  <si>
    <t xml:space="preserve">    2 - Zakládání</t>
  </si>
  <si>
    <t xml:space="preserve">    3 - Svislé a kompletní konstrukce</t>
  </si>
  <si>
    <t>25619788</t>
  </si>
  <si>
    <t>891*0,8</t>
  </si>
  <si>
    <t>131111333</t>
  </si>
  <si>
    <t>Vrtání jamek ručním motorovým vrtákem průměru přes 200 do 300 mm</t>
  </si>
  <si>
    <t>-1085568717</t>
  </si>
  <si>
    <t>https://podminky.urs.cz/item/CS_URS_2025_01/131111333</t>
  </si>
  <si>
    <t>1664559954</t>
  </si>
  <si>
    <t>891*0,8*1,5</t>
  </si>
  <si>
    <t>151101101</t>
  </si>
  <si>
    <t>Zřízení pažení a rozepření stěn rýh pro podzemní vedení příložné pro jakoukoliv mezerovitost, hloubky do 2 m</t>
  </si>
  <si>
    <t>-1950867221</t>
  </si>
  <si>
    <t>https://podminky.urs.cz/item/CS_URS_2025_01/151101101</t>
  </si>
  <si>
    <t>2*891*1,5</t>
  </si>
  <si>
    <t>151101111</t>
  </si>
  <si>
    <t>Odstranění pažení a rozepření stěn rýh pro podzemní vedení s uložením materiálu na vzdálenost do 3 m od kraje výkopu příložné, hloubky do 2 m</t>
  </si>
  <si>
    <t>-1728792934</t>
  </si>
  <si>
    <t>https://podminky.urs.cz/item/CS_URS_2025_01/151101111</t>
  </si>
  <si>
    <t>1773637930</t>
  </si>
  <si>
    <t>784,8+313,92+71,28+78,48</t>
  </si>
  <si>
    <t>312395510</t>
  </si>
  <si>
    <t>71,28+1069,2</t>
  </si>
  <si>
    <t>-1459777249</t>
  </si>
  <si>
    <t>1140,48*5 'Přepočtené koeficientem množství</t>
  </si>
  <si>
    <t>608815544</t>
  </si>
  <si>
    <t>1140,48*1,6</t>
  </si>
  <si>
    <t>1003406167</t>
  </si>
  <si>
    <t>981*0,8*1</t>
  </si>
  <si>
    <t>-372297154</t>
  </si>
  <si>
    <t>784,8*2 'Přepočtené koeficientem množství</t>
  </si>
  <si>
    <t>-1229300303</t>
  </si>
  <si>
    <t>981*0,8*0,4</t>
  </si>
  <si>
    <t>554975646</t>
  </si>
  <si>
    <t>313,92*2 'Přepočtené koeficientem množství</t>
  </si>
  <si>
    <t>2124608290</t>
  </si>
  <si>
    <t>1255835121</t>
  </si>
  <si>
    <t>712,8*0,14 'Přepočtené koeficientem množství</t>
  </si>
  <si>
    <t>1077871225</t>
  </si>
  <si>
    <t>296014330</t>
  </si>
  <si>
    <t>712,8*0,02 'Přepočtené koeficientem množství</t>
  </si>
  <si>
    <t>Zakládání</t>
  </si>
  <si>
    <t>271532212</t>
  </si>
  <si>
    <t>Podsyp pod základové konstrukce se zhutněním a urovnáním povrchu z kameniva hrubého, frakce 16 - 32 mm</t>
  </si>
  <si>
    <t>-1586281364</t>
  </si>
  <si>
    <t>https://podminky.urs.cz/item/CS_URS_2025_01/271532212</t>
  </si>
  <si>
    <t>2*2*0,3</t>
  </si>
  <si>
    <t>273313611</t>
  </si>
  <si>
    <t>Základy z betonu prostého desky z betonu kamenem neprokládaného tř. C 16/20</t>
  </si>
  <si>
    <t>-102241902</t>
  </si>
  <si>
    <t>https://podminky.urs.cz/item/CS_URS_2025_01/273313611</t>
  </si>
  <si>
    <t>1,7*1,7*0,15</t>
  </si>
  <si>
    <t>Svislé a kompletní konstrukce</t>
  </si>
  <si>
    <t>338171123</t>
  </si>
  <si>
    <t>Montáž sloupků a vzpěr plotových ocelových trubkových nebo profilovaných výšky přes 2 do 2,6 m se zabetonováním do 0,08 m3 do připravených jamek</t>
  </si>
  <si>
    <t>-1692960240</t>
  </si>
  <si>
    <t>https://podminky.urs.cz/item/CS_URS_2025_01/338171123</t>
  </si>
  <si>
    <t>14011028</t>
  </si>
  <si>
    <t>trubka ocelová bezešvá hladká jakost 11 353 51x5,0mm</t>
  </si>
  <si>
    <t>-154415306</t>
  </si>
  <si>
    <t>-261174560</t>
  </si>
  <si>
    <t>981*0,8*0,1</t>
  </si>
  <si>
    <t>857242122</t>
  </si>
  <si>
    <t>Montáž litinových tvarovek na potrubí litinovém tlakovém jednoosých na potrubí z trub přírubových v otevřeném výkopu, kanálu nebo v šachtě DN 80</t>
  </si>
  <si>
    <t>-2126649</t>
  </si>
  <si>
    <t>https://podminky.urs.cz/item/CS_URS_2025_01/857242122</t>
  </si>
  <si>
    <t>55254047</t>
  </si>
  <si>
    <t>koleno 90° s patkou přírubové litinové vodovodní N-kus PN10/40 DN 80</t>
  </si>
  <si>
    <t>-1375833428</t>
  </si>
  <si>
    <t>HWL.981008000016</t>
  </si>
  <si>
    <t>MEZIKUS MONTÁŽNÍ 80</t>
  </si>
  <si>
    <t>1463153803</t>
  </si>
  <si>
    <t>857244122</t>
  </si>
  <si>
    <t>Montáž litinových tvarovek na potrubí litinovém tlakovém odbočných na potrubí z trub přírubových v otevřeném výkopu, kanálu nebo v šachtě DN 80</t>
  </si>
  <si>
    <t>827983555</t>
  </si>
  <si>
    <t>https://podminky.urs.cz/item/CS_URS_2025_01/857244122</t>
  </si>
  <si>
    <t>55253510</t>
  </si>
  <si>
    <t>tvarovka přírubová litinová vodovodní s přírubovou odbočkou PN10/40 T-kus DN 80/80</t>
  </si>
  <si>
    <t>-416341029</t>
  </si>
  <si>
    <t>871255301</t>
  </si>
  <si>
    <t>Montáž kanalizačního potrubí z polyetylenu PE100 RC svařovaných elektrotvarovkou v otevřeném výkopu ve sklonu do 20 % SDR 17/PN 10 d 90 x 5,4 mm</t>
  </si>
  <si>
    <t>-418562832</t>
  </si>
  <si>
    <t>https://podminky.urs.cz/item/CS_URS_2025_01/871255301</t>
  </si>
  <si>
    <t>28613415</t>
  </si>
  <si>
    <t>potrubí kanalizační tlakové PE100 SDR17 se signalizační vrstvou 90x5,4mm</t>
  </si>
  <si>
    <t>-488272172</t>
  </si>
  <si>
    <t>891*1,015 'Přepočtené koeficientem množství</t>
  </si>
  <si>
    <t>877245318</t>
  </si>
  <si>
    <t>Montáž tvarovek na kanalizačním plastovém potrubí z PE svařovaných na tupo SDR 11/PN16 záslepek d 90</t>
  </si>
  <si>
    <t>-972405834</t>
  </si>
  <si>
    <t>https://podminky.urs.cz/item/CS_URS_2025_01/877245318</t>
  </si>
  <si>
    <t>28615315</t>
  </si>
  <si>
    <t>záslepka SDR11 PE 100 D 90mm</t>
  </si>
  <si>
    <t>1829849268</t>
  </si>
  <si>
    <t>28653135</t>
  </si>
  <si>
    <t>nákružek lemový PE 100 SDR11 90mm</t>
  </si>
  <si>
    <t>237019563</t>
  </si>
  <si>
    <t>55251656</t>
  </si>
  <si>
    <t>příruba litinová úsporná PN16 pro vodovodní litinové potrubí 80/98mm</t>
  </si>
  <si>
    <t>1335575222</t>
  </si>
  <si>
    <t>891242122</t>
  </si>
  <si>
    <t>Montáž kanalizačních armatur na potrubí šoupátek v otevřeném výkopu nebo v šachtách s osazením zemní soupravy (bez poklopů) DN 80</t>
  </si>
  <si>
    <t>1986133419</t>
  </si>
  <si>
    <t>https://podminky.urs.cz/item/CS_URS_2025_01/891242122</t>
  </si>
  <si>
    <t>HWL.D48108000010</t>
  </si>
  <si>
    <t>ŠOUPĚ PRO ODPADNÍ VODU L280 80</t>
  </si>
  <si>
    <t>87993773</t>
  </si>
  <si>
    <t>HWL.950205010001</t>
  </si>
  <si>
    <t>SOUPRAVA ZEMNÍ TELESKOPICKÁ E2-1,07-1,5 50-100 (1,07-1,5m)</t>
  </si>
  <si>
    <t>805829335</t>
  </si>
  <si>
    <t>891243321</t>
  </si>
  <si>
    <t>Montáž vodovodních armatur na potrubí ventilů odvzdušňovacích nebo zavzdušňovacích mechanických a plovákových přírubových na venkovních řadech DN 80</t>
  </si>
  <si>
    <t>438363330</t>
  </si>
  <si>
    <t>https://podminky.urs.cz/item/CS_URS_2025_01/891243321</t>
  </si>
  <si>
    <t>42212308</t>
  </si>
  <si>
    <t>ventil odvzdušňovací/zavzdušňovací dvojstupňový PN 16, s pracovním ventilem DN 80</t>
  </si>
  <si>
    <t>512024063</t>
  </si>
  <si>
    <t>891247112</t>
  </si>
  <si>
    <t>Montáž vodovodních armatur na potrubí hydrantů podzemních (bez osazení poklopů) DN 80</t>
  </si>
  <si>
    <t>1755295484</t>
  </si>
  <si>
    <t>https://podminky.urs.cz/item/CS_URS_2025_01/891247112</t>
  </si>
  <si>
    <t>HWL.D81008012516</t>
  </si>
  <si>
    <t>SOUPRAVA PROPLACHOVACÍ NA ODPADNÍ VODU 80/1,25 m</t>
  </si>
  <si>
    <t>217065180</t>
  </si>
  <si>
    <t>892271111</t>
  </si>
  <si>
    <t>Tlakové zkoušky vodou na potrubí DN 100 nebo 125</t>
  </si>
  <si>
    <t>-1035638362</t>
  </si>
  <si>
    <t>https://podminky.urs.cz/item/CS_URS_2025_01/892271111</t>
  </si>
  <si>
    <t>894410221</t>
  </si>
  <si>
    <t>Osazení betonových dílců šachet kanalizačních skruž rovná DN 1200, výšky 500 mm</t>
  </si>
  <si>
    <t>-1681545502</t>
  </si>
  <si>
    <t>https://podminky.urs.cz/item/CS_URS_2025_01/894410221</t>
  </si>
  <si>
    <t>59224423</t>
  </si>
  <si>
    <t>skruž betonové šachty DN 1200 kanalizační 120x50x13,5cm bez stupadel</t>
  </si>
  <si>
    <t>1775131820</t>
  </si>
  <si>
    <t>894410222</t>
  </si>
  <si>
    <t>Osazení betonových dílců šachet kanalizačních skruž rovná DN 1200, výšky 1200 mm</t>
  </si>
  <si>
    <t>739686278</t>
  </si>
  <si>
    <t>https://podminky.urs.cz/item/CS_URS_2025_01/894410222</t>
  </si>
  <si>
    <t>59224425</t>
  </si>
  <si>
    <t>skruž betonové šachty DN 1200 kanalizační 120x108x13,5cm bez stupadel</t>
  </si>
  <si>
    <t>942856355</t>
  </si>
  <si>
    <t>894410303</t>
  </si>
  <si>
    <t>Osazení betonových dílců šachet kanalizačních deska zákrytová DN 1200</t>
  </si>
  <si>
    <t>-1145515949</t>
  </si>
  <si>
    <t>https://podminky.urs.cz/item/CS_URS_2025_01/894410303</t>
  </si>
  <si>
    <t>59224422</t>
  </si>
  <si>
    <t>deska betonová zákrytová šachty DN 1200 kanalizační 147/62,5x16,5cm</t>
  </si>
  <si>
    <t>-1686567567</t>
  </si>
  <si>
    <t>-498806455</t>
  </si>
  <si>
    <t>935820515</t>
  </si>
  <si>
    <t>899401112</t>
  </si>
  <si>
    <t>Osazení poklopů uličních s pevným rámem litinových šoupátkových</t>
  </si>
  <si>
    <t>1662996198</t>
  </si>
  <si>
    <t>https://podminky.urs.cz/item/CS_URS_2025_01/899401112</t>
  </si>
  <si>
    <t>HWL.1750KASI0006</t>
  </si>
  <si>
    <t>POKLOP ULIČNÍ SAMONIVELAČNÍ ŠOUPÁTKOVÝ S LOGEM HAWLE KANÁL</t>
  </si>
  <si>
    <t>1656857116</t>
  </si>
  <si>
    <t>899401113</t>
  </si>
  <si>
    <t>Osazení poklopů uličních s pevným rámem litinových hydrantových</t>
  </si>
  <si>
    <t>478556950</t>
  </si>
  <si>
    <t>https://podminky.urs.cz/item/CS_URS_2025_01/899401113</t>
  </si>
  <si>
    <t>HWL.195000000010</t>
  </si>
  <si>
    <t>POKLOP PRO ODBĚROVKY !!! KANÁL !!! KANAL / 25 kg</t>
  </si>
  <si>
    <t>2112076552</t>
  </si>
  <si>
    <t>899713111</t>
  </si>
  <si>
    <t>Orientační tabulky na vodovodních a kanalizačních řadech na sloupku ocelovém nebo betonovém</t>
  </si>
  <si>
    <t>-1005017295</t>
  </si>
  <si>
    <t>https://podminky.urs.cz/item/CS_URS_2025_01/899713111</t>
  </si>
  <si>
    <t>899722112</t>
  </si>
  <si>
    <t>Krytí potrubí z plastů výstražnou fólií z PVC šířky přes 20 do 25 cm</t>
  </si>
  <si>
    <t>-1272172307</t>
  </si>
  <si>
    <t>https://podminky.urs.cz/item/CS_URS_2025_01/899722112</t>
  </si>
  <si>
    <t>899911111</t>
  </si>
  <si>
    <t>Osazení ocelových součástí závěsných a úložných pro potrubí na mostech, konstrukcích apod. hmotnosti jednotlivě do 5 kg</t>
  </si>
  <si>
    <t>1383204676</t>
  </si>
  <si>
    <t>https://podminky.urs.cz/item/CS_URS_2025_01/899911111</t>
  </si>
  <si>
    <t>Poznámka k položce:_x000d_
Podpěra pro potrubí v ovzdušňovací šachtě</t>
  </si>
  <si>
    <t>971042231</t>
  </si>
  <si>
    <t>Vybourání otvorů v betonových příčkách a zdech základových nebo nadzákladových plochy do 0,0225 m2, tl. do 150 mm</t>
  </si>
  <si>
    <t>-1461185855</t>
  </si>
  <si>
    <t>https://podminky.urs.cz/item/CS_URS_2025_01/971042231</t>
  </si>
  <si>
    <t>odvzdušňovací šachta</t>
  </si>
  <si>
    <t>RŠ17 (vyústění výtlaku)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</si>
  <si>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</si>
  <si>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</si>
  <si>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-902525969</t>
  </si>
  <si>
    <t>https://podminky.urs.cz/item/CS_URS_2025_01/998276101</t>
  </si>
  <si>
    <t>998276124</t>
  </si>
  <si>
    <t>Přesun hmot pro trubní vedení hloubené z trub z plastických hmot nebo sklolaminátových Příplatek k cenám za zvětšený přesun přes vymezenou dopravní vzdálenost do 500 m</t>
  </si>
  <si>
    <t>-470672294</t>
  </si>
  <si>
    <t>https://podminky.urs.cz/item/CS_URS_2025_01/998276124</t>
  </si>
  <si>
    <t>SO 401 - Veřejné osvětlení</t>
  </si>
  <si>
    <t>M - Práce a dodávky M</t>
  </si>
  <si>
    <t xml:space="preserve">    21-M - Elektromontáže</t>
  </si>
  <si>
    <t xml:space="preserve">    46-M - Zemní práce při extr.mont.pracích</t>
  </si>
  <si>
    <t>871264201</t>
  </si>
  <si>
    <t>Montáž kanalizačního potrubí z polyetylenu PE100 RC svařovaných na tupo v otevřeném výkopu ve sklonu do 20 % SDR 11/PN16 d 110 x 10,0 mm</t>
  </si>
  <si>
    <t>-523434710</t>
  </si>
  <si>
    <t>https://podminky.urs.cz/item/CS_URS_2025_01/871264201</t>
  </si>
  <si>
    <t>Poznámka k položce:_x000d_
chránička</t>
  </si>
  <si>
    <t>28619320</t>
  </si>
  <si>
    <t>trubka kanalizační PE-HD D 110mm</t>
  </si>
  <si>
    <t>-2028206110</t>
  </si>
  <si>
    <t>12*1,015 'Přepočtené koeficientem množství</t>
  </si>
  <si>
    <t>Práce a dodávky M</t>
  </si>
  <si>
    <t>21-M</t>
  </si>
  <si>
    <t>Elektromontáže</t>
  </si>
  <si>
    <t>210100014</t>
  </si>
  <si>
    <t>Ukončení vodičů izolovaných s označením a zapojením v rozváděči nebo na přístroji průřezu žíly do 10 mm2</t>
  </si>
  <si>
    <t>64</t>
  </si>
  <si>
    <t>1238047736</t>
  </si>
  <si>
    <t>https://podminky.urs.cz/item/CS_URS_2025_01/210100014</t>
  </si>
  <si>
    <t>210100096</t>
  </si>
  <si>
    <t>Ukončení vodičů izolovaných s označením a zapojením na svorkovnici s otevřením a uzavřením krytu průřezu žíly do 2,5 mm2</t>
  </si>
  <si>
    <t>759262074</t>
  </si>
  <si>
    <t>https://podminky.urs.cz/item/CS_URS_2025_01/210100096</t>
  </si>
  <si>
    <t>36*3</t>
  </si>
  <si>
    <t>210100099</t>
  </si>
  <si>
    <t>Ukončení vodičů izolovaných s označením a zapojením na svorkovnici s otevřením a uzavřením krytu průřezu žíly do 10 mm2</t>
  </si>
  <si>
    <t>-1611971405</t>
  </si>
  <si>
    <t>https://podminky.urs.cz/item/CS_URS_2025_01/210100099</t>
  </si>
  <si>
    <t>36*8</t>
  </si>
  <si>
    <t>210100101</t>
  </si>
  <si>
    <t>Ukončení vodičů izolovaných s označením a zapojením na svorkovnici s otevřením a uzavřením krytu průřezu žíly do 16 mm2</t>
  </si>
  <si>
    <t>1693945850</t>
  </si>
  <si>
    <t>https://podminky.urs.cz/item/CS_URS_2025_01/210100101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</si>
  <si>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</si>
  <si>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</si>
  <si>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-1271373438</t>
  </si>
  <si>
    <t>https://podminky.urs.cz/item/CS_URS_2025_01/210812011</t>
  </si>
  <si>
    <t>34111030</t>
  </si>
  <si>
    <t>kabel instalační jádro Cu plné izolace PVC plášť PVC 450/750V (CYKY) 3x1,5mm2</t>
  </si>
  <si>
    <t>128</t>
  </si>
  <si>
    <t>716750257</t>
  </si>
  <si>
    <t>Poznámka k položce:_x000d_
CYKY, průměr kabelu 8,6mm</t>
  </si>
  <si>
    <t>216*1,15 'Přepočtené koeficientem množství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</si>
  <si>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</si>
  <si>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</si>
  <si>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-1916324729</t>
  </si>
  <si>
    <t>https://podminky.urs.cz/item/CS_URS_2025_01/210812033</t>
  </si>
  <si>
    <t>34111076</t>
  </si>
  <si>
    <t>kabel instalační jádro Cu plné izolace PVC plášť PVC 450/750V (CYKY) 4x10mm2</t>
  </si>
  <si>
    <t>-234508271</t>
  </si>
  <si>
    <t>Poznámka k položce:_x000d_
CYKY, průměr kabelu 16,1mm</t>
  </si>
  <si>
    <t>1630+144</t>
  </si>
  <si>
    <t>1774*1,15 'Přepočtené koeficientem množství</t>
  </si>
  <si>
    <t>460791212</t>
  </si>
  <si>
    <t>Montáž trubek ochranných uložených volně do rýhy plastových ohebných, vnitřního průměru přes 32 do 50 mm</t>
  </si>
  <si>
    <t>1751521454</t>
  </si>
  <si>
    <t>https://podminky.urs.cz/item/CS_URS_2025_01/460791212</t>
  </si>
  <si>
    <t>34571350</t>
  </si>
  <si>
    <t>trubka elektroinstalační ohebná dvouplášťová korugovaná HDPE (chránička) D 32/40mm</t>
  </si>
  <si>
    <t>820157934</t>
  </si>
  <si>
    <t>1630*1,05 'Přepočtené koeficientem množství</t>
  </si>
  <si>
    <t>210202013</t>
  </si>
  <si>
    <t>Montáž svítidel výbojkových se zapojením vodičů průmyslových nebo venkovních na výložník</t>
  </si>
  <si>
    <t>908815150</t>
  </si>
  <si>
    <t>https://podminky.urs.cz/item/CS_URS_2025_01/210202013</t>
  </si>
  <si>
    <t>347740012</t>
  </si>
  <si>
    <t>svítidlo veřejného osvětlení na dřík/výložník zdroj 10 LED 7W 925lm 3000K stmívatelné</t>
  </si>
  <si>
    <t>-1863841947</t>
  </si>
  <si>
    <t>210204002</t>
  </si>
  <si>
    <t>Montáž stožárů osvětlení parkových ocelových</t>
  </si>
  <si>
    <t>-1631888798</t>
  </si>
  <si>
    <t>https://podminky.urs.cz/item/CS_URS_2025_01/210204002</t>
  </si>
  <si>
    <t>Poznámka k položce:_x000d_
včetně osazení a obsypání pouzdra</t>
  </si>
  <si>
    <t>31674072</t>
  </si>
  <si>
    <t>stožár osvětlovací sadový Pz 133/60 v 6,0m</t>
  </si>
  <si>
    <t>1383263703</t>
  </si>
  <si>
    <t>1290542</t>
  </si>
  <si>
    <t>STOZAROVE POUZDRO SP 315/1000</t>
  </si>
  <si>
    <t>-1104709530</t>
  </si>
  <si>
    <t>23531469</t>
  </si>
  <si>
    <t>písek křemičitý frakce 0,1/0,5mm</t>
  </si>
  <si>
    <t>1283419106</t>
  </si>
  <si>
    <t>1,3*2000 'Přepočtené koeficientem množství</t>
  </si>
  <si>
    <t>210220020</t>
  </si>
  <si>
    <t>Montáž uzemňovacího vedení s upevněním, propojením a připojením pomocí svorek v zemi s izolací spojů vodičů FeZn páskou průřezu do 120 mm2 v městské zástavbě</t>
  </si>
  <si>
    <t>1168786566</t>
  </si>
  <si>
    <t>https://podminky.urs.cz/item/CS_URS_2025_01/210220020</t>
  </si>
  <si>
    <t>1630+72</t>
  </si>
  <si>
    <t>35442062</t>
  </si>
  <si>
    <t>pás zemnící 30x4mm FeZn</t>
  </si>
  <si>
    <t>-753401663</t>
  </si>
  <si>
    <t>1702*0,95 'Přepočtené koeficientem množství</t>
  </si>
  <si>
    <t>35442036</t>
  </si>
  <si>
    <t>svorka uzemnění nerez připojovací</t>
  </si>
  <si>
    <t>256</t>
  </si>
  <si>
    <t>1395883468</t>
  </si>
  <si>
    <t>35442037</t>
  </si>
  <si>
    <t>svorka uzemnění nerez křížová</t>
  </si>
  <si>
    <t>1715867575</t>
  </si>
  <si>
    <t>11163346</t>
  </si>
  <si>
    <t>suspenze hydroizolační asfaltová</t>
  </si>
  <si>
    <t>-215332345</t>
  </si>
  <si>
    <t>Poznámka k položce:_x000d_
Spotřeba: 0,75 kg/m2</t>
  </si>
  <si>
    <t>46-M</t>
  </si>
  <si>
    <t>Zemní práce při extr.mont.pracích</t>
  </si>
  <si>
    <t>460030011</t>
  </si>
  <si>
    <t>Přípravné terénní práce sejmutí drnu včetně nařezání a uložení na hromady na vzdálenost do 50 m nebo naložení na dopravní prostředek jakékoliv tloušťky</t>
  </si>
  <si>
    <t>1870222847</t>
  </si>
  <si>
    <t>https://podminky.urs.cz/item/CS_URS_2025_01/460030011</t>
  </si>
  <si>
    <t>460030015</t>
  </si>
  <si>
    <t>Přípravné terénní práce odstranění travnatého porostu kosení a shrabávání trávy</t>
  </si>
  <si>
    <t>-1579725830</t>
  </si>
  <si>
    <t>https://podminky.urs.cz/item/CS_URS_2025_01/460030015</t>
  </si>
  <si>
    <t>460141111</t>
  </si>
  <si>
    <t>Hloubení jam strojně včetně urovnáním dna s přemístěním výkopku do vzdálenosti 3 m od okraje jámy nebo s naložením na dopravní prostředek v hornině třídy těžitelnosti I skupiny 1 a 2</t>
  </si>
  <si>
    <t>-1498189894</t>
  </si>
  <si>
    <t>https://podminky.urs.cz/item/CS_URS_2025_01/460141111</t>
  </si>
  <si>
    <t>0,35*0,35*1,5*36</t>
  </si>
  <si>
    <t>460171271</t>
  </si>
  <si>
    <t>Hloubení kabelových rýh strojně včetně urovnání dna s přemístěním výkopku do vzdálenosti 3 m od okraje jámy nebo s naložením na dopravní prostředek šířky 50 cm hloubky 80 cm v hornině třídy těžitelnosti I skupiny 1 a 2</t>
  </si>
  <si>
    <t>-2094547954</t>
  </si>
  <si>
    <t>https://podminky.urs.cz/item/CS_URS_2025_01/460171271</t>
  </si>
  <si>
    <t>460451281</t>
  </si>
  <si>
    <t>Zásyp kabelových rýh strojně s přemístěním sypaniny ze vzdálenosti do 10 m, s uložením výkopku ve vrstvách včetně zhutnění a urovnání povrchu šířky 50 cm hloubky 80 cm z horniny třídy těžitelnosti I skupiny 1 a 2</t>
  </si>
  <si>
    <t>-1369441144</t>
  </si>
  <si>
    <t>https://podminky.urs.cz/item/CS_URS_2025_01/460451281</t>
  </si>
  <si>
    <t>460581111</t>
  </si>
  <si>
    <t>Úprava terénu položení drnu, včetně zalití vodou na rovině</t>
  </si>
  <si>
    <t>-1978509293</t>
  </si>
  <si>
    <t>https://podminky.urs.cz/item/CS_URS_2025_01/460581111</t>
  </si>
  <si>
    <t>460581121</t>
  </si>
  <si>
    <t>Úprava terénu zatravnění, včetně dodání osiva a zalití vodou na rovině</t>
  </si>
  <si>
    <t>-1073711005</t>
  </si>
  <si>
    <t>https://podminky.urs.cz/item/CS_URS_2025_01/460581121</t>
  </si>
  <si>
    <t>00572472</t>
  </si>
  <si>
    <t>osivo směs travní krajinná-rovinná</t>
  </si>
  <si>
    <t>2128698196</t>
  </si>
  <si>
    <t>460641113</t>
  </si>
  <si>
    <t>Základové konstrukce základ bez bednění do rostlé zeminy z monolitického betonu tř. C 16/20</t>
  </si>
  <si>
    <t>-1784496942</t>
  </si>
  <si>
    <t>https://podminky.urs.cz/item/CS_URS_2025_01/460641113</t>
  </si>
  <si>
    <t>460905111</t>
  </si>
  <si>
    <t>Montáž kompaktního plastového pilíře pro rozvod nn samostatného šířky do 38 cm (např. SP100, SS100, ER112)</t>
  </si>
  <si>
    <t>1046288126</t>
  </si>
  <si>
    <t>https://podminky.urs.cz/item/CS_URS_2025_01/460905111</t>
  </si>
  <si>
    <t>35711816</t>
  </si>
  <si>
    <t>skříň přípojková smyčková kompaktní pilíř celoplastové provedení výzbroj 1x sada pojistkové spodky nožové velikosti 00 (SS100/NKE1P)</t>
  </si>
  <si>
    <t>-1324701873</t>
  </si>
  <si>
    <t>35825220</t>
  </si>
  <si>
    <t>pojistka nožová 10A nízkoztrátová 1,02W, provedení normální, charakteristika gG</t>
  </si>
  <si>
    <t>-636464076</t>
  </si>
  <si>
    <t>469981111</t>
  </si>
  <si>
    <t>Přesun hmot pro pomocné stavební práce při elektromontážích dopravní vzdálenost do 1 000 m</t>
  </si>
  <si>
    <t>1179504134</t>
  </si>
  <si>
    <t>https://podminky.urs.cz/item/CS_URS_2025_01/469981111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</si>
  <si>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</si>
  <si>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</si>
  <si>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</si>
  <si>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</si>
  <si>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</si>
  <si>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</si>
  <si>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010001000</t>
  </si>
  <si>
    <t>kpl</t>
  </si>
  <si>
    <t>1024</t>
  </si>
  <si>
    <t>-699873495</t>
  </si>
  <si>
    <t>https://podminky.urs.cz/item/CS_URS_2025_01/010001000</t>
  </si>
  <si>
    <t>Poznámka k položce:_x000d_
Průzkumné práce - vytyčení inženýrských sítí_x000d_
Geodetické práce - vytyčení stavby, zaměření skutečného provedení_x000d_
Projektové práce - projektová dokumentace RDS</t>
  </si>
  <si>
    <t>013254000</t>
  </si>
  <si>
    <t>Dokumentace skutečného provedení stavby</t>
  </si>
  <si>
    <t>663040594</t>
  </si>
  <si>
    <t>https://podminky.urs.cz/item/CS_URS_2025_01/013254000</t>
  </si>
  <si>
    <t>Poznámka k položce:_x000d_
3 paré</t>
  </si>
  <si>
    <t>VRN3</t>
  </si>
  <si>
    <t>Zařízení staveniště</t>
  </si>
  <si>
    <t>030001000</t>
  </si>
  <si>
    <t>741020470</t>
  </si>
  <si>
    <t>https://podminky.urs.cz/item/CS_URS_2025_01/030001000</t>
  </si>
  <si>
    <t>Poznámka k položce:_x000d_
skladáka materiálů, oplocení staveniště, zázemí, DIO, atd.</t>
  </si>
  <si>
    <t>VRN4</t>
  </si>
  <si>
    <t>Inženýrská činnost</t>
  </si>
  <si>
    <t>043154000</t>
  </si>
  <si>
    <t>Zkoušky hutnicí</t>
  </si>
  <si>
    <t>738752448</t>
  </si>
  <si>
    <t>https://podminky.urs.cz/item/CS_URS_2025_01/043154000</t>
  </si>
  <si>
    <t>Poznámka k položce:_x000d_
dle ČSN 736133 a 736126-1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</si>
</sst>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png" /><Relationship Id="rId2" Type="http://schemas.openxmlformats.org/officeDocument/2006/relationships/image" Target="../media/image5.png" /><Relationship Id="rId3" Type="http://schemas.openxmlformats.org/officeDocument/2006/relationships/image" Target="../media/image6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png" /><Relationship Id="rId2" Type="http://schemas.openxmlformats.org/officeDocument/2006/relationships/image" Target="../media/image9.png" /><Relationship Id="rId3" Type="http://schemas.openxmlformats.org/officeDocument/2006/relationships/image" Target="../media/image10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png" /><Relationship Id="rId2" Type="http://schemas.openxmlformats.org/officeDocument/2006/relationships/image" Target="../media/image13.png" /><Relationship Id="rId3" Type="http://schemas.openxmlformats.org/officeDocument/2006/relationships/image" Target="../media/image14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png" /><Relationship Id="rId2" Type="http://schemas.openxmlformats.org/officeDocument/2006/relationships/image" Target="../media/image17.png" /><Relationship Id="rId3" Type="http://schemas.openxmlformats.org/officeDocument/2006/relationships/image" Target="../media/image18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png" /><Relationship Id="rId2" Type="http://schemas.openxmlformats.org/officeDocument/2006/relationships/image" Target="../media/image21.png" /><Relationship Id="rId3" Type="http://schemas.openxmlformats.org/officeDocument/2006/relationships/image" Target="../media/image22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233045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81</xdr:row>
      <xdr:rowOff>241300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110</xdr:row>
      <xdr:rowOff>215900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107</xdr:row>
      <xdr:rowOff>215900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110</xdr:row>
      <xdr:rowOff>215900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107</xdr:row>
      <xdr:rowOff>215900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106</xdr:row>
      <xdr:rowOff>215900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51103" TargetMode="External" /><Relationship Id="rId2" Type="http://schemas.openxmlformats.org/officeDocument/2006/relationships/hyperlink" Target="https://podminky.urs.cz/item/CS_URS_2025_01/111251202" TargetMode="External" /><Relationship Id="rId3" Type="http://schemas.openxmlformats.org/officeDocument/2006/relationships/hyperlink" Target="https://podminky.urs.cz/item/CS_URS_2025_01/162301501" TargetMode="External" /><Relationship Id="rId4" Type="http://schemas.openxmlformats.org/officeDocument/2006/relationships/hyperlink" Target="https://podminky.urs.cz/item/CS_URS_2025_01/162301981" TargetMode="External" /><Relationship Id="rId5" Type="http://schemas.openxmlformats.org/officeDocument/2006/relationships/hyperlink" Target="https://podminky.urs.cz/item/CS_URS_2025_01/112151114" TargetMode="External" /><Relationship Id="rId6" Type="http://schemas.openxmlformats.org/officeDocument/2006/relationships/hyperlink" Target="https://podminky.urs.cz/item/CS_URS_2025_01/112201134" TargetMode="External" /><Relationship Id="rId7" Type="http://schemas.openxmlformats.org/officeDocument/2006/relationships/hyperlink" Target="https://podminky.urs.cz/item/CS_URS_2025_01/162201422" TargetMode="External" /><Relationship Id="rId8" Type="http://schemas.openxmlformats.org/officeDocument/2006/relationships/hyperlink" Target="https://podminky.urs.cz/item/CS_URS_2025_01/162301972" TargetMode="External" /><Relationship Id="rId9" Type="http://schemas.openxmlformats.org/officeDocument/2006/relationships/hyperlink" Target="https://podminky.urs.cz/item/CS_URS_2025_01/162201416" TargetMode="External" /><Relationship Id="rId10" Type="http://schemas.openxmlformats.org/officeDocument/2006/relationships/hyperlink" Target="https://podminky.urs.cz/item/CS_URS_2025_01/162301962" TargetMode="External" /><Relationship Id="rId11" Type="http://schemas.openxmlformats.org/officeDocument/2006/relationships/hyperlink" Target="https://podminky.urs.cz/item/CS_URS_2025_01/162201406" TargetMode="External" /><Relationship Id="rId12" Type="http://schemas.openxmlformats.org/officeDocument/2006/relationships/hyperlink" Target="https://podminky.urs.cz/item/CS_URS_2025_01/162301942" TargetMode="External" /><Relationship Id="rId13" Type="http://schemas.openxmlformats.org/officeDocument/2006/relationships/hyperlink" Target="https://podminky.urs.cz/item/CS_URS_2025_01/122252205" TargetMode="External" /><Relationship Id="rId14" Type="http://schemas.openxmlformats.org/officeDocument/2006/relationships/hyperlink" Target="https://podminky.urs.cz/item/CS_URS_2025_01/162751117" TargetMode="External" /><Relationship Id="rId15" Type="http://schemas.openxmlformats.org/officeDocument/2006/relationships/hyperlink" Target="https://podminky.urs.cz/item/CS_URS_2025_01/162751119" TargetMode="External" /><Relationship Id="rId16" Type="http://schemas.openxmlformats.org/officeDocument/2006/relationships/hyperlink" Target="https://podminky.urs.cz/item/CS_URS_2025_01/171152101" TargetMode="External" /><Relationship Id="rId17" Type="http://schemas.openxmlformats.org/officeDocument/2006/relationships/hyperlink" Target="https://podminky.urs.cz/item/CS_URS_2025_01/171251201" TargetMode="External" /><Relationship Id="rId18" Type="http://schemas.openxmlformats.org/officeDocument/2006/relationships/hyperlink" Target="https://podminky.urs.cz/item/CS_URS_2025_01/171201221" TargetMode="External" /><Relationship Id="rId19" Type="http://schemas.openxmlformats.org/officeDocument/2006/relationships/hyperlink" Target="https://podminky.urs.cz/item/CS_URS_2025_01/182151111" TargetMode="External" /><Relationship Id="rId20" Type="http://schemas.openxmlformats.org/officeDocument/2006/relationships/hyperlink" Target="https://podminky.urs.cz/item/CS_URS_2025_01/182251101" TargetMode="External" /><Relationship Id="rId21" Type="http://schemas.openxmlformats.org/officeDocument/2006/relationships/hyperlink" Target="https://podminky.urs.cz/item/CS_URS_2025_01/181152302" TargetMode="External" /><Relationship Id="rId22" Type="http://schemas.openxmlformats.org/officeDocument/2006/relationships/hyperlink" Target="https://podminky.urs.cz/item/CS_URS_2025_01/181351113" TargetMode="External" /><Relationship Id="rId23" Type="http://schemas.openxmlformats.org/officeDocument/2006/relationships/hyperlink" Target="https://podminky.urs.cz/item/CS_URS_2025_01/182351123" TargetMode="External" /><Relationship Id="rId24" Type="http://schemas.openxmlformats.org/officeDocument/2006/relationships/hyperlink" Target="https://podminky.urs.cz/item/CS_URS_2025_01/181411121" TargetMode="External" /><Relationship Id="rId25" Type="http://schemas.openxmlformats.org/officeDocument/2006/relationships/hyperlink" Target="https://podminky.urs.cz/item/CS_URS_2025_01/181411122" TargetMode="External" /><Relationship Id="rId26" Type="http://schemas.openxmlformats.org/officeDocument/2006/relationships/hyperlink" Target="https://podminky.urs.cz/item/CS_URS_2025_01/564851111" TargetMode="External" /><Relationship Id="rId27" Type="http://schemas.openxmlformats.org/officeDocument/2006/relationships/hyperlink" Target="https://podminky.urs.cz/item/CS_URS_2025_01/564911511" TargetMode="External" /><Relationship Id="rId28" Type="http://schemas.openxmlformats.org/officeDocument/2006/relationships/hyperlink" Target="https://podminky.urs.cz/item/CS_URS_2025_01/573111111" TargetMode="External" /><Relationship Id="rId29" Type="http://schemas.openxmlformats.org/officeDocument/2006/relationships/hyperlink" Target="https://podminky.urs.cz/item/CS_URS_2025_01/573211107" TargetMode="External" /><Relationship Id="rId30" Type="http://schemas.openxmlformats.org/officeDocument/2006/relationships/hyperlink" Target="https://podminky.urs.cz/item/CS_URS_2025_01/577144111" TargetMode="External" /><Relationship Id="rId31" Type="http://schemas.openxmlformats.org/officeDocument/2006/relationships/hyperlink" Target="https://podminky.urs.cz/item/CS_URS_2025_01/569931132" TargetMode="External" /><Relationship Id="rId32" Type="http://schemas.openxmlformats.org/officeDocument/2006/relationships/hyperlink" Target="https://podminky.urs.cz/item/CS_URS_2025_01/561081121" TargetMode="External" /><Relationship Id="rId33" Type="http://schemas.openxmlformats.org/officeDocument/2006/relationships/hyperlink" Target="https://podminky.urs.cz/item/CS_URS_2025_01/890351811" TargetMode="External" /><Relationship Id="rId34" Type="http://schemas.openxmlformats.org/officeDocument/2006/relationships/hyperlink" Target="https://podminky.urs.cz/item/CS_URS_2025_01/914111111" TargetMode="External" /><Relationship Id="rId35" Type="http://schemas.openxmlformats.org/officeDocument/2006/relationships/hyperlink" Target="https://podminky.urs.cz/item/CS_URS_2025_01/914511111" TargetMode="External" /><Relationship Id="rId36" Type="http://schemas.openxmlformats.org/officeDocument/2006/relationships/hyperlink" Target="https://podminky.urs.cz/item/CS_URS_2025_01/919443111" TargetMode="External" /><Relationship Id="rId37" Type="http://schemas.openxmlformats.org/officeDocument/2006/relationships/hyperlink" Target="https://podminky.urs.cz/item/CS_URS_2025_01/919521110" TargetMode="External" /><Relationship Id="rId38" Type="http://schemas.openxmlformats.org/officeDocument/2006/relationships/hyperlink" Target="https://podminky.urs.cz/item/CS_URS_2025_01/919521120" TargetMode="External" /><Relationship Id="rId39" Type="http://schemas.openxmlformats.org/officeDocument/2006/relationships/hyperlink" Target="https://podminky.urs.cz/item/CS_URS_2025_01/919732211" TargetMode="External" /><Relationship Id="rId40" Type="http://schemas.openxmlformats.org/officeDocument/2006/relationships/hyperlink" Target="https://podminky.urs.cz/item/CS_URS_2025_01/938902113" TargetMode="External" /><Relationship Id="rId41" Type="http://schemas.openxmlformats.org/officeDocument/2006/relationships/hyperlink" Target="https://podminky.urs.cz/item/CS_URS_2025_01/997221551" TargetMode="External" /><Relationship Id="rId42" Type="http://schemas.openxmlformats.org/officeDocument/2006/relationships/hyperlink" Target="https://podminky.urs.cz/item/CS_URS_2025_01/997221559" TargetMode="External" /><Relationship Id="rId43" Type="http://schemas.openxmlformats.org/officeDocument/2006/relationships/hyperlink" Target="https://podminky.urs.cz/item/CS_URS_2025_01/997221625" TargetMode="External" /><Relationship Id="rId44" Type="http://schemas.openxmlformats.org/officeDocument/2006/relationships/hyperlink" Target="https://podminky.urs.cz/item/CS_URS_2025_01/997221655" TargetMode="External" /><Relationship Id="rId45" Type="http://schemas.openxmlformats.org/officeDocument/2006/relationships/hyperlink" Target="https://podminky.urs.cz/item/CS_URS_2025_01/99822511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23" TargetMode="External" /><Relationship Id="rId2" Type="http://schemas.openxmlformats.org/officeDocument/2006/relationships/hyperlink" Target="https://podminky.urs.cz/item/CS_URS_2025_01/132154104" TargetMode="External" /><Relationship Id="rId3" Type="http://schemas.openxmlformats.org/officeDocument/2006/relationships/hyperlink" Target="https://podminky.urs.cz/item/CS_URS_2025_01/151101102" TargetMode="External" /><Relationship Id="rId4" Type="http://schemas.openxmlformats.org/officeDocument/2006/relationships/hyperlink" Target="https://podminky.urs.cz/item/CS_URS_2025_01/151101112" TargetMode="External" /><Relationship Id="rId5" Type="http://schemas.openxmlformats.org/officeDocument/2006/relationships/hyperlink" Target="https://podminky.urs.cz/item/CS_URS_2025_01/162351103" TargetMode="External" /><Relationship Id="rId6" Type="http://schemas.openxmlformats.org/officeDocument/2006/relationships/hyperlink" Target="https://podminky.urs.cz/item/CS_URS_2025_01/162751117" TargetMode="External" /><Relationship Id="rId7" Type="http://schemas.openxmlformats.org/officeDocument/2006/relationships/hyperlink" Target="https://podminky.urs.cz/item/CS_URS_2025_01/162751119" TargetMode="External" /><Relationship Id="rId8" Type="http://schemas.openxmlformats.org/officeDocument/2006/relationships/hyperlink" Target="https://podminky.urs.cz/item/CS_URS_2025_01/171201221" TargetMode="External" /><Relationship Id="rId9" Type="http://schemas.openxmlformats.org/officeDocument/2006/relationships/hyperlink" Target="https://podminky.urs.cz/item/CS_URS_2025_01/174251101" TargetMode="External" /><Relationship Id="rId10" Type="http://schemas.openxmlformats.org/officeDocument/2006/relationships/hyperlink" Target="https://podminky.urs.cz/item/CS_URS_2025_01/175151101" TargetMode="External" /><Relationship Id="rId11" Type="http://schemas.openxmlformats.org/officeDocument/2006/relationships/hyperlink" Target="https://podminky.urs.cz/item/CS_URS_2025_01/181351113" TargetMode="External" /><Relationship Id="rId12" Type="http://schemas.openxmlformats.org/officeDocument/2006/relationships/hyperlink" Target="https://podminky.urs.cz/item/CS_URS_2025_01/181411121" TargetMode="External" /><Relationship Id="rId13" Type="http://schemas.openxmlformats.org/officeDocument/2006/relationships/hyperlink" Target="https://podminky.urs.cz/item/CS_URS_2025_01/451573111" TargetMode="External" /><Relationship Id="rId14" Type="http://schemas.openxmlformats.org/officeDocument/2006/relationships/hyperlink" Target="https://podminky.urs.cz/item/CS_URS_2025_01/452112112" TargetMode="External" /><Relationship Id="rId15" Type="http://schemas.openxmlformats.org/officeDocument/2006/relationships/hyperlink" Target="https://podminky.urs.cz/item/CS_URS_2025_01/452112122" TargetMode="External" /><Relationship Id="rId16" Type="http://schemas.openxmlformats.org/officeDocument/2006/relationships/hyperlink" Target="https://podminky.urs.cz/item/CS_URS_2025_01/871360420" TargetMode="External" /><Relationship Id="rId17" Type="http://schemas.openxmlformats.org/officeDocument/2006/relationships/hyperlink" Target="https://podminky.urs.cz/item/CS_URS_2025_01/892381111" TargetMode="External" /><Relationship Id="rId18" Type="http://schemas.openxmlformats.org/officeDocument/2006/relationships/hyperlink" Target="https://podminky.urs.cz/item/CS_URS_2025_01/894201161" TargetMode="External" /><Relationship Id="rId19" Type="http://schemas.openxmlformats.org/officeDocument/2006/relationships/hyperlink" Target="https://podminky.urs.cz/item/CS_URS_2025_01/894501141" TargetMode="External" /><Relationship Id="rId20" Type="http://schemas.openxmlformats.org/officeDocument/2006/relationships/hyperlink" Target="https://podminky.urs.cz/item/CS_URS_2025_01/894501142" TargetMode="External" /><Relationship Id="rId21" Type="http://schemas.openxmlformats.org/officeDocument/2006/relationships/hyperlink" Target="https://podminky.urs.cz/item/CS_URS_2025_01/894410103" TargetMode="External" /><Relationship Id="rId22" Type="http://schemas.openxmlformats.org/officeDocument/2006/relationships/hyperlink" Target="https://podminky.urs.cz/item/CS_URS_2025_01/894410211" TargetMode="External" /><Relationship Id="rId23" Type="http://schemas.openxmlformats.org/officeDocument/2006/relationships/hyperlink" Target="https://podminky.urs.cz/item/CS_URS_2025_01/894410212" TargetMode="External" /><Relationship Id="rId24" Type="http://schemas.openxmlformats.org/officeDocument/2006/relationships/hyperlink" Target="https://podminky.urs.cz/item/CS_URS_2025_01/894410213" TargetMode="External" /><Relationship Id="rId25" Type="http://schemas.openxmlformats.org/officeDocument/2006/relationships/hyperlink" Target="https://podminky.urs.cz/item/CS_URS_2025_01/894410302" TargetMode="External" /><Relationship Id="rId26" Type="http://schemas.openxmlformats.org/officeDocument/2006/relationships/hyperlink" Target="https://podminky.urs.cz/item/CS_URS_2025_01/899104112" TargetMode="External" /><Relationship Id="rId27" Type="http://schemas.openxmlformats.org/officeDocument/2006/relationships/hyperlink" Target="https://podminky.urs.cz/item/CS_URS_2025_01/998275101" TargetMode="External" /><Relationship Id="rId28" Type="http://schemas.openxmlformats.org/officeDocument/2006/relationships/hyperlink" Target="https://podminky.urs.cz/item/CS_URS_2025_01/998275124" TargetMode="External" /><Relationship Id="rId2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23" TargetMode="External" /><Relationship Id="rId2" Type="http://schemas.openxmlformats.org/officeDocument/2006/relationships/hyperlink" Target="https://podminky.urs.cz/item/CS_URS_2025_01/131111333" TargetMode="External" /><Relationship Id="rId3" Type="http://schemas.openxmlformats.org/officeDocument/2006/relationships/hyperlink" Target="https://podminky.urs.cz/item/CS_URS_2025_01/132154104" TargetMode="External" /><Relationship Id="rId4" Type="http://schemas.openxmlformats.org/officeDocument/2006/relationships/hyperlink" Target="https://podminky.urs.cz/item/CS_URS_2025_01/151101101" TargetMode="External" /><Relationship Id="rId5" Type="http://schemas.openxmlformats.org/officeDocument/2006/relationships/hyperlink" Target="https://podminky.urs.cz/item/CS_URS_2025_01/151101111" TargetMode="External" /><Relationship Id="rId6" Type="http://schemas.openxmlformats.org/officeDocument/2006/relationships/hyperlink" Target="https://podminky.urs.cz/item/CS_URS_2025_01/162351103" TargetMode="External" /><Relationship Id="rId7" Type="http://schemas.openxmlformats.org/officeDocument/2006/relationships/hyperlink" Target="https://podminky.urs.cz/item/CS_URS_2025_01/162751117" TargetMode="External" /><Relationship Id="rId8" Type="http://schemas.openxmlformats.org/officeDocument/2006/relationships/hyperlink" Target="https://podminky.urs.cz/item/CS_URS_2025_01/162751119" TargetMode="External" /><Relationship Id="rId9" Type="http://schemas.openxmlformats.org/officeDocument/2006/relationships/hyperlink" Target="https://podminky.urs.cz/item/CS_URS_2025_01/171201221" TargetMode="External" /><Relationship Id="rId10" Type="http://schemas.openxmlformats.org/officeDocument/2006/relationships/hyperlink" Target="https://podminky.urs.cz/item/CS_URS_2025_01/174251101" TargetMode="External" /><Relationship Id="rId11" Type="http://schemas.openxmlformats.org/officeDocument/2006/relationships/hyperlink" Target="https://podminky.urs.cz/item/CS_URS_2025_01/175151101" TargetMode="External" /><Relationship Id="rId12" Type="http://schemas.openxmlformats.org/officeDocument/2006/relationships/hyperlink" Target="https://podminky.urs.cz/item/CS_URS_2025_01/181351113" TargetMode="External" /><Relationship Id="rId13" Type="http://schemas.openxmlformats.org/officeDocument/2006/relationships/hyperlink" Target="https://podminky.urs.cz/item/CS_URS_2025_01/181411121" TargetMode="External" /><Relationship Id="rId14" Type="http://schemas.openxmlformats.org/officeDocument/2006/relationships/hyperlink" Target="https://podminky.urs.cz/item/CS_URS_2025_01/271532212" TargetMode="External" /><Relationship Id="rId15" Type="http://schemas.openxmlformats.org/officeDocument/2006/relationships/hyperlink" Target="https://podminky.urs.cz/item/CS_URS_2025_01/273313611" TargetMode="External" /><Relationship Id="rId16" Type="http://schemas.openxmlformats.org/officeDocument/2006/relationships/hyperlink" Target="https://podminky.urs.cz/item/CS_URS_2025_01/338171123" TargetMode="External" /><Relationship Id="rId17" Type="http://schemas.openxmlformats.org/officeDocument/2006/relationships/hyperlink" Target="https://podminky.urs.cz/item/CS_URS_2025_01/451573111" TargetMode="External" /><Relationship Id="rId18" Type="http://schemas.openxmlformats.org/officeDocument/2006/relationships/hyperlink" Target="https://podminky.urs.cz/item/CS_URS_2025_01/857242122" TargetMode="External" /><Relationship Id="rId19" Type="http://schemas.openxmlformats.org/officeDocument/2006/relationships/hyperlink" Target="https://podminky.urs.cz/item/CS_URS_2025_01/857244122" TargetMode="External" /><Relationship Id="rId20" Type="http://schemas.openxmlformats.org/officeDocument/2006/relationships/hyperlink" Target="https://podminky.urs.cz/item/CS_URS_2025_01/871255301" TargetMode="External" /><Relationship Id="rId21" Type="http://schemas.openxmlformats.org/officeDocument/2006/relationships/hyperlink" Target="https://podminky.urs.cz/item/CS_URS_2025_01/877245318" TargetMode="External" /><Relationship Id="rId22" Type="http://schemas.openxmlformats.org/officeDocument/2006/relationships/hyperlink" Target="https://podminky.urs.cz/item/CS_URS_2025_01/891242122" TargetMode="External" /><Relationship Id="rId23" Type="http://schemas.openxmlformats.org/officeDocument/2006/relationships/hyperlink" Target="https://podminky.urs.cz/item/CS_URS_2025_01/891243321" TargetMode="External" /><Relationship Id="rId24" Type="http://schemas.openxmlformats.org/officeDocument/2006/relationships/hyperlink" Target="https://podminky.urs.cz/item/CS_URS_2025_01/891247112" TargetMode="External" /><Relationship Id="rId25" Type="http://schemas.openxmlformats.org/officeDocument/2006/relationships/hyperlink" Target="https://podminky.urs.cz/item/CS_URS_2025_01/892271111" TargetMode="External" /><Relationship Id="rId26" Type="http://schemas.openxmlformats.org/officeDocument/2006/relationships/hyperlink" Target="https://podminky.urs.cz/item/CS_URS_2025_01/894410221" TargetMode="External" /><Relationship Id="rId27" Type="http://schemas.openxmlformats.org/officeDocument/2006/relationships/hyperlink" Target="https://podminky.urs.cz/item/CS_URS_2025_01/894410222" TargetMode="External" /><Relationship Id="rId28" Type="http://schemas.openxmlformats.org/officeDocument/2006/relationships/hyperlink" Target="https://podminky.urs.cz/item/CS_URS_2025_01/894410303" TargetMode="External" /><Relationship Id="rId29" Type="http://schemas.openxmlformats.org/officeDocument/2006/relationships/hyperlink" Target="https://podminky.urs.cz/item/CS_URS_2025_01/899104112" TargetMode="External" /><Relationship Id="rId30" Type="http://schemas.openxmlformats.org/officeDocument/2006/relationships/hyperlink" Target="https://podminky.urs.cz/item/CS_URS_2025_01/899401112" TargetMode="External" /><Relationship Id="rId31" Type="http://schemas.openxmlformats.org/officeDocument/2006/relationships/hyperlink" Target="https://podminky.urs.cz/item/CS_URS_2025_01/899401113" TargetMode="External" /><Relationship Id="rId32" Type="http://schemas.openxmlformats.org/officeDocument/2006/relationships/hyperlink" Target="https://podminky.urs.cz/item/CS_URS_2025_01/899713111" TargetMode="External" /><Relationship Id="rId33" Type="http://schemas.openxmlformats.org/officeDocument/2006/relationships/hyperlink" Target="https://podminky.urs.cz/item/CS_URS_2025_01/899722112" TargetMode="External" /><Relationship Id="rId34" Type="http://schemas.openxmlformats.org/officeDocument/2006/relationships/hyperlink" Target="https://podminky.urs.cz/item/CS_URS_2025_01/899911111" TargetMode="External" /><Relationship Id="rId35" Type="http://schemas.openxmlformats.org/officeDocument/2006/relationships/hyperlink" Target="https://podminky.urs.cz/item/CS_URS_2025_01/971042231" TargetMode="External" /><Relationship Id="rId36" Type="http://schemas.openxmlformats.org/officeDocument/2006/relationships/hyperlink" Target="https://podminky.urs.cz/item/CS_URS_2025_01/998276101" TargetMode="External" /><Relationship Id="rId37" Type="http://schemas.openxmlformats.org/officeDocument/2006/relationships/hyperlink" Target="https://podminky.urs.cz/item/CS_URS_2025_01/998276124" TargetMode="External" /><Relationship Id="rId3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871264201" TargetMode="External" /><Relationship Id="rId2" Type="http://schemas.openxmlformats.org/officeDocument/2006/relationships/hyperlink" Target="https://podminky.urs.cz/item/CS_URS_2025_01/210100014" TargetMode="External" /><Relationship Id="rId3" Type="http://schemas.openxmlformats.org/officeDocument/2006/relationships/hyperlink" Target="https://podminky.urs.cz/item/CS_URS_2025_01/210100096" TargetMode="External" /><Relationship Id="rId4" Type="http://schemas.openxmlformats.org/officeDocument/2006/relationships/hyperlink" Target="https://podminky.urs.cz/item/CS_URS_2025_01/210100099" TargetMode="External" /><Relationship Id="rId5" Type="http://schemas.openxmlformats.org/officeDocument/2006/relationships/hyperlink" Target="https://podminky.urs.cz/item/CS_URS_2025_01/210100101" TargetMode="External" /><Relationship Id="rId6" Type="http://schemas.openxmlformats.org/officeDocument/2006/relationships/hyperlink" Target="https://podminky.urs.cz/item/CS_URS_2025_01/210812011" TargetMode="External" /><Relationship Id="rId7" Type="http://schemas.openxmlformats.org/officeDocument/2006/relationships/hyperlink" Target="https://podminky.urs.cz/item/CS_URS_2025_01/210812033" TargetMode="External" /><Relationship Id="rId8" Type="http://schemas.openxmlformats.org/officeDocument/2006/relationships/hyperlink" Target="https://podminky.urs.cz/item/CS_URS_2025_01/460791212" TargetMode="External" /><Relationship Id="rId9" Type="http://schemas.openxmlformats.org/officeDocument/2006/relationships/hyperlink" Target="https://podminky.urs.cz/item/CS_URS_2025_01/210202013" TargetMode="External" /><Relationship Id="rId10" Type="http://schemas.openxmlformats.org/officeDocument/2006/relationships/hyperlink" Target="https://podminky.urs.cz/item/CS_URS_2025_01/210204002" TargetMode="External" /><Relationship Id="rId11" Type="http://schemas.openxmlformats.org/officeDocument/2006/relationships/hyperlink" Target="https://podminky.urs.cz/item/CS_URS_2025_01/210220020" TargetMode="External" /><Relationship Id="rId12" Type="http://schemas.openxmlformats.org/officeDocument/2006/relationships/hyperlink" Target="https://podminky.urs.cz/item/CS_URS_2025_01/460030011" TargetMode="External" /><Relationship Id="rId13" Type="http://schemas.openxmlformats.org/officeDocument/2006/relationships/hyperlink" Target="https://podminky.urs.cz/item/CS_URS_2025_01/460030015" TargetMode="External" /><Relationship Id="rId14" Type="http://schemas.openxmlformats.org/officeDocument/2006/relationships/hyperlink" Target="https://podminky.urs.cz/item/CS_URS_2025_01/460141111" TargetMode="External" /><Relationship Id="rId15" Type="http://schemas.openxmlformats.org/officeDocument/2006/relationships/hyperlink" Target="https://podminky.urs.cz/item/CS_URS_2025_01/460171271" TargetMode="External" /><Relationship Id="rId16" Type="http://schemas.openxmlformats.org/officeDocument/2006/relationships/hyperlink" Target="https://podminky.urs.cz/item/CS_URS_2025_01/460451281" TargetMode="External" /><Relationship Id="rId17" Type="http://schemas.openxmlformats.org/officeDocument/2006/relationships/hyperlink" Target="https://podminky.urs.cz/item/CS_URS_2025_01/460581111" TargetMode="External" /><Relationship Id="rId18" Type="http://schemas.openxmlformats.org/officeDocument/2006/relationships/hyperlink" Target="https://podminky.urs.cz/item/CS_URS_2025_01/460581121" TargetMode="External" /><Relationship Id="rId19" Type="http://schemas.openxmlformats.org/officeDocument/2006/relationships/hyperlink" Target="https://podminky.urs.cz/item/CS_URS_2025_01/460641113" TargetMode="External" /><Relationship Id="rId20" Type="http://schemas.openxmlformats.org/officeDocument/2006/relationships/hyperlink" Target="https://podminky.urs.cz/item/CS_URS_2025_01/460905111" TargetMode="External" /><Relationship Id="rId21" Type="http://schemas.openxmlformats.org/officeDocument/2006/relationships/hyperlink" Target="https://podminky.urs.cz/item/CS_URS_2025_01/469981111" TargetMode="External" /><Relationship Id="rId2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0001000" TargetMode="External" /><Relationship Id="rId2" Type="http://schemas.openxmlformats.org/officeDocument/2006/relationships/hyperlink" Target="https://podminky.urs.cz/item/CS_URS_2025_01/013254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hyperlink" Target="https://podminky.urs.cz/item/CS_URS_2025_01/043154000" TargetMode="External" /><Relationship Id="rId5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35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P012022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Komunikační propojení Habartov, Muzeum - Lítov - ÚSEK 8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Habartov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13. 3. 2025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Habartov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>GEOprojectKV s.r.o.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37</v>
      </c>
      <c r="AJ90" s="40"/>
      <c r="AK90" s="40"/>
      <c r="AL90" s="40"/>
      <c r="AM90" s="80" t="str">
        <f>IF(E20="","",E20)</f>
        <v>GEOprojectKV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2" t="s">
        <v>76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78</v>
      </c>
      <c r="BT94" s="117" t="s">
        <v>79</v>
      </c>
      <c r="BU94" s="118" t="s">
        <v>80</v>
      </c>
      <c r="BV94" s="117" t="s">
        <v>81</v>
      </c>
      <c r="BW94" s="117" t="s">
        <v>5</v>
      </c>
      <c r="BX94" s="117" t="s">
        <v>82</v>
      </c>
      <c r="CL94" s="117" t="s">
        <v>1</v>
      </c>
    </row>
    <row r="95" s="7" customFormat="1" ht="16.5" customHeight="1">
      <c r="A95" s="119" t="s">
        <v>83</v>
      </c>
      <c r="B95" s="120"/>
      <c r="C95" s="121"/>
      <c r="D95" s="122" t="s">
        <v>84</v>
      </c>
      <c r="E95" s="122"/>
      <c r="F95" s="122"/>
      <c r="G95" s="122"/>
      <c r="H95" s="122"/>
      <c r="I95" s="123"/>
      <c r="J95" s="122" t="s">
        <v>85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108 - Úsek 8 - cyklost...'!J30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86</v>
      </c>
      <c r="AR95" s="126"/>
      <c r="AS95" s="127">
        <v>0</v>
      </c>
      <c r="AT95" s="128">
        <f>ROUND(SUM(AV95:AW95),2)</f>
        <v>0</v>
      </c>
      <c r="AU95" s="129">
        <f>'SO 108 - Úsek 8 - cyklost...'!P124</f>
        <v>0</v>
      </c>
      <c r="AV95" s="128">
        <f>'SO 108 - Úsek 8 - cyklost...'!J33</f>
        <v>0</v>
      </c>
      <c r="AW95" s="128">
        <f>'SO 108 - Úsek 8 - cyklost...'!J34</f>
        <v>0</v>
      </c>
      <c r="AX95" s="128">
        <f>'SO 108 - Úsek 8 - cyklost...'!J35</f>
        <v>0</v>
      </c>
      <c r="AY95" s="128">
        <f>'SO 108 - Úsek 8 - cyklost...'!J36</f>
        <v>0</v>
      </c>
      <c r="AZ95" s="128">
        <f>'SO 108 - Úsek 8 - cyklost...'!F33</f>
        <v>0</v>
      </c>
      <c r="BA95" s="128">
        <f>'SO 108 - Úsek 8 - cyklost...'!F34</f>
        <v>0</v>
      </c>
      <c r="BB95" s="128">
        <f>'SO 108 - Úsek 8 - cyklost...'!F35</f>
        <v>0</v>
      </c>
      <c r="BC95" s="128">
        <f>'SO 108 - Úsek 8 - cyklost...'!F36</f>
        <v>0</v>
      </c>
      <c r="BD95" s="130">
        <f>'SO 108 - Úsek 8 - cyklost...'!F37</f>
        <v>0</v>
      </c>
      <c r="BE95" s="7"/>
      <c r="BT95" s="131" t="s">
        <v>87</v>
      </c>
      <c r="BV95" s="131" t="s">
        <v>81</v>
      </c>
      <c r="BW95" s="131" t="s">
        <v>88</v>
      </c>
      <c r="BX95" s="131" t="s">
        <v>5</v>
      </c>
      <c r="CL95" s="131" t="s">
        <v>1</v>
      </c>
      <c r="CM95" s="131" t="s">
        <v>89</v>
      </c>
    </row>
    <row r="96" s="7" customFormat="1" ht="16.5" customHeight="1">
      <c r="A96" s="119" t="s">
        <v>83</v>
      </c>
      <c r="B96" s="120"/>
      <c r="C96" s="121"/>
      <c r="D96" s="122" t="s">
        <v>90</v>
      </c>
      <c r="E96" s="122"/>
      <c r="F96" s="122"/>
      <c r="G96" s="122"/>
      <c r="H96" s="122"/>
      <c r="I96" s="123"/>
      <c r="J96" s="122" t="s">
        <v>91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301 - Splašková kanali...'!J30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86</v>
      </c>
      <c r="AR96" s="126"/>
      <c r="AS96" s="127">
        <v>0</v>
      </c>
      <c r="AT96" s="128">
        <f>ROUND(SUM(AV96:AW96),2)</f>
        <v>0</v>
      </c>
      <c r="AU96" s="129">
        <f>'SO 301 - Splašková kanali...'!P121</f>
        <v>0</v>
      </c>
      <c r="AV96" s="128">
        <f>'SO 301 - Splašková kanali...'!J33</f>
        <v>0</v>
      </c>
      <c r="AW96" s="128">
        <f>'SO 301 - Splašková kanali...'!J34</f>
        <v>0</v>
      </c>
      <c r="AX96" s="128">
        <f>'SO 301 - Splašková kanali...'!J35</f>
        <v>0</v>
      </c>
      <c r="AY96" s="128">
        <f>'SO 301 - Splašková kanali...'!J36</f>
        <v>0</v>
      </c>
      <c r="AZ96" s="128">
        <f>'SO 301 - Splašková kanali...'!F33</f>
        <v>0</v>
      </c>
      <c r="BA96" s="128">
        <f>'SO 301 - Splašková kanali...'!F34</f>
        <v>0</v>
      </c>
      <c r="BB96" s="128">
        <f>'SO 301 - Splašková kanali...'!F35</f>
        <v>0</v>
      </c>
      <c r="BC96" s="128">
        <f>'SO 301 - Splašková kanali...'!F36</f>
        <v>0</v>
      </c>
      <c r="BD96" s="130">
        <f>'SO 301 - Splašková kanali...'!F37</f>
        <v>0</v>
      </c>
      <c r="BE96" s="7"/>
      <c r="BT96" s="131" t="s">
        <v>87</v>
      </c>
      <c r="BV96" s="131" t="s">
        <v>81</v>
      </c>
      <c r="BW96" s="131" t="s">
        <v>92</v>
      </c>
      <c r="BX96" s="131" t="s">
        <v>5</v>
      </c>
      <c r="CL96" s="131" t="s">
        <v>1</v>
      </c>
      <c r="CM96" s="131" t="s">
        <v>89</v>
      </c>
    </row>
    <row r="97" s="7" customFormat="1" ht="16.5" customHeight="1">
      <c r="A97" s="119" t="s">
        <v>83</v>
      </c>
      <c r="B97" s="120"/>
      <c r="C97" s="121"/>
      <c r="D97" s="122" t="s">
        <v>93</v>
      </c>
      <c r="E97" s="122"/>
      <c r="F97" s="122"/>
      <c r="G97" s="122"/>
      <c r="H97" s="122"/>
      <c r="I97" s="123"/>
      <c r="J97" s="122" t="s">
        <v>94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302 - Kanalizační výtlak'!J30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86</v>
      </c>
      <c r="AR97" s="126"/>
      <c r="AS97" s="127">
        <v>0</v>
      </c>
      <c r="AT97" s="128">
        <f>ROUND(SUM(AV97:AW97),2)</f>
        <v>0</v>
      </c>
      <c r="AU97" s="129">
        <f>'SO 302 - Kanalizační výtlak'!P124</f>
        <v>0</v>
      </c>
      <c r="AV97" s="128">
        <f>'SO 302 - Kanalizační výtlak'!J33</f>
        <v>0</v>
      </c>
      <c r="AW97" s="128">
        <f>'SO 302 - Kanalizační výtlak'!J34</f>
        <v>0</v>
      </c>
      <c r="AX97" s="128">
        <f>'SO 302 - Kanalizační výtlak'!J35</f>
        <v>0</v>
      </c>
      <c r="AY97" s="128">
        <f>'SO 302 - Kanalizační výtlak'!J36</f>
        <v>0</v>
      </c>
      <c r="AZ97" s="128">
        <f>'SO 302 - Kanalizační výtlak'!F33</f>
        <v>0</v>
      </c>
      <c r="BA97" s="128">
        <f>'SO 302 - Kanalizační výtlak'!F34</f>
        <v>0</v>
      </c>
      <c r="BB97" s="128">
        <f>'SO 302 - Kanalizační výtlak'!F35</f>
        <v>0</v>
      </c>
      <c r="BC97" s="128">
        <f>'SO 302 - Kanalizační výtlak'!F36</f>
        <v>0</v>
      </c>
      <c r="BD97" s="130">
        <f>'SO 302 - Kanalizační výtlak'!F37</f>
        <v>0</v>
      </c>
      <c r="BE97" s="7"/>
      <c r="BT97" s="131" t="s">
        <v>87</v>
      </c>
      <c r="BV97" s="131" t="s">
        <v>81</v>
      </c>
      <c r="BW97" s="131" t="s">
        <v>95</v>
      </c>
      <c r="BX97" s="131" t="s">
        <v>5</v>
      </c>
      <c r="CL97" s="131" t="s">
        <v>1</v>
      </c>
      <c r="CM97" s="131" t="s">
        <v>89</v>
      </c>
    </row>
    <row r="98" s="7" customFormat="1" ht="16.5" customHeight="1">
      <c r="A98" s="119" t="s">
        <v>83</v>
      </c>
      <c r="B98" s="120"/>
      <c r="C98" s="121"/>
      <c r="D98" s="122" t="s">
        <v>96</v>
      </c>
      <c r="E98" s="122"/>
      <c r="F98" s="122"/>
      <c r="G98" s="122"/>
      <c r="H98" s="122"/>
      <c r="I98" s="123"/>
      <c r="J98" s="122" t="s">
        <v>97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 401 - Veřejné osvětlení'!J30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86</v>
      </c>
      <c r="AR98" s="126"/>
      <c r="AS98" s="127">
        <v>0</v>
      </c>
      <c r="AT98" s="128">
        <f>ROUND(SUM(AV98:AW98),2)</f>
        <v>0</v>
      </c>
      <c r="AU98" s="129">
        <f>'SO 401 - Veřejné osvětlení'!P121</f>
        <v>0</v>
      </c>
      <c r="AV98" s="128">
        <f>'SO 401 - Veřejné osvětlení'!J33</f>
        <v>0</v>
      </c>
      <c r="AW98" s="128">
        <f>'SO 401 - Veřejné osvětlení'!J34</f>
        <v>0</v>
      </c>
      <c r="AX98" s="128">
        <f>'SO 401 - Veřejné osvětlení'!J35</f>
        <v>0</v>
      </c>
      <c r="AY98" s="128">
        <f>'SO 401 - Veřejné osvětlení'!J36</f>
        <v>0</v>
      </c>
      <c r="AZ98" s="128">
        <f>'SO 401 - Veřejné osvětlení'!F33</f>
        <v>0</v>
      </c>
      <c r="BA98" s="128">
        <f>'SO 401 - Veřejné osvětlení'!F34</f>
        <v>0</v>
      </c>
      <c r="BB98" s="128">
        <f>'SO 401 - Veřejné osvětlení'!F35</f>
        <v>0</v>
      </c>
      <c r="BC98" s="128">
        <f>'SO 401 - Veřejné osvětlení'!F36</f>
        <v>0</v>
      </c>
      <c r="BD98" s="130">
        <f>'SO 401 - Veřejné osvětlení'!F37</f>
        <v>0</v>
      </c>
      <c r="BE98" s="7"/>
      <c r="BT98" s="131" t="s">
        <v>87</v>
      </c>
      <c r="BV98" s="131" t="s">
        <v>81</v>
      </c>
      <c r="BW98" s="131" t="s">
        <v>98</v>
      </c>
      <c r="BX98" s="131" t="s">
        <v>5</v>
      </c>
      <c r="CL98" s="131" t="s">
        <v>1</v>
      </c>
      <c r="CM98" s="131" t="s">
        <v>89</v>
      </c>
    </row>
    <row r="99" s="7" customFormat="1" ht="16.5" customHeight="1">
      <c r="A99" s="119" t="s">
        <v>83</v>
      </c>
      <c r="B99" s="120"/>
      <c r="C99" s="121"/>
      <c r="D99" s="122" t="s">
        <v>99</v>
      </c>
      <c r="E99" s="122"/>
      <c r="F99" s="122"/>
      <c r="G99" s="122"/>
      <c r="H99" s="122"/>
      <c r="I99" s="123"/>
      <c r="J99" s="122" t="s">
        <v>100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'VRN - Vedlejší rozpočtové...'!J30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86</v>
      </c>
      <c r="AR99" s="126"/>
      <c r="AS99" s="132">
        <v>0</v>
      </c>
      <c r="AT99" s="133">
        <f>ROUND(SUM(AV99:AW99),2)</f>
        <v>0</v>
      </c>
      <c r="AU99" s="134">
        <f>'VRN - Vedlejší rozpočtové...'!P120</f>
        <v>0</v>
      </c>
      <c r="AV99" s="133">
        <f>'VRN - Vedlejší rozpočtové...'!J33</f>
        <v>0</v>
      </c>
      <c r="AW99" s="133">
        <f>'VRN - Vedlejší rozpočtové...'!J34</f>
        <v>0</v>
      </c>
      <c r="AX99" s="133">
        <f>'VRN - Vedlejší rozpočtové...'!J35</f>
        <v>0</v>
      </c>
      <c r="AY99" s="133">
        <f>'VRN - Vedlejší rozpočtové...'!J36</f>
        <v>0</v>
      </c>
      <c r="AZ99" s="133">
        <f>'VRN - Vedlejší rozpočtové...'!F33</f>
        <v>0</v>
      </c>
      <c r="BA99" s="133">
        <f>'VRN - Vedlejší rozpočtové...'!F34</f>
        <v>0</v>
      </c>
      <c r="BB99" s="133">
        <f>'VRN - Vedlejší rozpočtové...'!F35</f>
        <v>0</v>
      </c>
      <c r="BC99" s="133">
        <f>'VRN - Vedlejší rozpočtové...'!F36</f>
        <v>0</v>
      </c>
      <c r="BD99" s="135">
        <f>'VRN - Vedlejší rozpočtové...'!F37</f>
        <v>0</v>
      </c>
      <c r="BE99" s="7"/>
      <c r="BT99" s="131" t="s">
        <v>87</v>
      </c>
      <c r="BV99" s="131" t="s">
        <v>81</v>
      </c>
      <c r="BW99" s="131" t="s">
        <v>101</v>
      </c>
      <c r="BX99" s="131" t="s">
        <v>5</v>
      </c>
      <c r="CL99" s="131" t="s">
        <v>1</v>
      </c>
      <c r="CM99" s="131" t="s">
        <v>89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eWnLNmWwyRUv1nR2ti/PTiDjnd+CXhHrthsvSywGZts3DuUKIQF7klPHvqE3kvp1rsjG1YDN6gOpLLHujILw+Q==" hashValue="Uohv4ni5JA0wSMGUi2hfMMNYN0hc4e4G7neJYHo1sKeS9cPzCHapWDyh7ZSBEvYNB7lslKBCKR3ViZbOcwxFpw==" algorithmName="SHA-512" password="CDAA"/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108 - Úsek 8 - cyklost...'!C2" display="/"/>
    <hyperlink ref="A96" location="'SO 301 - Splašková kanali...'!C2" display="/"/>
    <hyperlink ref="A97" location="'SO 302 - Kanalizační výtlak'!C2" display="/"/>
    <hyperlink ref="A98" location="'SO 401 - Veřejné osvětlení'!C2" display="/"/>
    <hyperlink ref="A9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Komunikační propojení Habartov, Muzeum - Lítov - ÚSEK 8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33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28</v>
      </c>
      <c r="J24" s="143" t="s">
        <v>35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ROUND((SUM(BE124:BE288)),  2)</f>
        <v>0</v>
      </c>
      <c r="G33" s="38"/>
      <c r="H33" s="38"/>
      <c r="I33" s="155">
        <v>0.20999999999999999</v>
      </c>
      <c r="J33" s="154">
        <f>ROUND(((SUM(BE124:BE288))*I33),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ROUND((SUM(BF124:BF288)),  2)</f>
        <v>0</v>
      </c>
      <c r="G34" s="38"/>
      <c r="H34" s="38"/>
      <c r="I34" s="155">
        <v>0.12</v>
      </c>
      <c r="J34" s="154">
        <f>ROUND(((SUM(BF124:BF288))*I34),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ROUND((SUM(BG124:BG288)),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ROUND((SUM(BH124:BH288)),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ROUND((SUM(BI124:BI288)),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Komunikační propojení Habartov, Muzeum - Lítov - ÚSEK 8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108 - Úsek 8 - cyklostezka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Habartov</v>
      </c>
      <c r="G89" s="40"/>
      <c r="H89" s="40"/>
      <c r="I89" s="32" t="s">
        <v>22</v>
      </c>
      <c r="J89" s="79" t="str">
        <f>IF(J12="","",J12)</f>
        <v>13. 3. 2025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Habartov</v>
      </c>
      <c r="G91" s="40"/>
      <c r="H91" s="40"/>
      <c r="I91" s="32" t="s">
        <v>32</v>
      </c>
      <c r="J91" s="36" t="str">
        <f>E21</f>
        <v>GEOprojectKV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GEOprojectKV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110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111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112</v>
      </c>
      <c r="E99" s="188"/>
      <c r="F99" s="188"/>
      <c r="G99" s="188"/>
      <c r="H99" s="188"/>
      <c r="I99" s="188"/>
      <c r="J99" s="189">
        <f>J192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5"/>
      <c r="C100" s="186"/>
      <c r="D100" s="187" t="s">
        <v>113</v>
      </c>
      <c r="E100" s="188"/>
      <c r="F100" s="188"/>
      <c r="G100" s="188"/>
      <c r="H100" s="188"/>
      <c r="I100" s="188"/>
      <c r="J100" s="189">
        <f>J205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114</v>
      </c>
      <c r="E101" s="188"/>
      <c r="F101" s="188"/>
      <c r="G101" s="188"/>
      <c r="H101" s="188"/>
      <c r="I101" s="188"/>
      <c r="J101" s="189">
        <f>J212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115</v>
      </c>
      <c r="E102" s="188"/>
      <c r="F102" s="188"/>
      <c r="G102" s="188"/>
      <c r="H102" s="188"/>
      <c r="I102" s="188"/>
      <c r="J102" s="189">
        <f>J216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116</v>
      </c>
      <c r="E103" s="188"/>
      <c r="F103" s="188"/>
      <c r="G103" s="188"/>
      <c r="H103" s="188"/>
      <c r="I103" s="188"/>
      <c r="J103" s="189">
        <f>J275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117</v>
      </c>
      <c r="E104" s="188"/>
      <c r="F104" s="188"/>
      <c r="G104" s="188"/>
      <c r="H104" s="188"/>
      <c r="I104" s="188"/>
      <c r="J104" s="189">
        <f>J285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118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4" t="str">
        <f>E7</f>
        <v>Komunikační propojení Habartov, Muzeum - Lítov - ÚSEK 8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 108 - Úsek 8 - cyklostezka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Habartov</v>
      </c>
      <c r="G118" s="40"/>
      <c r="H118" s="40"/>
      <c r="I118" s="32" t="s">
        <v>22</v>
      </c>
      <c r="J118" s="79" t="str">
        <f>IF(J12="","",J12)</f>
        <v>13. 3. 2025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>Město Habartov</v>
      </c>
      <c r="G120" s="40"/>
      <c r="H120" s="40"/>
      <c r="I120" s="32" t="s">
        <v>32</v>
      </c>
      <c r="J120" s="36" t="str">
        <f>E21</f>
        <v>GEOprojectKV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30</v>
      </c>
      <c r="D121" s="40"/>
      <c r="E121" s="40"/>
      <c r="F121" s="27" t="str">
        <f>IF(E18="","",E18)</f>
        <v>Vyplň údaj</v>
      </c>
      <c r="G121" s="40"/>
      <c r="H121" s="40"/>
      <c r="I121" s="32" t="s">
        <v>37</v>
      </c>
      <c r="J121" s="36" t="str">
        <f>E24</f>
        <v>GEOprojectKV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119</v>
      </c>
      <c r="D123" s="194" t="s">
        <v>64</v>
      </c>
      <c r="E123" s="194" t="s">
        <v>60</v>
      </c>
      <c r="F123" s="194" t="s">
        <v>61</v>
      </c>
      <c r="G123" s="194" t="s">
        <v>120</v>
      </c>
      <c r="H123" s="194" t="s">
        <v>121</v>
      </c>
      <c r="I123" s="194" t="s">
        <v>122</v>
      </c>
      <c r="J123" s="194" t="s">
        <v>107</v>
      </c>
      <c r="K123" s="195" t="s">
        <v>123</v>
      </c>
      <c r="L123" s="196"/>
      <c r="M123" s="100" t="s">
        <v>1</v>
      </c>
      <c r="N123" s="101" t="s">
        <v>43</v>
      </c>
      <c r="O123" s="101" t="s">
        <v>124</v>
      </c>
      <c r="P123" s="101" t="s">
        <v>125</v>
      </c>
      <c r="Q123" s="101" t="s">
        <v>126</v>
      </c>
      <c r="R123" s="101" t="s">
        <v>127</v>
      </c>
      <c r="S123" s="101" t="s">
        <v>128</v>
      </c>
      <c r="T123" s="102" t="s">
        <v>129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130</v>
      </c>
      <c r="D124" s="40"/>
      <c r="E124" s="40"/>
      <c r="F124" s="40"/>
      <c r="G124" s="40"/>
      <c r="H124" s="40"/>
      <c r="I124" s="40"/>
      <c r="J124" s="197">
        <f>BK124</f>
        <v>0</v>
      </c>
      <c r="K124" s="40"/>
      <c r="L124" s="44"/>
      <c r="M124" s="103"/>
      <c r="N124" s="198"/>
      <c r="O124" s="104"/>
      <c r="P124" s="199">
        <f>P125</f>
        <v>0</v>
      </c>
      <c r="Q124" s="104"/>
      <c r="R124" s="199">
        <f>R125</f>
        <v>5653.2402392760005</v>
      </c>
      <c r="S124" s="104"/>
      <c r="T124" s="200">
        <f>T125</f>
        <v>98.640000000000001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78</v>
      </c>
      <c r="AU124" s="17" t="s">
        <v>109</v>
      </c>
      <c r="BK124" s="201">
        <f>BK125</f>
        <v>0</v>
      </c>
    </row>
    <row r="125" s="12" customFormat="1" ht="25.92" customHeight="1">
      <c r="A125" s="12"/>
      <c r="B125" s="202"/>
      <c r="C125" s="203"/>
      <c r="D125" s="204" t="s">
        <v>78</v>
      </c>
      <c r="E125" s="205" t="s">
        <v>131</v>
      </c>
      <c r="F125" s="205" t="s">
        <v>132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P126+P192+P212+P216+P275+P285</f>
        <v>0</v>
      </c>
      <c r="Q125" s="210"/>
      <c r="R125" s="211">
        <f>R126+R192+R212+R216+R275+R285</f>
        <v>5653.2402392760005</v>
      </c>
      <c r="S125" s="210"/>
      <c r="T125" s="212">
        <f>T126+T192+T212+T216+T275+T285</f>
        <v>98.640000000000001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87</v>
      </c>
      <c r="AT125" s="214" t="s">
        <v>78</v>
      </c>
      <c r="AU125" s="214" t="s">
        <v>79</v>
      </c>
      <c r="AY125" s="213" t="s">
        <v>133</v>
      </c>
      <c r="BK125" s="215">
        <f>BK126+BK192+BK212+BK216+BK275+BK285</f>
        <v>0</v>
      </c>
    </row>
    <row r="126" s="12" customFormat="1" ht="22.8" customHeight="1">
      <c r="A126" s="12"/>
      <c r="B126" s="202"/>
      <c r="C126" s="203"/>
      <c r="D126" s="204" t="s">
        <v>78</v>
      </c>
      <c r="E126" s="216" t="s">
        <v>87</v>
      </c>
      <c r="F126" s="216" t="s">
        <v>134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SUM(P127:P191)</f>
        <v>0</v>
      </c>
      <c r="Q126" s="210"/>
      <c r="R126" s="211">
        <f>SUM(R127:R191)</f>
        <v>2690.029</v>
      </c>
      <c r="S126" s="210"/>
      <c r="T126" s="212">
        <f>SUM(T127:T191)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87</v>
      </c>
      <c r="AY126" s="213" t="s">
        <v>133</v>
      </c>
      <c r="BK126" s="215">
        <f>SUM(BK127:BK191)</f>
        <v>0</v>
      </c>
    </row>
    <row r="127" s="2" customFormat="1" ht="49.05" customHeight="1">
      <c r="A127" s="38"/>
      <c r="B127" s="39"/>
      <c r="C127" s="218" t="s">
        <v>87</v>
      </c>
      <c r="D127" s="218" t="s">
        <v>135</v>
      </c>
      <c r="E127" s="219" t="s">
        <v>136</v>
      </c>
      <c r="F127" s="220" t="s">
        <v>137</v>
      </c>
      <c r="G127" s="221" t="s">
        <v>138</v>
      </c>
      <c r="H127" s="222">
        <v>3250</v>
      </c>
      <c r="I127" s="223"/>
      <c r="J127" s="224">
        <f>ROUND(I127*H127,2)</f>
        <v>0</v>
      </c>
      <c r="K127" s="220" t="s">
        <v>139</v>
      </c>
      <c r="L127" s="44"/>
      <c r="M127" s="225" t="s">
        <v>1</v>
      </c>
      <c r="N127" s="226" t="s">
        <v>44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140</v>
      </c>
      <c r="AT127" s="229" t="s">
        <v>135</v>
      </c>
      <c r="AU127" s="229" t="s">
        <v>89</v>
      </c>
      <c r="AY127" s="17" t="s">
        <v>133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87</v>
      </c>
      <c r="BK127" s="230">
        <f>ROUND(I127*H127,2)</f>
        <v>0</v>
      </c>
      <c r="BL127" s="17" t="s">
        <v>140</v>
      </c>
      <c r="BM127" s="229" t="s">
        <v>141</v>
      </c>
    </row>
    <row r="128" s="2" customFormat="1">
      <c r="A128" s="38"/>
      <c r="B128" s="39"/>
      <c r="C128" s="40"/>
      <c r="D128" s="231" t="s">
        <v>142</v>
      </c>
      <c r="E128" s="40"/>
      <c r="F128" s="232" t="s">
        <v>143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142</v>
      </c>
      <c r="AU128" s="17" t="s">
        <v>89</v>
      </c>
    </row>
    <row r="129" s="2" customFormat="1" ht="49.05" customHeight="1">
      <c r="A129" s="38"/>
      <c r="B129" s="39"/>
      <c r="C129" s="218" t="s">
        <v>89</v>
      </c>
      <c r="D129" s="218" t="s">
        <v>135</v>
      </c>
      <c r="E129" s="219" t="s">
        <v>144</v>
      </c>
      <c r="F129" s="220" t="s">
        <v>145</v>
      </c>
      <c r="G129" s="221" t="s">
        <v>138</v>
      </c>
      <c r="H129" s="222">
        <v>400</v>
      </c>
      <c r="I129" s="223"/>
      <c r="J129" s="224">
        <f>ROUND(I129*H129,2)</f>
        <v>0</v>
      </c>
      <c r="K129" s="220" t="s">
        <v>139</v>
      </c>
      <c r="L129" s="44"/>
      <c r="M129" s="225" t="s">
        <v>1</v>
      </c>
      <c r="N129" s="226" t="s">
        <v>44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140</v>
      </c>
      <c r="AT129" s="229" t="s">
        <v>135</v>
      </c>
      <c r="AU129" s="229" t="s">
        <v>89</v>
      </c>
      <c r="AY129" s="17" t="s">
        <v>133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87</v>
      </c>
      <c r="BK129" s="230">
        <f>ROUND(I129*H129,2)</f>
        <v>0</v>
      </c>
      <c r="BL129" s="17" t="s">
        <v>140</v>
      </c>
      <c r="BM129" s="229" t="s">
        <v>146</v>
      </c>
    </row>
    <row r="130" s="2" customFormat="1">
      <c r="A130" s="38"/>
      <c r="B130" s="39"/>
      <c r="C130" s="40"/>
      <c r="D130" s="231" t="s">
        <v>142</v>
      </c>
      <c r="E130" s="40"/>
      <c r="F130" s="232" t="s">
        <v>147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142</v>
      </c>
      <c r="AU130" s="17" t="s">
        <v>89</v>
      </c>
    </row>
    <row r="131" s="2" customFormat="1" ht="33" customHeight="1">
      <c r="A131" s="38"/>
      <c r="B131" s="39"/>
      <c r="C131" s="218" t="s">
        <v>148</v>
      </c>
      <c r="D131" s="218" t="s">
        <v>135</v>
      </c>
      <c r="E131" s="219" t="s">
        <v>149</v>
      </c>
      <c r="F131" s="220" t="s">
        <v>150</v>
      </c>
      <c r="G131" s="221" t="s">
        <v>138</v>
      </c>
      <c r="H131" s="222">
        <v>3650</v>
      </c>
      <c r="I131" s="223"/>
      <c r="J131" s="224">
        <f>ROUND(I131*H131,2)</f>
        <v>0</v>
      </c>
      <c r="K131" s="220" t="s">
        <v>139</v>
      </c>
      <c r="L131" s="44"/>
      <c r="M131" s="225" t="s">
        <v>1</v>
      </c>
      <c r="N131" s="226" t="s">
        <v>44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140</v>
      </c>
      <c r="AT131" s="229" t="s">
        <v>135</v>
      </c>
      <c r="AU131" s="229" t="s">
        <v>89</v>
      </c>
      <c r="AY131" s="17" t="s">
        <v>133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87</v>
      </c>
      <c r="BK131" s="230">
        <f>ROUND(I131*H131,2)</f>
        <v>0</v>
      </c>
      <c r="BL131" s="17" t="s">
        <v>140</v>
      </c>
      <c r="BM131" s="229" t="s">
        <v>151</v>
      </c>
    </row>
    <row r="132" s="2" customFormat="1">
      <c r="A132" s="38"/>
      <c r="B132" s="39"/>
      <c r="C132" s="40"/>
      <c r="D132" s="231" t="s">
        <v>142</v>
      </c>
      <c r="E132" s="40"/>
      <c r="F132" s="232" t="s">
        <v>152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142</v>
      </c>
      <c r="AU132" s="17" t="s">
        <v>89</v>
      </c>
    </row>
    <row r="133" s="2" customFormat="1" ht="33" customHeight="1">
      <c r="A133" s="38"/>
      <c r="B133" s="39"/>
      <c r="C133" s="218" t="s">
        <v>140</v>
      </c>
      <c r="D133" s="218" t="s">
        <v>135</v>
      </c>
      <c r="E133" s="219" t="s">
        <v>153</v>
      </c>
      <c r="F133" s="220" t="s">
        <v>154</v>
      </c>
      <c r="G133" s="221" t="s">
        <v>138</v>
      </c>
      <c r="H133" s="222">
        <v>40150</v>
      </c>
      <c r="I133" s="223"/>
      <c r="J133" s="224">
        <f>ROUND(I133*H133,2)</f>
        <v>0</v>
      </c>
      <c r="K133" s="220" t="s">
        <v>139</v>
      </c>
      <c r="L133" s="44"/>
      <c r="M133" s="225" t="s">
        <v>1</v>
      </c>
      <c r="N133" s="226" t="s">
        <v>44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140</v>
      </c>
      <c r="AT133" s="229" t="s">
        <v>135</v>
      </c>
      <c r="AU133" s="229" t="s">
        <v>89</v>
      </c>
      <c r="AY133" s="17" t="s">
        <v>133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87</v>
      </c>
      <c r="BK133" s="230">
        <f>ROUND(I133*H133,2)</f>
        <v>0</v>
      </c>
      <c r="BL133" s="17" t="s">
        <v>140</v>
      </c>
      <c r="BM133" s="229" t="s">
        <v>155</v>
      </c>
    </row>
    <row r="134" s="2" customFormat="1">
      <c r="A134" s="38"/>
      <c r="B134" s="39"/>
      <c r="C134" s="40"/>
      <c r="D134" s="231" t="s">
        <v>142</v>
      </c>
      <c r="E134" s="40"/>
      <c r="F134" s="232" t="s">
        <v>156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142</v>
      </c>
      <c r="AU134" s="17" t="s">
        <v>89</v>
      </c>
    </row>
    <row r="135" s="13" customFormat="1">
      <c r="A135" s="13"/>
      <c r="B135" s="236"/>
      <c r="C135" s="237"/>
      <c r="D135" s="238" t="s">
        <v>157</v>
      </c>
      <c r="E135" s="239" t="s">
        <v>1</v>
      </c>
      <c r="F135" s="240" t="s">
        <v>158</v>
      </c>
      <c r="G135" s="237"/>
      <c r="H135" s="241">
        <v>40150</v>
      </c>
      <c r="I135" s="242"/>
      <c r="J135" s="237"/>
      <c r="K135" s="237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157</v>
      </c>
      <c r="AU135" s="247" t="s">
        <v>89</v>
      </c>
      <c r="AV135" s="13" t="s">
        <v>89</v>
      </c>
      <c r="AW135" s="13" t="s">
        <v>36</v>
      </c>
      <c r="AX135" s="13" t="s">
        <v>87</v>
      </c>
      <c r="AY135" s="247" t="s">
        <v>133</v>
      </c>
    </row>
    <row r="136" s="2" customFormat="1" ht="33" customHeight="1">
      <c r="A136" s="38"/>
      <c r="B136" s="39"/>
      <c r="C136" s="218" t="s">
        <v>159</v>
      </c>
      <c r="D136" s="218" t="s">
        <v>135</v>
      </c>
      <c r="E136" s="219" t="s">
        <v>160</v>
      </c>
      <c r="F136" s="220" t="s">
        <v>161</v>
      </c>
      <c r="G136" s="221" t="s">
        <v>162</v>
      </c>
      <c r="H136" s="222">
        <v>20</v>
      </c>
      <c r="I136" s="223"/>
      <c r="J136" s="224">
        <f>ROUND(I136*H136,2)</f>
        <v>0</v>
      </c>
      <c r="K136" s="220" t="s">
        <v>139</v>
      </c>
      <c r="L136" s="44"/>
      <c r="M136" s="225" t="s">
        <v>1</v>
      </c>
      <c r="N136" s="226" t="s">
        <v>44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140</v>
      </c>
      <c r="AT136" s="229" t="s">
        <v>135</v>
      </c>
      <c r="AU136" s="229" t="s">
        <v>89</v>
      </c>
      <c r="AY136" s="17" t="s">
        <v>133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87</v>
      </c>
      <c r="BK136" s="230">
        <f>ROUND(I136*H136,2)</f>
        <v>0</v>
      </c>
      <c r="BL136" s="17" t="s">
        <v>140</v>
      </c>
      <c r="BM136" s="229" t="s">
        <v>163</v>
      </c>
    </row>
    <row r="137" s="2" customFormat="1">
      <c r="A137" s="38"/>
      <c r="B137" s="39"/>
      <c r="C137" s="40"/>
      <c r="D137" s="231" t="s">
        <v>142</v>
      </c>
      <c r="E137" s="40"/>
      <c r="F137" s="232" t="s">
        <v>164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142</v>
      </c>
      <c r="AU137" s="17" t="s">
        <v>89</v>
      </c>
    </row>
    <row r="138" s="2" customFormat="1" ht="33" customHeight="1">
      <c r="A138" s="38"/>
      <c r="B138" s="39"/>
      <c r="C138" s="218" t="s">
        <v>165</v>
      </c>
      <c r="D138" s="218" t="s">
        <v>135</v>
      </c>
      <c r="E138" s="219" t="s">
        <v>166</v>
      </c>
      <c r="F138" s="220" t="s">
        <v>167</v>
      </c>
      <c r="G138" s="221" t="s">
        <v>162</v>
      </c>
      <c r="H138" s="222">
        <v>20</v>
      </c>
      <c r="I138" s="223"/>
      <c r="J138" s="224">
        <f>ROUND(I138*H138,2)</f>
        <v>0</v>
      </c>
      <c r="K138" s="220" t="s">
        <v>139</v>
      </c>
      <c r="L138" s="44"/>
      <c r="M138" s="225" t="s">
        <v>1</v>
      </c>
      <c r="N138" s="226" t="s">
        <v>44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140</v>
      </c>
      <c r="AT138" s="229" t="s">
        <v>135</v>
      </c>
      <c r="AU138" s="229" t="s">
        <v>89</v>
      </c>
      <c r="AY138" s="17" t="s">
        <v>133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87</v>
      </c>
      <c r="BK138" s="230">
        <f>ROUND(I138*H138,2)</f>
        <v>0</v>
      </c>
      <c r="BL138" s="17" t="s">
        <v>140</v>
      </c>
      <c r="BM138" s="229" t="s">
        <v>168</v>
      </c>
    </row>
    <row r="139" s="2" customFormat="1">
      <c r="A139" s="38"/>
      <c r="B139" s="39"/>
      <c r="C139" s="40"/>
      <c r="D139" s="231" t="s">
        <v>142</v>
      </c>
      <c r="E139" s="40"/>
      <c r="F139" s="232" t="s">
        <v>169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142</v>
      </c>
      <c r="AU139" s="17" t="s">
        <v>89</v>
      </c>
    </row>
    <row r="140" s="2" customFormat="1" ht="37.8" customHeight="1">
      <c r="A140" s="38"/>
      <c r="B140" s="39"/>
      <c r="C140" s="218" t="s">
        <v>170</v>
      </c>
      <c r="D140" s="218" t="s">
        <v>135</v>
      </c>
      <c r="E140" s="219" t="s">
        <v>171</v>
      </c>
      <c r="F140" s="220" t="s">
        <v>172</v>
      </c>
      <c r="G140" s="221" t="s">
        <v>162</v>
      </c>
      <c r="H140" s="222">
        <v>20</v>
      </c>
      <c r="I140" s="223"/>
      <c r="J140" s="224">
        <f>ROUND(I140*H140,2)</f>
        <v>0</v>
      </c>
      <c r="K140" s="220" t="s">
        <v>139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140</v>
      </c>
      <c r="AT140" s="229" t="s">
        <v>135</v>
      </c>
      <c r="AU140" s="229" t="s">
        <v>89</v>
      </c>
      <c r="AY140" s="17" t="s">
        <v>133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140</v>
      </c>
      <c r="BM140" s="229" t="s">
        <v>173</v>
      </c>
    </row>
    <row r="141" s="2" customFormat="1">
      <c r="A141" s="38"/>
      <c r="B141" s="39"/>
      <c r="C141" s="40"/>
      <c r="D141" s="231" t="s">
        <v>142</v>
      </c>
      <c r="E141" s="40"/>
      <c r="F141" s="232" t="s">
        <v>174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142</v>
      </c>
      <c r="AU141" s="17" t="s">
        <v>89</v>
      </c>
    </row>
    <row r="142" s="2" customFormat="1" ht="55.5" customHeight="1">
      <c r="A142" s="38"/>
      <c r="B142" s="39"/>
      <c r="C142" s="218" t="s">
        <v>175</v>
      </c>
      <c r="D142" s="218" t="s">
        <v>135</v>
      </c>
      <c r="E142" s="219" t="s">
        <v>176</v>
      </c>
      <c r="F142" s="220" t="s">
        <v>177</v>
      </c>
      <c r="G142" s="221" t="s">
        <v>162</v>
      </c>
      <c r="H142" s="222">
        <v>300</v>
      </c>
      <c r="I142" s="223"/>
      <c r="J142" s="224">
        <f>ROUND(I142*H142,2)</f>
        <v>0</v>
      </c>
      <c r="K142" s="220" t="s">
        <v>139</v>
      </c>
      <c r="L142" s="44"/>
      <c r="M142" s="225" t="s">
        <v>1</v>
      </c>
      <c r="N142" s="226" t="s">
        <v>44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140</v>
      </c>
      <c r="AT142" s="229" t="s">
        <v>135</v>
      </c>
      <c r="AU142" s="229" t="s">
        <v>89</v>
      </c>
      <c r="AY142" s="17" t="s">
        <v>133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87</v>
      </c>
      <c r="BK142" s="230">
        <f>ROUND(I142*H142,2)</f>
        <v>0</v>
      </c>
      <c r="BL142" s="17" t="s">
        <v>140</v>
      </c>
      <c r="BM142" s="229" t="s">
        <v>178</v>
      </c>
    </row>
    <row r="143" s="2" customFormat="1">
      <c r="A143" s="38"/>
      <c r="B143" s="39"/>
      <c r="C143" s="40"/>
      <c r="D143" s="231" t="s">
        <v>142</v>
      </c>
      <c r="E143" s="40"/>
      <c r="F143" s="232" t="s">
        <v>179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142</v>
      </c>
      <c r="AU143" s="17" t="s">
        <v>89</v>
      </c>
    </row>
    <row r="144" s="13" customFormat="1">
      <c r="A144" s="13"/>
      <c r="B144" s="236"/>
      <c r="C144" s="237"/>
      <c r="D144" s="238" t="s">
        <v>157</v>
      </c>
      <c r="E144" s="239" t="s">
        <v>1</v>
      </c>
      <c r="F144" s="240" t="s">
        <v>180</v>
      </c>
      <c r="G144" s="237"/>
      <c r="H144" s="241">
        <v>300</v>
      </c>
      <c r="I144" s="242"/>
      <c r="J144" s="237"/>
      <c r="K144" s="237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157</v>
      </c>
      <c r="AU144" s="247" t="s">
        <v>89</v>
      </c>
      <c r="AV144" s="13" t="s">
        <v>89</v>
      </c>
      <c r="AW144" s="13" t="s">
        <v>36</v>
      </c>
      <c r="AX144" s="13" t="s">
        <v>87</v>
      </c>
      <c r="AY144" s="247" t="s">
        <v>133</v>
      </c>
    </row>
    <row r="145" s="2" customFormat="1" ht="44.25" customHeight="1">
      <c r="A145" s="38"/>
      <c r="B145" s="39"/>
      <c r="C145" s="218" t="s">
        <v>181</v>
      </c>
      <c r="D145" s="218" t="s">
        <v>135</v>
      </c>
      <c r="E145" s="219" t="s">
        <v>182</v>
      </c>
      <c r="F145" s="220" t="s">
        <v>183</v>
      </c>
      <c r="G145" s="221" t="s">
        <v>162</v>
      </c>
      <c r="H145" s="222">
        <v>20</v>
      </c>
      <c r="I145" s="223"/>
      <c r="J145" s="224">
        <f>ROUND(I145*H145,2)</f>
        <v>0</v>
      </c>
      <c r="K145" s="220" t="s">
        <v>139</v>
      </c>
      <c r="L145" s="44"/>
      <c r="M145" s="225" t="s">
        <v>1</v>
      </c>
      <c r="N145" s="226" t="s">
        <v>44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140</v>
      </c>
      <c r="AT145" s="229" t="s">
        <v>135</v>
      </c>
      <c r="AU145" s="229" t="s">
        <v>89</v>
      </c>
      <c r="AY145" s="17" t="s">
        <v>133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87</v>
      </c>
      <c r="BK145" s="230">
        <f>ROUND(I145*H145,2)</f>
        <v>0</v>
      </c>
      <c r="BL145" s="17" t="s">
        <v>140</v>
      </c>
      <c r="BM145" s="229" t="s">
        <v>184</v>
      </c>
    </row>
    <row r="146" s="2" customFormat="1">
      <c r="A146" s="38"/>
      <c r="B146" s="39"/>
      <c r="C146" s="40"/>
      <c r="D146" s="231" t="s">
        <v>142</v>
      </c>
      <c r="E146" s="40"/>
      <c r="F146" s="232" t="s">
        <v>185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142</v>
      </c>
      <c r="AU146" s="17" t="s">
        <v>89</v>
      </c>
    </row>
    <row r="147" s="2" customFormat="1" ht="62.7" customHeight="1">
      <c r="A147" s="38"/>
      <c r="B147" s="39"/>
      <c r="C147" s="218" t="s">
        <v>186</v>
      </c>
      <c r="D147" s="218" t="s">
        <v>135</v>
      </c>
      <c r="E147" s="219" t="s">
        <v>187</v>
      </c>
      <c r="F147" s="220" t="s">
        <v>188</v>
      </c>
      <c r="G147" s="221" t="s">
        <v>162</v>
      </c>
      <c r="H147" s="222">
        <v>300</v>
      </c>
      <c r="I147" s="223"/>
      <c r="J147" s="224">
        <f>ROUND(I147*H147,2)</f>
        <v>0</v>
      </c>
      <c r="K147" s="220" t="s">
        <v>139</v>
      </c>
      <c r="L147" s="44"/>
      <c r="M147" s="225" t="s">
        <v>1</v>
      </c>
      <c r="N147" s="226" t="s">
        <v>44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140</v>
      </c>
      <c r="AT147" s="229" t="s">
        <v>135</v>
      </c>
      <c r="AU147" s="229" t="s">
        <v>89</v>
      </c>
      <c r="AY147" s="17" t="s">
        <v>133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87</v>
      </c>
      <c r="BK147" s="230">
        <f>ROUND(I147*H147,2)</f>
        <v>0</v>
      </c>
      <c r="BL147" s="17" t="s">
        <v>140</v>
      </c>
      <c r="BM147" s="229" t="s">
        <v>189</v>
      </c>
    </row>
    <row r="148" s="2" customFormat="1">
      <c r="A148" s="38"/>
      <c r="B148" s="39"/>
      <c r="C148" s="40"/>
      <c r="D148" s="231" t="s">
        <v>142</v>
      </c>
      <c r="E148" s="40"/>
      <c r="F148" s="232" t="s">
        <v>190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142</v>
      </c>
      <c r="AU148" s="17" t="s">
        <v>89</v>
      </c>
    </row>
    <row r="149" s="13" customFormat="1">
      <c r="A149" s="13"/>
      <c r="B149" s="236"/>
      <c r="C149" s="237"/>
      <c r="D149" s="238" t="s">
        <v>157</v>
      </c>
      <c r="E149" s="239" t="s">
        <v>1</v>
      </c>
      <c r="F149" s="240" t="s">
        <v>180</v>
      </c>
      <c r="G149" s="237"/>
      <c r="H149" s="241">
        <v>300</v>
      </c>
      <c r="I149" s="242"/>
      <c r="J149" s="237"/>
      <c r="K149" s="237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157</v>
      </c>
      <c r="AU149" s="247" t="s">
        <v>89</v>
      </c>
      <c r="AV149" s="13" t="s">
        <v>89</v>
      </c>
      <c r="AW149" s="13" t="s">
        <v>36</v>
      </c>
      <c r="AX149" s="13" t="s">
        <v>87</v>
      </c>
      <c r="AY149" s="247" t="s">
        <v>133</v>
      </c>
    </row>
    <row r="150" s="2" customFormat="1" ht="49.05" customHeight="1">
      <c r="A150" s="38"/>
      <c r="B150" s="39"/>
      <c r="C150" s="218" t="s">
        <v>191</v>
      </c>
      <c r="D150" s="218" t="s">
        <v>135</v>
      </c>
      <c r="E150" s="219" t="s">
        <v>192</v>
      </c>
      <c r="F150" s="220" t="s">
        <v>193</v>
      </c>
      <c r="G150" s="221" t="s">
        <v>162</v>
      </c>
      <c r="H150" s="222">
        <v>20</v>
      </c>
      <c r="I150" s="223"/>
      <c r="J150" s="224">
        <f>ROUND(I150*H150,2)</f>
        <v>0</v>
      </c>
      <c r="K150" s="220" t="s">
        <v>139</v>
      </c>
      <c r="L150" s="44"/>
      <c r="M150" s="225" t="s">
        <v>1</v>
      </c>
      <c r="N150" s="226" t="s">
        <v>44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140</v>
      </c>
      <c r="AT150" s="229" t="s">
        <v>135</v>
      </c>
      <c r="AU150" s="229" t="s">
        <v>89</v>
      </c>
      <c r="AY150" s="17" t="s">
        <v>133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87</v>
      </c>
      <c r="BK150" s="230">
        <f>ROUND(I150*H150,2)</f>
        <v>0</v>
      </c>
      <c r="BL150" s="17" t="s">
        <v>140</v>
      </c>
      <c r="BM150" s="229" t="s">
        <v>194</v>
      </c>
    </row>
    <row r="151" s="2" customFormat="1">
      <c r="A151" s="38"/>
      <c r="B151" s="39"/>
      <c r="C151" s="40"/>
      <c r="D151" s="231" t="s">
        <v>142</v>
      </c>
      <c r="E151" s="40"/>
      <c r="F151" s="232" t="s">
        <v>195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142</v>
      </c>
      <c r="AU151" s="17" t="s">
        <v>89</v>
      </c>
    </row>
    <row r="152" s="2" customFormat="1" ht="62.7" customHeight="1">
      <c r="A152" s="38"/>
      <c r="B152" s="39"/>
      <c r="C152" s="218" t="s">
        <v>8</v>
      </c>
      <c r="D152" s="218" t="s">
        <v>135</v>
      </c>
      <c r="E152" s="219" t="s">
        <v>196</v>
      </c>
      <c r="F152" s="220" t="s">
        <v>197</v>
      </c>
      <c r="G152" s="221" t="s">
        <v>162</v>
      </c>
      <c r="H152" s="222">
        <v>300</v>
      </c>
      <c r="I152" s="223"/>
      <c r="J152" s="224">
        <f>ROUND(I152*H152,2)</f>
        <v>0</v>
      </c>
      <c r="K152" s="220" t="s">
        <v>139</v>
      </c>
      <c r="L152" s="44"/>
      <c r="M152" s="225" t="s">
        <v>1</v>
      </c>
      <c r="N152" s="226" t="s">
        <v>44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140</v>
      </c>
      <c r="AT152" s="229" t="s">
        <v>135</v>
      </c>
      <c r="AU152" s="229" t="s">
        <v>89</v>
      </c>
      <c r="AY152" s="17" t="s">
        <v>133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87</v>
      </c>
      <c r="BK152" s="230">
        <f>ROUND(I152*H152,2)</f>
        <v>0</v>
      </c>
      <c r="BL152" s="17" t="s">
        <v>140</v>
      </c>
      <c r="BM152" s="229" t="s">
        <v>198</v>
      </c>
    </row>
    <row r="153" s="2" customFormat="1">
      <c r="A153" s="38"/>
      <c r="B153" s="39"/>
      <c r="C153" s="40"/>
      <c r="D153" s="231" t="s">
        <v>142</v>
      </c>
      <c r="E153" s="40"/>
      <c r="F153" s="232" t="s">
        <v>199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142</v>
      </c>
      <c r="AU153" s="17" t="s">
        <v>89</v>
      </c>
    </row>
    <row r="154" s="13" customFormat="1">
      <c r="A154" s="13"/>
      <c r="B154" s="236"/>
      <c r="C154" s="237"/>
      <c r="D154" s="238" t="s">
        <v>157</v>
      </c>
      <c r="E154" s="239" t="s">
        <v>1</v>
      </c>
      <c r="F154" s="240" t="s">
        <v>180</v>
      </c>
      <c r="G154" s="237"/>
      <c r="H154" s="241">
        <v>300</v>
      </c>
      <c r="I154" s="242"/>
      <c r="J154" s="237"/>
      <c r="K154" s="237"/>
      <c r="L154" s="243"/>
      <c r="M154" s="244"/>
      <c r="N154" s="245"/>
      <c r="O154" s="245"/>
      <c r="P154" s="245"/>
      <c r="Q154" s="245"/>
      <c r="R154" s="245"/>
      <c r="S154" s="245"/>
      <c r="T154" s="24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7" t="s">
        <v>157</v>
      </c>
      <c r="AU154" s="247" t="s">
        <v>89</v>
      </c>
      <c r="AV154" s="13" t="s">
        <v>89</v>
      </c>
      <c r="AW154" s="13" t="s">
        <v>36</v>
      </c>
      <c r="AX154" s="13" t="s">
        <v>87</v>
      </c>
      <c r="AY154" s="247" t="s">
        <v>133</v>
      </c>
    </row>
    <row r="155" s="2" customFormat="1" ht="37.8" customHeight="1">
      <c r="A155" s="38"/>
      <c r="B155" s="39"/>
      <c r="C155" s="218" t="s">
        <v>200</v>
      </c>
      <c r="D155" s="218" t="s">
        <v>135</v>
      </c>
      <c r="E155" s="219" t="s">
        <v>201</v>
      </c>
      <c r="F155" s="220" t="s">
        <v>202</v>
      </c>
      <c r="G155" s="221" t="s">
        <v>203</v>
      </c>
      <c r="H155" s="222">
        <v>540</v>
      </c>
      <c r="I155" s="223"/>
      <c r="J155" s="224">
        <f>ROUND(I155*H155,2)</f>
        <v>0</v>
      </c>
      <c r="K155" s="220" t="s">
        <v>139</v>
      </c>
      <c r="L155" s="44"/>
      <c r="M155" s="225" t="s">
        <v>1</v>
      </c>
      <c r="N155" s="226" t="s">
        <v>44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140</v>
      </c>
      <c r="AT155" s="229" t="s">
        <v>135</v>
      </c>
      <c r="AU155" s="229" t="s">
        <v>89</v>
      </c>
      <c r="AY155" s="17" t="s">
        <v>133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87</v>
      </c>
      <c r="BK155" s="230">
        <f>ROUND(I155*H155,2)</f>
        <v>0</v>
      </c>
      <c r="BL155" s="17" t="s">
        <v>140</v>
      </c>
      <c r="BM155" s="229" t="s">
        <v>204</v>
      </c>
    </row>
    <row r="156" s="2" customFormat="1">
      <c r="A156" s="38"/>
      <c r="B156" s="39"/>
      <c r="C156" s="40"/>
      <c r="D156" s="231" t="s">
        <v>142</v>
      </c>
      <c r="E156" s="40"/>
      <c r="F156" s="232" t="s">
        <v>205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142</v>
      </c>
      <c r="AU156" s="17" t="s">
        <v>89</v>
      </c>
    </row>
    <row r="157" s="2" customFormat="1" ht="62.7" customHeight="1">
      <c r="A157" s="38"/>
      <c r="B157" s="39"/>
      <c r="C157" s="218" t="s">
        <v>206</v>
      </c>
      <c r="D157" s="218" t="s">
        <v>135</v>
      </c>
      <c r="E157" s="219" t="s">
        <v>207</v>
      </c>
      <c r="F157" s="220" t="s">
        <v>208</v>
      </c>
      <c r="G157" s="221" t="s">
        <v>203</v>
      </c>
      <c r="H157" s="222">
        <v>540</v>
      </c>
      <c r="I157" s="223"/>
      <c r="J157" s="224">
        <f>ROUND(I157*H157,2)</f>
        <v>0</v>
      </c>
      <c r="K157" s="220" t="s">
        <v>139</v>
      </c>
      <c r="L157" s="44"/>
      <c r="M157" s="225" t="s">
        <v>1</v>
      </c>
      <c r="N157" s="226" t="s">
        <v>44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140</v>
      </c>
      <c r="AT157" s="229" t="s">
        <v>135</v>
      </c>
      <c r="AU157" s="229" t="s">
        <v>89</v>
      </c>
      <c r="AY157" s="17" t="s">
        <v>133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87</v>
      </c>
      <c r="BK157" s="230">
        <f>ROUND(I157*H157,2)</f>
        <v>0</v>
      </c>
      <c r="BL157" s="17" t="s">
        <v>140</v>
      </c>
      <c r="BM157" s="229" t="s">
        <v>209</v>
      </c>
    </row>
    <row r="158" s="2" customFormat="1">
      <c r="A158" s="38"/>
      <c r="B158" s="39"/>
      <c r="C158" s="40"/>
      <c r="D158" s="231" t="s">
        <v>142</v>
      </c>
      <c r="E158" s="40"/>
      <c r="F158" s="232" t="s">
        <v>210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142</v>
      </c>
      <c r="AU158" s="17" t="s">
        <v>89</v>
      </c>
    </row>
    <row r="159" s="2" customFormat="1" ht="66.75" customHeight="1">
      <c r="A159" s="38"/>
      <c r="B159" s="39"/>
      <c r="C159" s="218" t="s">
        <v>211</v>
      </c>
      <c r="D159" s="218" t="s">
        <v>135</v>
      </c>
      <c r="E159" s="219" t="s">
        <v>212</v>
      </c>
      <c r="F159" s="220" t="s">
        <v>213</v>
      </c>
      <c r="G159" s="221" t="s">
        <v>203</v>
      </c>
      <c r="H159" s="222">
        <v>3240</v>
      </c>
      <c r="I159" s="223"/>
      <c r="J159" s="224">
        <f>ROUND(I159*H159,2)</f>
        <v>0</v>
      </c>
      <c r="K159" s="220" t="s">
        <v>139</v>
      </c>
      <c r="L159" s="44"/>
      <c r="M159" s="225" t="s">
        <v>1</v>
      </c>
      <c r="N159" s="226" t="s">
        <v>44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140</v>
      </c>
      <c r="AT159" s="229" t="s">
        <v>135</v>
      </c>
      <c r="AU159" s="229" t="s">
        <v>89</v>
      </c>
      <c r="AY159" s="17" t="s">
        <v>133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87</v>
      </c>
      <c r="BK159" s="230">
        <f>ROUND(I159*H159,2)</f>
        <v>0</v>
      </c>
      <c r="BL159" s="17" t="s">
        <v>140</v>
      </c>
      <c r="BM159" s="229" t="s">
        <v>214</v>
      </c>
    </row>
    <row r="160" s="2" customFormat="1">
      <c r="A160" s="38"/>
      <c r="B160" s="39"/>
      <c r="C160" s="40"/>
      <c r="D160" s="231" t="s">
        <v>142</v>
      </c>
      <c r="E160" s="40"/>
      <c r="F160" s="232" t="s">
        <v>215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142</v>
      </c>
      <c r="AU160" s="17" t="s">
        <v>89</v>
      </c>
    </row>
    <row r="161" s="13" customFormat="1">
      <c r="A161" s="13"/>
      <c r="B161" s="236"/>
      <c r="C161" s="237"/>
      <c r="D161" s="238" t="s">
        <v>157</v>
      </c>
      <c r="E161" s="239" t="s">
        <v>1</v>
      </c>
      <c r="F161" s="240" t="s">
        <v>216</v>
      </c>
      <c r="G161" s="237"/>
      <c r="H161" s="241">
        <v>3240</v>
      </c>
      <c r="I161" s="242"/>
      <c r="J161" s="237"/>
      <c r="K161" s="237"/>
      <c r="L161" s="243"/>
      <c r="M161" s="244"/>
      <c r="N161" s="245"/>
      <c r="O161" s="245"/>
      <c r="P161" s="245"/>
      <c r="Q161" s="245"/>
      <c r="R161" s="245"/>
      <c r="S161" s="245"/>
      <c r="T161" s="24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7" t="s">
        <v>157</v>
      </c>
      <c r="AU161" s="247" t="s">
        <v>89</v>
      </c>
      <c r="AV161" s="13" t="s">
        <v>89</v>
      </c>
      <c r="AW161" s="13" t="s">
        <v>36</v>
      </c>
      <c r="AX161" s="13" t="s">
        <v>87</v>
      </c>
      <c r="AY161" s="247" t="s">
        <v>133</v>
      </c>
    </row>
    <row r="162" s="2" customFormat="1" ht="49.05" customHeight="1">
      <c r="A162" s="38"/>
      <c r="B162" s="39"/>
      <c r="C162" s="218" t="s">
        <v>217</v>
      </c>
      <c r="D162" s="218" t="s">
        <v>135</v>
      </c>
      <c r="E162" s="219" t="s">
        <v>218</v>
      </c>
      <c r="F162" s="220" t="s">
        <v>219</v>
      </c>
      <c r="G162" s="221" t="s">
        <v>203</v>
      </c>
      <c r="H162" s="222">
        <v>1200</v>
      </c>
      <c r="I162" s="223"/>
      <c r="J162" s="224">
        <f>ROUND(I162*H162,2)</f>
        <v>0</v>
      </c>
      <c r="K162" s="220" t="s">
        <v>139</v>
      </c>
      <c r="L162" s="44"/>
      <c r="M162" s="225" t="s">
        <v>1</v>
      </c>
      <c r="N162" s="226" t="s">
        <v>44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140</v>
      </c>
      <c r="AT162" s="229" t="s">
        <v>135</v>
      </c>
      <c r="AU162" s="229" t="s">
        <v>89</v>
      </c>
      <c r="AY162" s="17" t="s">
        <v>133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87</v>
      </c>
      <c r="BK162" s="230">
        <f>ROUND(I162*H162,2)</f>
        <v>0</v>
      </c>
      <c r="BL162" s="17" t="s">
        <v>140</v>
      </c>
      <c r="BM162" s="229" t="s">
        <v>220</v>
      </c>
    </row>
    <row r="163" s="2" customFormat="1">
      <c r="A163" s="38"/>
      <c r="B163" s="39"/>
      <c r="C163" s="40"/>
      <c r="D163" s="231" t="s">
        <v>142</v>
      </c>
      <c r="E163" s="40"/>
      <c r="F163" s="232" t="s">
        <v>221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142</v>
      </c>
      <c r="AU163" s="17" t="s">
        <v>89</v>
      </c>
    </row>
    <row r="164" s="2" customFormat="1" ht="16.5" customHeight="1">
      <c r="A164" s="38"/>
      <c r="B164" s="39"/>
      <c r="C164" s="248" t="s">
        <v>222</v>
      </c>
      <c r="D164" s="248" t="s">
        <v>223</v>
      </c>
      <c r="E164" s="249" t="s">
        <v>224</v>
      </c>
      <c r="F164" s="250" t="s">
        <v>225</v>
      </c>
      <c r="G164" s="251" t="s">
        <v>226</v>
      </c>
      <c r="H164" s="252">
        <v>2400</v>
      </c>
      <c r="I164" s="253"/>
      <c r="J164" s="254">
        <f>ROUND(I164*H164,2)</f>
        <v>0</v>
      </c>
      <c r="K164" s="250" t="s">
        <v>139</v>
      </c>
      <c r="L164" s="255"/>
      <c r="M164" s="256" t="s">
        <v>1</v>
      </c>
      <c r="N164" s="257" t="s">
        <v>44</v>
      </c>
      <c r="O164" s="91"/>
      <c r="P164" s="227">
        <f>O164*H164</f>
        <v>0</v>
      </c>
      <c r="Q164" s="227">
        <v>1</v>
      </c>
      <c r="R164" s="227">
        <f>Q164*H164</f>
        <v>2400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175</v>
      </c>
      <c r="AT164" s="229" t="s">
        <v>223</v>
      </c>
      <c r="AU164" s="229" t="s">
        <v>89</v>
      </c>
      <c r="AY164" s="17" t="s">
        <v>133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87</v>
      </c>
      <c r="BK164" s="230">
        <f>ROUND(I164*H164,2)</f>
        <v>0</v>
      </c>
      <c r="BL164" s="17" t="s">
        <v>140</v>
      </c>
      <c r="BM164" s="229" t="s">
        <v>227</v>
      </c>
    </row>
    <row r="165" s="13" customFormat="1">
      <c r="A165" s="13"/>
      <c r="B165" s="236"/>
      <c r="C165" s="237"/>
      <c r="D165" s="238" t="s">
        <v>157</v>
      </c>
      <c r="E165" s="239" t="s">
        <v>1</v>
      </c>
      <c r="F165" s="240" t="s">
        <v>228</v>
      </c>
      <c r="G165" s="237"/>
      <c r="H165" s="241">
        <v>2400</v>
      </c>
      <c r="I165" s="242"/>
      <c r="J165" s="237"/>
      <c r="K165" s="237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157</v>
      </c>
      <c r="AU165" s="247" t="s">
        <v>89</v>
      </c>
      <c r="AV165" s="13" t="s">
        <v>89</v>
      </c>
      <c r="AW165" s="13" t="s">
        <v>36</v>
      </c>
      <c r="AX165" s="13" t="s">
        <v>87</v>
      </c>
      <c r="AY165" s="247" t="s">
        <v>133</v>
      </c>
    </row>
    <row r="166" s="2" customFormat="1" ht="37.8" customHeight="1">
      <c r="A166" s="38"/>
      <c r="B166" s="39"/>
      <c r="C166" s="218" t="s">
        <v>229</v>
      </c>
      <c r="D166" s="218" t="s">
        <v>135</v>
      </c>
      <c r="E166" s="219" t="s">
        <v>230</v>
      </c>
      <c r="F166" s="220" t="s">
        <v>231</v>
      </c>
      <c r="G166" s="221" t="s">
        <v>203</v>
      </c>
      <c r="H166" s="222">
        <v>540</v>
      </c>
      <c r="I166" s="223"/>
      <c r="J166" s="224">
        <f>ROUND(I166*H166,2)</f>
        <v>0</v>
      </c>
      <c r="K166" s="220" t="s">
        <v>139</v>
      </c>
      <c r="L166" s="44"/>
      <c r="M166" s="225" t="s">
        <v>1</v>
      </c>
      <c r="N166" s="226" t="s">
        <v>44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140</v>
      </c>
      <c r="AT166" s="229" t="s">
        <v>135</v>
      </c>
      <c r="AU166" s="229" t="s">
        <v>89</v>
      </c>
      <c r="AY166" s="17" t="s">
        <v>133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87</v>
      </c>
      <c r="BK166" s="230">
        <f>ROUND(I166*H166,2)</f>
        <v>0</v>
      </c>
      <c r="BL166" s="17" t="s">
        <v>140</v>
      </c>
      <c r="BM166" s="229" t="s">
        <v>232</v>
      </c>
    </row>
    <row r="167" s="2" customFormat="1">
      <c r="A167" s="38"/>
      <c r="B167" s="39"/>
      <c r="C167" s="40"/>
      <c r="D167" s="231" t="s">
        <v>142</v>
      </c>
      <c r="E167" s="40"/>
      <c r="F167" s="232" t="s">
        <v>233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142</v>
      </c>
      <c r="AU167" s="17" t="s">
        <v>89</v>
      </c>
    </row>
    <row r="168" s="2" customFormat="1" ht="44.25" customHeight="1">
      <c r="A168" s="38"/>
      <c r="B168" s="39"/>
      <c r="C168" s="218" t="s">
        <v>234</v>
      </c>
      <c r="D168" s="218" t="s">
        <v>135</v>
      </c>
      <c r="E168" s="219" t="s">
        <v>235</v>
      </c>
      <c r="F168" s="220" t="s">
        <v>236</v>
      </c>
      <c r="G168" s="221" t="s">
        <v>226</v>
      </c>
      <c r="H168" s="222">
        <v>1080</v>
      </c>
      <c r="I168" s="223"/>
      <c r="J168" s="224">
        <f>ROUND(I168*H168,2)</f>
        <v>0</v>
      </c>
      <c r="K168" s="220" t="s">
        <v>139</v>
      </c>
      <c r="L168" s="44"/>
      <c r="M168" s="225" t="s">
        <v>1</v>
      </c>
      <c r="N168" s="226" t="s">
        <v>44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140</v>
      </c>
      <c r="AT168" s="229" t="s">
        <v>135</v>
      </c>
      <c r="AU168" s="229" t="s">
        <v>89</v>
      </c>
      <c r="AY168" s="17" t="s">
        <v>133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87</v>
      </c>
      <c r="BK168" s="230">
        <f>ROUND(I168*H168,2)</f>
        <v>0</v>
      </c>
      <c r="BL168" s="17" t="s">
        <v>140</v>
      </c>
      <c r="BM168" s="229" t="s">
        <v>237</v>
      </c>
    </row>
    <row r="169" s="2" customFormat="1">
      <c r="A169" s="38"/>
      <c r="B169" s="39"/>
      <c r="C169" s="40"/>
      <c r="D169" s="231" t="s">
        <v>142</v>
      </c>
      <c r="E169" s="40"/>
      <c r="F169" s="232" t="s">
        <v>238</v>
      </c>
      <c r="G169" s="40"/>
      <c r="H169" s="40"/>
      <c r="I169" s="233"/>
      <c r="J169" s="40"/>
      <c r="K169" s="40"/>
      <c r="L169" s="44"/>
      <c r="M169" s="234"/>
      <c r="N169" s="235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142</v>
      </c>
      <c r="AU169" s="17" t="s">
        <v>89</v>
      </c>
    </row>
    <row r="170" s="13" customFormat="1">
      <c r="A170" s="13"/>
      <c r="B170" s="236"/>
      <c r="C170" s="237"/>
      <c r="D170" s="238" t="s">
        <v>157</v>
      </c>
      <c r="E170" s="239" t="s">
        <v>1</v>
      </c>
      <c r="F170" s="240" t="s">
        <v>239</v>
      </c>
      <c r="G170" s="237"/>
      <c r="H170" s="241">
        <v>1080</v>
      </c>
      <c r="I170" s="242"/>
      <c r="J170" s="237"/>
      <c r="K170" s="237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157</v>
      </c>
      <c r="AU170" s="247" t="s">
        <v>89</v>
      </c>
      <c r="AV170" s="13" t="s">
        <v>89</v>
      </c>
      <c r="AW170" s="13" t="s">
        <v>36</v>
      </c>
      <c r="AX170" s="13" t="s">
        <v>87</v>
      </c>
      <c r="AY170" s="247" t="s">
        <v>133</v>
      </c>
    </row>
    <row r="171" s="2" customFormat="1" ht="49.05" customHeight="1">
      <c r="A171" s="38"/>
      <c r="B171" s="39"/>
      <c r="C171" s="218" t="s">
        <v>240</v>
      </c>
      <c r="D171" s="218" t="s">
        <v>135</v>
      </c>
      <c r="E171" s="219" t="s">
        <v>241</v>
      </c>
      <c r="F171" s="220" t="s">
        <v>242</v>
      </c>
      <c r="G171" s="221" t="s">
        <v>138</v>
      </c>
      <c r="H171" s="222">
        <v>190</v>
      </c>
      <c r="I171" s="223"/>
      <c r="J171" s="224">
        <f>ROUND(I171*H171,2)</f>
        <v>0</v>
      </c>
      <c r="K171" s="220" t="s">
        <v>139</v>
      </c>
      <c r="L171" s="44"/>
      <c r="M171" s="225" t="s">
        <v>1</v>
      </c>
      <c r="N171" s="226" t="s">
        <v>44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140</v>
      </c>
      <c r="AT171" s="229" t="s">
        <v>135</v>
      </c>
      <c r="AU171" s="229" t="s">
        <v>89</v>
      </c>
      <c r="AY171" s="17" t="s">
        <v>133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87</v>
      </c>
      <c r="BK171" s="230">
        <f>ROUND(I171*H171,2)</f>
        <v>0</v>
      </c>
      <c r="BL171" s="17" t="s">
        <v>140</v>
      </c>
      <c r="BM171" s="229" t="s">
        <v>243</v>
      </c>
    </row>
    <row r="172" s="2" customFormat="1">
      <c r="A172" s="38"/>
      <c r="B172" s="39"/>
      <c r="C172" s="40"/>
      <c r="D172" s="231" t="s">
        <v>142</v>
      </c>
      <c r="E172" s="40"/>
      <c r="F172" s="232" t="s">
        <v>244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142</v>
      </c>
      <c r="AU172" s="17" t="s">
        <v>89</v>
      </c>
    </row>
    <row r="173" s="2" customFormat="1" ht="37.8" customHeight="1">
      <c r="A173" s="38"/>
      <c r="B173" s="39"/>
      <c r="C173" s="218" t="s">
        <v>7</v>
      </c>
      <c r="D173" s="218" t="s">
        <v>135</v>
      </c>
      <c r="E173" s="219" t="s">
        <v>245</v>
      </c>
      <c r="F173" s="220" t="s">
        <v>246</v>
      </c>
      <c r="G173" s="221" t="s">
        <v>138</v>
      </c>
      <c r="H173" s="222">
        <v>290</v>
      </c>
      <c r="I173" s="223"/>
      <c r="J173" s="224">
        <f>ROUND(I173*H173,2)</f>
        <v>0</v>
      </c>
      <c r="K173" s="220" t="s">
        <v>139</v>
      </c>
      <c r="L173" s="44"/>
      <c r="M173" s="225" t="s">
        <v>1</v>
      </c>
      <c r="N173" s="226" t="s">
        <v>44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140</v>
      </c>
      <c r="AT173" s="229" t="s">
        <v>135</v>
      </c>
      <c r="AU173" s="229" t="s">
        <v>89</v>
      </c>
      <c r="AY173" s="17" t="s">
        <v>133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87</v>
      </c>
      <c r="BK173" s="230">
        <f>ROUND(I173*H173,2)</f>
        <v>0</v>
      </c>
      <c r="BL173" s="17" t="s">
        <v>140</v>
      </c>
      <c r="BM173" s="229" t="s">
        <v>247</v>
      </c>
    </row>
    <row r="174" s="2" customFormat="1">
      <c r="A174" s="38"/>
      <c r="B174" s="39"/>
      <c r="C174" s="40"/>
      <c r="D174" s="231" t="s">
        <v>142</v>
      </c>
      <c r="E174" s="40"/>
      <c r="F174" s="232" t="s">
        <v>248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142</v>
      </c>
      <c r="AU174" s="17" t="s">
        <v>89</v>
      </c>
    </row>
    <row r="175" s="2" customFormat="1" ht="24.15" customHeight="1">
      <c r="A175" s="38"/>
      <c r="B175" s="39"/>
      <c r="C175" s="218" t="s">
        <v>249</v>
      </c>
      <c r="D175" s="218" t="s">
        <v>135</v>
      </c>
      <c r="E175" s="219" t="s">
        <v>250</v>
      </c>
      <c r="F175" s="220" t="s">
        <v>251</v>
      </c>
      <c r="G175" s="221" t="s">
        <v>138</v>
      </c>
      <c r="H175" s="222">
        <v>6950</v>
      </c>
      <c r="I175" s="223"/>
      <c r="J175" s="224">
        <f>ROUND(I175*H175,2)</f>
        <v>0</v>
      </c>
      <c r="K175" s="220" t="s">
        <v>139</v>
      </c>
      <c r="L175" s="44"/>
      <c r="M175" s="225" t="s">
        <v>1</v>
      </c>
      <c r="N175" s="226" t="s">
        <v>44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140</v>
      </c>
      <c r="AT175" s="229" t="s">
        <v>135</v>
      </c>
      <c r="AU175" s="229" t="s">
        <v>89</v>
      </c>
      <c r="AY175" s="17" t="s">
        <v>133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87</v>
      </c>
      <c r="BK175" s="230">
        <f>ROUND(I175*H175,2)</f>
        <v>0</v>
      </c>
      <c r="BL175" s="17" t="s">
        <v>140</v>
      </c>
      <c r="BM175" s="229" t="s">
        <v>252</v>
      </c>
    </row>
    <row r="176" s="2" customFormat="1">
      <c r="A176" s="38"/>
      <c r="B176" s="39"/>
      <c r="C176" s="40"/>
      <c r="D176" s="231" t="s">
        <v>142</v>
      </c>
      <c r="E176" s="40"/>
      <c r="F176" s="232" t="s">
        <v>253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142</v>
      </c>
      <c r="AU176" s="17" t="s">
        <v>89</v>
      </c>
    </row>
    <row r="177" s="13" customFormat="1">
      <c r="A177" s="13"/>
      <c r="B177" s="236"/>
      <c r="C177" s="237"/>
      <c r="D177" s="238" t="s">
        <v>157</v>
      </c>
      <c r="E177" s="239" t="s">
        <v>1</v>
      </c>
      <c r="F177" s="240" t="s">
        <v>254</v>
      </c>
      <c r="G177" s="237"/>
      <c r="H177" s="241">
        <v>6950</v>
      </c>
      <c r="I177" s="242"/>
      <c r="J177" s="237"/>
      <c r="K177" s="237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157</v>
      </c>
      <c r="AU177" s="247" t="s">
        <v>89</v>
      </c>
      <c r="AV177" s="13" t="s">
        <v>89</v>
      </c>
      <c r="AW177" s="13" t="s">
        <v>36</v>
      </c>
      <c r="AX177" s="13" t="s">
        <v>87</v>
      </c>
      <c r="AY177" s="247" t="s">
        <v>133</v>
      </c>
    </row>
    <row r="178" s="2" customFormat="1" ht="37.8" customHeight="1">
      <c r="A178" s="38"/>
      <c r="B178" s="39"/>
      <c r="C178" s="218" t="s">
        <v>255</v>
      </c>
      <c r="D178" s="218" t="s">
        <v>135</v>
      </c>
      <c r="E178" s="219" t="s">
        <v>256</v>
      </c>
      <c r="F178" s="220" t="s">
        <v>257</v>
      </c>
      <c r="G178" s="221" t="s">
        <v>138</v>
      </c>
      <c r="H178" s="222">
        <v>1200</v>
      </c>
      <c r="I178" s="223"/>
      <c r="J178" s="224">
        <f>ROUND(I178*H178,2)</f>
        <v>0</v>
      </c>
      <c r="K178" s="220" t="s">
        <v>139</v>
      </c>
      <c r="L178" s="44"/>
      <c r="M178" s="225" t="s">
        <v>1</v>
      </c>
      <c r="N178" s="226" t="s">
        <v>44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140</v>
      </c>
      <c r="AT178" s="229" t="s">
        <v>135</v>
      </c>
      <c r="AU178" s="229" t="s">
        <v>89</v>
      </c>
      <c r="AY178" s="17" t="s">
        <v>133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87</v>
      </c>
      <c r="BK178" s="230">
        <f>ROUND(I178*H178,2)</f>
        <v>0</v>
      </c>
      <c r="BL178" s="17" t="s">
        <v>140</v>
      </c>
      <c r="BM178" s="229" t="s">
        <v>258</v>
      </c>
    </row>
    <row r="179" s="2" customFormat="1">
      <c r="A179" s="38"/>
      <c r="B179" s="39"/>
      <c r="C179" s="40"/>
      <c r="D179" s="231" t="s">
        <v>142</v>
      </c>
      <c r="E179" s="40"/>
      <c r="F179" s="232" t="s">
        <v>259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142</v>
      </c>
      <c r="AU179" s="17" t="s">
        <v>89</v>
      </c>
    </row>
    <row r="180" s="2" customFormat="1" ht="37.8" customHeight="1">
      <c r="A180" s="38"/>
      <c r="B180" s="39"/>
      <c r="C180" s="218" t="s">
        <v>260</v>
      </c>
      <c r="D180" s="218" t="s">
        <v>135</v>
      </c>
      <c r="E180" s="219" t="s">
        <v>261</v>
      </c>
      <c r="F180" s="220" t="s">
        <v>262</v>
      </c>
      <c r="G180" s="221" t="s">
        <v>138</v>
      </c>
      <c r="H180" s="222">
        <v>250</v>
      </c>
      <c r="I180" s="223"/>
      <c r="J180" s="224">
        <f>ROUND(I180*H180,2)</f>
        <v>0</v>
      </c>
      <c r="K180" s="220" t="s">
        <v>139</v>
      </c>
      <c r="L180" s="44"/>
      <c r="M180" s="225" t="s">
        <v>1</v>
      </c>
      <c r="N180" s="226" t="s">
        <v>44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140</v>
      </c>
      <c r="AT180" s="229" t="s">
        <v>135</v>
      </c>
      <c r="AU180" s="229" t="s">
        <v>89</v>
      </c>
      <c r="AY180" s="17" t="s">
        <v>133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87</v>
      </c>
      <c r="BK180" s="230">
        <f>ROUND(I180*H180,2)</f>
        <v>0</v>
      </c>
      <c r="BL180" s="17" t="s">
        <v>140</v>
      </c>
      <c r="BM180" s="229" t="s">
        <v>263</v>
      </c>
    </row>
    <row r="181" s="2" customFormat="1">
      <c r="A181" s="38"/>
      <c r="B181" s="39"/>
      <c r="C181" s="40"/>
      <c r="D181" s="231" t="s">
        <v>142</v>
      </c>
      <c r="E181" s="40"/>
      <c r="F181" s="232" t="s">
        <v>264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142</v>
      </c>
      <c r="AU181" s="17" t="s">
        <v>89</v>
      </c>
    </row>
    <row r="182" s="2" customFormat="1" ht="16.5" customHeight="1">
      <c r="A182" s="38"/>
      <c r="B182" s="39"/>
      <c r="C182" s="248" t="s">
        <v>265</v>
      </c>
      <c r="D182" s="248" t="s">
        <v>223</v>
      </c>
      <c r="E182" s="249" t="s">
        <v>266</v>
      </c>
      <c r="F182" s="250" t="s">
        <v>267</v>
      </c>
      <c r="G182" s="251" t="s">
        <v>226</v>
      </c>
      <c r="H182" s="252">
        <v>290</v>
      </c>
      <c r="I182" s="253"/>
      <c r="J182" s="254">
        <f>ROUND(I182*H182,2)</f>
        <v>0</v>
      </c>
      <c r="K182" s="250" t="s">
        <v>139</v>
      </c>
      <c r="L182" s="255"/>
      <c r="M182" s="256" t="s">
        <v>1</v>
      </c>
      <c r="N182" s="257" t="s">
        <v>44</v>
      </c>
      <c r="O182" s="91"/>
      <c r="P182" s="227">
        <f>O182*H182</f>
        <v>0</v>
      </c>
      <c r="Q182" s="227">
        <v>1</v>
      </c>
      <c r="R182" s="227">
        <f>Q182*H182</f>
        <v>290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175</v>
      </c>
      <c r="AT182" s="229" t="s">
        <v>223</v>
      </c>
      <c r="AU182" s="229" t="s">
        <v>89</v>
      </c>
      <c r="AY182" s="17" t="s">
        <v>133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87</v>
      </c>
      <c r="BK182" s="230">
        <f>ROUND(I182*H182,2)</f>
        <v>0</v>
      </c>
      <c r="BL182" s="17" t="s">
        <v>140</v>
      </c>
      <c r="BM182" s="229" t="s">
        <v>268</v>
      </c>
    </row>
    <row r="183" s="13" customFormat="1">
      <c r="A183" s="13"/>
      <c r="B183" s="236"/>
      <c r="C183" s="237"/>
      <c r="D183" s="238" t="s">
        <v>157</v>
      </c>
      <c r="E183" s="239" t="s">
        <v>1</v>
      </c>
      <c r="F183" s="240" t="s">
        <v>269</v>
      </c>
      <c r="G183" s="237"/>
      <c r="H183" s="241">
        <v>290</v>
      </c>
      <c r="I183" s="242"/>
      <c r="J183" s="237"/>
      <c r="K183" s="237"/>
      <c r="L183" s="243"/>
      <c r="M183" s="244"/>
      <c r="N183" s="245"/>
      <c r="O183" s="245"/>
      <c r="P183" s="245"/>
      <c r="Q183" s="245"/>
      <c r="R183" s="245"/>
      <c r="S183" s="245"/>
      <c r="T183" s="24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7" t="s">
        <v>157</v>
      </c>
      <c r="AU183" s="247" t="s">
        <v>89</v>
      </c>
      <c r="AV183" s="13" t="s">
        <v>89</v>
      </c>
      <c r="AW183" s="13" t="s">
        <v>36</v>
      </c>
      <c r="AX183" s="13" t="s">
        <v>87</v>
      </c>
      <c r="AY183" s="247" t="s">
        <v>133</v>
      </c>
    </row>
    <row r="184" s="2" customFormat="1" ht="37.8" customHeight="1">
      <c r="A184" s="38"/>
      <c r="B184" s="39"/>
      <c r="C184" s="218" t="s">
        <v>270</v>
      </c>
      <c r="D184" s="218" t="s">
        <v>135</v>
      </c>
      <c r="E184" s="219" t="s">
        <v>271</v>
      </c>
      <c r="F184" s="220" t="s">
        <v>272</v>
      </c>
      <c r="G184" s="221" t="s">
        <v>138</v>
      </c>
      <c r="H184" s="222">
        <v>1200</v>
      </c>
      <c r="I184" s="223"/>
      <c r="J184" s="224">
        <f>ROUND(I184*H184,2)</f>
        <v>0</v>
      </c>
      <c r="K184" s="220" t="s">
        <v>139</v>
      </c>
      <c r="L184" s="44"/>
      <c r="M184" s="225" t="s">
        <v>1</v>
      </c>
      <c r="N184" s="226" t="s">
        <v>44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140</v>
      </c>
      <c r="AT184" s="229" t="s">
        <v>135</v>
      </c>
      <c r="AU184" s="229" t="s">
        <v>89</v>
      </c>
      <c r="AY184" s="17" t="s">
        <v>133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87</v>
      </c>
      <c r="BK184" s="230">
        <f>ROUND(I184*H184,2)</f>
        <v>0</v>
      </c>
      <c r="BL184" s="17" t="s">
        <v>140</v>
      </c>
      <c r="BM184" s="229" t="s">
        <v>273</v>
      </c>
    </row>
    <row r="185" s="2" customFormat="1">
      <c r="A185" s="38"/>
      <c r="B185" s="39"/>
      <c r="C185" s="40"/>
      <c r="D185" s="231" t="s">
        <v>142</v>
      </c>
      <c r="E185" s="40"/>
      <c r="F185" s="232" t="s">
        <v>274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142</v>
      </c>
      <c r="AU185" s="17" t="s">
        <v>89</v>
      </c>
    </row>
    <row r="186" s="2" customFormat="1">
      <c r="A186" s="38"/>
      <c r="B186" s="39"/>
      <c r="C186" s="40"/>
      <c r="D186" s="238" t="s">
        <v>275</v>
      </c>
      <c r="E186" s="40"/>
      <c r="F186" s="258" t="s">
        <v>276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275</v>
      </c>
      <c r="AU186" s="17" t="s">
        <v>89</v>
      </c>
    </row>
    <row r="187" s="2" customFormat="1" ht="37.8" customHeight="1">
      <c r="A187" s="38"/>
      <c r="B187" s="39"/>
      <c r="C187" s="218" t="s">
        <v>277</v>
      </c>
      <c r="D187" s="218" t="s">
        <v>135</v>
      </c>
      <c r="E187" s="219" t="s">
        <v>278</v>
      </c>
      <c r="F187" s="220" t="s">
        <v>279</v>
      </c>
      <c r="G187" s="221" t="s">
        <v>138</v>
      </c>
      <c r="H187" s="222">
        <v>250</v>
      </c>
      <c r="I187" s="223"/>
      <c r="J187" s="224">
        <f>ROUND(I187*H187,2)</f>
        <v>0</v>
      </c>
      <c r="K187" s="220" t="s">
        <v>139</v>
      </c>
      <c r="L187" s="44"/>
      <c r="M187" s="225" t="s">
        <v>1</v>
      </c>
      <c r="N187" s="226" t="s">
        <v>44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140</v>
      </c>
      <c r="AT187" s="229" t="s">
        <v>135</v>
      </c>
      <c r="AU187" s="229" t="s">
        <v>89</v>
      </c>
      <c r="AY187" s="17" t="s">
        <v>133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87</v>
      </c>
      <c r="BK187" s="230">
        <f>ROUND(I187*H187,2)</f>
        <v>0</v>
      </c>
      <c r="BL187" s="17" t="s">
        <v>140</v>
      </c>
      <c r="BM187" s="229" t="s">
        <v>280</v>
      </c>
    </row>
    <row r="188" s="2" customFormat="1">
      <c r="A188" s="38"/>
      <c r="B188" s="39"/>
      <c r="C188" s="40"/>
      <c r="D188" s="231" t="s">
        <v>142</v>
      </c>
      <c r="E188" s="40"/>
      <c r="F188" s="232" t="s">
        <v>281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142</v>
      </c>
      <c r="AU188" s="17" t="s">
        <v>89</v>
      </c>
    </row>
    <row r="189" s="2" customFormat="1" ht="16.5" customHeight="1">
      <c r="A189" s="38"/>
      <c r="B189" s="39"/>
      <c r="C189" s="248" t="s">
        <v>282</v>
      </c>
      <c r="D189" s="248" t="s">
        <v>223</v>
      </c>
      <c r="E189" s="249" t="s">
        <v>283</v>
      </c>
      <c r="F189" s="250" t="s">
        <v>284</v>
      </c>
      <c r="G189" s="251" t="s">
        <v>285</v>
      </c>
      <c r="H189" s="252">
        <v>29</v>
      </c>
      <c r="I189" s="253"/>
      <c r="J189" s="254">
        <f>ROUND(I189*H189,2)</f>
        <v>0</v>
      </c>
      <c r="K189" s="250" t="s">
        <v>139</v>
      </c>
      <c r="L189" s="255"/>
      <c r="M189" s="256" t="s">
        <v>1</v>
      </c>
      <c r="N189" s="257" t="s">
        <v>44</v>
      </c>
      <c r="O189" s="91"/>
      <c r="P189" s="227">
        <f>O189*H189</f>
        <v>0</v>
      </c>
      <c r="Q189" s="227">
        <v>0.001</v>
      </c>
      <c r="R189" s="227">
        <f>Q189*H189</f>
        <v>0.029000000000000001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175</v>
      </c>
      <c r="AT189" s="229" t="s">
        <v>223</v>
      </c>
      <c r="AU189" s="229" t="s">
        <v>89</v>
      </c>
      <c r="AY189" s="17" t="s">
        <v>133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87</v>
      </c>
      <c r="BK189" s="230">
        <f>ROUND(I189*H189,2)</f>
        <v>0</v>
      </c>
      <c r="BL189" s="17" t="s">
        <v>140</v>
      </c>
      <c r="BM189" s="229" t="s">
        <v>286</v>
      </c>
    </row>
    <row r="190" s="13" customFormat="1">
      <c r="A190" s="13"/>
      <c r="B190" s="236"/>
      <c r="C190" s="237"/>
      <c r="D190" s="238" t="s">
        <v>157</v>
      </c>
      <c r="E190" s="239" t="s">
        <v>1</v>
      </c>
      <c r="F190" s="240" t="s">
        <v>287</v>
      </c>
      <c r="G190" s="237"/>
      <c r="H190" s="241">
        <v>1450</v>
      </c>
      <c r="I190" s="242"/>
      <c r="J190" s="237"/>
      <c r="K190" s="237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157</v>
      </c>
      <c r="AU190" s="247" t="s">
        <v>89</v>
      </c>
      <c r="AV190" s="13" t="s">
        <v>89</v>
      </c>
      <c r="AW190" s="13" t="s">
        <v>36</v>
      </c>
      <c r="AX190" s="13" t="s">
        <v>87</v>
      </c>
      <c r="AY190" s="247" t="s">
        <v>133</v>
      </c>
    </row>
    <row r="191" s="13" customFormat="1">
      <c r="A191" s="13"/>
      <c r="B191" s="236"/>
      <c r="C191" s="237"/>
      <c r="D191" s="238" t="s">
        <v>157</v>
      </c>
      <c r="E191" s="237"/>
      <c r="F191" s="240" t="s">
        <v>288</v>
      </c>
      <c r="G191" s="237"/>
      <c r="H191" s="241">
        <v>29</v>
      </c>
      <c r="I191" s="242"/>
      <c r="J191" s="237"/>
      <c r="K191" s="237"/>
      <c r="L191" s="243"/>
      <c r="M191" s="244"/>
      <c r="N191" s="245"/>
      <c r="O191" s="245"/>
      <c r="P191" s="245"/>
      <c r="Q191" s="245"/>
      <c r="R191" s="245"/>
      <c r="S191" s="245"/>
      <c r="T191" s="24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7" t="s">
        <v>157</v>
      </c>
      <c r="AU191" s="247" t="s">
        <v>89</v>
      </c>
      <c r="AV191" s="13" t="s">
        <v>89</v>
      </c>
      <c r="AW191" s="13" t="s">
        <v>4</v>
      </c>
      <c r="AX191" s="13" t="s">
        <v>87</v>
      </c>
      <c r="AY191" s="247" t="s">
        <v>133</v>
      </c>
    </row>
    <row r="192" s="12" customFormat="1" ht="22.8" customHeight="1">
      <c r="A192" s="12"/>
      <c r="B192" s="202"/>
      <c r="C192" s="203"/>
      <c r="D192" s="204" t="s">
        <v>78</v>
      </c>
      <c r="E192" s="216" t="s">
        <v>159</v>
      </c>
      <c r="F192" s="216" t="s">
        <v>289</v>
      </c>
      <c r="G192" s="203"/>
      <c r="H192" s="203"/>
      <c r="I192" s="206"/>
      <c r="J192" s="217">
        <f>BK192</f>
        <v>0</v>
      </c>
      <c r="K192" s="203"/>
      <c r="L192" s="208"/>
      <c r="M192" s="209"/>
      <c r="N192" s="210"/>
      <c r="O192" s="210"/>
      <c r="P192" s="211">
        <f>P193+SUM(P194:P205)</f>
        <v>0</v>
      </c>
      <c r="Q192" s="210"/>
      <c r="R192" s="211">
        <f>R193+SUM(R194:R205)</f>
        <v>2906.5</v>
      </c>
      <c r="S192" s="210"/>
      <c r="T192" s="212">
        <f>T193+SUM(T194:T205)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3" t="s">
        <v>87</v>
      </c>
      <c r="AT192" s="214" t="s">
        <v>78</v>
      </c>
      <c r="AU192" s="214" t="s">
        <v>87</v>
      </c>
      <c r="AY192" s="213" t="s">
        <v>133</v>
      </c>
      <c r="BK192" s="215">
        <f>BK193+SUM(BK194:BK205)</f>
        <v>0</v>
      </c>
    </row>
    <row r="193" s="2" customFormat="1" ht="33" customHeight="1">
      <c r="A193" s="38"/>
      <c r="B193" s="39"/>
      <c r="C193" s="218" t="s">
        <v>290</v>
      </c>
      <c r="D193" s="218" t="s">
        <v>135</v>
      </c>
      <c r="E193" s="219" t="s">
        <v>291</v>
      </c>
      <c r="F193" s="220" t="s">
        <v>292</v>
      </c>
      <c r="G193" s="221" t="s">
        <v>138</v>
      </c>
      <c r="H193" s="222">
        <v>4700</v>
      </c>
      <c r="I193" s="223"/>
      <c r="J193" s="224">
        <f>ROUND(I193*H193,2)</f>
        <v>0</v>
      </c>
      <c r="K193" s="220" t="s">
        <v>139</v>
      </c>
      <c r="L193" s="44"/>
      <c r="M193" s="225" t="s">
        <v>1</v>
      </c>
      <c r="N193" s="226" t="s">
        <v>44</v>
      </c>
      <c r="O193" s="91"/>
      <c r="P193" s="227">
        <f>O193*H193</f>
        <v>0</v>
      </c>
      <c r="Q193" s="227">
        <v>0.34499999999999997</v>
      </c>
      <c r="R193" s="227">
        <f>Q193*H193</f>
        <v>1621.4999999999998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140</v>
      </c>
      <c r="AT193" s="229" t="s">
        <v>135</v>
      </c>
      <c r="AU193" s="229" t="s">
        <v>89</v>
      </c>
      <c r="AY193" s="17" t="s">
        <v>133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87</v>
      </c>
      <c r="BK193" s="230">
        <f>ROUND(I193*H193,2)</f>
        <v>0</v>
      </c>
      <c r="BL193" s="17" t="s">
        <v>140</v>
      </c>
      <c r="BM193" s="229" t="s">
        <v>293</v>
      </c>
    </row>
    <row r="194" s="2" customFormat="1">
      <c r="A194" s="38"/>
      <c r="B194" s="39"/>
      <c r="C194" s="40"/>
      <c r="D194" s="231" t="s">
        <v>142</v>
      </c>
      <c r="E194" s="40"/>
      <c r="F194" s="232" t="s">
        <v>294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142</v>
      </c>
      <c r="AU194" s="17" t="s">
        <v>89</v>
      </c>
    </row>
    <row r="195" s="2" customFormat="1" ht="33" customHeight="1">
      <c r="A195" s="38"/>
      <c r="B195" s="39"/>
      <c r="C195" s="218" t="s">
        <v>295</v>
      </c>
      <c r="D195" s="218" t="s">
        <v>135</v>
      </c>
      <c r="E195" s="219" t="s">
        <v>296</v>
      </c>
      <c r="F195" s="220" t="s">
        <v>297</v>
      </c>
      <c r="G195" s="221" t="s">
        <v>138</v>
      </c>
      <c r="H195" s="222">
        <v>4700</v>
      </c>
      <c r="I195" s="223"/>
      <c r="J195" s="224">
        <f>ROUND(I195*H195,2)</f>
        <v>0</v>
      </c>
      <c r="K195" s="220" t="s">
        <v>139</v>
      </c>
      <c r="L195" s="44"/>
      <c r="M195" s="225" t="s">
        <v>1</v>
      </c>
      <c r="N195" s="226" t="s">
        <v>44</v>
      </c>
      <c r="O195" s="91"/>
      <c r="P195" s="227">
        <f>O195*H195</f>
        <v>0</v>
      </c>
      <c r="Q195" s="227">
        <v>0.12</v>
      </c>
      <c r="R195" s="227">
        <f>Q195*H195</f>
        <v>564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140</v>
      </c>
      <c r="AT195" s="229" t="s">
        <v>135</v>
      </c>
      <c r="AU195" s="229" t="s">
        <v>89</v>
      </c>
      <c r="AY195" s="17" t="s">
        <v>133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87</v>
      </c>
      <c r="BK195" s="230">
        <f>ROUND(I195*H195,2)</f>
        <v>0</v>
      </c>
      <c r="BL195" s="17" t="s">
        <v>140</v>
      </c>
      <c r="BM195" s="229" t="s">
        <v>298</v>
      </c>
    </row>
    <row r="196" s="2" customFormat="1">
      <c r="A196" s="38"/>
      <c r="B196" s="39"/>
      <c r="C196" s="40"/>
      <c r="D196" s="231" t="s">
        <v>142</v>
      </c>
      <c r="E196" s="40"/>
      <c r="F196" s="232" t="s">
        <v>299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142</v>
      </c>
      <c r="AU196" s="17" t="s">
        <v>89</v>
      </c>
    </row>
    <row r="197" s="2" customFormat="1" ht="24.15" customHeight="1">
      <c r="A197" s="38"/>
      <c r="B197" s="39"/>
      <c r="C197" s="218" t="s">
        <v>300</v>
      </c>
      <c r="D197" s="218" t="s">
        <v>135</v>
      </c>
      <c r="E197" s="219" t="s">
        <v>301</v>
      </c>
      <c r="F197" s="220" t="s">
        <v>302</v>
      </c>
      <c r="G197" s="221" t="s">
        <v>138</v>
      </c>
      <c r="H197" s="222">
        <v>4700</v>
      </c>
      <c r="I197" s="223"/>
      <c r="J197" s="224">
        <f>ROUND(I197*H197,2)</f>
        <v>0</v>
      </c>
      <c r="K197" s="220" t="s">
        <v>139</v>
      </c>
      <c r="L197" s="44"/>
      <c r="M197" s="225" t="s">
        <v>1</v>
      </c>
      <c r="N197" s="226" t="s">
        <v>44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140</v>
      </c>
      <c r="AT197" s="229" t="s">
        <v>135</v>
      </c>
      <c r="AU197" s="229" t="s">
        <v>89</v>
      </c>
      <c r="AY197" s="17" t="s">
        <v>133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87</v>
      </c>
      <c r="BK197" s="230">
        <f>ROUND(I197*H197,2)</f>
        <v>0</v>
      </c>
      <c r="BL197" s="17" t="s">
        <v>140</v>
      </c>
      <c r="BM197" s="229" t="s">
        <v>303</v>
      </c>
    </row>
    <row r="198" s="2" customFormat="1">
      <c r="A198" s="38"/>
      <c r="B198" s="39"/>
      <c r="C198" s="40"/>
      <c r="D198" s="231" t="s">
        <v>142</v>
      </c>
      <c r="E198" s="40"/>
      <c r="F198" s="232" t="s">
        <v>304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142</v>
      </c>
      <c r="AU198" s="17" t="s">
        <v>89</v>
      </c>
    </row>
    <row r="199" s="2" customFormat="1" ht="24.15" customHeight="1">
      <c r="A199" s="38"/>
      <c r="B199" s="39"/>
      <c r="C199" s="218" t="s">
        <v>305</v>
      </c>
      <c r="D199" s="218" t="s">
        <v>135</v>
      </c>
      <c r="E199" s="219" t="s">
        <v>306</v>
      </c>
      <c r="F199" s="220" t="s">
        <v>307</v>
      </c>
      <c r="G199" s="221" t="s">
        <v>138</v>
      </c>
      <c r="H199" s="222">
        <v>4700</v>
      </c>
      <c r="I199" s="223"/>
      <c r="J199" s="224">
        <f>ROUND(I199*H199,2)</f>
        <v>0</v>
      </c>
      <c r="K199" s="220" t="s">
        <v>139</v>
      </c>
      <c r="L199" s="44"/>
      <c r="M199" s="225" t="s">
        <v>1</v>
      </c>
      <c r="N199" s="226" t="s">
        <v>44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140</v>
      </c>
      <c r="AT199" s="229" t="s">
        <v>135</v>
      </c>
      <c r="AU199" s="229" t="s">
        <v>89</v>
      </c>
      <c r="AY199" s="17" t="s">
        <v>133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87</v>
      </c>
      <c r="BK199" s="230">
        <f>ROUND(I199*H199,2)</f>
        <v>0</v>
      </c>
      <c r="BL199" s="17" t="s">
        <v>140</v>
      </c>
      <c r="BM199" s="229" t="s">
        <v>308</v>
      </c>
    </row>
    <row r="200" s="2" customFormat="1">
      <c r="A200" s="38"/>
      <c r="B200" s="39"/>
      <c r="C200" s="40"/>
      <c r="D200" s="231" t="s">
        <v>142</v>
      </c>
      <c r="E200" s="40"/>
      <c r="F200" s="232" t="s">
        <v>309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142</v>
      </c>
      <c r="AU200" s="17" t="s">
        <v>89</v>
      </c>
    </row>
    <row r="201" s="2" customFormat="1" ht="49.05" customHeight="1">
      <c r="A201" s="38"/>
      <c r="B201" s="39"/>
      <c r="C201" s="218" t="s">
        <v>310</v>
      </c>
      <c r="D201" s="218" t="s">
        <v>135</v>
      </c>
      <c r="E201" s="219" t="s">
        <v>311</v>
      </c>
      <c r="F201" s="220" t="s">
        <v>312</v>
      </c>
      <c r="G201" s="221" t="s">
        <v>138</v>
      </c>
      <c r="H201" s="222">
        <v>4700</v>
      </c>
      <c r="I201" s="223"/>
      <c r="J201" s="224">
        <f>ROUND(I201*H201,2)</f>
        <v>0</v>
      </c>
      <c r="K201" s="220" t="s">
        <v>139</v>
      </c>
      <c r="L201" s="44"/>
      <c r="M201" s="225" t="s">
        <v>1</v>
      </c>
      <c r="N201" s="226" t="s">
        <v>44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140</v>
      </c>
      <c r="AT201" s="229" t="s">
        <v>135</v>
      </c>
      <c r="AU201" s="229" t="s">
        <v>89</v>
      </c>
      <c r="AY201" s="17" t="s">
        <v>133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87</v>
      </c>
      <c r="BK201" s="230">
        <f>ROUND(I201*H201,2)</f>
        <v>0</v>
      </c>
      <c r="BL201" s="17" t="s">
        <v>140</v>
      </c>
      <c r="BM201" s="229" t="s">
        <v>313</v>
      </c>
    </row>
    <row r="202" s="2" customFormat="1">
      <c r="A202" s="38"/>
      <c r="B202" s="39"/>
      <c r="C202" s="40"/>
      <c r="D202" s="231" t="s">
        <v>142</v>
      </c>
      <c r="E202" s="40"/>
      <c r="F202" s="232" t="s">
        <v>314</v>
      </c>
      <c r="G202" s="40"/>
      <c r="H202" s="40"/>
      <c r="I202" s="233"/>
      <c r="J202" s="40"/>
      <c r="K202" s="40"/>
      <c r="L202" s="44"/>
      <c r="M202" s="234"/>
      <c r="N202" s="23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142</v>
      </c>
      <c r="AU202" s="17" t="s">
        <v>89</v>
      </c>
    </row>
    <row r="203" s="2" customFormat="1" ht="37.8" customHeight="1">
      <c r="A203" s="38"/>
      <c r="B203" s="39"/>
      <c r="C203" s="218" t="s">
        <v>315</v>
      </c>
      <c r="D203" s="218" t="s">
        <v>135</v>
      </c>
      <c r="E203" s="219" t="s">
        <v>316</v>
      </c>
      <c r="F203" s="220" t="s">
        <v>317</v>
      </c>
      <c r="G203" s="221" t="s">
        <v>138</v>
      </c>
      <c r="H203" s="222">
        <v>2250</v>
      </c>
      <c r="I203" s="223"/>
      <c r="J203" s="224">
        <f>ROUND(I203*H203,2)</f>
        <v>0</v>
      </c>
      <c r="K203" s="220" t="s">
        <v>139</v>
      </c>
      <c r="L203" s="44"/>
      <c r="M203" s="225" t="s">
        <v>1</v>
      </c>
      <c r="N203" s="226" t="s">
        <v>44</v>
      </c>
      <c r="O203" s="91"/>
      <c r="P203" s="227">
        <f>O203*H203</f>
        <v>0</v>
      </c>
      <c r="Q203" s="227">
        <v>0.216</v>
      </c>
      <c r="R203" s="227">
        <f>Q203*H203</f>
        <v>486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140</v>
      </c>
      <c r="AT203" s="229" t="s">
        <v>135</v>
      </c>
      <c r="AU203" s="229" t="s">
        <v>89</v>
      </c>
      <c r="AY203" s="17" t="s">
        <v>133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87</v>
      </c>
      <c r="BK203" s="230">
        <f>ROUND(I203*H203,2)</f>
        <v>0</v>
      </c>
      <c r="BL203" s="17" t="s">
        <v>140</v>
      </c>
      <c r="BM203" s="229" t="s">
        <v>318</v>
      </c>
    </row>
    <row r="204" s="2" customFormat="1">
      <c r="A204" s="38"/>
      <c r="B204" s="39"/>
      <c r="C204" s="40"/>
      <c r="D204" s="231" t="s">
        <v>142</v>
      </c>
      <c r="E204" s="40"/>
      <c r="F204" s="232" t="s">
        <v>319</v>
      </c>
      <c r="G204" s="40"/>
      <c r="H204" s="40"/>
      <c r="I204" s="233"/>
      <c r="J204" s="40"/>
      <c r="K204" s="40"/>
      <c r="L204" s="44"/>
      <c r="M204" s="234"/>
      <c r="N204" s="23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142</v>
      </c>
      <c r="AU204" s="17" t="s">
        <v>89</v>
      </c>
    </row>
    <row r="205" s="12" customFormat="1" ht="20.88" customHeight="1">
      <c r="A205" s="12"/>
      <c r="B205" s="202"/>
      <c r="C205" s="203"/>
      <c r="D205" s="204" t="s">
        <v>78</v>
      </c>
      <c r="E205" s="216" t="s">
        <v>320</v>
      </c>
      <c r="F205" s="216" t="s">
        <v>321</v>
      </c>
      <c r="G205" s="203"/>
      <c r="H205" s="203"/>
      <c r="I205" s="206"/>
      <c r="J205" s="217">
        <f>BK205</f>
        <v>0</v>
      </c>
      <c r="K205" s="203"/>
      <c r="L205" s="208"/>
      <c r="M205" s="209"/>
      <c r="N205" s="210"/>
      <c r="O205" s="210"/>
      <c r="P205" s="211">
        <f>SUM(P206:P211)</f>
        <v>0</v>
      </c>
      <c r="Q205" s="210"/>
      <c r="R205" s="211">
        <f>SUM(R206:R211)</f>
        <v>235</v>
      </c>
      <c r="S205" s="210"/>
      <c r="T205" s="212">
        <f>SUM(T206:T211)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3" t="s">
        <v>87</v>
      </c>
      <c r="AT205" s="214" t="s">
        <v>78</v>
      </c>
      <c r="AU205" s="214" t="s">
        <v>89</v>
      </c>
      <c r="AY205" s="213" t="s">
        <v>133</v>
      </c>
      <c r="BK205" s="215">
        <f>SUM(BK206:BK211)</f>
        <v>0</v>
      </c>
    </row>
    <row r="206" s="2" customFormat="1" ht="78" customHeight="1">
      <c r="A206" s="38"/>
      <c r="B206" s="39"/>
      <c r="C206" s="218" t="s">
        <v>322</v>
      </c>
      <c r="D206" s="218" t="s">
        <v>135</v>
      </c>
      <c r="E206" s="219" t="s">
        <v>323</v>
      </c>
      <c r="F206" s="220" t="s">
        <v>324</v>
      </c>
      <c r="G206" s="221" t="s">
        <v>138</v>
      </c>
      <c r="H206" s="222">
        <v>4700</v>
      </c>
      <c r="I206" s="223"/>
      <c r="J206" s="224">
        <f>ROUND(I206*H206,2)</f>
        <v>0</v>
      </c>
      <c r="K206" s="220" t="s">
        <v>139</v>
      </c>
      <c r="L206" s="44"/>
      <c r="M206" s="225" t="s">
        <v>1</v>
      </c>
      <c r="N206" s="226" t="s">
        <v>44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140</v>
      </c>
      <c r="AT206" s="229" t="s">
        <v>135</v>
      </c>
      <c r="AU206" s="229" t="s">
        <v>148</v>
      </c>
      <c r="AY206" s="17" t="s">
        <v>133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87</v>
      </c>
      <c r="BK206" s="230">
        <f>ROUND(I206*H206,2)</f>
        <v>0</v>
      </c>
      <c r="BL206" s="17" t="s">
        <v>140</v>
      </c>
      <c r="BM206" s="229" t="s">
        <v>325</v>
      </c>
    </row>
    <row r="207" s="2" customFormat="1">
      <c r="A207" s="38"/>
      <c r="B207" s="39"/>
      <c r="C207" s="40"/>
      <c r="D207" s="231" t="s">
        <v>142</v>
      </c>
      <c r="E207" s="40"/>
      <c r="F207" s="232" t="s">
        <v>326</v>
      </c>
      <c r="G207" s="40"/>
      <c r="H207" s="40"/>
      <c r="I207" s="233"/>
      <c r="J207" s="40"/>
      <c r="K207" s="40"/>
      <c r="L207" s="44"/>
      <c r="M207" s="234"/>
      <c r="N207" s="235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142</v>
      </c>
      <c r="AU207" s="17" t="s">
        <v>148</v>
      </c>
    </row>
    <row r="208" s="2" customFormat="1" ht="21.75" customHeight="1">
      <c r="A208" s="38"/>
      <c r="B208" s="39"/>
      <c r="C208" s="248" t="s">
        <v>327</v>
      </c>
      <c r="D208" s="248" t="s">
        <v>223</v>
      </c>
      <c r="E208" s="249" t="s">
        <v>328</v>
      </c>
      <c r="F208" s="250" t="s">
        <v>329</v>
      </c>
      <c r="G208" s="251" t="s">
        <v>226</v>
      </c>
      <c r="H208" s="252">
        <v>235</v>
      </c>
      <c r="I208" s="253"/>
      <c r="J208" s="254">
        <f>ROUND(I208*H208,2)</f>
        <v>0</v>
      </c>
      <c r="K208" s="250" t="s">
        <v>139</v>
      </c>
      <c r="L208" s="255"/>
      <c r="M208" s="256" t="s">
        <v>1</v>
      </c>
      <c r="N208" s="257" t="s">
        <v>44</v>
      </c>
      <c r="O208" s="91"/>
      <c r="P208" s="227">
        <f>O208*H208</f>
        <v>0</v>
      </c>
      <c r="Q208" s="227">
        <v>1</v>
      </c>
      <c r="R208" s="227">
        <f>Q208*H208</f>
        <v>235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175</v>
      </c>
      <c r="AT208" s="229" t="s">
        <v>223</v>
      </c>
      <c r="AU208" s="229" t="s">
        <v>148</v>
      </c>
      <c r="AY208" s="17" t="s">
        <v>133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87</v>
      </c>
      <c r="BK208" s="230">
        <f>ROUND(I208*H208,2)</f>
        <v>0</v>
      </c>
      <c r="BL208" s="17" t="s">
        <v>140</v>
      </c>
      <c r="BM208" s="229" t="s">
        <v>330</v>
      </c>
    </row>
    <row r="209" s="2" customFormat="1">
      <c r="A209" s="38"/>
      <c r="B209" s="39"/>
      <c r="C209" s="40"/>
      <c r="D209" s="238" t="s">
        <v>331</v>
      </c>
      <c r="E209" s="40"/>
      <c r="F209" s="258" t="s">
        <v>332</v>
      </c>
      <c r="G209" s="40"/>
      <c r="H209" s="40"/>
      <c r="I209" s="233"/>
      <c r="J209" s="40"/>
      <c r="K209" s="40"/>
      <c r="L209" s="44"/>
      <c r="M209" s="234"/>
      <c r="N209" s="23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331</v>
      </c>
      <c r="AU209" s="17" t="s">
        <v>148</v>
      </c>
    </row>
    <row r="210" s="13" customFormat="1">
      <c r="A210" s="13"/>
      <c r="B210" s="236"/>
      <c r="C210" s="237"/>
      <c r="D210" s="238" t="s">
        <v>157</v>
      </c>
      <c r="E210" s="239" t="s">
        <v>1</v>
      </c>
      <c r="F210" s="240" t="s">
        <v>333</v>
      </c>
      <c r="G210" s="237"/>
      <c r="H210" s="241">
        <v>4700</v>
      </c>
      <c r="I210" s="242"/>
      <c r="J210" s="237"/>
      <c r="K210" s="237"/>
      <c r="L210" s="243"/>
      <c r="M210" s="244"/>
      <c r="N210" s="245"/>
      <c r="O210" s="245"/>
      <c r="P210" s="245"/>
      <c r="Q210" s="245"/>
      <c r="R210" s="245"/>
      <c r="S210" s="245"/>
      <c r="T210" s="24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7" t="s">
        <v>157</v>
      </c>
      <c r="AU210" s="247" t="s">
        <v>148</v>
      </c>
      <c r="AV210" s="13" t="s">
        <v>89</v>
      </c>
      <c r="AW210" s="13" t="s">
        <v>36</v>
      </c>
      <c r="AX210" s="13" t="s">
        <v>87</v>
      </c>
      <c r="AY210" s="247" t="s">
        <v>133</v>
      </c>
    </row>
    <row r="211" s="13" customFormat="1">
      <c r="A211" s="13"/>
      <c r="B211" s="236"/>
      <c r="C211" s="237"/>
      <c r="D211" s="238" t="s">
        <v>157</v>
      </c>
      <c r="E211" s="237"/>
      <c r="F211" s="240" t="s">
        <v>334</v>
      </c>
      <c r="G211" s="237"/>
      <c r="H211" s="241">
        <v>235</v>
      </c>
      <c r="I211" s="242"/>
      <c r="J211" s="237"/>
      <c r="K211" s="237"/>
      <c r="L211" s="243"/>
      <c r="M211" s="244"/>
      <c r="N211" s="245"/>
      <c r="O211" s="245"/>
      <c r="P211" s="245"/>
      <c r="Q211" s="245"/>
      <c r="R211" s="245"/>
      <c r="S211" s="245"/>
      <c r="T211" s="24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7" t="s">
        <v>157</v>
      </c>
      <c r="AU211" s="247" t="s">
        <v>148</v>
      </c>
      <c r="AV211" s="13" t="s">
        <v>89</v>
      </c>
      <c r="AW211" s="13" t="s">
        <v>4</v>
      </c>
      <c r="AX211" s="13" t="s">
        <v>87</v>
      </c>
      <c r="AY211" s="247" t="s">
        <v>133</v>
      </c>
    </row>
    <row r="212" s="12" customFormat="1" ht="22.8" customHeight="1">
      <c r="A212" s="12"/>
      <c r="B212" s="202"/>
      <c r="C212" s="203"/>
      <c r="D212" s="204" t="s">
        <v>78</v>
      </c>
      <c r="E212" s="216" t="s">
        <v>175</v>
      </c>
      <c r="F212" s="216" t="s">
        <v>335</v>
      </c>
      <c r="G212" s="203"/>
      <c r="H212" s="203"/>
      <c r="I212" s="206"/>
      <c r="J212" s="217">
        <f>BK212</f>
        <v>0</v>
      </c>
      <c r="K212" s="203"/>
      <c r="L212" s="208"/>
      <c r="M212" s="209"/>
      <c r="N212" s="210"/>
      <c r="O212" s="210"/>
      <c r="P212" s="211">
        <f>SUM(P213:P215)</f>
        <v>0</v>
      </c>
      <c r="Q212" s="210"/>
      <c r="R212" s="211">
        <f>SUM(R213:R215)</f>
        <v>0</v>
      </c>
      <c r="S212" s="210"/>
      <c r="T212" s="212">
        <f>SUM(T213:T215)</f>
        <v>1.44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3" t="s">
        <v>87</v>
      </c>
      <c r="AT212" s="214" t="s">
        <v>78</v>
      </c>
      <c r="AU212" s="214" t="s">
        <v>87</v>
      </c>
      <c r="AY212" s="213" t="s">
        <v>133</v>
      </c>
      <c r="BK212" s="215">
        <f>SUM(BK213:BK215)</f>
        <v>0</v>
      </c>
    </row>
    <row r="213" s="2" customFormat="1" ht="33" customHeight="1">
      <c r="A213" s="38"/>
      <c r="B213" s="39"/>
      <c r="C213" s="218" t="s">
        <v>336</v>
      </c>
      <c r="D213" s="218" t="s">
        <v>135</v>
      </c>
      <c r="E213" s="219" t="s">
        <v>337</v>
      </c>
      <c r="F213" s="220" t="s">
        <v>338</v>
      </c>
      <c r="G213" s="221" t="s">
        <v>203</v>
      </c>
      <c r="H213" s="222">
        <v>4</v>
      </c>
      <c r="I213" s="223"/>
      <c r="J213" s="224">
        <f>ROUND(I213*H213,2)</f>
        <v>0</v>
      </c>
      <c r="K213" s="220" t="s">
        <v>139</v>
      </c>
      <c r="L213" s="44"/>
      <c r="M213" s="225" t="s">
        <v>1</v>
      </c>
      <c r="N213" s="226" t="s">
        <v>44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0.35999999999999999</v>
      </c>
      <c r="T213" s="228">
        <f>S213*H213</f>
        <v>1.44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140</v>
      </c>
      <c r="AT213" s="229" t="s">
        <v>135</v>
      </c>
      <c r="AU213" s="229" t="s">
        <v>89</v>
      </c>
      <c r="AY213" s="17" t="s">
        <v>133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87</v>
      </c>
      <c r="BK213" s="230">
        <f>ROUND(I213*H213,2)</f>
        <v>0</v>
      </c>
      <c r="BL213" s="17" t="s">
        <v>140</v>
      </c>
      <c r="BM213" s="229" t="s">
        <v>339</v>
      </c>
    </row>
    <row r="214" s="2" customFormat="1">
      <c r="A214" s="38"/>
      <c r="B214" s="39"/>
      <c r="C214" s="40"/>
      <c r="D214" s="231" t="s">
        <v>142</v>
      </c>
      <c r="E214" s="40"/>
      <c r="F214" s="232" t="s">
        <v>340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142</v>
      </c>
      <c r="AU214" s="17" t="s">
        <v>89</v>
      </c>
    </row>
    <row r="215" s="2" customFormat="1">
      <c r="A215" s="38"/>
      <c r="B215" s="39"/>
      <c r="C215" s="40"/>
      <c r="D215" s="238" t="s">
        <v>331</v>
      </c>
      <c r="E215" s="40"/>
      <c r="F215" s="258" t="s">
        <v>341</v>
      </c>
      <c r="G215" s="40"/>
      <c r="H215" s="40"/>
      <c r="I215" s="233"/>
      <c r="J215" s="40"/>
      <c r="K215" s="40"/>
      <c r="L215" s="44"/>
      <c r="M215" s="234"/>
      <c r="N215" s="23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331</v>
      </c>
      <c r="AU215" s="17" t="s">
        <v>89</v>
      </c>
    </row>
    <row r="216" s="12" customFormat="1" ht="22.8" customHeight="1">
      <c r="A216" s="12"/>
      <c r="B216" s="202"/>
      <c r="C216" s="203"/>
      <c r="D216" s="204" t="s">
        <v>78</v>
      </c>
      <c r="E216" s="216" t="s">
        <v>181</v>
      </c>
      <c r="F216" s="216" t="s">
        <v>342</v>
      </c>
      <c r="G216" s="203"/>
      <c r="H216" s="203"/>
      <c r="I216" s="206"/>
      <c r="J216" s="217">
        <f>BK216</f>
        <v>0</v>
      </c>
      <c r="K216" s="203"/>
      <c r="L216" s="208"/>
      <c r="M216" s="209"/>
      <c r="N216" s="210"/>
      <c r="O216" s="210"/>
      <c r="P216" s="211">
        <f>SUM(P217:P274)</f>
        <v>0</v>
      </c>
      <c r="Q216" s="210"/>
      <c r="R216" s="211">
        <f>SUM(R217:R274)</f>
        <v>56.711239276000001</v>
      </c>
      <c r="S216" s="210"/>
      <c r="T216" s="212">
        <f>SUM(T217:T274)</f>
        <v>97.200000000000003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3" t="s">
        <v>87</v>
      </c>
      <c r="AT216" s="214" t="s">
        <v>78</v>
      </c>
      <c r="AU216" s="214" t="s">
        <v>87</v>
      </c>
      <c r="AY216" s="213" t="s">
        <v>133</v>
      </c>
      <c r="BK216" s="215">
        <f>SUM(BK217:BK274)</f>
        <v>0</v>
      </c>
    </row>
    <row r="217" s="2" customFormat="1" ht="24.15" customHeight="1">
      <c r="A217" s="38"/>
      <c r="B217" s="39"/>
      <c r="C217" s="218" t="s">
        <v>343</v>
      </c>
      <c r="D217" s="218" t="s">
        <v>135</v>
      </c>
      <c r="E217" s="219" t="s">
        <v>344</v>
      </c>
      <c r="F217" s="220" t="s">
        <v>345</v>
      </c>
      <c r="G217" s="221" t="s">
        <v>162</v>
      </c>
      <c r="H217" s="222">
        <v>14</v>
      </c>
      <c r="I217" s="223"/>
      <c r="J217" s="224">
        <f>ROUND(I217*H217,2)</f>
        <v>0</v>
      </c>
      <c r="K217" s="220" t="s">
        <v>139</v>
      </c>
      <c r="L217" s="44"/>
      <c r="M217" s="225" t="s">
        <v>1</v>
      </c>
      <c r="N217" s="226" t="s">
        <v>44</v>
      </c>
      <c r="O217" s="91"/>
      <c r="P217" s="227">
        <f>O217*H217</f>
        <v>0</v>
      </c>
      <c r="Q217" s="227">
        <v>0.00069999999999999999</v>
      </c>
      <c r="R217" s="227">
        <f>Q217*H217</f>
        <v>0.0097999999999999997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140</v>
      </c>
      <c r="AT217" s="229" t="s">
        <v>135</v>
      </c>
      <c r="AU217" s="229" t="s">
        <v>89</v>
      </c>
      <c r="AY217" s="17" t="s">
        <v>133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87</v>
      </c>
      <c r="BK217" s="230">
        <f>ROUND(I217*H217,2)</f>
        <v>0</v>
      </c>
      <c r="BL217" s="17" t="s">
        <v>140</v>
      </c>
      <c r="BM217" s="229" t="s">
        <v>346</v>
      </c>
    </row>
    <row r="218" s="2" customFormat="1">
      <c r="A218" s="38"/>
      <c r="B218" s="39"/>
      <c r="C218" s="40"/>
      <c r="D218" s="231" t="s">
        <v>142</v>
      </c>
      <c r="E218" s="40"/>
      <c r="F218" s="232" t="s">
        <v>347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142</v>
      </c>
      <c r="AU218" s="17" t="s">
        <v>89</v>
      </c>
    </row>
    <row r="219" s="2" customFormat="1">
      <c r="A219" s="38"/>
      <c r="B219" s="39"/>
      <c r="C219" s="40"/>
      <c r="D219" s="238" t="s">
        <v>275</v>
      </c>
      <c r="E219" s="40"/>
      <c r="F219" s="258" t="s">
        <v>348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275</v>
      </c>
      <c r="AU219" s="17" t="s">
        <v>89</v>
      </c>
    </row>
    <row r="220" s="2" customFormat="1" ht="24.15" customHeight="1">
      <c r="A220" s="38"/>
      <c r="B220" s="39"/>
      <c r="C220" s="248" t="s">
        <v>349</v>
      </c>
      <c r="D220" s="248" t="s">
        <v>223</v>
      </c>
      <c r="E220" s="249" t="s">
        <v>350</v>
      </c>
      <c r="F220" s="250" t="s">
        <v>351</v>
      </c>
      <c r="G220" s="251" t="s">
        <v>162</v>
      </c>
      <c r="H220" s="252">
        <v>8</v>
      </c>
      <c r="I220" s="253"/>
      <c r="J220" s="254">
        <f>ROUND(I220*H220,2)</f>
        <v>0</v>
      </c>
      <c r="K220" s="250" t="s">
        <v>139</v>
      </c>
      <c r="L220" s="255"/>
      <c r="M220" s="256" t="s">
        <v>1</v>
      </c>
      <c r="N220" s="257" t="s">
        <v>44</v>
      </c>
      <c r="O220" s="91"/>
      <c r="P220" s="227">
        <f>O220*H220</f>
        <v>0</v>
      </c>
      <c r="Q220" s="227">
        <v>0.0025000000000000001</v>
      </c>
      <c r="R220" s="227">
        <f>Q220*H220</f>
        <v>0.02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175</v>
      </c>
      <c r="AT220" s="229" t="s">
        <v>223</v>
      </c>
      <c r="AU220" s="229" t="s">
        <v>89</v>
      </c>
      <c r="AY220" s="17" t="s">
        <v>133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87</v>
      </c>
      <c r="BK220" s="230">
        <f>ROUND(I220*H220,2)</f>
        <v>0</v>
      </c>
      <c r="BL220" s="17" t="s">
        <v>140</v>
      </c>
      <c r="BM220" s="229" t="s">
        <v>352</v>
      </c>
    </row>
    <row r="221" s="2" customFormat="1" ht="21.75" customHeight="1">
      <c r="A221" s="38"/>
      <c r="B221" s="39"/>
      <c r="C221" s="248" t="s">
        <v>353</v>
      </c>
      <c r="D221" s="248" t="s">
        <v>223</v>
      </c>
      <c r="E221" s="249" t="s">
        <v>354</v>
      </c>
      <c r="F221" s="250" t="s">
        <v>355</v>
      </c>
      <c r="G221" s="251" t="s">
        <v>162</v>
      </c>
      <c r="H221" s="252">
        <v>3</v>
      </c>
      <c r="I221" s="253"/>
      <c r="J221" s="254">
        <f>ROUND(I221*H221,2)</f>
        <v>0</v>
      </c>
      <c r="K221" s="250" t="s">
        <v>139</v>
      </c>
      <c r="L221" s="255"/>
      <c r="M221" s="256" t="s">
        <v>1</v>
      </c>
      <c r="N221" s="257" t="s">
        <v>44</v>
      </c>
      <c r="O221" s="91"/>
      <c r="P221" s="227">
        <f>O221*H221</f>
        <v>0</v>
      </c>
      <c r="Q221" s="227">
        <v>0.00050000000000000001</v>
      </c>
      <c r="R221" s="227">
        <f>Q221*H221</f>
        <v>0.0015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175</v>
      </c>
      <c r="AT221" s="229" t="s">
        <v>223</v>
      </c>
      <c r="AU221" s="229" t="s">
        <v>89</v>
      </c>
      <c r="AY221" s="17" t="s">
        <v>133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87</v>
      </c>
      <c r="BK221" s="230">
        <f>ROUND(I221*H221,2)</f>
        <v>0</v>
      </c>
      <c r="BL221" s="17" t="s">
        <v>140</v>
      </c>
      <c r="BM221" s="229" t="s">
        <v>356</v>
      </c>
    </row>
    <row r="222" s="2" customFormat="1" ht="24.15" customHeight="1">
      <c r="A222" s="38"/>
      <c r="B222" s="39"/>
      <c r="C222" s="248" t="s">
        <v>357</v>
      </c>
      <c r="D222" s="248" t="s">
        <v>223</v>
      </c>
      <c r="E222" s="249" t="s">
        <v>358</v>
      </c>
      <c r="F222" s="250" t="s">
        <v>359</v>
      </c>
      <c r="G222" s="251" t="s">
        <v>162</v>
      </c>
      <c r="H222" s="252">
        <v>2</v>
      </c>
      <c r="I222" s="253"/>
      <c r="J222" s="254">
        <f>ROUND(I222*H222,2)</f>
        <v>0</v>
      </c>
      <c r="K222" s="250" t="s">
        <v>139</v>
      </c>
      <c r="L222" s="255"/>
      <c r="M222" s="256" t="s">
        <v>1</v>
      </c>
      <c r="N222" s="257" t="s">
        <v>44</v>
      </c>
      <c r="O222" s="91"/>
      <c r="P222" s="227">
        <f>O222*H222</f>
        <v>0</v>
      </c>
      <c r="Q222" s="227">
        <v>0.0044999999999999997</v>
      </c>
      <c r="R222" s="227">
        <f>Q222*H222</f>
        <v>0.0089999999999999993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175</v>
      </c>
      <c r="AT222" s="229" t="s">
        <v>223</v>
      </c>
      <c r="AU222" s="229" t="s">
        <v>89</v>
      </c>
      <c r="AY222" s="17" t="s">
        <v>133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87</v>
      </c>
      <c r="BK222" s="230">
        <f>ROUND(I222*H222,2)</f>
        <v>0</v>
      </c>
      <c r="BL222" s="17" t="s">
        <v>140</v>
      </c>
      <c r="BM222" s="229" t="s">
        <v>360</v>
      </c>
    </row>
    <row r="223" s="2" customFormat="1" ht="24.15" customHeight="1">
      <c r="A223" s="38"/>
      <c r="B223" s="39"/>
      <c r="C223" s="248" t="s">
        <v>361</v>
      </c>
      <c r="D223" s="248" t="s">
        <v>223</v>
      </c>
      <c r="E223" s="249" t="s">
        <v>362</v>
      </c>
      <c r="F223" s="250" t="s">
        <v>363</v>
      </c>
      <c r="G223" s="251" t="s">
        <v>162</v>
      </c>
      <c r="H223" s="252">
        <v>1</v>
      </c>
      <c r="I223" s="253"/>
      <c r="J223" s="254">
        <f>ROUND(I223*H223,2)</f>
        <v>0</v>
      </c>
      <c r="K223" s="250" t="s">
        <v>139</v>
      </c>
      <c r="L223" s="255"/>
      <c r="M223" s="256" t="s">
        <v>1</v>
      </c>
      <c r="N223" s="257" t="s">
        <v>44</v>
      </c>
      <c r="O223" s="91"/>
      <c r="P223" s="227">
        <f>O223*H223</f>
        <v>0</v>
      </c>
      <c r="Q223" s="227">
        <v>0.0035999999999999999</v>
      </c>
      <c r="R223" s="227">
        <f>Q223*H223</f>
        <v>0.0035999999999999999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175</v>
      </c>
      <c r="AT223" s="229" t="s">
        <v>223</v>
      </c>
      <c r="AU223" s="229" t="s">
        <v>89</v>
      </c>
      <c r="AY223" s="17" t="s">
        <v>133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87</v>
      </c>
      <c r="BK223" s="230">
        <f>ROUND(I223*H223,2)</f>
        <v>0</v>
      </c>
      <c r="BL223" s="17" t="s">
        <v>140</v>
      </c>
      <c r="BM223" s="229" t="s">
        <v>364</v>
      </c>
    </row>
    <row r="224" s="2" customFormat="1" ht="24.15" customHeight="1">
      <c r="A224" s="38"/>
      <c r="B224" s="39"/>
      <c r="C224" s="218" t="s">
        <v>365</v>
      </c>
      <c r="D224" s="218" t="s">
        <v>135</v>
      </c>
      <c r="E224" s="219" t="s">
        <v>366</v>
      </c>
      <c r="F224" s="220" t="s">
        <v>367</v>
      </c>
      <c r="G224" s="221" t="s">
        <v>162</v>
      </c>
      <c r="H224" s="222">
        <v>7</v>
      </c>
      <c r="I224" s="223"/>
      <c r="J224" s="224">
        <f>ROUND(I224*H224,2)</f>
        <v>0</v>
      </c>
      <c r="K224" s="220" t="s">
        <v>139</v>
      </c>
      <c r="L224" s="44"/>
      <c r="M224" s="225" t="s">
        <v>1</v>
      </c>
      <c r="N224" s="226" t="s">
        <v>44</v>
      </c>
      <c r="O224" s="91"/>
      <c r="P224" s="227">
        <f>O224*H224</f>
        <v>0</v>
      </c>
      <c r="Q224" s="227">
        <v>0.109405</v>
      </c>
      <c r="R224" s="227">
        <f>Q224*H224</f>
        <v>0.76583500000000004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140</v>
      </c>
      <c r="AT224" s="229" t="s">
        <v>135</v>
      </c>
      <c r="AU224" s="229" t="s">
        <v>89</v>
      </c>
      <c r="AY224" s="17" t="s">
        <v>133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87</v>
      </c>
      <c r="BK224" s="230">
        <f>ROUND(I224*H224,2)</f>
        <v>0</v>
      </c>
      <c r="BL224" s="17" t="s">
        <v>140</v>
      </c>
      <c r="BM224" s="229" t="s">
        <v>368</v>
      </c>
    </row>
    <row r="225" s="2" customFormat="1">
      <c r="A225" s="38"/>
      <c r="B225" s="39"/>
      <c r="C225" s="40"/>
      <c r="D225" s="231" t="s">
        <v>142</v>
      </c>
      <c r="E225" s="40"/>
      <c r="F225" s="232" t="s">
        <v>369</v>
      </c>
      <c r="G225" s="40"/>
      <c r="H225" s="40"/>
      <c r="I225" s="233"/>
      <c r="J225" s="40"/>
      <c r="K225" s="40"/>
      <c r="L225" s="44"/>
      <c r="M225" s="234"/>
      <c r="N225" s="235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142</v>
      </c>
      <c r="AU225" s="17" t="s">
        <v>89</v>
      </c>
    </row>
    <row r="226" s="2" customFormat="1">
      <c r="A226" s="38"/>
      <c r="B226" s="39"/>
      <c r="C226" s="40"/>
      <c r="D226" s="238" t="s">
        <v>275</v>
      </c>
      <c r="E226" s="40"/>
      <c r="F226" s="258" t="s">
        <v>370</v>
      </c>
      <c r="G226" s="40"/>
      <c r="H226" s="40"/>
      <c r="I226" s="233"/>
      <c r="J226" s="40"/>
      <c r="K226" s="40"/>
      <c r="L226" s="44"/>
      <c r="M226" s="234"/>
      <c r="N226" s="23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275</v>
      </c>
      <c r="AU226" s="17" t="s">
        <v>89</v>
      </c>
    </row>
    <row r="227" s="2" customFormat="1" ht="21.75" customHeight="1">
      <c r="A227" s="38"/>
      <c r="B227" s="39"/>
      <c r="C227" s="248" t="s">
        <v>371</v>
      </c>
      <c r="D227" s="248" t="s">
        <v>223</v>
      </c>
      <c r="E227" s="249" t="s">
        <v>372</v>
      </c>
      <c r="F227" s="250" t="s">
        <v>373</v>
      </c>
      <c r="G227" s="251" t="s">
        <v>162</v>
      </c>
      <c r="H227" s="252">
        <v>7</v>
      </c>
      <c r="I227" s="253"/>
      <c r="J227" s="254">
        <f>ROUND(I227*H227,2)</f>
        <v>0</v>
      </c>
      <c r="K227" s="250" t="s">
        <v>139</v>
      </c>
      <c r="L227" s="255"/>
      <c r="M227" s="256" t="s">
        <v>1</v>
      </c>
      <c r="N227" s="257" t="s">
        <v>44</v>
      </c>
      <c r="O227" s="91"/>
      <c r="P227" s="227">
        <f>O227*H227</f>
        <v>0</v>
      </c>
      <c r="Q227" s="227">
        <v>0.0064999999999999997</v>
      </c>
      <c r="R227" s="227">
        <f>Q227*H227</f>
        <v>0.045499999999999999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175</v>
      </c>
      <c r="AT227" s="229" t="s">
        <v>223</v>
      </c>
      <c r="AU227" s="229" t="s">
        <v>89</v>
      </c>
      <c r="AY227" s="17" t="s">
        <v>133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87</v>
      </c>
      <c r="BK227" s="230">
        <f>ROUND(I227*H227,2)</f>
        <v>0</v>
      </c>
      <c r="BL227" s="17" t="s">
        <v>140</v>
      </c>
      <c r="BM227" s="229" t="s">
        <v>374</v>
      </c>
    </row>
    <row r="228" s="2" customFormat="1" ht="16.5" customHeight="1">
      <c r="A228" s="38"/>
      <c r="B228" s="39"/>
      <c r="C228" s="248" t="s">
        <v>375</v>
      </c>
      <c r="D228" s="248" t="s">
        <v>223</v>
      </c>
      <c r="E228" s="249" t="s">
        <v>376</v>
      </c>
      <c r="F228" s="250" t="s">
        <v>377</v>
      </c>
      <c r="G228" s="251" t="s">
        <v>162</v>
      </c>
      <c r="H228" s="252">
        <v>7</v>
      </c>
      <c r="I228" s="253"/>
      <c r="J228" s="254">
        <f>ROUND(I228*H228,2)</f>
        <v>0</v>
      </c>
      <c r="K228" s="250" t="s">
        <v>139</v>
      </c>
      <c r="L228" s="255"/>
      <c r="M228" s="256" t="s">
        <v>1</v>
      </c>
      <c r="N228" s="257" t="s">
        <v>44</v>
      </c>
      <c r="O228" s="91"/>
      <c r="P228" s="227">
        <f>O228*H228</f>
        <v>0</v>
      </c>
      <c r="Q228" s="227">
        <v>0.00014999999999999999</v>
      </c>
      <c r="R228" s="227">
        <f>Q228*H228</f>
        <v>0.0010499999999999999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175</v>
      </c>
      <c r="AT228" s="229" t="s">
        <v>223</v>
      </c>
      <c r="AU228" s="229" t="s">
        <v>89</v>
      </c>
      <c r="AY228" s="17" t="s">
        <v>133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87</v>
      </c>
      <c r="BK228" s="230">
        <f>ROUND(I228*H228,2)</f>
        <v>0</v>
      </c>
      <c r="BL228" s="17" t="s">
        <v>140</v>
      </c>
      <c r="BM228" s="229" t="s">
        <v>378</v>
      </c>
    </row>
    <row r="229" s="2" customFormat="1" ht="33" customHeight="1">
      <c r="A229" s="38"/>
      <c r="B229" s="39"/>
      <c r="C229" s="218" t="s">
        <v>379</v>
      </c>
      <c r="D229" s="218" t="s">
        <v>135</v>
      </c>
      <c r="E229" s="219" t="s">
        <v>380</v>
      </c>
      <c r="F229" s="220" t="s">
        <v>381</v>
      </c>
      <c r="G229" s="221" t="s">
        <v>162</v>
      </c>
      <c r="H229" s="222">
        <v>1</v>
      </c>
      <c r="I229" s="223"/>
      <c r="J229" s="224">
        <f>ROUND(I229*H229,2)</f>
        <v>0</v>
      </c>
      <c r="K229" s="220" t="s">
        <v>139</v>
      </c>
      <c r="L229" s="44"/>
      <c r="M229" s="225" t="s">
        <v>1</v>
      </c>
      <c r="N229" s="226" t="s">
        <v>44</v>
      </c>
      <c r="O229" s="91"/>
      <c r="P229" s="227">
        <f>O229*H229</f>
        <v>0</v>
      </c>
      <c r="Q229" s="227">
        <v>16.035988799999998</v>
      </c>
      <c r="R229" s="227">
        <f>Q229*H229</f>
        <v>16.035988799999998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140</v>
      </c>
      <c r="AT229" s="229" t="s">
        <v>135</v>
      </c>
      <c r="AU229" s="229" t="s">
        <v>89</v>
      </c>
      <c r="AY229" s="17" t="s">
        <v>133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87</v>
      </c>
      <c r="BK229" s="230">
        <f>ROUND(I229*H229,2)</f>
        <v>0</v>
      </c>
      <c r="BL229" s="17" t="s">
        <v>140</v>
      </c>
      <c r="BM229" s="229" t="s">
        <v>382</v>
      </c>
    </row>
    <row r="230" s="2" customFormat="1">
      <c r="A230" s="38"/>
      <c r="B230" s="39"/>
      <c r="C230" s="40"/>
      <c r="D230" s="231" t="s">
        <v>142</v>
      </c>
      <c r="E230" s="40"/>
      <c r="F230" s="232" t="s">
        <v>383</v>
      </c>
      <c r="G230" s="40"/>
      <c r="H230" s="40"/>
      <c r="I230" s="233"/>
      <c r="J230" s="40"/>
      <c r="K230" s="40"/>
      <c r="L230" s="44"/>
      <c r="M230" s="234"/>
      <c r="N230" s="235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142</v>
      </c>
      <c r="AU230" s="17" t="s">
        <v>89</v>
      </c>
    </row>
    <row r="231" s="2" customFormat="1">
      <c r="A231" s="38"/>
      <c r="B231" s="39"/>
      <c r="C231" s="40"/>
      <c r="D231" s="238" t="s">
        <v>331</v>
      </c>
      <c r="E231" s="40"/>
      <c r="F231" s="258" t="s">
        <v>384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331</v>
      </c>
      <c r="AU231" s="17" t="s">
        <v>89</v>
      </c>
    </row>
    <row r="232" s="2" customFormat="1" ht="24.15" customHeight="1">
      <c r="A232" s="38"/>
      <c r="B232" s="39"/>
      <c r="C232" s="218" t="s">
        <v>385</v>
      </c>
      <c r="D232" s="218" t="s">
        <v>135</v>
      </c>
      <c r="E232" s="219" t="s">
        <v>386</v>
      </c>
      <c r="F232" s="220" t="s">
        <v>387</v>
      </c>
      <c r="G232" s="221" t="s">
        <v>388</v>
      </c>
      <c r="H232" s="222">
        <v>14.4</v>
      </c>
      <c r="I232" s="223"/>
      <c r="J232" s="224">
        <f>ROUND(I232*H232,2)</f>
        <v>0</v>
      </c>
      <c r="K232" s="220" t="s">
        <v>139</v>
      </c>
      <c r="L232" s="44"/>
      <c r="M232" s="225" t="s">
        <v>1</v>
      </c>
      <c r="N232" s="226" t="s">
        <v>44</v>
      </c>
      <c r="O232" s="91"/>
      <c r="P232" s="227">
        <f>O232*H232</f>
        <v>0</v>
      </c>
      <c r="Q232" s="227">
        <v>0.58896630000000005</v>
      </c>
      <c r="R232" s="227">
        <f>Q232*H232</f>
        <v>8.4811147200000008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140</v>
      </c>
      <c r="AT232" s="229" t="s">
        <v>135</v>
      </c>
      <c r="AU232" s="229" t="s">
        <v>89</v>
      </c>
      <c r="AY232" s="17" t="s">
        <v>133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87</v>
      </c>
      <c r="BK232" s="230">
        <f>ROUND(I232*H232,2)</f>
        <v>0</v>
      </c>
      <c r="BL232" s="17" t="s">
        <v>140</v>
      </c>
      <c r="BM232" s="229" t="s">
        <v>389</v>
      </c>
    </row>
    <row r="233" s="2" customFormat="1">
      <c r="A233" s="38"/>
      <c r="B233" s="39"/>
      <c r="C233" s="40"/>
      <c r="D233" s="231" t="s">
        <v>142</v>
      </c>
      <c r="E233" s="40"/>
      <c r="F233" s="232" t="s">
        <v>390</v>
      </c>
      <c r="G233" s="40"/>
      <c r="H233" s="40"/>
      <c r="I233" s="233"/>
      <c r="J233" s="40"/>
      <c r="K233" s="40"/>
      <c r="L233" s="44"/>
      <c r="M233" s="234"/>
      <c r="N233" s="235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142</v>
      </c>
      <c r="AU233" s="17" t="s">
        <v>89</v>
      </c>
    </row>
    <row r="234" s="13" customFormat="1">
      <c r="A234" s="13"/>
      <c r="B234" s="236"/>
      <c r="C234" s="237"/>
      <c r="D234" s="238" t="s">
        <v>157</v>
      </c>
      <c r="E234" s="239" t="s">
        <v>1</v>
      </c>
      <c r="F234" s="240" t="s">
        <v>391</v>
      </c>
      <c r="G234" s="237"/>
      <c r="H234" s="241">
        <v>14.4</v>
      </c>
      <c r="I234" s="242"/>
      <c r="J234" s="237"/>
      <c r="K234" s="237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157</v>
      </c>
      <c r="AU234" s="247" t="s">
        <v>89</v>
      </c>
      <c r="AV234" s="13" t="s">
        <v>89</v>
      </c>
      <c r="AW234" s="13" t="s">
        <v>36</v>
      </c>
      <c r="AX234" s="13" t="s">
        <v>87</v>
      </c>
      <c r="AY234" s="247" t="s">
        <v>133</v>
      </c>
    </row>
    <row r="235" s="2" customFormat="1" ht="16.5" customHeight="1">
      <c r="A235" s="38"/>
      <c r="B235" s="39"/>
      <c r="C235" s="248" t="s">
        <v>392</v>
      </c>
      <c r="D235" s="248" t="s">
        <v>223</v>
      </c>
      <c r="E235" s="249" t="s">
        <v>393</v>
      </c>
      <c r="F235" s="250" t="s">
        <v>394</v>
      </c>
      <c r="G235" s="251" t="s">
        <v>388</v>
      </c>
      <c r="H235" s="252">
        <v>5.0499999999999998</v>
      </c>
      <c r="I235" s="253"/>
      <c r="J235" s="254">
        <f>ROUND(I235*H235,2)</f>
        <v>0</v>
      </c>
      <c r="K235" s="250" t="s">
        <v>139</v>
      </c>
      <c r="L235" s="255"/>
      <c r="M235" s="256" t="s">
        <v>1</v>
      </c>
      <c r="N235" s="257" t="s">
        <v>44</v>
      </c>
      <c r="O235" s="91"/>
      <c r="P235" s="227">
        <f>O235*H235</f>
        <v>0</v>
      </c>
      <c r="Q235" s="227">
        <v>0.18618000000000001</v>
      </c>
      <c r="R235" s="227">
        <f>Q235*H235</f>
        <v>0.94020900000000007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175</v>
      </c>
      <c r="AT235" s="229" t="s">
        <v>223</v>
      </c>
      <c r="AU235" s="229" t="s">
        <v>89</v>
      </c>
      <c r="AY235" s="17" t="s">
        <v>133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87</v>
      </c>
      <c r="BK235" s="230">
        <f>ROUND(I235*H235,2)</f>
        <v>0</v>
      </c>
      <c r="BL235" s="17" t="s">
        <v>140</v>
      </c>
      <c r="BM235" s="229" t="s">
        <v>395</v>
      </c>
    </row>
    <row r="236" s="13" customFormat="1">
      <c r="A236" s="13"/>
      <c r="B236" s="236"/>
      <c r="C236" s="237"/>
      <c r="D236" s="238" t="s">
        <v>157</v>
      </c>
      <c r="E236" s="239" t="s">
        <v>1</v>
      </c>
      <c r="F236" s="240" t="s">
        <v>396</v>
      </c>
      <c r="G236" s="237"/>
      <c r="H236" s="241">
        <v>5</v>
      </c>
      <c r="I236" s="242"/>
      <c r="J236" s="237"/>
      <c r="K236" s="237"/>
      <c r="L236" s="243"/>
      <c r="M236" s="244"/>
      <c r="N236" s="245"/>
      <c r="O236" s="245"/>
      <c r="P236" s="245"/>
      <c r="Q236" s="245"/>
      <c r="R236" s="245"/>
      <c r="S236" s="245"/>
      <c r="T236" s="24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7" t="s">
        <v>157</v>
      </c>
      <c r="AU236" s="247" t="s">
        <v>89</v>
      </c>
      <c r="AV236" s="13" t="s">
        <v>89</v>
      </c>
      <c r="AW236" s="13" t="s">
        <v>36</v>
      </c>
      <c r="AX236" s="13" t="s">
        <v>87</v>
      </c>
      <c r="AY236" s="247" t="s">
        <v>133</v>
      </c>
    </row>
    <row r="237" s="13" customFormat="1">
      <c r="A237" s="13"/>
      <c r="B237" s="236"/>
      <c r="C237" s="237"/>
      <c r="D237" s="238" t="s">
        <v>157</v>
      </c>
      <c r="E237" s="237"/>
      <c r="F237" s="240" t="s">
        <v>397</v>
      </c>
      <c r="G237" s="237"/>
      <c r="H237" s="241">
        <v>5.0499999999999998</v>
      </c>
      <c r="I237" s="242"/>
      <c r="J237" s="237"/>
      <c r="K237" s="237"/>
      <c r="L237" s="243"/>
      <c r="M237" s="244"/>
      <c r="N237" s="245"/>
      <c r="O237" s="245"/>
      <c r="P237" s="245"/>
      <c r="Q237" s="245"/>
      <c r="R237" s="245"/>
      <c r="S237" s="245"/>
      <c r="T237" s="24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7" t="s">
        <v>157</v>
      </c>
      <c r="AU237" s="247" t="s">
        <v>89</v>
      </c>
      <c r="AV237" s="13" t="s">
        <v>89</v>
      </c>
      <c r="AW237" s="13" t="s">
        <v>4</v>
      </c>
      <c r="AX237" s="13" t="s">
        <v>87</v>
      </c>
      <c r="AY237" s="247" t="s">
        <v>133</v>
      </c>
    </row>
    <row r="238" s="2" customFormat="1" ht="16.5" customHeight="1">
      <c r="A238" s="38"/>
      <c r="B238" s="39"/>
      <c r="C238" s="248" t="s">
        <v>398</v>
      </c>
      <c r="D238" s="248" t="s">
        <v>223</v>
      </c>
      <c r="E238" s="249" t="s">
        <v>399</v>
      </c>
      <c r="F238" s="250" t="s">
        <v>400</v>
      </c>
      <c r="G238" s="251" t="s">
        <v>388</v>
      </c>
      <c r="H238" s="252">
        <v>5.0499999999999998</v>
      </c>
      <c r="I238" s="253"/>
      <c r="J238" s="254">
        <f>ROUND(I238*H238,2)</f>
        <v>0</v>
      </c>
      <c r="K238" s="250" t="s">
        <v>139</v>
      </c>
      <c r="L238" s="255"/>
      <c r="M238" s="256" t="s">
        <v>1</v>
      </c>
      <c r="N238" s="257" t="s">
        <v>44</v>
      </c>
      <c r="O238" s="91"/>
      <c r="P238" s="227">
        <f>O238*H238</f>
        <v>0</v>
      </c>
      <c r="Q238" s="227">
        <v>0.188</v>
      </c>
      <c r="R238" s="227">
        <f>Q238*H238</f>
        <v>0.94940000000000002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175</v>
      </c>
      <c r="AT238" s="229" t="s">
        <v>223</v>
      </c>
      <c r="AU238" s="229" t="s">
        <v>89</v>
      </c>
      <c r="AY238" s="17" t="s">
        <v>133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87</v>
      </c>
      <c r="BK238" s="230">
        <f>ROUND(I238*H238,2)</f>
        <v>0</v>
      </c>
      <c r="BL238" s="17" t="s">
        <v>140</v>
      </c>
      <c r="BM238" s="229" t="s">
        <v>401</v>
      </c>
    </row>
    <row r="239" s="13" customFormat="1">
      <c r="A239" s="13"/>
      <c r="B239" s="236"/>
      <c r="C239" s="237"/>
      <c r="D239" s="238" t="s">
        <v>157</v>
      </c>
      <c r="E239" s="239" t="s">
        <v>1</v>
      </c>
      <c r="F239" s="240" t="s">
        <v>396</v>
      </c>
      <c r="G239" s="237"/>
      <c r="H239" s="241">
        <v>5</v>
      </c>
      <c r="I239" s="242"/>
      <c r="J239" s="237"/>
      <c r="K239" s="237"/>
      <c r="L239" s="243"/>
      <c r="M239" s="244"/>
      <c r="N239" s="245"/>
      <c r="O239" s="245"/>
      <c r="P239" s="245"/>
      <c r="Q239" s="245"/>
      <c r="R239" s="245"/>
      <c r="S239" s="245"/>
      <c r="T239" s="24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7" t="s">
        <v>157</v>
      </c>
      <c r="AU239" s="247" t="s">
        <v>89</v>
      </c>
      <c r="AV239" s="13" t="s">
        <v>89</v>
      </c>
      <c r="AW239" s="13" t="s">
        <v>36</v>
      </c>
      <c r="AX239" s="13" t="s">
        <v>87</v>
      </c>
      <c r="AY239" s="247" t="s">
        <v>133</v>
      </c>
    </row>
    <row r="240" s="13" customFormat="1">
      <c r="A240" s="13"/>
      <c r="B240" s="236"/>
      <c r="C240" s="237"/>
      <c r="D240" s="238" t="s">
        <v>157</v>
      </c>
      <c r="E240" s="237"/>
      <c r="F240" s="240" t="s">
        <v>397</v>
      </c>
      <c r="G240" s="237"/>
      <c r="H240" s="241">
        <v>5.0499999999999998</v>
      </c>
      <c r="I240" s="242"/>
      <c r="J240" s="237"/>
      <c r="K240" s="237"/>
      <c r="L240" s="243"/>
      <c r="M240" s="244"/>
      <c r="N240" s="245"/>
      <c r="O240" s="245"/>
      <c r="P240" s="245"/>
      <c r="Q240" s="245"/>
      <c r="R240" s="245"/>
      <c r="S240" s="245"/>
      <c r="T240" s="24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7" t="s">
        <v>157</v>
      </c>
      <c r="AU240" s="247" t="s">
        <v>89</v>
      </c>
      <c r="AV240" s="13" t="s">
        <v>89</v>
      </c>
      <c r="AW240" s="13" t="s">
        <v>4</v>
      </c>
      <c r="AX240" s="13" t="s">
        <v>87</v>
      </c>
      <c r="AY240" s="247" t="s">
        <v>133</v>
      </c>
    </row>
    <row r="241" s="2" customFormat="1" ht="16.5" customHeight="1">
      <c r="A241" s="38"/>
      <c r="B241" s="39"/>
      <c r="C241" s="248" t="s">
        <v>402</v>
      </c>
      <c r="D241" s="248" t="s">
        <v>223</v>
      </c>
      <c r="E241" s="249" t="s">
        <v>403</v>
      </c>
      <c r="F241" s="250" t="s">
        <v>404</v>
      </c>
      <c r="G241" s="251" t="s">
        <v>162</v>
      </c>
      <c r="H241" s="252">
        <v>8</v>
      </c>
      <c r="I241" s="253"/>
      <c r="J241" s="254">
        <f>ROUND(I241*H241,2)</f>
        <v>0</v>
      </c>
      <c r="K241" s="250" t="s">
        <v>139</v>
      </c>
      <c r="L241" s="255"/>
      <c r="M241" s="256" t="s">
        <v>1</v>
      </c>
      <c r="N241" s="257" t="s">
        <v>44</v>
      </c>
      <c r="O241" s="91"/>
      <c r="P241" s="227">
        <f>O241*H241</f>
        <v>0</v>
      </c>
      <c r="Q241" s="227">
        <v>0.02</v>
      </c>
      <c r="R241" s="227">
        <f>Q241*H241</f>
        <v>0.16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175</v>
      </c>
      <c r="AT241" s="229" t="s">
        <v>223</v>
      </c>
      <c r="AU241" s="229" t="s">
        <v>89</v>
      </c>
      <c r="AY241" s="17" t="s">
        <v>133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87</v>
      </c>
      <c r="BK241" s="230">
        <f>ROUND(I241*H241,2)</f>
        <v>0</v>
      </c>
      <c r="BL241" s="17" t="s">
        <v>140</v>
      </c>
      <c r="BM241" s="229" t="s">
        <v>405</v>
      </c>
    </row>
    <row r="242" s="2" customFormat="1">
      <c r="A242" s="38"/>
      <c r="B242" s="39"/>
      <c r="C242" s="40"/>
      <c r="D242" s="238" t="s">
        <v>331</v>
      </c>
      <c r="E242" s="40"/>
      <c r="F242" s="258" t="s">
        <v>406</v>
      </c>
      <c r="G242" s="40"/>
      <c r="H242" s="40"/>
      <c r="I242" s="233"/>
      <c r="J242" s="40"/>
      <c r="K242" s="40"/>
      <c r="L242" s="44"/>
      <c r="M242" s="234"/>
      <c r="N242" s="235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331</v>
      </c>
      <c r="AU242" s="17" t="s">
        <v>89</v>
      </c>
    </row>
    <row r="243" s="13" customFormat="1">
      <c r="A243" s="13"/>
      <c r="B243" s="236"/>
      <c r="C243" s="237"/>
      <c r="D243" s="238" t="s">
        <v>157</v>
      </c>
      <c r="E243" s="239" t="s">
        <v>1</v>
      </c>
      <c r="F243" s="240" t="s">
        <v>407</v>
      </c>
      <c r="G243" s="237"/>
      <c r="H243" s="241">
        <v>8</v>
      </c>
      <c r="I243" s="242"/>
      <c r="J243" s="237"/>
      <c r="K243" s="237"/>
      <c r="L243" s="243"/>
      <c r="M243" s="244"/>
      <c r="N243" s="245"/>
      <c r="O243" s="245"/>
      <c r="P243" s="245"/>
      <c r="Q243" s="245"/>
      <c r="R243" s="245"/>
      <c r="S243" s="245"/>
      <c r="T243" s="24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7" t="s">
        <v>157</v>
      </c>
      <c r="AU243" s="247" t="s">
        <v>89</v>
      </c>
      <c r="AV243" s="13" t="s">
        <v>89</v>
      </c>
      <c r="AW243" s="13" t="s">
        <v>36</v>
      </c>
      <c r="AX243" s="13" t="s">
        <v>87</v>
      </c>
      <c r="AY243" s="247" t="s">
        <v>133</v>
      </c>
    </row>
    <row r="244" s="2" customFormat="1" ht="21.75" customHeight="1">
      <c r="A244" s="38"/>
      <c r="B244" s="39"/>
      <c r="C244" s="248" t="s">
        <v>408</v>
      </c>
      <c r="D244" s="248" t="s">
        <v>223</v>
      </c>
      <c r="E244" s="249" t="s">
        <v>409</v>
      </c>
      <c r="F244" s="250" t="s">
        <v>410</v>
      </c>
      <c r="G244" s="251" t="s">
        <v>162</v>
      </c>
      <c r="H244" s="252">
        <v>4</v>
      </c>
      <c r="I244" s="253"/>
      <c r="J244" s="254">
        <f>ROUND(I244*H244,2)</f>
        <v>0</v>
      </c>
      <c r="K244" s="250" t="s">
        <v>139</v>
      </c>
      <c r="L244" s="255"/>
      <c r="M244" s="256" t="s">
        <v>1</v>
      </c>
      <c r="N244" s="257" t="s">
        <v>44</v>
      </c>
      <c r="O244" s="91"/>
      <c r="P244" s="227">
        <f>O244*H244</f>
        <v>0</v>
      </c>
      <c r="Q244" s="227">
        <v>1.282</v>
      </c>
      <c r="R244" s="227">
        <f>Q244*H244</f>
        <v>5.1280000000000001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175</v>
      </c>
      <c r="AT244" s="229" t="s">
        <v>223</v>
      </c>
      <c r="AU244" s="229" t="s">
        <v>89</v>
      </c>
      <c r="AY244" s="17" t="s">
        <v>133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87</v>
      </c>
      <c r="BK244" s="230">
        <f>ROUND(I244*H244,2)</f>
        <v>0</v>
      </c>
      <c r="BL244" s="17" t="s">
        <v>140</v>
      </c>
      <c r="BM244" s="229" t="s">
        <v>411</v>
      </c>
    </row>
    <row r="245" s="2" customFormat="1">
      <c r="A245" s="38"/>
      <c r="B245" s="39"/>
      <c r="C245" s="40"/>
      <c r="D245" s="238" t="s">
        <v>331</v>
      </c>
      <c r="E245" s="40"/>
      <c r="F245" s="258" t="s">
        <v>412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331</v>
      </c>
      <c r="AU245" s="17" t="s">
        <v>89</v>
      </c>
    </row>
    <row r="246" s="13" customFormat="1">
      <c r="A246" s="13"/>
      <c r="B246" s="236"/>
      <c r="C246" s="237"/>
      <c r="D246" s="238" t="s">
        <v>157</v>
      </c>
      <c r="E246" s="239" t="s">
        <v>1</v>
      </c>
      <c r="F246" s="240" t="s">
        <v>413</v>
      </c>
      <c r="G246" s="237"/>
      <c r="H246" s="241">
        <v>4</v>
      </c>
      <c r="I246" s="242"/>
      <c r="J246" s="237"/>
      <c r="K246" s="237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157</v>
      </c>
      <c r="AU246" s="247" t="s">
        <v>89</v>
      </c>
      <c r="AV246" s="13" t="s">
        <v>89</v>
      </c>
      <c r="AW246" s="13" t="s">
        <v>36</v>
      </c>
      <c r="AX246" s="13" t="s">
        <v>87</v>
      </c>
      <c r="AY246" s="247" t="s">
        <v>133</v>
      </c>
    </row>
    <row r="247" s="2" customFormat="1" ht="24.15" customHeight="1">
      <c r="A247" s="38"/>
      <c r="B247" s="39"/>
      <c r="C247" s="218" t="s">
        <v>414</v>
      </c>
      <c r="D247" s="218" t="s">
        <v>135</v>
      </c>
      <c r="E247" s="219" t="s">
        <v>415</v>
      </c>
      <c r="F247" s="220" t="s">
        <v>416</v>
      </c>
      <c r="G247" s="221" t="s">
        <v>388</v>
      </c>
      <c r="H247" s="222">
        <v>21.809999999999999</v>
      </c>
      <c r="I247" s="223"/>
      <c r="J247" s="224">
        <f>ROUND(I247*H247,2)</f>
        <v>0</v>
      </c>
      <c r="K247" s="220" t="s">
        <v>139</v>
      </c>
      <c r="L247" s="44"/>
      <c r="M247" s="225" t="s">
        <v>1</v>
      </c>
      <c r="N247" s="226" t="s">
        <v>44</v>
      </c>
      <c r="O247" s="91"/>
      <c r="P247" s="227">
        <f>O247*H247</f>
        <v>0</v>
      </c>
      <c r="Q247" s="227">
        <v>0.61348080000000005</v>
      </c>
      <c r="R247" s="227">
        <f>Q247*H247</f>
        <v>13.380016248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140</v>
      </c>
      <c r="AT247" s="229" t="s">
        <v>135</v>
      </c>
      <c r="AU247" s="229" t="s">
        <v>89</v>
      </c>
      <c r="AY247" s="17" t="s">
        <v>133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87</v>
      </c>
      <c r="BK247" s="230">
        <f>ROUND(I247*H247,2)</f>
        <v>0</v>
      </c>
      <c r="BL247" s="17" t="s">
        <v>140</v>
      </c>
      <c r="BM247" s="229" t="s">
        <v>417</v>
      </c>
    </row>
    <row r="248" s="2" customFormat="1">
      <c r="A248" s="38"/>
      <c r="B248" s="39"/>
      <c r="C248" s="40"/>
      <c r="D248" s="231" t="s">
        <v>142</v>
      </c>
      <c r="E248" s="40"/>
      <c r="F248" s="232" t="s">
        <v>418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142</v>
      </c>
      <c r="AU248" s="17" t="s">
        <v>89</v>
      </c>
    </row>
    <row r="249" s="13" customFormat="1">
      <c r="A249" s="13"/>
      <c r="B249" s="236"/>
      <c r="C249" s="237"/>
      <c r="D249" s="238" t="s">
        <v>157</v>
      </c>
      <c r="E249" s="239" t="s">
        <v>1</v>
      </c>
      <c r="F249" s="240" t="s">
        <v>419</v>
      </c>
      <c r="G249" s="237"/>
      <c r="H249" s="241">
        <v>7.1600000000000001</v>
      </c>
      <c r="I249" s="242"/>
      <c r="J249" s="237"/>
      <c r="K249" s="237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157</v>
      </c>
      <c r="AU249" s="247" t="s">
        <v>89</v>
      </c>
      <c r="AV249" s="13" t="s">
        <v>89</v>
      </c>
      <c r="AW249" s="13" t="s">
        <v>36</v>
      </c>
      <c r="AX249" s="13" t="s">
        <v>79</v>
      </c>
      <c r="AY249" s="247" t="s">
        <v>133</v>
      </c>
    </row>
    <row r="250" s="13" customFormat="1">
      <c r="A250" s="13"/>
      <c r="B250" s="236"/>
      <c r="C250" s="237"/>
      <c r="D250" s="238" t="s">
        <v>157</v>
      </c>
      <c r="E250" s="239" t="s">
        <v>1</v>
      </c>
      <c r="F250" s="240" t="s">
        <v>420</v>
      </c>
      <c r="G250" s="237"/>
      <c r="H250" s="241">
        <v>14.65</v>
      </c>
      <c r="I250" s="242"/>
      <c r="J250" s="237"/>
      <c r="K250" s="237"/>
      <c r="L250" s="243"/>
      <c r="M250" s="244"/>
      <c r="N250" s="245"/>
      <c r="O250" s="245"/>
      <c r="P250" s="245"/>
      <c r="Q250" s="245"/>
      <c r="R250" s="245"/>
      <c r="S250" s="245"/>
      <c r="T250" s="24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7" t="s">
        <v>157</v>
      </c>
      <c r="AU250" s="247" t="s">
        <v>89</v>
      </c>
      <c r="AV250" s="13" t="s">
        <v>89</v>
      </c>
      <c r="AW250" s="13" t="s">
        <v>36</v>
      </c>
      <c r="AX250" s="13" t="s">
        <v>79</v>
      </c>
      <c r="AY250" s="247" t="s">
        <v>133</v>
      </c>
    </row>
    <row r="251" s="14" customFormat="1">
      <c r="A251" s="14"/>
      <c r="B251" s="259"/>
      <c r="C251" s="260"/>
      <c r="D251" s="238" t="s">
        <v>157</v>
      </c>
      <c r="E251" s="261" t="s">
        <v>1</v>
      </c>
      <c r="F251" s="262" t="s">
        <v>421</v>
      </c>
      <c r="G251" s="260"/>
      <c r="H251" s="263">
        <v>21.809999999999999</v>
      </c>
      <c r="I251" s="264"/>
      <c r="J251" s="260"/>
      <c r="K251" s="260"/>
      <c r="L251" s="265"/>
      <c r="M251" s="266"/>
      <c r="N251" s="267"/>
      <c r="O251" s="267"/>
      <c r="P251" s="267"/>
      <c r="Q251" s="267"/>
      <c r="R251" s="267"/>
      <c r="S251" s="267"/>
      <c r="T251" s="26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9" t="s">
        <v>157</v>
      </c>
      <c r="AU251" s="269" t="s">
        <v>89</v>
      </c>
      <c r="AV251" s="14" t="s">
        <v>140</v>
      </c>
      <c r="AW251" s="14" t="s">
        <v>36</v>
      </c>
      <c r="AX251" s="14" t="s">
        <v>87</v>
      </c>
      <c r="AY251" s="269" t="s">
        <v>133</v>
      </c>
    </row>
    <row r="252" s="2" customFormat="1" ht="16.5" customHeight="1">
      <c r="A252" s="38"/>
      <c r="B252" s="39"/>
      <c r="C252" s="248" t="s">
        <v>422</v>
      </c>
      <c r="D252" s="248" t="s">
        <v>223</v>
      </c>
      <c r="E252" s="249" t="s">
        <v>423</v>
      </c>
      <c r="F252" s="250" t="s">
        <v>424</v>
      </c>
      <c r="G252" s="251" t="s">
        <v>388</v>
      </c>
      <c r="H252" s="252">
        <v>12.625</v>
      </c>
      <c r="I252" s="253"/>
      <c r="J252" s="254">
        <f>ROUND(I252*H252,2)</f>
        <v>0</v>
      </c>
      <c r="K252" s="250" t="s">
        <v>139</v>
      </c>
      <c r="L252" s="255"/>
      <c r="M252" s="256" t="s">
        <v>1</v>
      </c>
      <c r="N252" s="257" t="s">
        <v>44</v>
      </c>
      <c r="O252" s="91"/>
      <c r="P252" s="227">
        <f>O252*H252</f>
        <v>0</v>
      </c>
      <c r="Q252" s="227">
        <v>0.30399999999999999</v>
      </c>
      <c r="R252" s="227">
        <f>Q252*H252</f>
        <v>3.8380000000000001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175</v>
      </c>
      <c r="AT252" s="229" t="s">
        <v>223</v>
      </c>
      <c r="AU252" s="229" t="s">
        <v>89</v>
      </c>
      <c r="AY252" s="17" t="s">
        <v>133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87</v>
      </c>
      <c r="BK252" s="230">
        <f>ROUND(I252*H252,2)</f>
        <v>0</v>
      </c>
      <c r="BL252" s="17" t="s">
        <v>140</v>
      </c>
      <c r="BM252" s="229" t="s">
        <v>425</v>
      </c>
    </row>
    <row r="253" s="13" customFormat="1">
      <c r="A253" s="13"/>
      <c r="B253" s="236"/>
      <c r="C253" s="237"/>
      <c r="D253" s="238" t="s">
        <v>157</v>
      </c>
      <c r="E253" s="239" t="s">
        <v>1</v>
      </c>
      <c r="F253" s="240" t="s">
        <v>426</v>
      </c>
      <c r="G253" s="237"/>
      <c r="H253" s="241">
        <v>2.5</v>
      </c>
      <c r="I253" s="242"/>
      <c r="J253" s="237"/>
      <c r="K253" s="237"/>
      <c r="L253" s="243"/>
      <c r="M253" s="244"/>
      <c r="N253" s="245"/>
      <c r="O253" s="245"/>
      <c r="P253" s="245"/>
      <c r="Q253" s="245"/>
      <c r="R253" s="245"/>
      <c r="S253" s="245"/>
      <c r="T253" s="24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7" t="s">
        <v>157</v>
      </c>
      <c r="AU253" s="247" t="s">
        <v>89</v>
      </c>
      <c r="AV253" s="13" t="s">
        <v>89</v>
      </c>
      <c r="AW253" s="13" t="s">
        <v>36</v>
      </c>
      <c r="AX253" s="13" t="s">
        <v>79</v>
      </c>
      <c r="AY253" s="247" t="s">
        <v>133</v>
      </c>
    </row>
    <row r="254" s="13" customFormat="1">
      <c r="A254" s="13"/>
      <c r="B254" s="236"/>
      <c r="C254" s="237"/>
      <c r="D254" s="238" t="s">
        <v>157</v>
      </c>
      <c r="E254" s="239" t="s">
        <v>1</v>
      </c>
      <c r="F254" s="240" t="s">
        <v>427</v>
      </c>
      <c r="G254" s="237"/>
      <c r="H254" s="241">
        <v>10</v>
      </c>
      <c r="I254" s="242"/>
      <c r="J254" s="237"/>
      <c r="K254" s="237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157</v>
      </c>
      <c r="AU254" s="247" t="s">
        <v>89</v>
      </c>
      <c r="AV254" s="13" t="s">
        <v>89</v>
      </c>
      <c r="AW254" s="13" t="s">
        <v>36</v>
      </c>
      <c r="AX254" s="13" t="s">
        <v>79</v>
      </c>
      <c r="AY254" s="247" t="s">
        <v>133</v>
      </c>
    </row>
    <row r="255" s="14" customFormat="1">
      <c r="A255" s="14"/>
      <c r="B255" s="259"/>
      <c r="C255" s="260"/>
      <c r="D255" s="238" t="s">
        <v>157</v>
      </c>
      <c r="E255" s="261" t="s">
        <v>1</v>
      </c>
      <c r="F255" s="262" t="s">
        <v>421</v>
      </c>
      <c r="G255" s="260"/>
      <c r="H255" s="263">
        <v>12.5</v>
      </c>
      <c r="I255" s="264"/>
      <c r="J255" s="260"/>
      <c r="K255" s="260"/>
      <c r="L255" s="265"/>
      <c r="M255" s="266"/>
      <c r="N255" s="267"/>
      <c r="O255" s="267"/>
      <c r="P255" s="267"/>
      <c r="Q255" s="267"/>
      <c r="R255" s="267"/>
      <c r="S255" s="267"/>
      <c r="T255" s="268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9" t="s">
        <v>157</v>
      </c>
      <c r="AU255" s="269" t="s">
        <v>89</v>
      </c>
      <c r="AV255" s="14" t="s">
        <v>140</v>
      </c>
      <c r="AW255" s="14" t="s">
        <v>36</v>
      </c>
      <c r="AX255" s="14" t="s">
        <v>87</v>
      </c>
      <c r="AY255" s="269" t="s">
        <v>133</v>
      </c>
    </row>
    <row r="256" s="13" customFormat="1">
      <c r="A256" s="13"/>
      <c r="B256" s="236"/>
      <c r="C256" s="237"/>
      <c r="D256" s="238" t="s">
        <v>157</v>
      </c>
      <c r="E256" s="237"/>
      <c r="F256" s="240" t="s">
        <v>428</v>
      </c>
      <c r="G256" s="237"/>
      <c r="H256" s="241">
        <v>12.625</v>
      </c>
      <c r="I256" s="242"/>
      <c r="J256" s="237"/>
      <c r="K256" s="237"/>
      <c r="L256" s="243"/>
      <c r="M256" s="244"/>
      <c r="N256" s="245"/>
      <c r="O256" s="245"/>
      <c r="P256" s="245"/>
      <c r="Q256" s="245"/>
      <c r="R256" s="245"/>
      <c r="S256" s="245"/>
      <c r="T256" s="24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7" t="s">
        <v>157</v>
      </c>
      <c r="AU256" s="247" t="s">
        <v>89</v>
      </c>
      <c r="AV256" s="13" t="s">
        <v>89</v>
      </c>
      <c r="AW256" s="13" t="s">
        <v>4</v>
      </c>
      <c r="AX256" s="13" t="s">
        <v>87</v>
      </c>
      <c r="AY256" s="247" t="s">
        <v>133</v>
      </c>
    </row>
    <row r="257" s="2" customFormat="1" ht="16.5" customHeight="1">
      <c r="A257" s="38"/>
      <c r="B257" s="39"/>
      <c r="C257" s="248" t="s">
        <v>429</v>
      </c>
      <c r="D257" s="248" t="s">
        <v>223</v>
      </c>
      <c r="E257" s="249" t="s">
        <v>430</v>
      </c>
      <c r="F257" s="250" t="s">
        <v>431</v>
      </c>
      <c r="G257" s="251" t="s">
        <v>388</v>
      </c>
      <c r="H257" s="252">
        <v>5.0499999999999998</v>
      </c>
      <c r="I257" s="253"/>
      <c r="J257" s="254">
        <f>ROUND(I257*H257,2)</f>
        <v>0</v>
      </c>
      <c r="K257" s="250" t="s">
        <v>139</v>
      </c>
      <c r="L257" s="255"/>
      <c r="M257" s="256" t="s">
        <v>1</v>
      </c>
      <c r="N257" s="257" t="s">
        <v>44</v>
      </c>
      <c r="O257" s="91"/>
      <c r="P257" s="227">
        <f>O257*H257</f>
        <v>0</v>
      </c>
      <c r="Q257" s="227">
        <v>0.30188999999999999</v>
      </c>
      <c r="R257" s="227">
        <f>Q257*H257</f>
        <v>1.5245445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175</v>
      </c>
      <c r="AT257" s="229" t="s">
        <v>223</v>
      </c>
      <c r="AU257" s="229" t="s">
        <v>89</v>
      </c>
      <c r="AY257" s="17" t="s">
        <v>133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87</v>
      </c>
      <c r="BK257" s="230">
        <f>ROUND(I257*H257,2)</f>
        <v>0</v>
      </c>
      <c r="BL257" s="17" t="s">
        <v>140</v>
      </c>
      <c r="BM257" s="229" t="s">
        <v>432</v>
      </c>
    </row>
    <row r="258" s="13" customFormat="1">
      <c r="A258" s="13"/>
      <c r="B258" s="236"/>
      <c r="C258" s="237"/>
      <c r="D258" s="238" t="s">
        <v>157</v>
      </c>
      <c r="E258" s="239" t="s">
        <v>1</v>
      </c>
      <c r="F258" s="240" t="s">
        <v>426</v>
      </c>
      <c r="G258" s="237"/>
      <c r="H258" s="241">
        <v>2.5</v>
      </c>
      <c r="I258" s="242"/>
      <c r="J258" s="237"/>
      <c r="K258" s="237"/>
      <c r="L258" s="243"/>
      <c r="M258" s="244"/>
      <c r="N258" s="245"/>
      <c r="O258" s="245"/>
      <c r="P258" s="245"/>
      <c r="Q258" s="245"/>
      <c r="R258" s="245"/>
      <c r="S258" s="245"/>
      <c r="T258" s="24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7" t="s">
        <v>157</v>
      </c>
      <c r="AU258" s="247" t="s">
        <v>89</v>
      </c>
      <c r="AV258" s="13" t="s">
        <v>89</v>
      </c>
      <c r="AW258" s="13" t="s">
        <v>36</v>
      </c>
      <c r="AX258" s="13" t="s">
        <v>79</v>
      </c>
      <c r="AY258" s="247" t="s">
        <v>133</v>
      </c>
    </row>
    <row r="259" s="13" customFormat="1">
      <c r="A259" s="13"/>
      <c r="B259" s="236"/>
      <c r="C259" s="237"/>
      <c r="D259" s="238" t="s">
        <v>157</v>
      </c>
      <c r="E259" s="239" t="s">
        <v>1</v>
      </c>
      <c r="F259" s="240" t="s">
        <v>433</v>
      </c>
      <c r="G259" s="237"/>
      <c r="H259" s="241">
        <v>2.5</v>
      </c>
      <c r="I259" s="242"/>
      <c r="J259" s="237"/>
      <c r="K259" s="237"/>
      <c r="L259" s="243"/>
      <c r="M259" s="244"/>
      <c r="N259" s="245"/>
      <c r="O259" s="245"/>
      <c r="P259" s="245"/>
      <c r="Q259" s="245"/>
      <c r="R259" s="245"/>
      <c r="S259" s="245"/>
      <c r="T259" s="24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7" t="s">
        <v>157</v>
      </c>
      <c r="AU259" s="247" t="s">
        <v>89</v>
      </c>
      <c r="AV259" s="13" t="s">
        <v>89</v>
      </c>
      <c r="AW259" s="13" t="s">
        <v>36</v>
      </c>
      <c r="AX259" s="13" t="s">
        <v>79</v>
      </c>
      <c r="AY259" s="247" t="s">
        <v>133</v>
      </c>
    </row>
    <row r="260" s="14" customFormat="1">
      <c r="A260" s="14"/>
      <c r="B260" s="259"/>
      <c r="C260" s="260"/>
      <c r="D260" s="238" t="s">
        <v>157</v>
      </c>
      <c r="E260" s="261" t="s">
        <v>1</v>
      </c>
      <c r="F260" s="262" t="s">
        <v>421</v>
      </c>
      <c r="G260" s="260"/>
      <c r="H260" s="263">
        <v>5</v>
      </c>
      <c r="I260" s="264"/>
      <c r="J260" s="260"/>
      <c r="K260" s="260"/>
      <c r="L260" s="265"/>
      <c r="M260" s="266"/>
      <c r="N260" s="267"/>
      <c r="O260" s="267"/>
      <c r="P260" s="267"/>
      <c r="Q260" s="267"/>
      <c r="R260" s="267"/>
      <c r="S260" s="267"/>
      <c r="T260" s="26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9" t="s">
        <v>157</v>
      </c>
      <c r="AU260" s="269" t="s">
        <v>89</v>
      </c>
      <c r="AV260" s="14" t="s">
        <v>140</v>
      </c>
      <c r="AW260" s="14" t="s">
        <v>36</v>
      </c>
      <c r="AX260" s="14" t="s">
        <v>87</v>
      </c>
      <c r="AY260" s="269" t="s">
        <v>133</v>
      </c>
    </row>
    <row r="261" s="13" customFormat="1">
      <c r="A261" s="13"/>
      <c r="B261" s="236"/>
      <c r="C261" s="237"/>
      <c r="D261" s="238" t="s">
        <v>157</v>
      </c>
      <c r="E261" s="237"/>
      <c r="F261" s="240" t="s">
        <v>397</v>
      </c>
      <c r="G261" s="237"/>
      <c r="H261" s="241">
        <v>5.0499999999999998</v>
      </c>
      <c r="I261" s="242"/>
      <c r="J261" s="237"/>
      <c r="K261" s="237"/>
      <c r="L261" s="243"/>
      <c r="M261" s="244"/>
      <c r="N261" s="245"/>
      <c r="O261" s="245"/>
      <c r="P261" s="245"/>
      <c r="Q261" s="245"/>
      <c r="R261" s="245"/>
      <c r="S261" s="245"/>
      <c r="T261" s="24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7" t="s">
        <v>157</v>
      </c>
      <c r="AU261" s="247" t="s">
        <v>89</v>
      </c>
      <c r="AV261" s="13" t="s">
        <v>89</v>
      </c>
      <c r="AW261" s="13" t="s">
        <v>4</v>
      </c>
      <c r="AX261" s="13" t="s">
        <v>87</v>
      </c>
      <c r="AY261" s="247" t="s">
        <v>133</v>
      </c>
    </row>
    <row r="262" s="2" customFormat="1" ht="16.5" customHeight="1">
      <c r="A262" s="38"/>
      <c r="B262" s="39"/>
      <c r="C262" s="248" t="s">
        <v>434</v>
      </c>
      <c r="D262" s="248" t="s">
        <v>223</v>
      </c>
      <c r="E262" s="249" t="s">
        <v>403</v>
      </c>
      <c r="F262" s="250" t="s">
        <v>404</v>
      </c>
      <c r="G262" s="251" t="s">
        <v>162</v>
      </c>
      <c r="H262" s="252">
        <v>14</v>
      </c>
      <c r="I262" s="253"/>
      <c r="J262" s="254">
        <f>ROUND(I262*H262,2)</f>
        <v>0</v>
      </c>
      <c r="K262" s="250" t="s">
        <v>139</v>
      </c>
      <c r="L262" s="255"/>
      <c r="M262" s="256" t="s">
        <v>1</v>
      </c>
      <c r="N262" s="257" t="s">
        <v>44</v>
      </c>
      <c r="O262" s="91"/>
      <c r="P262" s="227">
        <f>O262*H262</f>
        <v>0</v>
      </c>
      <c r="Q262" s="227">
        <v>0.02</v>
      </c>
      <c r="R262" s="227">
        <f>Q262*H262</f>
        <v>0.28000000000000003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175</v>
      </c>
      <c r="AT262" s="229" t="s">
        <v>223</v>
      </c>
      <c r="AU262" s="229" t="s">
        <v>89</v>
      </c>
      <c r="AY262" s="17" t="s">
        <v>133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87</v>
      </c>
      <c r="BK262" s="230">
        <f>ROUND(I262*H262,2)</f>
        <v>0</v>
      </c>
      <c r="BL262" s="17" t="s">
        <v>140</v>
      </c>
      <c r="BM262" s="229" t="s">
        <v>435</v>
      </c>
    </row>
    <row r="263" s="13" customFormat="1">
      <c r="A263" s="13"/>
      <c r="B263" s="236"/>
      <c r="C263" s="237"/>
      <c r="D263" s="238" t="s">
        <v>157</v>
      </c>
      <c r="E263" s="239" t="s">
        <v>1</v>
      </c>
      <c r="F263" s="240" t="s">
        <v>436</v>
      </c>
      <c r="G263" s="237"/>
      <c r="H263" s="241">
        <v>4</v>
      </c>
      <c r="I263" s="242"/>
      <c r="J263" s="237"/>
      <c r="K263" s="237"/>
      <c r="L263" s="243"/>
      <c r="M263" s="244"/>
      <c r="N263" s="245"/>
      <c r="O263" s="245"/>
      <c r="P263" s="245"/>
      <c r="Q263" s="245"/>
      <c r="R263" s="245"/>
      <c r="S263" s="245"/>
      <c r="T263" s="24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7" t="s">
        <v>157</v>
      </c>
      <c r="AU263" s="247" t="s">
        <v>89</v>
      </c>
      <c r="AV263" s="13" t="s">
        <v>89</v>
      </c>
      <c r="AW263" s="13" t="s">
        <v>36</v>
      </c>
      <c r="AX263" s="13" t="s">
        <v>79</v>
      </c>
      <c r="AY263" s="247" t="s">
        <v>133</v>
      </c>
    </row>
    <row r="264" s="13" customFormat="1">
      <c r="A264" s="13"/>
      <c r="B264" s="236"/>
      <c r="C264" s="237"/>
      <c r="D264" s="238" t="s">
        <v>157</v>
      </c>
      <c r="E264" s="239" t="s">
        <v>1</v>
      </c>
      <c r="F264" s="240" t="s">
        <v>437</v>
      </c>
      <c r="G264" s="237"/>
      <c r="H264" s="241">
        <v>10</v>
      </c>
      <c r="I264" s="242"/>
      <c r="J264" s="237"/>
      <c r="K264" s="237"/>
      <c r="L264" s="243"/>
      <c r="M264" s="244"/>
      <c r="N264" s="245"/>
      <c r="O264" s="245"/>
      <c r="P264" s="245"/>
      <c r="Q264" s="245"/>
      <c r="R264" s="245"/>
      <c r="S264" s="245"/>
      <c r="T264" s="24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7" t="s">
        <v>157</v>
      </c>
      <c r="AU264" s="247" t="s">
        <v>89</v>
      </c>
      <c r="AV264" s="13" t="s">
        <v>89</v>
      </c>
      <c r="AW264" s="13" t="s">
        <v>36</v>
      </c>
      <c r="AX264" s="13" t="s">
        <v>79</v>
      </c>
      <c r="AY264" s="247" t="s">
        <v>133</v>
      </c>
    </row>
    <row r="265" s="14" customFormat="1">
      <c r="A265" s="14"/>
      <c r="B265" s="259"/>
      <c r="C265" s="260"/>
      <c r="D265" s="238" t="s">
        <v>157</v>
      </c>
      <c r="E265" s="261" t="s">
        <v>1</v>
      </c>
      <c r="F265" s="262" t="s">
        <v>421</v>
      </c>
      <c r="G265" s="260"/>
      <c r="H265" s="263">
        <v>14</v>
      </c>
      <c r="I265" s="264"/>
      <c r="J265" s="260"/>
      <c r="K265" s="260"/>
      <c r="L265" s="265"/>
      <c r="M265" s="266"/>
      <c r="N265" s="267"/>
      <c r="O265" s="267"/>
      <c r="P265" s="267"/>
      <c r="Q265" s="267"/>
      <c r="R265" s="267"/>
      <c r="S265" s="267"/>
      <c r="T265" s="26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9" t="s">
        <v>157</v>
      </c>
      <c r="AU265" s="269" t="s">
        <v>89</v>
      </c>
      <c r="AV265" s="14" t="s">
        <v>140</v>
      </c>
      <c r="AW265" s="14" t="s">
        <v>36</v>
      </c>
      <c r="AX265" s="14" t="s">
        <v>87</v>
      </c>
      <c r="AY265" s="269" t="s">
        <v>133</v>
      </c>
    </row>
    <row r="266" s="2" customFormat="1" ht="21.75" customHeight="1">
      <c r="A266" s="38"/>
      <c r="B266" s="39"/>
      <c r="C266" s="248" t="s">
        <v>438</v>
      </c>
      <c r="D266" s="248" t="s">
        <v>223</v>
      </c>
      <c r="E266" s="249" t="s">
        <v>409</v>
      </c>
      <c r="F266" s="250" t="s">
        <v>410</v>
      </c>
      <c r="G266" s="251" t="s">
        <v>162</v>
      </c>
      <c r="H266" s="252">
        <v>4</v>
      </c>
      <c r="I266" s="253"/>
      <c r="J266" s="254">
        <f>ROUND(I266*H266,2)</f>
        <v>0</v>
      </c>
      <c r="K266" s="250" t="s">
        <v>139</v>
      </c>
      <c r="L266" s="255"/>
      <c r="M266" s="256" t="s">
        <v>1</v>
      </c>
      <c r="N266" s="257" t="s">
        <v>44</v>
      </c>
      <c r="O266" s="91"/>
      <c r="P266" s="227">
        <f>O266*H266</f>
        <v>0</v>
      </c>
      <c r="Q266" s="227">
        <v>1.282</v>
      </c>
      <c r="R266" s="227">
        <f>Q266*H266</f>
        <v>5.1280000000000001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175</v>
      </c>
      <c r="AT266" s="229" t="s">
        <v>223</v>
      </c>
      <c r="AU266" s="229" t="s">
        <v>89</v>
      </c>
      <c r="AY266" s="17" t="s">
        <v>133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87</v>
      </c>
      <c r="BK266" s="230">
        <f>ROUND(I266*H266,2)</f>
        <v>0</v>
      </c>
      <c r="BL266" s="17" t="s">
        <v>140</v>
      </c>
      <c r="BM266" s="229" t="s">
        <v>439</v>
      </c>
    </row>
    <row r="267" s="13" customFormat="1">
      <c r="A267" s="13"/>
      <c r="B267" s="236"/>
      <c r="C267" s="237"/>
      <c r="D267" s="238" t="s">
        <v>157</v>
      </c>
      <c r="E267" s="239" t="s">
        <v>1</v>
      </c>
      <c r="F267" s="240" t="s">
        <v>440</v>
      </c>
      <c r="G267" s="237"/>
      <c r="H267" s="241">
        <v>2</v>
      </c>
      <c r="I267" s="242"/>
      <c r="J267" s="237"/>
      <c r="K267" s="237"/>
      <c r="L267" s="243"/>
      <c r="M267" s="244"/>
      <c r="N267" s="245"/>
      <c r="O267" s="245"/>
      <c r="P267" s="245"/>
      <c r="Q267" s="245"/>
      <c r="R267" s="245"/>
      <c r="S267" s="245"/>
      <c r="T267" s="24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7" t="s">
        <v>157</v>
      </c>
      <c r="AU267" s="247" t="s">
        <v>89</v>
      </c>
      <c r="AV267" s="13" t="s">
        <v>89</v>
      </c>
      <c r="AW267" s="13" t="s">
        <v>36</v>
      </c>
      <c r="AX267" s="13" t="s">
        <v>79</v>
      </c>
      <c r="AY267" s="247" t="s">
        <v>133</v>
      </c>
    </row>
    <row r="268" s="13" customFormat="1">
      <c r="A268" s="13"/>
      <c r="B268" s="236"/>
      <c r="C268" s="237"/>
      <c r="D268" s="238" t="s">
        <v>157</v>
      </c>
      <c r="E268" s="239" t="s">
        <v>1</v>
      </c>
      <c r="F268" s="240" t="s">
        <v>441</v>
      </c>
      <c r="G268" s="237"/>
      <c r="H268" s="241">
        <v>2</v>
      </c>
      <c r="I268" s="242"/>
      <c r="J268" s="237"/>
      <c r="K268" s="237"/>
      <c r="L268" s="243"/>
      <c r="M268" s="244"/>
      <c r="N268" s="245"/>
      <c r="O268" s="245"/>
      <c r="P268" s="245"/>
      <c r="Q268" s="245"/>
      <c r="R268" s="245"/>
      <c r="S268" s="245"/>
      <c r="T268" s="24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7" t="s">
        <v>157</v>
      </c>
      <c r="AU268" s="247" t="s">
        <v>89</v>
      </c>
      <c r="AV268" s="13" t="s">
        <v>89</v>
      </c>
      <c r="AW268" s="13" t="s">
        <v>36</v>
      </c>
      <c r="AX268" s="13" t="s">
        <v>79</v>
      </c>
      <c r="AY268" s="247" t="s">
        <v>133</v>
      </c>
    </row>
    <row r="269" s="14" customFormat="1">
      <c r="A269" s="14"/>
      <c r="B269" s="259"/>
      <c r="C269" s="260"/>
      <c r="D269" s="238" t="s">
        <v>157</v>
      </c>
      <c r="E269" s="261" t="s">
        <v>1</v>
      </c>
      <c r="F269" s="262" t="s">
        <v>421</v>
      </c>
      <c r="G269" s="260"/>
      <c r="H269" s="263">
        <v>4</v>
      </c>
      <c r="I269" s="264"/>
      <c r="J269" s="260"/>
      <c r="K269" s="260"/>
      <c r="L269" s="265"/>
      <c r="M269" s="266"/>
      <c r="N269" s="267"/>
      <c r="O269" s="267"/>
      <c r="P269" s="267"/>
      <c r="Q269" s="267"/>
      <c r="R269" s="267"/>
      <c r="S269" s="267"/>
      <c r="T269" s="26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9" t="s">
        <v>157</v>
      </c>
      <c r="AU269" s="269" t="s">
        <v>89</v>
      </c>
      <c r="AV269" s="14" t="s">
        <v>140</v>
      </c>
      <c r="AW269" s="14" t="s">
        <v>36</v>
      </c>
      <c r="AX269" s="14" t="s">
        <v>87</v>
      </c>
      <c r="AY269" s="269" t="s">
        <v>133</v>
      </c>
    </row>
    <row r="270" s="2" customFormat="1" ht="62.7" customHeight="1">
      <c r="A270" s="38"/>
      <c r="B270" s="39"/>
      <c r="C270" s="218" t="s">
        <v>442</v>
      </c>
      <c r="D270" s="218" t="s">
        <v>135</v>
      </c>
      <c r="E270" s="219" t="s">
        <v>443</v>
      </c>
      <c r="F270" s="220" t="s">
        <v>444</v>
      </c>
      <c r="G270" s="221" t="s">
        <v>388</v>
      </c>
      <c r="H270" s="222">
        <v>16</v>
      </c>
      <c r="I270" s="223"/>
      <c r="J270" s="224">
        <f>ROUND(I270*H270,2)</f>
        <v>0</v>
      </c>
      <c r="K270" s="220" t="s">
        <v>139</v>
      </c>
      <c r="L270" s="44"/>
      <c r="M270" s="225" t="s">
        <v>1</v>
      </c>
      <c r="N270" s="226" t="s">
        <v>44</v>
      </c>
      <c r="O270" s="91"/>
      <c r="P270" s="227">
        <f>O270*H270</f>
        <v>0</v>
      </c>
      <c r="Q270" s="227">
        <v>0.00060506299999999998</v>
      </c>
      <c r="R270" s="227">
        <f>Q270*H270</f>
        <v>0.0096810079999999996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140</v>
      </c>
      <c r="AT270" s="229" t="s">
        <v>135</v>
      </c>
      <c r="AU270" s="229" t="s">
        <v>89</v>
      </c>
      <c r="AY270" s="17" t="s">
        <v>133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87</v>
      </c>
      <c r="BK270" s="230">
        <f>ROUND(I270*H270,2)</f>
        <v>0</v>
      </c>
      <c r="BL270" s="17" t="s">
        <v>140</v>
      </c>
      <c r="BM270" s="229" t="s">
        <v>445</v>
      </c>
    </row>
    <row r="271" s="2" customFormat="1">
      <c r="A271" s="38"/>
      <c r="B271" s="39"/>
      <c r="C271" s="40"/>
      <c r="D271" s="231" t="s">
        <v>142</v>
      </c>
      <c r="E271" s="40"/>
      <c r="F271" s="232" t="s">
        <v>446</v>
      </c>
      <c r="G271" s="40"/>
      <c r="H271" s="40"/>
      <c r="I271" s="233"/>
      <c r="J271" s="40"/>
      <c r="K271" s="40"/>
      <c r="L271" s="44"/>
      <c r="M271" s="234"/>
      <c r="N271" s="23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142</v>
      </c>
      <c r="AU271" s="17" t="s">
        <v>89</v>
      </c>
    </row>
    <row r="272" s="2" customFormat="1" ht="90" customHeight="1">
      <c r="A272" s="38"/>
      <c r="B272" s="39"/>
      <c r="C272" s="218" t="s">
        <v>447</v>
      </c>
      <c r="D272" s="218" t="s">
        <v>135</v>
      </c>
      <c r="E272" s="219" t="s">
        <v>448</v>
      </c>
      <c r="F272" s="220" t="s">
        <v>449</v>
      </c>
      <c r="G272" s="221" t="s">
        <v>388</v>
      </c>
      <c r="H272" s="222">
        <v>300</v>
      </c>
      <c r="I272" s="223"/>
      <c r="J272" s="224">
        <f>ROUND(I272*H272,2)</f>
        <v>0</v>
      </c>
      <c r="K272" s="220" t="s">
        <v>139</v>
      </c>
      <c r="L272" s="44"/>
      <c r="M272" s="225" t="s">
        <v>1</v>
      </c>
      <c r="N272" s="226" t="s">
        <v>44</v>
      </c>
      <c r="O272" s="91"/>
      <c r="P272" s="227">
        <f>O272*H272</f>
        <v>0</v>
      </c>
      <c r="Q272" s="227">
        <v>0</v>
      </c>
      <c r="R272" s="227">
        <f>Q272*H272</f>
        <v>0</v>
      </c>
      <c r="S272" s="227">
        <v>0.32400000000000001</v>
      </c>
      <c r="T272" s="228">
        <f>S272*H272</f>
        <v>97.200000000000003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140</v>
      </c>
      <c r="AT272" s="229" t="s">
        <v>135</v>
      </c>
      <c r="AU272" s="229" t="s">
        <v>89</v>
      </c>
      <c r="AY272" s="17" t="s">
        <v>133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87</v>
      </c>
      <c r="BK272" s="230">
        <f>ROUND(I272*H272,2)</f>
        <v>0</v>
      </c>
      <c r="BL272" s="17" t="s">
        <v>140</v>
      </c>
      <c r="BM272" s="229" t="s">
        <v>450</v>
      </c>
    </row>
    <row r="273" s="2" customFormat="1">
      <c r="A273" s="38"/>
      <c r="B273" s="39"/>
      <c r="C273" s="40"/>
      <c r="D273" s="231" t="s">
        <v>142</v>
      </c>
      <c r="E273" s="40"/>
      <c r="F273" s="232" t="s">
        <v>451</v>
      </c>
      <c r="G273" s="40"/>
      <c r="H273" s="40"/>
      <c r="I273" s="233"/>
      <c r="J273" s="40"/>
      <c r="K273" s="40"/>
      <c r="L273" s="44"/>
      <c r="M273" s="234"/>
      <c r="N273" s="235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142</v>
      </c>
      <c r="AU273" s="17" t="s">
        <v>89</v>
      </c>
    </row>
    <row r="274" s="2" customFormat="1">
      <c r="A274" s="38"/>
      <c r="B274" s="39"/>
      <c r="C274" s="40"/>
      <c r="D274" s="238" t="s">
        <v>331</v>
      </c>
      <c r="E274" s="40"/>
      <c r="F274" s="258" t="s">
        <v>452</v>
      </c>
      <c r="G274" s="40"/>
      <c r="H274" s="40"/>
      <c r="I274" s="233"/>
      <c r="J274" s="40"/>
      <c r="K274" s="40"/>
      <c r="L274" s="44"/>
      <c r="M274" s="234"/>
      <c r="N274" s="235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331</v>
      </c>
      <c r="AU274" s="17" t="s">
        <v>89</v>
      </c>
    </row>
    <row r="275" s="12" customFormat="1" ht="22.8" customHeight="1">
      <c r="A275" s="12"/>
      <c r="B275" s="202"/>
      <c r="C275" s="203"/>
      <c r="D275" s="204" t="s">
        <v>78</v>
      </c>
      <c r="E275" s="216" t="s">
        <v>453</v>
      </c>
      <c r="F275" s="216" t="s">
        <v>454</v>
      </c>
      <c r="G275" s="203"/>
      <c r="H275" s="203"/>
      <c r="I275" s="206"/>
      <c r="J275" s="217">
        <f>BK275</f>
        <v>0</v>
      </c>
      <c r="K275" s="203"/>
      <c r="L275" s="208"/>
      <c r="M275" s="209"/>
      <c r="N275" s="210"/>
      <c r="O275" s="210"/>
      <c r="P275" s="211">
        <f>SUM(P276:P284)</f>
        <v>0</v>
      </c>
      <c r="Q275" s="210"/>
      <c r="R275" s="211">
        <f>SUM(R276:R284)</f>
        <v>0</v>
      </c>
      <c r="S275" s="210"/>
      <c r="T275" s="212">
        <f>SUM(T276:T284)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13" t="s">
        <v>87</v>
      </c>
      <c r="AT275" s="214" t="s">
        <v>78</v>
      </c>
      <c r="AU275" s="214" t="s">
        <v>87</v>
      </c>
      <c r="AY275" s="213" t="s">
        <v>133</v>
      </c>
      <c r="BK275" s="215">
        <f>SUM(BK276:BK284)</f>
        <v>0</v>
      </c>
    </row>
    <row r="276" s="2" customFormat="1" ht="37.8" customHeight="1">
      <c r="A276" s="38"/>
      <c r="B276" s="39"/>
      <c r="C276" s="218" t="s">
        <v>455</v>
      </c>
      <c r="D276" s="218" t="s">
        <v>135</v>
      </c>
      <c r="E276" s="219" t="s">
        <v>456</v>
      </c>
      <c r="F276" s="220" t="s">
        <v>457</v>
      </c>
      <c r="G276" s="221" t="s">
        <v>226</v>
      </c>
      <c r="H276" s="222">
        <v>98.640000000000001</v>
      </c>
      <c r="I276" s="223"/>
      <c r="J276" s="224">
        <f>ROUND(I276*H276,2)</f>
        <v>0</v>
      </c>
      <c r="K276" s="220" t="s">
        <v>139</v>
      </c>
      <c r="L276" s="44"/>
      <c r="M276" s="225" t="s">
        <v>1</v>
      </c>
      <c r="N276" s="226" t="s">
        <v>44</v>
      </c>
      <c r="O276" s="91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140</v>
      </c>
      <c r="AT276" s="229" t="s">
        <v>135</v>
      </c>
      <c r="AU276" s="229" t="s">
        <v>89</v>
      </c>
      <c r="AY276" s="17" t="s">
        <v>133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87</v>
      </c>
      <c r="BK276" s="230">
        <f>ROUND(I276*H276,2)</f>
        <v>0</v>
      </c>
      <c r="BL276" s="17" t="s">
        <v>140</v>
      </c>
      <c r="BM276" s="229" t="s">
        <v>458</v>
      </c>
    </row>
    <row r="277" s="2" customFormat="1">
      <c r="A277" s="38"/>
      <c r="B277" s="39"/>
      <c r="C277" s="40"/>
      <c r="D277" s="231" t="s">
        <v>142</v>
      </c>
      <c r="E277" s="40"/>
      <c r="F277" s="232" t="s">
        <v>459</v>
      </c>
      <c r="G277" s="40"/>
      <c r="H277" s="40"/>
      <c r="I277" s="233"/>
      <c r="J277" s="40"/>
      <c r="K277" s="40"/>
      <c r="L277" s="44"/>
      <c r="M277" s="234"/>
      <c r="N277" s="235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142</v>
      </c>
      <c r="AU277" s="17" t="s">
        <v>89</v>
      </c>
    </row>
    <row r="278" s="2" customFormat="1" ht="37.8" customHeight="1">
      <c r="A278" s="38"/>
      <c r="B278" s="39"/>
      <c r="C278" s="218" t="s">
        <v>460</v>
      </c>
      <c r="D278" s="218" t="s">
        <v>135</v>
      </c>
      <c r="E278" s="219" t="s">
        <v>461</v>
      </c>
      <c r="F278" s="220" t="s">
        <v>462</v>
      </c>
      <c r="G278" s="221" t="s">
        <v>226</v>
      </c>
      <c r="H278" s="222">
        <v>1479.5999999999999</v>
      </c>
      <c r="I278" s="223"/>
      <c r="J278" s="224">
        <f>ROUND(I278*H278,2)</f>
        <v>0</v>
      </c>
      <c r="K278" s="220" t="s">
        <v>139</v>
      </c>
      <c r="L278" s="44"/>
      <c r="M278" s="225" t="s">
        <v>1</v>
      </c>
      <c r="N278" s="226" t="s">
        <v>44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140</v>
      </c>
      <c r="AT278" s="229" t="s">
        <v>135</v>
      </c>
      <c r="AU278" s="229" t="s">
        <v>89</v>
      </c>
      <c r="AY278" s="17" t="s">
        <v>133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87</v>
      </c>
      <c r="BK278" s="230">
        <f>ROUND(I278*H278,2)</f>
        <v>0</v>
      </c>
      <c r="BL278" s="17" t="s">
        <v>140</v>
      </c>
      <c r="BM278" s="229" t="s">
        <v>463</v>
      </c>
    </row>
    <row r="279" s="2" customFormat="1">
      <c r="A279" s="38"/>
      <c r="B279" s="39"/>
      <c r="C279" s="40"/>
      <c r="D279" s="231" t="s">
        <v>142</v>
      </c>
      <c r="E279" s="40"/>
      <c r="F279" s="232" t="s">
        <v>464</v>
      </c>
      <c r="G279" s="40"/>
      <c r="H279" s="40"/>
      <c r="I279" s="233"/>
      <c r="J279" s="40"/>
      <c r="K279" s="40"/>
      <c r="L279" s="44"/>
      <c r="M279" s="234"/>
      <c r="N279" s="23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142</v>
      </c>
      <c r="AU279" s="17" t="s">
        <v>89</v>
      </c>
    </row>
    <row r="280" s="13" customFormat="1">
      <c r="A280" s="13"/>
      <c r="B280" s="236"/>
      <c r="C280" s="237"/>
      <c r="D280" s="238" t="s">
        <v>157</v>
      </c>
      <c r="E280" s="239" t="s">
        <v>1</v>
      </c>
      <c r="F280" s="240" t="s">
        <v>465</v>
      </c>
      <c r="G280" s="237"/>
      <c r="H280" s="241">
        <v>1479.5999999999999</v>
      </c>
      <c r="I280" s="242"/>
      <c r="J280" s="237"/>
      <c r="K280" s="237"/>
      <c r="L280" s="243"/>
      <c r="M280" s="244"/>
      <c r="N280" s="245"/>
      <c r="O280" s="245"/>
      <c r="P280" s="245"/>
      <c r="Q280" s="245"/>
      <c r="R280" s="245"/>
      <c r="S280" s="245"/>
      <c r="T280" s="24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7" t="s">
        <v>157</v>
      </c>
      <c r="AU280" s="247" t="s">
        <v>89</v>
      </c>
      <c r="AV280" s="13" t="s">
        <v>89</v>
      </c>
      <c r="AW280" s="13" t="s">
        <v>36</v>
      </c>
      <c r="AX280" s="13" t="s">
        <v>87</v>
      </c>
      <c r="AY280" s="247" t="s">
        <v>133</v>
      </c>
    </row>
    <row r="281" s="2" customFormat="1" ht="44.25" customHeight="1">
      <c r="A281" s="38"/>
      <c r="B281" s="39"/>
      <c r="C281" s="218" t="s">
        <v>466</v>
      </c>
      <c r="D281" s="218" t="s">
        <v>135</v>
      </c>
      <c r="E281" s="219" t="s">
        <v>467</v>
      </c>
      <c r="F281" s="220" t="s">
        <v>468</v>
      </c>
      <c r="G281" s="221" t="s">
        <v>226</v>
      </c>
      <c r="H281" s="222">
        <v>1.44</v>
      </c>
      <c r="I281" s="223"/>
      <c r="J281" s="224">
        <f>ROUND(I281*H281,2)</f>
        <v>0</v>
      </c>
      <c r="K281" s="220" t="s">
        <v>139</v>
      </c>
      <c r="L281" s="44"/>
      <c r="M281" s="225" t="s">
        <v>1</v>
      </c>
      <c r="N281" s="226" t="s">
        <v>44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140</v>
      </c>
      <c r="AT281" s="229" t="s">
        <v>135</v>
      </c>
      <c r="AU281" s="229" t="s">
        <v>89</v>
      </c>
      <c r="AY281" s="17" t="s">
        <v>133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87</v>
      </c>
      <c r="BK281" s="230">
        <f>ROUND(I281*H281,2)</f>
        <v>0</v>
      </c>
      <c r="BL281" s="17" t="s">
        <v>140</v>
      </c>
      <c r="BM281" s="229" t="s">
        <v>469</v>
      </c>
    </row>
    <row r="282" s="2" customFormat="1">
      <c r="A282" s="38"/>
      <c r="B282" s="39"/>
      <c r="C282" s="40"/>
      <c r="D282" s="231" t="s">
        <v>142</v>
      </c>
      <c r="E282" s="40"/>
      <c r="F282" s="232" t="s">
        <v>470</v>
      </c>
      <c r="G282" s="40"/>
      <c r="H282" s="40"/>
      <c r="I282" s="233"/>
      <c r="J282" s="40"/>
      <c r="K282" s="40"/>
      <c r="L282" s="44"/>
      <c r="M282" s="234"/>
      <c r="N282" s="235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142</v>
      </c>
      <c r="AU282" s="17" t="s">
        <v>89</v>
      </c>
    </row>
    <row r="283" s="2" customFormat="1" ht="44.25" customHeight="1">
      <c r="A283" s="38"/>
      <c r="B283" s="39"/>
      <c r="C283" s="218" t="s">
        <v>471</v>
      </c>
      <c r="D283" s="218" t="s">
        <v>135</v>
      </c>
      <c r="E283" s="219" t="s">
        <v>472</v>
      </c>
      <c r="F283" s="220" t="s">
        <v>236</v>
      </c>
      <c r="G283" s="221" t="s">
        <v>226</v>
      </c>
      <c r="H283" s="222">
        <v>97.200000000000003</v>
      </c>
      <c r="I283" s="223"/>
      <c r="J283" s="224">
        <f>ROUND(I283*H283,2)</f>
        <v>0</v>
      </c>
      <c r="K283" s="220" t="s">
        <v>139</v>
      </c>
      <c r="L283" s="44"/>
      <c r="M283" s="225" t="s">
        <v>1</v>
      </c>
      <c r="N283" s="226" t="s">
        <v>44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140</v>
      </c>
      <c r="AT283" s="229" t="s">
        <v>135</v>
      </c>
      <c r="AU283" s="229" t="s">
        <v>89</v>
      </c>
      <c r="AY283" s="17" t="s">
        <v>133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87</v>
      </c>
      <c r="BK283" s="230">
        <f>ROUND(I283*H283,2)</f>
        <v>0</v>
      </c>
      <c r="BL283" s="17" t="s">
        <v>140</v>
      </c>
      <c r="BM283" s="229" t="s">
        <v>473</v>
      </c>
    </row>
    <row r="284" s="2" customFormat="1">
      <c r="A284" s="38"/>
      <c r="B284" s="39"/>
      <c r="C284" s="40"/>
      <c r="D284" s="231" t="s">
        <v>142</v>
      </c>
      <c r="E284" s="40"/>
      <c r="F284" s="232" t="s">
        <v>474</v>
      </c>
      <c r="G284" s="40"/>
      <c r="H284" s="40"/>
      <c r="I284" s="233"/>
      <c r="J284" s="40"/>
      <c r="K284" s="40"/>
      <c r="L284" s="44"/>
      <c r="M284" s="234"/>
      <c r="N284" s="235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142</v>
      </c>
      <c r="AU284" s="17" t="s">
        <v>89</v>
      </c>
    </row>
    <row r="285" s="12" customFormat="1" ht="22.8" customHeight="1">
      <c r="A285" s="12"/>
      <c r="B285" s="202"/>
      <c r="C285" s="203"/>
      <c r="D285" s="204" t="s">
        <v>78</v>
      </c>
      <c r="E285" s="216" t="s">
        <v>475</v>
      </c>
      <c r="F285" s="216" t="s">
        <v>476</v>
      </c>
      <c r="G285" s="203"/>
      <c r="H285" s="203"/>
      <c r="I285" s="206"/>
      <c r="J285" s="217">
        <f>BK285</f>
        <v>0</v>
      </c>
      <c r="K285" s="203"/>
      <c r="L285" s="208"/>
      <c r="M285" s="209"/>
      <c r="N285" s="210"/>
      <c r="O285" s="210"/>
      <c r="P285" s="211">
        <f>SUM(P286:P288)</f>
        <v>0</v>
      </c>
      <c r="Q285" s="210"/>
      <c r="R285" s="211">
        <f>SUM(R286:R288)</f>
        <v>0</v>
      </c>
      <c r="S285" s="210"/>
      <c r="T285" s="212">
        <f>SUM(T286:T288)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3" t="s">
        <v>87</v>
      </c>
      <c r="AT285" s="214" t="s">
        <v>78</v>
      </c>
      <c r="AU285" s="214" t="s">
        <v>87</v>
      </c>
      <c r="AY285" s="213" t="s">
        <v>133</v>
      </c>
      <c r="BK285" s="215">
        <f>SUM(BK286:BK288)</f>
        <v>0</v>
      </c>
    </row>
    <row r="286" s="2" customFormat="1" ht="44.25" customHeight="1">
      <c r="A286" s="38"/>
      <c r="B286" s="39"/>
      <c r="C286" s="218" t="s">
        <v>477</v>
      </c>
      <c r="D286" s="218" t="s">
        <v>135</v>
      </c>
      <c r="E286" s="219" t="s">
        <v>478</v>
      </c>
      <c r="F286" s="220" t="s">
        <v>479</v>
      </c>
      <c r="G286" s="221" t="s">
        <v>226</v>
      </c>
      <c r="H286" s="222">
        <v>5653.2399999999998</v>
      </c>
      <c r="I286" s="223"/>
      <c r="J286" s="224">
        <f>ROUND(I286*H286,2)</f>
        <v>0</v>
      </c>
      <c r="K286" s="220" t="s">
        <v>139</v>
      </c>
      <c r="L286" s="44"/>
      <c r="M286" s="225" t="s">
        <v>1</v>
      </c>
      <c r="N286" s="226" t="s">
        <v>44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140</v>
      </c>
      <c r="AT286" s="229" t="s">
        <v>135</v>
      </c>
      <c r="AU286" s="229" t="s">
        <v>89</v>
      </c>
      <c r="AY286" s="17" t="s">
        <v>133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87</v>
      </c>
      <c r="BK286" s="230">
        <f>ROUND(I286*H286,2)</f>
        <v>0</v>
      </c>
      <c r="BL286" s="17" t="s">
        <v>140</v>
      </c>
      <c r="BM286" s="229" t="s">
        <v>480</v>
      </c>
    </row>
    <row r="287" s="2" customFormat="1">
      <c r="A287" s="38"/>
      <c r="B287" s="39"/>
      <c r="C287" s="40"/>
      <c r="D287" s="231" t="s">
        <v>142</v>
      </c>
      <c r="E287" s="40"/>
      <c r="F287" s="232" t="s">
        <v>481</v>
      </c>
      <c r="G287" s="40"/>
      <c r="H287" s="40"/>
      <c r="I287" s="233"/>
      <c r="J287" s="40"/>
      <c r="K287" s="40"/>
      <c r="L287" s="44"/>
      <c r="M287" s="234"/>
      <c r="N287" s="235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142</v>
      </c>
      <c r="AU287" s="17" t="s">
        <v>89</v>
      </c>
    </row>
    <row r="288" s="2" customFormat="1">
      <c r="A288" s="38"/>
      <c r="B288" s="39"/>
      <c r="C288" s="40"/>
      <c r="D288" s="238" t="s">
        <v>275</v>
      </c>
      <c r="E288" s="40"/>
      <c r="F288" s="258" t="s">
        <v>482</v>
      </c>
      <c r="G288" s="40"/>
      <c r="H288" s="40"/>
      <c r="I288" s="233"/>
      <c r="J288" s="40"/>
      <c r="K288" s="40"/>
      <c r="L288" s="44"/>
      <c r="M288" s="270"/>
      <c r="N288" s="271"/>
      <c r="O288" s="272"/>
      <c r="P288" s="272"/>
      <c r="Q288" s="272"/>
      <c r="R288" s="272"/>
      <c r="S288" s="272"/>
      <c r="T288" s="273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275</v>
      </c>
      <c r="AU288" s="17" t="s">
        <v>89</v>
      </c>
    </row>
    <row r="289" s="2" customFormat="1" ht="6.96" customHeight="1">
      <c r="A289" s="38"/>
      <c r="B289" s="66"/>
      <c r="C289" s="67"/>
      <c r="D289" s="67"/>
      <c r="E289" s="67"/>
      <c r="F289" s="67"/>
      <c r="G289" s="67"/>
      <c r="H289" s="67"/>
      <c r="I289" s="67"/>
      <c r="J289" s="67"/>
      <c r="K289" s="67"/>
      <c r="L289" s="44"/>
      <c r="M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</row>
  </sheetData>
  <sheetProtection sheet="1" autoFilter="0" formatColumns="0" formatRows="0" objects="1" scenarios="1" spinCount="100000" saltValue="GGdzy9p0kzQoN/cE1XH1+ZOWv7kRR6il2aVq8RK2MSV5ptVao/sK1rIbCCBl1Sni8tMb/+1nncj6pWF2N2CCgQ==" hashValue="zKv/dKHejoNlmHHjPHp4FvcTiW/rUnnPcU5f/ri9rpuuOgvShrh5N/p+8dwL4ITQBL133AN64AxZvoIE6Pf5Jg==" algorithmName="SHA-512" password="CDAA"/>
  <autoFilter ref="C123:K28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8" r:id="rId1" display="https://podminky.urs.cz/item/CS_URS_2025_01/111251103"/>
    <hyperlink ref="F130" r:id="rId2" display="https://podminky.urs.cz/item/CS_URS_2025_01/111251202"/>
    <hyperlink ref="F132" r:id="rId3" display="https://podminky.urs.cz/item/CS_URS_2025_01/162301501"/>
    <hyperlink ref="F134" r:id="rId4" display="https://podminky.urs.cz/item/CS_URS_2025_01/162301981"/>
    <hyperlink ref="F137" r:id="rId5" display="https://podminky.urs.cz/item/CS_URS_2025_01/112151114"/>
    <hyperlink ref="F139" r:id="rId6" display="https://podminky.urs.cz/item/CS_URS_2025_01/112201134"/>
    <hyperlink ref="F141" r:id="rId7" display="https://podminky.urs.cz/item/CS_URS_2025_01/162201422"/>
    <hyperlink ref="F143" r:id="rId8" display="https://podminky.urs.cz/item/CS_URS_2025_01/162301972"/>
    <hyperlink ref="F146" r:id="rId9" display="https://podminky.urs.cz/item/CS_URS_2025_01/162201416"/>
    <hyperlink ref="F148" r:id="rId10" display="https://podminky.urs.cz/item/CS_URS_2025_01/162301962"/>
    <hyperlink ref="F151" r:id="rId11" display="https://podminky.urs.cz/item/CS_URS_2025_01/162201406"/>
    <hyperlink ref="F153" r:id="rId12" display="https://podminky.urs.cz/item/CS_URS_2025_01/162301942"/>
    <hyperlink ref="F156" r:id="rId13" display="https://podminky.urs.cz/item/CS_URS_2025_01/122252205"/>
    <hyperlink ref="F158" r:id="rId14" display="https://podminky.urs.cz/item/CS_URS_2025_01/162751117"/>
    <hyperlink ref="F160" r:id="rId15" display="https://podminky.urs.cz/item/CS_URS_2025_01/162751119"/>
    <hyperlink ref="F163" r:id="rId16" display="https://podminky.urs.cz/item/CS_URS_2025_01/171152101"/>
    <hyperlink ref="F167" r:id="rId17" display="https://podminky.urs.cz/item/CS_URS_2025_01/171251201"/>
    <hyperlink ref="F169" r:id="rId18" display="https://podminky.urs.cz/item/CS_URS_2025_01/171201221"/>
    <hyperlink ref="F172" r:id="rId19" display="https://podminky.urs.cz/item/CS_URS_2025_01/182151111"/>
    <hyperlink ref="F174" r:id="rId20" display="https://podminky.urs.cz/item/CS_URS_2025_01/182251101"/>
    <hyperlink ref="F176" r:id="rId21" display="https://podminky.urs.cz/item/CS_URS_2025_01/181152302"/>
    <hyperlink ref="F179" r:id="rId22" display="https://podminky.urs.cz/item/CS_URS_2025_01/181351113"/>
    <hyperlink ref="F181" r:id="rId23" display="https://podminky.urs.cz/item/CS_URS_2025_01/182351123"/>
    <hyperlink ref="F185" r:id="rId24" display="https://podminky.urs.cz/item/CS_URS_2025_01/181411121"/>
    <hyperlink ref="F188" r:id="rId25" display="https://podminky.urs.cz/item/CS_URS_2025_01/181411122"/>
    <hyperlink ref="F194" r:id="rId26" display="https://podminky.urs.cz/item/CS_URS_2025_01/564851111"/>
    <hyperlink ref="F196" r:id="rId27" display="https://podminky.urs.cz/item/CS_URS_2025_01/564911511"/>
    <hyperlink ref="F198" r:id="rId28" display="https://podminky.urs.cz/item/CS_URS_2025_01/573111111"/>
    <hyperlink ref="F200" r:id="rId29" display="https://podminky.urs.cz/item/CS_URS_2025_01/573211107"/>
    <hyperlink ref="F202" r:id="rId30" display="https://podminky.urs.cz/item/CS_URS_2025_01/577144111"/>
    <hyperlink ref="F204" r:id="rId31" display="https://podminky.urs.cz/item/CS_URS_2025_01/569931132"/>
    <hyperlink ref="F207" r:id="rId32" display="https://podminky.urs.cz/item/CS_URS_2025_01/561081121"/>
    <hyperlink ref="F214" r:id="rId33" display="https://podminky.urs.cz/item/CS_URS_2025_01/890351811"/>
    <hyperlink ref="F218" r:id="rId34" display="https://podminky.urs.cz/item/CS_URS_2025_01/914111111"/>
    <hyperlink ref="F225" r:id="rId35" display="https://podminky.urs.cz/item/CS_URS_2025_01/914511111"/>
    <hyperlink ref="F230" r:id="rId36" display="https://podminky.urs.cz/item/CS_URS_2025_01/919443111"/>
    <hyperlink ref="F233" r:id="rId37" display="https://podminky.urs.cz/item/CS_URS_2025_01/919521110"/>
    <hyperlink ref="F248" r:id="rId38" display="https://podminky.urs.cz/item/CS_URS_2025_01/919521120"/>
    <hyperlink ref="F271" r:id="rId39" display="https://podminky.urs.cz/item/CS_URS_2025_01/919732211"/>
    <hyperlink ref="F273" r:id="rId40" display="https://podminky.urs.cz/item/CS_URS_2025_01/938902113"/>
    <hyperlink ref="F277" r:id="rId41" display="https://podminky.urs.cz/item/CS_URS_2025_01/997221551"/>
    <hyperlink ref="F279" r:id="rId42" display="https://podminky.urs.cz/item/CS_URS_2025_01/997221559"/>
    <hyperlink ref="F282" r:id="rId43" display="https://podminky.urs.cz/item/CS_URS_2025_01/997221625"/>
    <hyperlink ref="F284" r:id="rId44" display="https://podminky.urs.cz/item/CS_URS_2025_01/997221655"/>
    <hyperlink ref="F287" r:id="rId45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Komunikační propojení Habartov, Muzeum - Lítov - ÚSEK 8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33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28</v>
      </c>
      <c r="J24" s="143" t="s">
        <v>35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ROUND((SUM(BE121:BE224)),  2)</f>
        <v>0</v>
      </c>
      <c r="G33" s="38"/>
      <c r="H33" s="38"/>
      <c r="I33" s="155">
        <v>0.20999999999999999</v>
      </c>
      <c r="J33" s="154">
        <f>ROUND(((SUM(BE121:BE224))*I33),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ROUND((SUM(BF121:BF224)),  2)</f>
        <v>0</v>
      </c>
      <c r="G34" s="38"/>
      <c r="H34" s="38"/>
      <c r="I34" s="155">
        <v>0.12</v>
      </c>
      <c r="J34" s="154">
        <f>ROUND(((SUM(BF121:BF224))*I34),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ROUND((SUM(BG121:BG224)),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ROUND((SUM(BH121:BH224)),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ROUND((SUM(BI121:BI224)),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Komunikační propojení Habartov, Muzeum - Lítov - ÚSEK 8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301 - Splašková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Habartov</v>
      </c>
      <c r="G89" s="40"/>
      <c r="H89" s="40"/>
      <c r="I89" s="32" t="s">
        <v>22</v>
      </c>
      <c r="J89" s="79" t="str">
        <f>IF(J12="","",J12)</f>
        <v>13. 3. 2025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Habartov</v>
      </c>
      <c r="G91" s="40"/>
      <c r="H91" s="40"/>
      <c r="I91" s="32" t="s">
        <v>32</v>
      </c>
      <c r="J91" s="36" t="str">
        <f>E21</f>
        <v>GEOprojectKV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GEOprojectKV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110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111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484</v>
      </c>
      <c r="E99" s="188"/>
      <c r="F99" s="188"/>
      <c r="G99" s="188"/>
      <c r="H99" s="188"/>
      <c r="I99" s="188"/>
      <c r="J99" s="189">
        <f>J170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114</v>
      </c>
      <c r="E100" s="188"/>
      <c r="F100" s="188"/>
      <c r="G100" s="188"/>
      <c r="H100" s="188"/>
      <c r="I100" s="188"/>
      <c r="J100" s="189">
        <f>J183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117</v>
      </c>
      <c r="E101" s="188"/>
      <c r="F101" s="188"/>
      <c r="G101" s="188"/>
      <c r="H101" s="188"/>
      <c r="I101" s="188"/>
      <c r="J101" s="189">
        <f>J220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118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Komunikační propojení Habartov, Muzeum - Lítov - ÚSEK 8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103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SO 301 - Splašková kanalizace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Habartov</v>
      </c>
      <c r="G115" s="40"/>
      <c r="H115" s="40"/>
      <c r="I115" s="32" t="s">
        <v>22</v>
      </c>
      <c r="J115" s="79" t="str">
        <f>IF(J12="","",J12)</f>
        <v>13. 3. 2025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Město Habartov</v>
      </c>
      <c r="G117" s="40"/>
      <c r="H117" s="40"/>
      <c r="I117" s="32" t="s">
        <v>32</v>
      </c>
      <c r="J117" s="36" t="str">
        <f>E21</f>
        <v>GEOprojectKV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37</v>
      </c>
      <c r="J118" s="36" t="str">
        <f>E24</f>
        <v>GEOprojectKV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119</v>
      </c>
      <c r="D120" s="194" t="s">
        <v>64</v>
      </c>
      <c r="E120" s="194" t="s">
        <v>60</v>
      </c>
      <c r="F120" s="194" t="s">
        <v>61</v>
      </c>
      <c r="G120" s="194" t="s">
        <v>120</v>
      </c>
      <c r="H120" s="194" t="s">
        <v>121</v>
      </c>
      <c r="I120" s="194" t="s">
        <v>122</v>
      </c>
      <c r="J120" s="194" t="s">
        <v>107</v>
      </c>
      <c r="K120" s="195" t="s">
        <v>123</v>
      </c>
      <c r="L120" s="196"/>
      <c r="M120" s="100" t="s">
        <v>1</v>
      </c>
      <c r="N120" s="101" t="s">
        <v>43</v>
      </c>
      <c r="O120" s="101" t="s">
        <v>124</v>
      </c>
      <c r="P120" s="101" t="s">
        <v>125</v>
      </c>
      <c r="Q120" s="101" t="s">
        <v>126</v>
      </c>
      <c r="R120" s="101" t="s">
        <v>127</v>
      </c>
      <c r="S120" s="101" t="s">
        <v>128</v>
      </c>
      <c r="T120" s="102" t="s">
        <v>129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130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68.611347891999998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78</v>
      </c>
      <c r="AU121" s="17" t="s">
        <v>109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78</v>
      </c>
      <c r="E122" s="205" t="s">
        <v>131</v>
      </c>
      <c r="F122" s="205" t="s">
        <v>132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P123+P170+P183+P220</f>
        <v>0</v>
      </c>
      <c r="Q122" s="210"/>
      <c r="R122" s="211">
        <f>R123+R170+R183+R220</f>
        <v>68.611347891999998</v>
      </c>
      <c r="S122" s="210"/>
      <c r="T122" s="212">
        <f>T123+T170+T183+T220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87</v>
      </c>
      <c r="AT122" s="214" t="s">
        <v>78</v>
      </c>
      <c r="AU122" s="214" t="s">
        <v>79</v>
      </c>
      <c r="AY122" s="213" t="s">
        <v>133</v>
      </c>
      <c r="BK122" s="215">
        <f>BK123+BK170+BK183+BK220</f>
        <v>0</v>
      </c>
    </row>
    <row r="123" s="12" customFormat="1" ht="22.8" customHeight="1">
      <c r="A123" s="12"/>
      <c r="B123" s="202"/>
      <c r="C123" s="203"/>
      <c r="D123" s="204" t="s">
        <v>78</v>
      </c>
      <c r="E123" s="216" t="s">
        <v>87</v>
      </c>
      <c r="F123" s="216" t="s">
        <v>134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SUM(P124:P169)</f>
        <v>0</v>
      </c>
      <c r="Q123" s="210"/>
      <c r="R123" s="211">
        <f>SUM(R124:R169)</f>
        <v>3.172758392</v>
      </c>
      <c r="S123" s="210"/>
      <c r="T123" s="212">
        <f>SUM(T124:T169)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87</v>
      </c>
      <c r="AT123" s="214" t="s">
        <v>78</v>
      </c>
      <c r="AU123" s="214" t="s">
        <v>87</v>
      </c>
      <c r="AY123" s="213" t="s">
        <v>133</v>
      </c>
      <c r="BK123" s="215">
        <f>SUM(BK124:BK169)</f>
        <v>0</v>
      </c>
    </row>
    <row r="124" s="2" customFormat="1" ht="24.15" customHeight="1">
      <c r="A124" s="38"/>
      <c r="B124" s="39"/>
      <c r="C124" s="218" t="s">
        <v>87</v>
      </c>
      <c r="D124" s="218" t="s">
        <v>135</v>
      </c>
      <c r="E124" s="219" t="s">
        <v>485</v>
      </c>
      <c r="F124" s="220" t="s">
        <v>486</v>
      </c>
      <c r="G124" s="221" t="s">
        <v>138</v>
      </c>
      <c r="H124" s="222">
        <v>905.36000000000001</v>
      </c>
      <c r="I124" s="223"/>
      <c r="J124" s="224">
        <f>ROUND(I124*H124,2)</f>
        <v>0</v>
      </c>
      <c r="K124" s="220" t="s">
        <v>139</v>
      </c>
      <c r="L124" s="44"/>
      <c r="M124" s="225" t="s">
        <v>1</v>
      </c>
      <c r="N124" s="226" t="s">
        <v>44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140</v>
      </c>
      <c r="AT124" s="229" t="s">
        <v>135</v>
      </c>
      <c r="AU124" s="229" t="s">
        <v>89</v>
      </c>
      <c r="AY124" s="17" t="s">
        <v>133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87</v>
      </c>
      <c r="BK124" s="230">
        <f>ROUND(I124*H124,2)</f>
        <v>0</v>
      </c>
      <c r="BL124" s="17" t="s">
        <v>140</v>
      </c>
      <c r="BM124" s="229" t="s">
        <v>487</v>
      </c>
    </row>
    <row r="125" s="2" customFormat="1">
      <c r="A125" s="38"/>
      <c r="B125" s="39"/>
      <c r="C125" s="40"/>
      <c r="D125" s="231" t="s">
        <v>142</v>
      </c>
      <c r="E125" s="40"/>
      <c r="F125" s="232" t="s">
        <v>488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142</v>
      </c>
      <c r="AU125" s="17" t="s">
        <v>89</v>
      </c>
    </row>
    <row r="126" s="13" customFormat="1">
      <c r="A126" s="13"/>
      <c r="B126" s="236"/>
      <c r="C126" s="237"/>
      <c r="D126" s="238" t="s">
        <v>157</v>
      </c>
      <c r="E126" s="239" t="s">
        <v>1</v>
      </c>
      <c r="F126" s="240" t="s">
        <v>489</v>
      </c>
      <c r="G126" s="237"/>
      <c r="H126" s="241">
        <v>849.20000000000005</v>
      </c>
      <c r="I126" s="242"/>
      <c r="J126" s="237"/>
      <c r="K126" s="237"/>
      <c r="L126" s="243"/>
      <c r="M126" s="244"/>
      <c r="N126" s="245"/>
      <c r="O126" s="245"/>
      <c r="P126" s="245"/>
      <c r="Q126" s="245"/>
      <c r="R126" s="245"/>
      <c r="S126" s="245"/>
      <c r="T126" s="24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7" t="s">
        <v>157</v>
      </c>
      <c r="AU126" s="247" t="s">
        <v>89</v>
      </c>
      <c r="AV126" s="13" t="s">
        <v>89</v>
      </c>
      <c r="AW126" s="13" t="s">
        <v>36</v>
      </c>
      <c r="AX126" s="13" t="s">
        <v>79</v>
      </c>
      <c r="AY126" s="247" t="s">
        <v>133</v>
      </c>
    </row>
    <row r="127" s="13" customFormat="1">
      <c r="A127" s="13"/>
      <c r="B127" s="236"/>
      <c r="C127" s="237"/>
      <c r="D127" s="238" t="s">
        <v>157</v>
      </c>
      <c r="E127" s="239" t="s">
        <v>1</v>
      </c>
      <c r="F127" s="240" t="s">
        <v>490</v>
      </c>
      <c r="G127" s="237"/>
      <c r="H127" s="241">
        <v>56.159999999999997</v>
      </c>
      <c r="I127" s="242"/>
      <c r="J127" s="237"/>
      <c r="K127" s="237"/>
      <c r="L127" s="243"/>
      <c r="M127" s="244"/>
      <c r="N127" s="245"/>
      <c r="O127" s="245"/>
      <c r="P127" s="245"/>
      <c r="Q127" s="245"/>
      <c r="R127" s="245"/>
      <c r="S127" s="245"/>
      <c r="T127" s="24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7" t="s">
        <v>157</v>
      </c>
      <c r="AU127" s="247" t="s">
        <v>89</v>
      </c>
      <c r="AV127" s="13" t="s">
        <v>89</v>
      </c>
      <c r="AW127" s="13" t="s">
        <v>36</v>
      </c>
      <c r="AX127" s="13" t="s">
        <v>79</v>
      </c>
      <c r="AY127" s="247" t="s">
        <v>133</v>
      </c>
    </row>
    <row r="128" s="14" customFormat="1">
      <c r="A128" s="14"/>
      <c r="B128" s="259"/>
      <c r="C128" s="260"/>
      <c r="D128" s="238" t="s">
        <v>157</v>
      </c>
      <c r="E128" s="261" t="s">
        <v>1</v>
      </c>
      <c r="F128" s="262" t="s">
        <v>421</v>
      </c>
      <c r="G128" s="260"/>
      <c r="H128" s="263">
        <v>905.36000000000001</v>
      </c>
      <c r="I128" s="264"/>
      <c r="J128" s="260"/>
      <c r="K128" s="260"/>
      <c r="L128" s="265"/>
      <c r="M128" s="266"/>
      <c r="N128" s="267"/>
      <c r="O128" s="267"/>
      <c r="P128" s="267"/>
      <c r="Q128" s="267"/>
      <c r="R128" s="267"/>
      <c r="S128" s="267"/>
      <c r="T128" s="26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9" t="s">
        <v>157</v>
      </c>
      <c r="AU128" s="269" t="s">
        <v>89</v>
      </c>
      <c r="AV128" s="14" t="s">
        <v>140</v>
      </c>
      <c r="AW128" s="14" t="s">
        <v>36</v>
      </c>
      <c r="AX128" s="14" t="s">
        <v>87</v>
      </c>
      <c r="AY128" s="269" t="s">
        <v>133</v>
      </c>
    </row>
    <row r="129" s="2" customFormat="1" ht="44.25" customHeight="1">
      <c r="A129" s="38"/>
      <c r="B129" s="39"/>
      <c r="C129" s="218" t="s">
        <v>89</v>
      </c>
      <c r="D129" s="218" t="s">
        <v>135</v>
      </c>
      <c r="E129" s="219" t="s">
        <v>491</v>
      </c>
      <c r="F129" s="220" t="s">
        <v>492</v>
      </c>
      <c r="G129" s="221" t="s">
        <v>203</v>
      </c>
      <c r="H129" s="222">
        <v>2082.328</v>
      </c>
      <c r="I129" s="223"/>
      <c r="J129" s="224">
        <f>ROUND(I129*H129,2)</f>
        <v>0</v>
      </c>
      <c r="K129" s="220" t="s">
        <v>139</v>
      </c>
      <c r="L129" s="44"/>
      <c r="M129" s="225" t="s">
        <v>1</v>
      </c>
      <c r="N129" s="226" t="s">
        <v>44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140</v>
      </c>
      <c r="AT129" s="229" t="s">
        <v>135</v>
      </c>
      <c r="AU129" s="229" t="s">
        <v>89</v>
      </c>
      <c r="AY129" s="17" t="s">
        <v>133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87</v>
      </c>
      <c r="BK129" s="230">
        <f>ROUND(I129*H129,2)</f>
        <v>0</v>
      </c>
      <c r="BL129" s="17" t="s">
        <v>140</v>
      </c>
      <c r="BM129" s="229" t="s">
        <v>493</v>
      </c>
    </row>
    <row r="130" s="2" customFormat="1">
      <c r="A130" s="38"/>
      <c r="B130" s="39"/>
      <c r="C130" s="40"/>
      <c r="D130" s="231" t="s">
        <v>142</v>
      </c>
      <c r="E130" s="40"/>
      <c r="F130" s="232" t="s">
        <v>494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142</v>
      </c>
      <c r="AU130" s="17" t="s">
        <v>89</v>
      </c>
    </row>
    <row r="131" s="13" customFormat="1">
      <c r="A131" s="13"/>
      <c r="B131" s="236"/>
      <c r="C131" s="237"/>
      <c r="D131" s="238" t="s">
        <v>157</v>
      </c>
      <c r="E131" s="239" t="s">
        <v>1</v>
      </c>
      <c r="F131" s="240" t="s">
        <v>495</v>
      </c>
      <c r="G131" s="237"/>
      <c r="H131" s="241">
        <v>1953.1600000000001</v>
      </c>
      <c r="I131" s="242"/>
      <c r="J131" s="237"/>
      <c r="K131" s="237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157</v>
      </c>
      <c r="AU131" s="247" t="s">
        <v>89</v>
      </c>
      <c r="AV131" s="13" t="s">
        <v>89</v>
      </c>
      <c r="AW131" s="13" t="s">
        <v>36</v>
      </c>
      <c r="AX131" s="13" t="s">
        <v>79</v>
      </c>
      <c r="AY131" s="247" t="s">
        <v>133</v>
      </c>
    </row>
    <row r="132" s="13" customFormat="1">
      <c r="A132" s="13"/>
      <c r="B132" s="236"/>
      <c r="C132" s="237"/>
      <c r="D132" s="238" t="s">
        <v>157</v>
      </c>
      <c r="E132" s="239" t="s">
        <v>1</v>
      </c>
      <c r="F132" s="240" t="s">
        <v>496</v>
      </c>
      <c r="G132" s="237"/>
      <c r="H132" s="241">
        <v>129.16800000000001</v>
      </c>
      <c r="I132" s="242"/>
      <c r="J132" s="237"/>
      <c r="K132" s="237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157</v>
      </c>
      <c r="AU132" s="247" t="s">
        <v>89</v>
      </c>
      <c r="AV132" s="13" t="s">
        <v>89</v>
      </c>
      <c r="AW132" s="13" t="s">
        <v>36</v>
      </c>
      <c r="AX132" s="13" t="s">
        <v>79</v>
      </c>
      <c r="AY132" s="247" t="s">
        <v>133</v>
      </c>
    </row>
    <row r="133" s="14" customFormat="1">
      <c r="A133" s="14"/>
      <c r="B133" s="259"/>
      <c r="C133" s="260"/>
      <c r="D133" s="238" t="s">
        <v>157</v>
      </c>
      <c r="E133" s="261" t="s">
        <v>1</v>
      </c>
      <c r="F133" s="262" t="s">
        <v>421</v>
      </c>
      <c r="G133" s="260"/>
      <c r="H133" s="263">
        <v>2082.328</v>
      </c>
      <c r="I133" s="264"/>
      <c r="J133" s="260"/>
      <c r="K133" s="260"/>
      <c r="L133" s="265"/>
      <c r="M133" s="266"/>
      <c r="N133" s="267"/>
      <c r="O133" s="267"/>
      <c r="P133" s="267"/>
      <c r="Q133" s="267"/>
      <c r="R133" s="267"/>
      <c r="S133" s="267"/>
      <c r="T133" s="26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9" t="s">
        <v>157</v>
      </c>
      <c r="AU133" s="269" t="s">
        <v>89</v>
      </c>
      <c r="AV133" s="14" t="s">
        <v>140</v>
      </c>
      <c r="AW133" s="14" t="s">
        <v>36</v>
      </c>
      <c r="AX133" s="14" t="s">
        <v>87</v>
      </c>
      <c r="AY133" s="269" t="s">
        <v>133</v>
      </c>
    </row>
    <row r="134" s="2" customFormat="1" ht="37.8" customHeight="1">
      <c r="A134" s="38"/>
      <c r="B134" s="39"/>
      <c r="C134" s="218" t="s">
        <v>148</v>
      </c>
      <c r="D134" s="218" t="s">
        <v>135</v>
      </c>
      <c r="E134" s="219" t="s">
        <v>497</v>
      </c>
      <c r="F134" s="220" t="s">
        <v>498</v>
      </c>
      <c r="G134" s="221" t="s">
        <v>138</v>
      </c>
      <c r="H134" s="222">
        <v>3705.5999999999999</v>
      </c>
      <c r="I134" s="223"/>
      <c r="J134" s="224">
        <f>ROUND(I134*H134,2)</f>
        <v>0</v>
      </c>
      <c r="K134" s="220" t="s">
        <v>139</v>
      </c>
      <c r="L134" s="44"/>
      <c r="M134" s="225" t="s">
        <v>1</v>
      </c>
      <c r="N134" s="226" t="s">
        <v>44</v>
      </c>
      <c r="O134" s="91"/>
      <c r="P134" s="227">
        <f>O134*H134</f>
        <v>0</v>
      </c>
      <c r="Q134" s="227">
        <v>0.00085132000000000003</v>
      </c>
      <c r="R134" s="227">
        <f>Q134*H134</f>
        <v>3.1546513919999999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140</v>
      </c>
      <c r="AT134" s="229" t="s">
        <v>135</v>
      </c>
      <c r="AU134" s="229" t="s">
        <v>89</v>
      </c>
      <c r="AY134" s="17" t="s">
        <v>133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87</v>
      </c>
      <c r="BK134" s="230">
        <f>ROUND(I134*H134,2)</f>
        <v>0</v>
      </c>
      <c r="BL134" s="17" t="s">
        <v>140</v>
      </c>
      <c r="BM134" s="229" t="s">
        <v>499</v>
      </c>
    </row>
    <row r="135" s="2" customFormat="1">
      <c r="A135" s="38"/>
      <c r="B135" s="39"/>
      <c r="C135" s="40"/>
      <c r="D135" s="231" t="s">
        <v>142</v>
      </c>
      <c r="E135" s="40"/>
      <c r="F135" s="232" t="s">
        <v>500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142</v>
      </c>
      <c r="AU135" s="17" t="s">
        <v>89</v>
      </c>
    </row>
    <row r="136" s="13" customFormat="1">
      <c r="A136" s="13"/>
      <c r="B136" s="236"/>
      <c r="C136" s="237"/>
      <c r="D136" s="238" t="s">
        <v>157</v>
      </c>
      <c r="E136" s="239" t="s">
        <v>1</v>
      </c>
      <c r="F136" s="240" t="s">
        <v>501</v>
      </c>
      <c r="G136" s="237"/>
      <c r="H136" s="241">
        <v>3705.5999999999999</v>
      </c>
      <c r="I136" s="242"/>
      <c r="J136" s="237"/>
      <c r="K136" s="237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157</v>
      </c>
      <c r="AU136" s="247" t="s">
        <v>89</v>
      </c>
      <c r="AV136" s="13" t="s">
        <v>89</v>
      </c>
      <c r="AW136" s="13" t="s">
        <v>36</v>
      </c>
      <c r="AX136" s="13" t="s">
        <v>87</v>
      </c>
      <c r="AY136" s="247" t="s">
        <v>133</v>
      </c>
    </row>
    <row r="137" s="2" customFormat="1" ht="44.25" customHeight="1">
      <c r="A137" s="38"/>
      <c r="B137" s="39"/>
      <c r="C137" s="218" t="s">
        <v>140</v>
      </c>
      <c r="D137" s="218" t="s">
        <v>135</v>
      </c>
      <c r="E137" s="219" t="s">
        <v>502</v>
      </c>
      <c r="F137" s="220" t="s">
        <v>503</v>
      </c>
      <c r="G137" s="221" t="s">
        <v>138</v>
      </c>
      <c r="H137" s="222">
        <v>3705.5999999999999</v>
      </c>
      <c r="I137" s="223"/>
      <c r="J137" s="224">
        <f>ROUND(I137*H137,2)</f>
        <v>0</v>
      </c>
      <c r="K137" s="220" t="s">
        <v>139</v>
      </c>
      <c r="L137" s="44"/>
      <c r="M137" s="225" t="s">
        <v>1</v>
      </c>
      <c r="N137" s="226" t="s">
        <v>44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140</v>
      </c>
      <c r="AT137" s="229" t="s">
        <v>135</v>
      </c>
      <c r="AU137" s="229" t="s">
        <v>89</v>
      </c>
      <c r="AY137" s="17" t="s">
        <v>133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87</v>
      </c>
      <c r="BK137" s="230">
        <f>ROUND(I137*H137,2)</f>
        <v>0</v>
      </c>
      <c r="BL137" s="17" t="s">
        <v>140</v>
      </c>
      <c r="BM137" s="229" t="s">
        <v>504</v>
      </c>
    </row>
    <row r="138" s="2" customFormat="1">
      <c r="A138" s="38"/>
      <c r="B138" s="39"/>
      <c r="C138" s="40"/>
      <c r="D138" s="231" t="s">
        <v>142</v>
      </c>
      <c r="E138" s="40"/>
      <c r="F138" s="232" t="s">
        <v>505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142</v>
      </c>
      <c r="AU138" s="17" t="s">
        <v>89</v>
      </c>
    </row>
    <row r="139" s="13" customFormat="1">
      <c r="A139" s="13"/>
      <c r="B139" s="236"/>
      <c r="C139" s="237"/>
      <c r="D139" s="238" t="s">
        <v>157</v>
      </c>
      <c r="E139" s="239" t="s">
        <v>1</v>
      </c>
      <c r="F139" s="240" t="s">
        <v>501</v>
      </c>
      <c r="G139" s="237"/>
      <c r="H139" s="241">
        <v>3705.5999999999999</v>
      </c>
      <c r="I139" s="242"/>
      <c r="J139" s="237"/>
      <c r="K139" s="237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157</v>
      </c>
      <c r="AU139" s="247" t="s">
        <v>89</v>
      </c>
      <c r="AV139" s="13" t="s">
        <v>89</v>
      </c>
      <c r="AW139" s="13" t="s">
        <v>36</v>
      </c>
      <c r="AX139" s="13" t="s">
        <v>87</v>
      </c>
      <c r="AY139" s="247" t="s">
        <v>133</v>
      </c>
    </row>
    <row r="140" s="2" customFormat="1" ht="62.7" customHeight="1">
      <c r="A140" s="38"/>
      <c r="B140" s="39"/>
      <c r="C140" s="218" t="s">
        <v>159</v>
      </c>
      <c r="D140" s="218" t="s">
        <v>135</v>
      </c>
      <c r="E140" s="219" t="s">
        <v>506</v>
      </c>
      <c r="F140" s="220" t="s">
        <v>507</v>
      </c>
      <c r="G140" s="221" t="s">
        <v>203</v>
      </c>
      <c r="H140" s="222">
        <v>2128.616</v>
      </c>
      <c r="I140" s="223"/>
      <c r="J140" s="224">
        <f>ROUND(I140*H140,2)</f>
        <v>0</v>
      </c>
      <c r="K140" s="220" t="s">
        <v>139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140</v>
      </c>
      <c r="AT140" s="229" t="s">
        <v>135</v>
      </c>
      <c r="AU140" s="229" t="s">
        <v>89</v>
      </c>
      <c r="AY140" s="17" t="s">
        <v>133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140</v>
      </c>
      <c r="BM140" s="229" t="s">
        <v>508</v>
      </c>
    </row>
    <row r="141" s="2" customFormat="1">
      <c r="A141" s="38"/>
      <c r="B141" s="39"/>
      <c r="C141" s="40"/>
      <c r="D141" s="231" t="s">
        <v>142</v>
      </c>
      <c r="E141" s="40"/>
      <c r="F141" s="232" t="s">
        <v>509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142</v>
      </c>
      <c r="AU141" s="17" t="s">
        <v>89</v>
      </c>
    </row>
    <row r="142" s="13" customFormat="1">
      <c r="A142" s="13"/>
      <c r="B142" s="236"/>
      <c r="C142" s="237"/>
      <c r="D142" s="238" t="s">
        <v>157</v>
      </c>
      <c r="E142" s="239" t="s">
        <v>1</v>
      </c>
      <c r="F142" s="240" t="s">
        <v>510</v>
      </c>
      <c r="G142" s="237"/>
      <c r="H142" s="241">
        <v>2128.616</v>
      </c>
      <c r="I142" s="242"/>
      <c r="J142" s="237"/>
      <c r="K142" s="237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157</v>
      </c>
      <c r="AU142" s="247" t="s">
        <v>89</v>
      </c>
      <c r="AV142" s="13" t="s">
        <v>89</v>
      </c>
      <c r="AW142" s="13" t="s">
        <v>36</v>
      </c>
      <c r="AX142" s="13" t="s">
        <v>87</v>
      </c>
      <c r="AY142" s="247" t="s">
        <v>133</v>
      </c>
    </row>
    <row r="143" s="2" customFormat="1" ht="62.7" customHeight="1">
      <c r="A143" s="38"/>
      <c r="B143" s="39"/>
      <c r="C143" s="218" t="s">
        <v>165</v>
      </c>
      <c r="D143" s="218" t="s">
        <v>135</v>
      </c>
      <c r="E143" s="219" t="s">
        <v>207</v>
      </c>
      <c r="F143" s="220" t="s">
        <v>208</v>
      </c>
      <c r="G143" s="221" t="s">
        <v>203</v>
      </c>
      <c r="H143" s="222">
        <v>2172.864</v>
      </c>
      <c r="I143" s="223"/>
      <c r="J143" s="224">
        <f>ROUND(I143*H143,2)</f>
        <v>0</v>
      </c>
      <c r="K143" s="220" t="s">
        <v>139</v>
      </c>
      <c r="L143" s="44"/>
      <c r="M143" s="225" t="s">
        <v>1</v>
      </c>
      <c r="N143" s="226" t="s">
        <v>44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140</v>
      </c>
      <c r="AT143" s="229" t="s">
        <v>135</v>
      </c>
      <c r="AU143" s="229" t="s">
        <v>89</v>
      </c>
      <c r="AY143" s="17" t="s">
        <v>133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87</v>
      </c>
      <c r="BK143" s="230">
        <f>ROUND(I143*H143,2)</f>
        <v>0</v>
      </c>
      <c r="BL143" s="17" t="s">
        <v>140</v>
      </c>
      <c r="BM143" s="229" t="s">
        <v>511</v>
      </c>
    </row>
    <row r="144" s="2" customFormat="1">
      <c r="A144" s="38"/>
      <c r="B144" s="39"/>
      <c r="C144" s="40"/>
      <c r="D144" s="231" t="s">
        <v>142</v>
      </c>
      <c r="E144" s="40"/>
      <c r="F144" s="232" t="s">
        <v>210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142</v>
      </c>
      <c r="AU144" s="17" t="s">
        <v>89</v>
      </c>
    </row>
    <row r="145" s="13" customFormat="1">
      <c r="A145" s="13"/>
      <c r="B145" s="236"/>
      <c r="C145" s="237"/>
      <c r="D145" s="238" t="s">
        <v>157</v>
      </c>
      <c r="E145" s="239" t="s">
        <v>1</v>
      </c>
      <c r="F145" s="240" t="s">
        <v>512</v>
      </c>
      <c r="G145" s="237"/>
      <c r="H145" s="241">
        <v>2172.864</v>
      </c>
      <c r="I145" s="242"/>
      <c r="J145" s="237"/>
      <c r="K145" s="237"/>
      <c r="L145" s="243"/>
      <c r="M145" s="244"/>
      <c r="N145" s="245"/>
      <c r="O145" s="245"/>
      <c r="P145" s="245"/>
      <c r="Q145" s="245"/>
      <c r="R145" s="245"/>
      <c r="S145" s="245"/>
      <c r="T145" s="24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7" t="s">
        <v>157</v>
      </c>
      <c r="AU145" s="247" t="s">
        <v>89</v>
      </c>
      <c r="AV145" s="13" t="s">
        <v>89</v>
      </c>
      <c r="AW145" s="13" t="s">
        <v>36</v>
      </c>
      <c r="AX145" s="13" t="s">
        <v>87</v>
      </c>
      <c r="AY145" s="247" t="s">
        <v>133</v>
      </c>
    </row>
    <row r="146" s="2" customFormat="1" ht="66.75" customHeight="1">
      <c r="A146" s="38"/>
      <c r="B146" s="39"/>
      <c r="C146" s="218" t="s">
        <v>170</v>
      </c>
      <c r="D146" s="218" t="s">
        <v>135</v>
      </c>
      <c r="E146" s="219" t="s">
        <v>212</v>
      </c>
      <c r="F146" s="220" t="s">
        <v>213</v>
      </c>
      <c r="G146" s="221" t="s">
        <v>203</v>
      </c>
      <c r="H146" s="222">
        <v>10864.32</v>
      </c>
      <c r="I146" s="223"/>
      <c r="J146" s="224">
        <f>ROUND(I146*H146,2)</f>
        <v>0</v>
      </c>
      <c r="K146" s="220" t="s">
        <v>139</v>
      </c>
      <c r="L146" s="44"/>
      <c r="M146" s="225" t="s">
        <v>1</v>
      </c>
      <c r="N146" s="226" t="s">
        <v>44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140</v>
      </c>
      <c r="AT146" s="229" t="s">
        <v>135</v>
      </c>
      <c r="AU146" s="229" t="s">
        <v>89</v>
      </c>
      <c r="AY146" s="17" t="s">
        <v>133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87</v>
      </c>
      <c r="BK146" s="230">
        <f>ROUND(I146*H146,2)</f>
        <v>0</v>
      </c>
      <c r="BL146" s="17" t="s">
        <v>140</v>
      </c>
      <c r="BM146" s="229" t="s">
        <v>513</v>
      </c>
    </row>
    <row r="147" s="2" customFormat="1">
      <c r="A147" s="38"/>
      <c r="B147" s="39"/>
      <c r="C147" s="40"/>
      <c r="D147" s="231" t="s">
        <v>142</v>
      </c>
      <c r="E147" s="40"/>
      <c r="F147" s="232" t="s">
        <v>215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142</v>
      </c>
      <c r="AU147" s="17" t="s">
        <v>89</v>
      </c>
    </row>
    <row r="148" s="13" customFormat="1">
      <c r="A148" s="13"/>
      <c r="B148" s="236"/>
      <c r="C148" s="237"/>
      <c r="D148" s="238" t="s">
        <v>157</v>
      </c>
      <c r="E148" s="237"/>
      <c r="F148" s="240" t="s">
        <v>514</v>
      </c>
      <c r="G148" s="237"/>
      <c r="H148" s="241">
        <v>10864.32</v>
      </c>
      <c r="I148" s="242"/>
      <c r="J148" s="237"/>
      <c r="K148" s="237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157</v>
      </c>
      <c r="AU148" s="247" t="s">
        <v>89</v>
      </c>
      <c r="AV148" s="13" t="s">
        <v>89</v>
      </c>
      <c r="AW148" s="13" t="s">
        <v>4</v>
      </c>
      <c r="AX148" s="13" t="s">
        <v>87</v>
      </c>
      <c r="AY148" s="247" t="s">
        <v>133</v>
      </c>
    </row>
    <row r="149" s="2" customFormat="1" ht="44.25" customHeight="1">
      <c r="A149" s="38"/>
      <c r="B149" s="39"/>
      <c r="C149" s="218" t="s">
        <v>175</v>
      </c>
      <c r="D149" s="218" t="s">
        <v>135</v>
      </c>
      <c r="E149" s="219" t="s">
        <v>235</v>
      </c>
      <c r="F149" s="220" t="s">
        <v>236</v>
      </c>
      <c r="G149" s="221" t="s">
        <v>226</v>
      </c>
      <c r="H149" s="222">
        <v>3476.5819999999999</v>
      </c>
      <c r="I149" s="223"/>
      <c r="J149" s="224">
        <f>ROUND(I149*H149,2)</f>
        <v>0</v>
      </c>
      <c r="K149" s="220" t="s">
        <v>139</v>
      </c>
      <c r="L149" s="44"/>
      <c r="M149" s="225" t="s">
        <v>1</v>
      </c>
      <c r="N149" s="226" t="s">
        <v>44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140</v>
      </c>
      <c r="AT149" s="229" t="s">
        <v>135</v>
      </c>
      <c r="AU149" s="229" t="s">
        <v>89</v>
      </c>
      <c r="AY149" s="17" t="s">
        <v>133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87</v>
      </c>
      <c r="BK149" s="230">
        <f>ROUND(I149*H149,2)</f>
        <v>0</v>
      </c>
      <c r="BL149" s="17" t="s">
        <v>140</v>
      </c>
      <c r="BM149" s="229" t="s">
        <v>515</v>
      </c>
    </row>
    <row r="150" s="2" customFormat="1">
      <c r="A150" s="38"/>
      <c r="B150" s="39"/>
      <c r="C150" s="40"/>
      <c r="D150" s="231" t="s">
        <v>142</v>
      </c>
      <c r="E150" s="40"/>
      <c r="F150" s="232" t="s">
        <v>238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142</v>
      </c>
      <c r="AU150" s="17" t="s">
        <v>89</v>
      </c>
    </row>
    <row r="151" s="13" customFormat="1">
      <c r="A151" s="13"/>
      <c r="B151" s="236"/>
      <c r="C151" s="237"/>
      <c r="D151" s="238" t="s">
        <v>157</v>
      </c>
      <c r="E151" s="239" t="s">
        <v>1</v>
      </c>
      <c r="F151" s="240" t="s">
        <v>516</v>
      </c>
      <c r="G151" s="237"/>
      <c r="H151" s="241">
        <v>3476.5819999999999</v>
      </c>
      <c r="I151" s="242"/>
      <c r="J151" s="237"/>
      <c r="K151" s="237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157</v>
      </c>
      <c r="AU151" s="247" t="s">
        <v>89</v>
      </c>
      <c r="AV151" s="13" t="s">
        <v>89</v>
      </c>
      <c r="AW151" s="13" t="s">
        <v>36</v>
      </c>
      <c r="AX151" s="13" t="s">
        <v>87</v>
      </c>
      <c r="AY151" s="247" t="s">
        <v>133</v>
      </c>
    </row>
    <row r="152" s="2" customFormat="1" ht="44.25" customHeight="1">
      <c r="A152" s="38"/>
      <c r="B152" s="39"/>
      <c r="C152" s="218" t="s">
        <v>181</v>
      </c>
      <c r="D152" s="218" t="s">
        <v>135</v>
      </c>
      <c r="E152" s="219" t="s">
        <v>517</v>
      </c>
      <c r="F152" s="220" t="s">
        <v>518</v>
      </c>
      <c r="G152" s="221" t="s">
        <v>203</v>
      </c>
      <c r="H152" s="222">
        <v>1528.56</v>
      </c>
      <c r="I152" s="223"/>
      <c r="J152" s="224">
        <f>ROUND(I152*H152,2)</f>
        <v>0</v>
      </c>
      <c r="K152" s="220" t="s">
        <v>139</v>
      </c>
      <c r="L152" s="44"/>
      <c r="M152" s="225" t="s">
        <v>1</v>
      </c>
      <c r="N152" s="226" t="s">
        <v>44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140</v>
      </c>
      <c r="AT152" s="229" t="s">
        <v>135</v>
      </c>
      <c r="AU152" s="229" t="s">
        <v>89</v>
      </c>
      <c r="AY152" s="17" t="s">
        <v>133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87</v>
      </c>
      <c r="BK152" s="230">
        <f>ROUND(I152*H152,2)</f>
        <v>0</v>
      </c>
      <c r="BL152" s="17" t="s">
        <v>140</v>
      </c>
      <c r="BM152" s="229" t="s">
        <v>519</v>
      </c>
    </row>
    <row r="153" s="2" customFormat="1">
      <c r="A153" s="38"/>
      <c r="B153" s="39"/>
      <c r="C153" s="40"/>
      <c r="D153" s="231" t="s">
        <v>142</v>
      </c>
      <c r="E153" s="40"/>
      <c r="F153" s="232" t="s">
        <v>520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142</v>
      </c>
      <c r="AU153" s="17" t="s">
        <v>89</v>
      </c>
    </row>
    <row r="154" s="13" customFormat="1">
      <c r="A154" s="13"/>
      <c r="B154" s="236"/>
      <c r="C154" s="237"/>
      <c r="D154" s="238" t="s">
        <v>157</v>
      </c>
      <c r="E154" s="239" t="s">
        <v>1</v>
      </c>
      <c r="F154" s="240" t="s">
        <v>521</v>
      </c>
      <c r="G154" s="237"/>
      <c r="H154" s="241">
        <v>1528.56</v>
      </c>
      <c r="I154" s="242"/>
      <c r="J154" s="237"/>
      <c r="K154" s="237"/>
      <c r="L154" s="243"/>
      <c r="M154" s="244"/>
      <c r="N154" s="245"/>
      <c r="O154" s="245"/>
      <c r="P154" s="245"/>
      <c r="Q154" s="245"/>
      <c r="R154" s="245"/>
      <c r="S154" s="245"/>
      <c r="T154" s="24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7" t="s">
        <v>157</v>
      </c>
      <c r="AU154" s="247" t="s">
        <v>89</v>
      </c>
      <c r="AV154" s="13" t="s">
        <v>89</v>
      </c>
      <c r="AW154" s="13" t="s">
        <v>36</v>
      </c>
      <c r="AX154" s="13" t="s">
        <v>87</v>
      </c>
      <c r="AY154" s="247" t="s">
        <v>133</v>
      </c>
    </row>
    <row r="155" s="2" customFormat="1" ht="16.5" customHeight="1">
      <c r="A155" s="38"/>
      <c r="B155" s="39"/>
      <c r="C155" s="248" t="s">
        <v>186</v>
      </c>
      <c r="D155" s="248" t="s">
        <v>223</v>
      </c>
      <c r="E155" s="249" t="s">
        <v>522</v>
      </c>
      <c r="F155" s="250" t="s">
        <v>523</v>
      </c>
      <c r="G155" s="251" t="s">
        <v>226</v>
      </c>
      <c r="H155" s="252">
        <v>3057.1199999999999</v>
      </c>
      <c r="I155" s="253"/>
      <c r="J155" s="254">
        <f>ROUND(I155*H155,2)</f>
        <v>0</v>
      </c>
      <c r="K155" s="250" t="s">
        <v>139</v>
      </c>
      <c r="L155" s="255"/>
      <c r="M155" s="256" t="s">
        <v>1</v>
      </c>
      <c r="N155" s="257" t="s">
        <v>44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175</v>
      </c>
      <c r="AT155" s="229" t="s">
        <v>223</v>
      </c>
      <c r="AU155" s="229" t="s">
        <v>89</v>
      </c>
      <c r="AY155" s="17" t="s">
        <v>133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87</v>
      </c>
      <c r="BK155" s="230">
        <f>ROUND(I155*H155,2)</f>
        <v>0</v>
      </c>
      <c r="BL155" s="17" t="s">
        <v>140</v>
      </c>
      <c r="BM155" s="229" t="s">
        <v>524</v>
      </c>
    </row>
    <row r="156" s="13" customFormat="1">
      <c r="A156" s="13"/>
      <c r="B156" s="236"/>
      <c r="C156" s="237"/>
      <c r="D156" s="238" t="s">
        <v>157</v>
      </c>
      <c r="E156" s="237"/>
      <c r="F156" s="240" t="s">
        <v>525</v>
      </c>
      <c r="G156" s="237"/>
      <c r="H156" s="241">
        <v>3057.1199999999999</v>
      </c>
      <c r="I156" s="242"/>
      <c r="J156" s="237"/>
      <c r="K156" s="237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157</v>
      </c>
      <c r="AU156" s="247" t="s">
        <v>89</v>
      </c>
      <c r="AV156" s="13" t="s">
        <v>89</v>
      </c>
      <c r="AW156" s="13" t="s">
        <v>4</v>
      </c>
      <c r="AX156" s="13" t="s">
        <v>87</v>
      </c>
      <c r="AY156" s="247" t="s">
        <v>133</v>
      </c>
    </row>
    <row r="157" s="2" customFormat="1" ht="66.75" customHeight="1">
      <c r="A157" s="38"/>
      <c r="B157" s="39"/>
      <c r="C157" s="218" t="s">
        <v>191</v>
      </c>
      <c r="D157" s="218" t="s">
        <v>135</v>
      </c>
      <c r="E157" s="219" t="s">
        <v>526</v>
      </c>
      <c r="F157" s="220" t="s">
        <v>527</v>
      </c>
      <c r="G157" s="221" t="s">
        <v>203</v>
      </c>
      <c r="H157" s="222">
        <v>424.60000000000002</v>
      </c>
      <c r="I157" s="223"/>
      <c r="J157" s="224">
        <f>ROUND(I157*H157,2)</f>
        <v>0</v>
      </c>
      <c r="K157" s="220" t="s">
        <v>139</v>
      </c>
      <c r="L157" s="44"/>
      <c r="M157" s="225" t="s">
        <v>1</v>
      </c>
      <c r="N157" s="226" t="s">
        <v>44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140</v>
      </c>
      <c r="AT157" s="229" t="s">
        <v>135</v>
      </c>
      <c r="AU157" s="229" t="s">
        <v>89</v>
      </c>
      <c r="AY157" s="17" t="s">
        <v>133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87</v>
      </c>
      <c r="BK157" s="230">
        <f>ROUND(I157*H157,2)</f>
        <v>0</v>
      </c>
      <c r="BL157" s="17" t="s">
        <v>140</v>
      </c>
      <c r="BM157" s="229" t="s">
        <v>528</v>
      </c>
    </row>
    <row r="158" s="2" customFormat="1">
      <c r="A158" s="38"/>
      <c r="B158" s="39"/>
      <c r="C158" s="40"/>
      <c r="D158" s="231" t="s">
        <v>142</v>
      </c>
      <c r="E158" s="40"/>
      <c r="F158" s="232" t="s">
        <v>529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142</v>
      </c>
      <c r="AU158" s="17" t="s">
        <v>89</v>
      </c>
    </row>
    <row r="159" s="13" customFormat="1">
      <c r="A159" s="13"/>
      <c r="B159" s="236"/>
      <c r="C159" s="237"/>
      <c r="D159" s="238" t="s">
        <v>157</v>
      </c>
      <c r="E159" s="239" t="s">
        <v>1</v>
      </c>
      <c r="F159" s="240" t="s">
        <v>530</v>
      </c>
      <c r="G159" s="237"/>
      <c r="H159" s="241">
        <v>424.60000000000002</v>
      </c>
      <c r="I159" s="242"/>
      <c r="J159" s="237"/>
      <c r="K159" s="237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157</v>
      </c>
      <c r="AU159" s="247" t="s">
        <v>89</v>
      </c>
      <c r="AV159" s="13" t="s">
        <v>89</v>
      </c>
      <c r="AW159" s="13" t="s">
        <v>36</v>
      </c>
      <c r="AX159" s="13" t="s">
        <v>87</v>
      </c>
      <c r="AY159" s="247" t="s">
        <v>133</v>
      </c>
    </row>
    <row r="160" s="2" customFormat="1" ht="16.5" customHeight="1">
      <c r="A160" s="38"/>
      <c r="B160" s="39"/>
      <c r="C160" s="248" t="s">
        <v>8</v>
      </c>
      <c r="D160" s="248" t="s">
        <v>223</v>
      </c>
      <c r="E160" s="249" t="s">
        <v>531</v>
      </c>
      <c r="F160" s="250" t="s">
        <v>532</v>
      </c>
      <c r="G160" s="251" t="s">
        <v>226</v>
      </c>
      <c r="H160" s="252">
        <v>849.20000000000005</v>
      </c>
      <c r="I160" s="253"/>
      <c r="J160" s="254">
        <f>ROUND(I160*H160,2)</f>
        <v>0</v>
      </c>
      <c r="K160" s="250" t="s">
        <v>139</v>
      </c>
      <c r="L160" s="255"/>
      <c r="M160" s="256" t="s">
        <v>1</v>
      </c>
      <c r="N160" s="257" t="s">
        <v>44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175</v>
      </c>
      <c r="AT160" s="229" t="s">
        <v>223</v>
      </c>
      <c r="AU160" s="229" t="s">
        <v>89</v>
      </c>
      <c r="AY160" s="17" t="s">
        <v>133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87</v>
      </c>
      <c r="BK160" s="230">
        <f>ROUND(I160*H160,2)</f>
        <v>0</v>
      </c>
      <c r="BL160" s="17" t="s">
        <v>140</v>
      </c>
      <c r="BM160" s="229" t="s">
        <v>533</v>
      </c>
    </row>
    <row r="161" s="13" customFormat="1">
      <c r="A161" s="13"/>
      <c r="B161" s="236"/>
      <c r="C161" s="237"/>
      <c r="D161" s="238" t="s">
        <v>157</v>
      </c>
      <c r="E161" s="237"/>
      <c r="F161" s="240" t="s">
        <v>534</v>
      </c>
      <c r="G161" s="237"/>
      <c r="H161" s="241">
        <v>849.20000000000005</v>
      </c>
      <c r="I161" s="242"/>
      <c r="J161" s="237"/>
      <c r="K161" s="237"/>
      <c r="L161" s="243"/>
      <c r="M161" s="244"/>
      <c r="N161" s="245"/>
      <c r="O161" s="245"/>
      <c r="P161" s="245"/>
      <c r="Q161" s="245"/>
      <c r="R161" s="245"/>
      <c r="S161" s="245"/>
      <c r="T161" s="24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7" t="s">
        <v>157</v>
      </c>
      <c r="AU161" s="247" t="s">
        <v>89</v>
      </c>
      <c r="AV161" s="13" t="s">
        <v>89</v>
      </c>
      <c r="AW161" s="13" t="s">
        <v>4</v>
      </c>
      <c r="AX161" s="13" t="s">
        <v>87</v>
      </c>
      <c r="AY161" s="247" t="s">
        <v>133</v>
      </c>
    </row>
    <row r="162" s="2" customFormat="1" ht="37.8" customHeight="1">
      <c r="A162" s="38"/>
      <c r="B162" s="39"/>
      <c r="C162" s="218" t="s">
        <v>200</v>
      </c>
      <c r="D162" s="218" t="s">
        <v>135</v>
      </c>
      <c r="E162" s="219" t="s">
        <v>256</v>
      </c>
      <c r="F162" s="220" t="s">
        <v>257</v>
      </c>
      <c r="G162" s="221" t="s">
        <v>138</v>
      </c>
      <c r="H162" s="222">
        <v>905.36000000000001</v>
      </c>
      <c r="I162" s="223"/>
      <c r="J162" s="224">
        <f>ROUND(I162*H162,2)</f>
        <v>0</v>
      </c>
      <c r="K162" s="220" t="s">
        <v>139</v>
      </c>
      <c r="L162" s="44"/>
      <c r="M162" s="225" t="s">
        <v>1</v>
      </c>
      <c r="N162" s="226" t="s">
        <v>44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140</v>
      </c>
      <c r="AT162" s="229" t="s">
        <v>135</v>
      </c>
      <c r="AU162" s="229" t="s">
        <v>89</v>
      </c>
      <c r="AY162" s="17" t="s">
        <v>133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87</v>
      </c>
      <c r="BK162" s="230">
        <f>ROUND(I162*H162,2)</f>
        <v>0</v>
      </c>
      <c r="BL162" s="17" t="s">
        <v>140</v>
      </c>
      <c r="BM162" s="229" t="s">
        <v>535</v>
      </c>
    </row>
    <row r="163" s="2" customFormat="1">
      <c r="A163" s="38"/>
      <c r="B163" s="39"/>
      <c r="C163" s="40"/>
      <c r="D163" s="231" t="s">
        <v>142</v>
      </c>
      <c r="E163" s="40"/>
      <c r="F163" s="232" t="s">
        <v>259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142</v>
      </c>
      <c r="AU163" s="17" t="s">
        <v>89</v>
      </c>
    </row>
    <row r="164" s="2" customFormat="1" ht="16.5" customHeight="1">
      <c r="A164" s="38"/>
      <c r="B164" s="39"/>
      <c r="C164" s="248" t="s">
        <v>206</v>
      </c>
      <c r="D164" s="248" t="s">
        <v>223</v>
      </c>
      <c r="E164" s="249" t="s">
        <v>266</v>
      </c>
      <c r="F164" s="250" t="s">
        <v>267</v>
      </c>
      <c r="G164" s="251" t="s">
        <v>226</v>
      </c>
      <c r="H164" s="252">
        <v>126.75</v>
      </c>
      <c r="I164" s="253"/>
      <c r="J164" s="254">
        <f>ROUND(I164*H164,2)</f>
        <v>0</v>
      </c>
      <c r="K164" s="250" t="s">
        <v>139</v>
      </c>
      <c r="L164" s="255"/>
      <c r="M164" s="256" t="s">
        <v>1</v>
      </c>
      <c r="N164" s="257" t="s">
        <v>44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175</v>
      </c>
      <c r="AT164" s="229" t="s">
        <v>223</v>
      </c>
      <c r="AU164" s="229" t="s">
        <v>89</v>
      </c>
      <c r="AY164" s="17" t="s">
        <v>133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87</v>
      </c>
      <c r="BK164" s="230">
        <f>ROUND(I164*H164,2)</f>
        <v>0</v>
      </c>
      <c r="BL164" s="17" t="s">
        <v>140</v>
      </c>
      <c r="BM164" s="229" t="s">
        <v>536</v>
      </c>
    </row>
    <row r="165" s="13" customFormat="1">
      <c r="A165" s="13"/>
      <c r="B165" s="236"/>
      <c r="C165" s="237"/>
      <c r="D165" s="238" t="s">
        <v>157</v>
      </c>
      <c r="E165" s="237"/>
      <c r="F165" s="240" t="s">
        <v>537</v>
      </c>
      <c r="G165" s="237"/>
      <c r="H165" s="241">
        <v>126.75</v>
      </c>
      <c r="I165" s="242"/>
      <c r="J165" s="237"/>
      <c r="K165" s="237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157</v>
      </c>
      <c r="AU165" s="247" t="s">
        <v>89</v>
      </c>
      <c r="AV165" s="13" t="s">
        <v>89</v>
      </c>
      <c r="AW165" s="13" t="s">
        <v>4</v>
      </c>
      <c r="AX165" s="13" t="s">
        <v>87</v>
      </c>
      <c r="AY165" s="247" t="s">
        <v>133</v>
      </c>
    </row>
    <row r="166" s="2" customFormat="1" ht="37.8" customHeight="1">
      <c r="A166" s="38"/>
      <c r="B166" s="39"/>
      <c r="C166" s="218" t="s">
        <v>211</v>
      </c>
      <c r="D166" s="218" t="s">
        <v>135</v>
      </c>
      <c r="E166" s="219" t="s">
        <v>271</v>
      </c>
      <c r="F166" s="220" t="s">
        <v>272</v>
      </c>
      <c r="G166" s="221" t="s">
        <v>138</v>
      </c>
      <c r="H166" s="222">
        <v>905.36000000000001</v>
      </c>
      <c r="I166" s="223"/>
      <c r="J166" s="224">
        <f>ROUND(I166*H166,2)</f>
        <v>0</v>
      </c>
      <c r="K166" s="220" t="s">
        <v>139</v>
      </c>
      <c r="L166" s="44"/>
      <c r="M166" s="225" t="s">
        <v>1</v>
      </c>
      <c r="N166" s="226" t="s">
        <v>44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140</v>
      </c>
      <c r="AT166" s="229" t="s">
        <v>135</v>
      </c>
      <c r="AU166" s="229" t="s">
        <v>89</v>
      </c>
      <c r="AY166" s="17" t="s">
        <v>133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87</v>
      </c>
      <c r="BK166" s="230">
        <f>ROUND(I166*H166,2)</f>
        <v>0</v>
      </c>
      <c r="BL166" s="17" t="s">
        <v>140</v>
      </c>
      <c r="BM166" s="229" t="s">
        <v>538</v>
      </c>
    </row>
    <row r="167" s="2" customFormat="1">
      <c r="A167" s="38"/>
      <c r="B167" s="39"/>
      <c r="C167" s="40"/>
      <c r="D167" s="231" t="s">
        <v>142</v>
      </c>
      <c r="E167" s="40"/>
      <c r="F167" s="232" t="s">
        <v>274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142</v>
      </c>
      <c r="AU167" s="17" t="s">
        <v>89</v>
      </c>
    </row>
    <row r="168" s="2" customFormat="1" ht="16.5" customHeight="1">
      <c r="A168" s="38"/>
      <c r="B168" s="39"/>
      <c r="C168" s="248" t="s">
        <v>217</v>
      </c>
      <c r="D168" s="248" t="s">
        <v>223</v>
      </c>
      <c r="E168" s="249" t="s">
        <v>283</v>
      </c>
      <c r="F168" s="250" t="s">
        <v>284</v>
      </c>
      <c r="G168" s="251" t="s">
        <v>285</v>
      </c>
      <c r="H168" s="252">
        <v>18.106999999999999</v>
      </c>
      <c r="I168" s="253"/>
      <c r="J168" s="254">
        <f>ROUND(I168*H168,2)</f>
        <v>0</v>
      </c>
      <c r="K168" s="250" t="s">
        <v>139</v>
      </c>
      <c r="L168" s="255"/>
      <c r="M168" s="256" t="s">
        <v>1</v>
      </c>
      <c r="N168" s="257" t="s">
        <v>44</v>
      </c>
      <c r="O168" s="91"/>
      <c r="P168" s="227">
        <f>O168*H168</f>
        <v>0</v>
      </c>
      <c r="Q168" s="227">
        <v>0.001</v>
      </c>
      <c r="R168" s="227">
        <f>Q168*H168</f>
        <v>0.018106999999999998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175</v>
      </c>
      <c r="AT168" s="229" t="s">
        <v>223</v>
      </c>
      <c r="AU168" s="229" t="s">
        <v>89</v>
      </c>
      <c r="AY168" s="17" t="s">
        <v>133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87</v>
      </c>
      <c r="BK168" s="230">
        <f>ROUND(I168*H168,2)</f>
        <v>0</v>
      </c>
      <c r="BL168" s="17" t="s">
        <v>140</v>
      </c>
      <c r="BM168" s="229" t="s">
        <v>539</v>
      </c>
    </row>
    <row r="169" s="13" customFormat="1">
      <c r="A169" s="13"/>
      <c r="B169" s="236"/>
      <c r="C169" s="237"/>
      <c r="D169" s="238" t="s">
        <v>157</v>
      </c>
      <c r="E169" s="237"/>
      <c r="F169" s="240" t="s">
        <v>540</v>
      </c>
      <c r="G169" s="237"/>
      <c r="H169" s="241">
        <v>18.106999999999999</v>
      </c>
      <c r="I169" s="242"/>
      <c r="J169" s="237"/>
      <c r="K169" s="237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157</v>
      </c>
      <c r="AU169" s="247" t="s">
        <v>89</v>
      </c>
      <c r="AV169" s="13" t="s">
        <v>89</v>
      </c>
      <c r="AW169" s="13" t="s">
        <v>4</v>
      </c>
      <c r="AX169" s="13" t="s">
        <v>87</v>
      </c>
      <c r="AY169" s="247" t="s">
        <v>133</v>
      </c>
    </row>
    <row r="170" s="12" customFormat="1" ht="22.8" customHeight="1">
      <c r="A170" s="12"/>
      <c r="B170" s="202"/>
      <c r="C170" s="203"/>
      <c r="D170" s="204" t="s">
        <v>78</v>
      </c>
      <c r="E170" s="216" t="s">
        <v>140</v>
      </c>
      <c r="F170" s="216" t="s">
        <v>541</v>
      </c>
      <c r="G170" s="203"/>
      <c r="H170" s="203"/>
      <c r="I170" s="206"/>
      <c r="J170" s="217">
        <f>BK170</f>
        <v>0</v>
      </c>
      <c r="K170" s="203"/>
      <c r="L170" s="208"/>
      <c r="M170" s="209"/>
      <c r="N170" s="210"/>
      <c r="O170" s="210"/>
      <c r="P170" s="211">
        <f>SUM(P171:P182)</f>
        <v>0</v>
      </c>
      <c r="Q170" s="210"/>
      <c r="R170" s="211">
        <f>SUM(R171:R182)</f>
        <v>2.5055240000000003</v>
      </c>
      <c r="S170" s="210"/>
      <c r="T170" s="212">
        <f>SUM(T171:T182)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87</v>
      </c>
      <c r="AT170" s="214" t="s">
        <v>78</v>
      </c>
      <c r="AU170" s="214" t="s">
        <v>87</v>
      </c>
      <c r="AY170" s="213" t="s">
        <v>133</v>
      </c>
      <c r="BK170" s="215">
        <f>SUM(BK171:BK182)</f>
        <v>0</v>
      </c>
    </row>
    <row r="171" s="2" customFormat="1" ht="33" customHeight="1">
      <c r="A171" s="38"/>
      <c r="B171" s="39"/>
      <c r="C171" s="218" t="s">
        <v>222</v>
      </c>
      <c r="D171" s="218" t="s">
        <v>135</v>
      </c>
      <c r="E171" s="219" t="s">
        <v>542</v>
      </c>
      <c r="F171" s="220" t="s">
        <v>543</v>
      </c>
      <c r="G171" s="221" t="s">
        <v>203</v>
      </c>
      <c r="H171" s="222">
        <v>84.920000000000002</v>
      </c>
      <c r="I171" s="223"/>
      <c r="J171" s="224">
        <f>ROUND(I171*H171,2)</f>
        <v>0</v>
      </c>
      <c r="K171" s="220" t="s">
        <v>139</v>
      </c>
      <c r="L171" s="44"/>
      <c r="M171" s="225" t="s">
        <v>1</v>
      </c>
      <c r="N171" s="226" t="s">
        <v>44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140</v>
      </c>
      <c r="AT171" s="229" t="s">
        <v>135</v>
      </c>
      <c r="AU171" s="229" t="s">
        <v>89</v>
      </c>
      <c r="AY171" s="17" t="s">
        <v>133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87</v>
      </c>
      <c r="BK171" s="230">
        <f>ROUND(I171*H171,2)</f>
        <v>0</v>
      </c>
      <c r="BL171" s="17" t="s">
        <v>140</v>
      </c>
      <c r="BM171" s="229" t="s">
        <v>544</v>
      </c>
    </row>
    <row r="172" s="2" customFormat="1">
      <c r="A172" s="38"/>
      <c r="B172" s="39"/>
      <c r="C172" s="40"/>
      <c r="D172" s="231" t="s">
        <v>142</v>
      </c>
      <c r="E172" s="40"/>
      <c r="F172" s="232" t="s">
        <v>545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142</v>
      </c>
      <c r="AU172" s="17" t="s">
        <v>89</v>
      </c>
    </row>
    <row r="173" s="13" customFormat="1">
      <c r="A173" s="13"/>
      <c r="B173" s="236"/>
      <c r="C173" s="237"/>
      <c r="D173" s="238" t="s">
        <v>157</v>
      </c>
      <c r="E173" s="239" t="s">
        <v>1</v>
      </c>
      <c r="F173" s="240" t="s">
        <v>546</v>
      </c>
      <c r="G173" s="237"/>
      <c r="H173" s="241">
        <v>84.920000000000002</v>
      </c>
      <c r="I173" s="242"/>
      <c r="J173" s="237"/>
      <c r="K173" s="237"/>
      <c r="L173" s="243"/>
      <c r="M173" s="244"/>
      <c r="N173" s="245"/>
      <c r="O173" s="245"/>
      <c r="P173" s="245"/>
      <c r="Q173" s="245"/>
      <c r="R173" s="245"/>
      <c r="S173" s="245"/>
      <c r="T173" s="24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7" t="s">
        <v>157</v>
      </c>
      <c r="AU173" s="247" t="s">
        <v>89</v>
      </c>
      <c r="AV173" s="13" t="s">
        <v>89</v>
      </c>
      <c r="AW173" s="13" t="s">
        <v>36</v>
      </c>
      <c r="AX173" s="13" t="s">
        <v>87</v>
      </c>
      <c r="AY173" s="247" t="s">
        <v>133</v>
      </c>
    </row>
    <row r="174" s="2" customFormat="1" ht="24.15" customHeight="1">
      <c r="A174" s="38"/>
      <c r="B174" s="39"/>
      <c r="C174" s="218" t="s">
        <v>229</v>
      </c>
      <c r="D174" s="218" t="s">
        <v>135</v>
      </c>
      <c r="E174" s="219" t="s">
        <v>547</v>
      </c>
      <c r="F174" s="220" t="s">
        <v>548</v>
      </c>
      <c r="G174" s="221" t="s">
        <v>162</v>
      </c>
      <c r="H174" s="222">
        <v>17</v>
      </c>
      <c r="I174" s="223"/>
      <c r="J174" s="224">
        <f>ROUND(I174*H174,2)</f>
        <v>0</v>
      </c>
      <c r="K174" s="220" t="s">
        <v>139</v>
      </c>
      <c r="L174" s="44"/>
      <c r="M174" s="225" t="s">
        <v>1</v>
      </c>
      <c r="N174" s="226" t="s">
        <v>44</v>
      </c>
      <c r="O174" s="91"/>
      <c r="P174" s="227">
        <f>O174*H174</f>
        <v>0</v>
      </c>
      <c r="Q174" s="227">
        <v>0.087417999999999996</v>
      </c>
      <c r="R174" s="227">
        <f>Q174*H174</f>
        <v>1.4861059999999999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140</v>
      </c>
      <c r="AT174" s="229" t="s">
        <v>135</v>
      </c>
      <c r="AU174" s="229" t="s">
        <v>89</v>
      </c>
      <c r="AY174" s="17" t="s">
        <v>133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87</v>
      </c>
      <c r="BK174" s="230">
        <f>ROUND(I174*H174,2)</f>
        <v>0</v>
      </c>
      <c r="BL174" s="17" t="s">
        <v>140</v>
      </c>
      <c r="BM174" s="229" t="s">
        <v>549</v>
      </c>
    </row>
    <row r="175" s="2" customFormat="1">
      <c r="A175" s="38"/>
      <c r="B175" s="39"/>
      <c r="C175" s="40"/>
      <c r="D175" s="231" t="s">
        <v>142</v>
      </c>
      <c r="E175" s="40"/>
      <c r="F175" s="232" t="s">
        <v>550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142</v>
      </c>
      <c r="AU175" s="17" t="s">
        <v>89</v>
      </c>
    </row>
    <row r="176" s="2" customFormat="1" ht="24.15" customHeight="1">
      <c r="A176" s="38"/>
      <c r="B176" s="39"/>
      <c r="C176" s="248" t="s">
        <v>234</v>
      </c>
      <c r="D176" s="248" t="s">
        <v>223</v>
      </c>
      <c r="E176" s="249" t="s">
        <v>551</v>
      </c>
      <c r="F176" s="250" t="s">
        <v>552</v>
      </c>
      <c r="G176" s="251" t="s">
        <v>162</v>
      </c>
      <c r="H176" s="252">
        <v>5</v>
      </c>
      <c r="I176" s="253"/>
      <c r="J176" s="254">
        <f>ROUND(I176*H176,2)</f>
        <v>0</v>
      </c>
      <c r="K176" s="250" t="s">
        <v>139</v>
      </c>
      <c r="L176" s="255"/>
      <c r="M176" s="256" t="s">
        <v>1</v>
      </c>
      <c r="N176" s="257" t="s">
        <v>44</v>
      </c>
      <c r="O176" s="91"/>
      <c r="P176" s="227">
        <f>O176*H176</f>
        <v>0</v>
      </c>
      <c r="Q176" s="227">
        <v>0.068000000000000005</v>
      </c>
      <c r="R176" s="227">
        <f>Q176*H176</f>
        <v>0.34000000000000002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175</v>
      </c>
      <c r="AT176" s="229" t="s">
        <v>223</v>
      </c>
      <c r="AU176" s="229" t="s">
        <v>89</v>
      </c>
      <c r="AY176" s="17" t="s">
        <v>133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87</v>
      </c>
      <c r="BK176" s="230">
        <f>ROUND(I176*H176,2)</f>
        <v>0</v>
      </c>
      <c r="BL176" s="17" t="s">
        <v>140</v>
      </c>
      <c r="BM176" s="229" t="s">
        <v>553</v>
      </c>
    </row>
    <row r="177" s="2" customFormat="1" ht="24.15" customHeight="1">
      <c r="A177" s="38"/>
      <c r="B177" s="39"/>
      <c r="C177" s="248" t="s">
        <v>240</v>
      </c>
      <c r="D177" s="248" t="s">
        <v>223</v>
      </c>
      <c r="E177" s="249" t="s">
        <v>554</v>
      </c>
      <c r="F177" s="250" t="s">
        <v>555</v>
      </c>
      <c r="G177" s="251" t="s">
        <v>162</v>
      </c>
      <c r="H177" s="252">
        <v>5</v>
      </c>
      <c r="I177" s="253"/>
      <c r="J177" s="254">
        <f>ROUND(I177*H177,2)</f>
        <v>0</v>
      </c>
      <c r="K177" s="250" t="s">
        <v>139</v>
      </c>
      <c r="L177" s="255"/>
      <c r="M177" s="256" t="s">
        <v>1</v>
      </c>
      <c r="N177" s="257" t="s">
        <v>44</v>
      </c>
      <c r="O177" s="91"/>
      <c r="P177" s="227">
        <f>O177*H177</f>
        <v>0</v>
      </c>
      <c r="Q177" s="227">
        <v>0.050999999999999997</v>
      </c>
      <c r="R177" s="227">
        <f>Q177*H177</f>
        <v>0.255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175</v>
      </c>
      <c r="AT177" s="229" t="s">
        <v>223</v>
      </c>
      <c r="AU177" s="229" t="s">
        <v>89</v>
      </c>
      <c r="AY177" s="17" t="s">
        <v>133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87</v>
      </c>
      <c r="BK177" s="230">
        <f>ROUND(I177*H177,2)</f>
        <v>0</v>
      </c>
      <c r="BL177" s="17" t="s">
        <v>140</v>
      </c>
      <c r="BM177" s="229" t="s">
        <v>556</v>
      </c>
    </row>
    <row r="178" s="2" customFormat="1" ht="24.15" customHeight="1">
      <c r="A178" s="38"/>
      <c r="B178" s="39"/>
      <c r="C178" s="248" t="s">
        <v>7</v>
      </c>
      <c r="D178" s="248" t="s">
        <v>223</v>
      </c>
      <c r="E178" s="249" t="s">
        <v>557</v>
      </c>
      <c r="F178" s="250" t="s">
        <v>558</v>
      </c>
      <c r="G178" s="251" t="s">
        <v>162</v>
      </c>
      <c r="H178" s="252">
        <v>5</v>
      </c>
      <c r="I178" s="253"/>
      <c r="J178" s="254">
        <f>ROUND(I178*H178,2)</f>
        <v>0</v>
      </c>
      <c r="K178" s="250" t="s">
        <v>139</v>
      </c>
      <c r="L178" s="255"/>
      <c r="M178" s="256" t="s">
        <v>1</v>
      </c>
      <c r="N178" s="257" t="s">
        <v>44</v>
      </c>
      <c r="O178" s="91"/>
      <c r="P178" s="227">
        <f>O178*H178</f>
        <v>0</v>
      </c>
      <c r="Q178" s="227">
        <v>0.040000000000000001</v>
      </c>
      <c r="R178" s="227">
        <f>Q178*H178</f>
        <v>0.20000000000000001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175</v>
      </c>
      <c r="AT178" s="229" t="s">
        <v>223</v>
      </c>
      <c r="AU178" s="229" t="s">
        <v>89</v>
      </c>
      <c r="AY178" s="17" t="s">
        <v>133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87</v>
      </c>
      <c r="BK178" s="230">
        <f>ROUND(I178*H178,2)</f>
        <v>0</v>
      </c>
      <c r="BL178" s="17" t="s">
        <v>140</v>
      </c>
      <c r="BM178" s="229" t="s">
        <v>559</v>
      </c>
    </row>
    <row r="179" s="2" customFormat="1" ht="24.15" customHeight="1">
      <c r="A179" s="38"/>
      <c r="B179" s="39"/>
      <c r="C179" s="248" t="s">
        <v>249</v>
      </c>
      <c r="D179" s="248" t="s">
        <v>223</v>
      </c>
      <c r="E179" s="249" t="s">
        <v>560</v>
      </c>
      <c r="F179" s="250" t="s">
        <v>561</v>
      </c>
      <c r="G179" s="251" t="s">
        <v>162</v>
      </c>
      <c r="H179" s="252">
        <v>2</v>
      </c>
      <c r="I179" s="253"/>
      <c r="J179" s="254">
        <f>ROUND(I179*H179,2)</f>
        <v>0</v>
      </c>
      <c r="K179" s="250" t="s">
        <v>139</v>
      </c>
      <c r="L179" s="255"/>
      <c r="M179" s="256" t="s">
        <v>1</v>
      </c>
      <c r="N179" s="257" t="s">
        <v>44</v>
      </c>
      <c r="O179" s="91"/>
      <c r="P179" s="227">
        <f>O179*H179</f>
        <v>0</v>
      </c>
      <c r="Q179" s="227">
        <v>0.028000000000000001</v>
      </c>
      <c r="R179" s="227">
        <f>Q179*H179</f>
        <v>0.056000000000000001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175</v>
      </c>
      <c r="AT179" s="229" t="s">
        <v>223</v>
      </c>
      <c r="AU179" s="229" t="s">
        <v>89</v>
      </c>
      <c r="AY179" s="17" t="s">
        <v>133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87</v>
      </c>
      <c r="BK179" s="230">
        <f>ROUND(I179*H179,2)</f>
        <v>0</v>
      </c>
      <c r="BL179" s="17" t="s">
        <v>140</v>
      </c>
      <c r="BM179" s="229" t="s">
        <v>562</v>
      </c>
    </row>
    <row r="180" s="2" customFormat="1" ht="33" customHeight="1">
      <c r="A180" s="38"/>
      <c r="B180" s="39"/>
      <c r="C180" s="218" t="s">
        <v>255</v>
      </c>
      <c r="D180" s="218" t="s">
        <v>135</v>
      </c>
      <c r="E180" s="219" t="s">
        <v>563</v>
      </c>
      <c r="F180" s="220" t="s">
        <v>564</v>
      </c>
      <c r="G180" s="221" t="s">
        <v>162</v>
      </c>
      <c r="H180" s="222">
        <v>1</v>
      </c>
      <c r="I180" s="223"/>
      <c r="J180" s="224">
        <f>ROUND(I180*H180,2)</f>
        <v>0</v>
      </c>
      <c r="K180" s="220" t="s">
        <v>139</v>
      </c>
      <c r="L180" s="44"/>
      <c r="M180" s="225" t="s">
        <v>1</v>
      </c>
      <c r="N180" s="226" t="s">
        <v>44</v>
      </c>
      <c r="O180" s="91"/>
      <c r="P180" s="227">
        <f>O180*H180</f>
        <v>0</v>
      </c>
      <c r="Q180" s="227">
        <v>0.087417999999999996</v>
      </c>
      <c r="R180" s="227">
        <f>Q180*H180</f>
        <v>0.087417999999999996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140</v>
      </c>
      <c r="AT180" s="229" t="s">
        <v>135</v>
      </c>
      <c r="AU180" s="229" t="s">
        <v>89</v>
      </c>
      <c r="AY180" s="17" t="s">
        <v>133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87</v>
      </c>
      <c r="BK180" s="230">
        <f>ROUND(I180*H180,2)</f>
        <v>0</v>
      </c>
      <c r="BL180" s="17" t="s">
        <v>140</v>
      </c>
      <c r="BM180" s="229" t="s">
        <v>565</v>
      </c>
    </row>
    <row r="181" s="2" customFormat="1">
      <c r="A181" s="38"/>
      <c r="B181" s="39"/>
      <c r="C181" s="40"/>
      <c r="D181" s="231" t="s">
        <v>142</v>
      </c>
      <c r="E181" s="40"/>
      <c r="F181" s="232" t="s">
        <v>566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142</v>
      </c>
      <c r="AU181" s="17" t="s">
        <v>89</v>
      </c>
    </row>
    <row r="182" s="2" customFormat="1" ht="24.15" customHeight="1">
      <c r="A182" s="38"/>
      <c r="B182" s="39"/>
      <c r="C182" s="248" t="s">
        <v>260</v>
      </c>
      <c r="D182" s="248" t="s">
        <v>223</v>
      </c>
      <c r="E182" s="249" t="s">
        <v>567</v>
      </c>
      <c r="F182" s="250" t="s">
        <v>568</v>
      </c>
      <c r="G182" s="251" t="s">
        <v>162</v>
      </c>
      <c r="H182" s="252">
        <v>1</v>
      </c>
      <c r="I182" s="253"/>
      <c r="J182" s="254">
        <f>ROUND(I182*H182,2)</f>
        <v>0</v>
      </c>
      <c r="K182" s="250" t="s">
        <v>139</v>
      </c>
      <c r="L182" s="255"/>
      <c r="M182" s="256" t="s">
        <v>1</v>
      </c>
      <c r="N182" s="257" t="s">
        <v>44</v>
      </c>
      <c r="O182" s="91"/>
      <c r="P182" s="227">
        <f>O182*H182</f>
        <v>0</v>
      </c>
      <c r="Q182" s="227">
        <v>0.081000000000000003</v>
      </c>
      <c r="R182" s="227">
        <f>Q182*H182</f>
        <v>0.081000000000000003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175</v>
      </c>
      <c r="AT182" s="229" t="s">
        <v>223</v>
      </c>
      <c r="AU182" s="229" t="s">
        <v>89</v>
      </c>
      <c r="AY182" s="17" t="s">
        <v>133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87</v>
      </c>
      <c r="BK182" s="230">
        <f>ROUND(I182*H182,2)</f>
        <v>0</v>
      </c>
      <c r="BL182" s="17" t="s">
        <v>140</v>
      </c>
      <c r="BM182" s="229" t="s">
        <v>569</v>
      </c>
    </row>
    <row r="183" s="12" customFormat="1" ht="22.8" customHeight="1">
      <c r="A183" s="12"/>
      <c r="B183" s="202"/>
      <c r="C183" s="203"/>
      <c r="D183" s="204" t="s">
        <v>78</v>
      </c>
      <c r="E183" s="216" t="s">
        <v>175</v>
      </c>
      <c r="F183" s="216" t="s">
        <v>335</v>
      </c>
      <c r="G183" s="203"/>
      <c r="H183" s="203"/>
      <c r="I183" s="206"/>
      <c r="J183" s="217">
        <f>BK183</f>
        <v>0</v>
      </c>
      <c r="K183" s="203"/>
      <c r="L183" s="208"/>
      <c r="M183" s="209"/>
      <c r="N183" s="210"/>
      <c r="O183" s="210"/>
      <c r="P183" s="211">
        <f>SUM(P184:P219)</f>
        <v>0</v>
      </c>
      <c r="Q183" s="210"/>
      <c r="R183" s="211">
        <f>SUM(R184:R219)</f>
        <v>62.933065499999991</v>
      </c>
      <c r="S183" s="210"/>
      <c r="T183" s="212">
        <f>SUM(T184:T219)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3" t="s">
        <v>87</v>
      </c>
      <c r="AT183" s="214" t="s">
        <v>78</v>
      </c>
      <c r="AU183" s="214" t="s">
        <v>87</v>
      </c>
      <c r="AY183" s="213" t="s">
        <v>133</v>
      </c>
      <c r="BK183" s="215">
        <f>SUM(BK184:BK219)</f>
        <v>0</v>
      </c>
    </row>
    <row r="184" s="2" customFormat="1" ht="33" customHeight="1">
      <c r="A184" s="38"/>
      <c r="B184" s="39"/>
      <c r="C184" s="218" t="s">
        <v>265</v>
      </c>
      <c r="D184" s="218" t="s">
        <v>135</v>
      </c>
      <c r="E184" s="219" t="s">
        <v>570</v>
      </c>
      <c r="F184" s="220" t="s">
        <v>571</v>
      </c>
      <c r="G184" s="221" t="s">
        <v>388</v>
      </c>
      <c r="H184" s="222">
        <v>772</v>
      </c>
      <c r="I184" s="223"/>
      <c r="J184" s="224">
        <f>ROUND(I184*H184,2)</f>
        <v>0</v>
      </c>
      <c r="K184" s="220" t="s">
        <v>139</v>
      </c>
      <c r="L184" s="44"/>
      <c r="M184" s="225" t="s">
        <v>1</v>
      </c>
      <c r="N184" s="226" t="s">
        <v>44</v>
      </c>
      <c r="O184" s="91"/>
      <c r="P184" s="227">
        <f>O184*H184</f>
        <v>0</v>
      </c>
      <c r="Q184" s="227">
        <v>1.5999999999999999E-05</v>
      </c>
      <c r="R184" s="227">
        <f>Q184*H184</f>
        <v>0.012352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140</v>
      </c>
      <c r="AT184" s="229" t="s">
        <v>135</v>
      </c>
      <c r="AU184" s="229" t="s">
        <v>89</v>
      </c>
      <c r="AY184" s="17" t="s">
        <v>133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87</v>
      </c>
      <c r="BK184" s="230">
        <f>ROUND(I184*H184,2)</f>
        <v>0</v>
      </c>
      <c r="BL184" s="17" t="s">
        <v>140</v>
      </c>
      <c r="BM184" s="229" t="s">
        <v>572</v>
      </c>
    </row>
    <row r="185" s="2" customFormat="1">
      <c r="A185" s="38"/>
      <c r="B185" s="39"/>
      <c r="C185" s="40"/>
      <c r="D185" s="231" t="s">
        <v>142</v>
      </c>
      <c r="E185" s="40"/>
      <c r="F185" s="232" t="s">
        <v>573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142</v>
      </c>
      <c r="AU185" s="17" t="s">
        <v>89</v>
      </c>
    </row>
    <row r="186" s="2" customFormat="1" ht="24.15" customHeight="1">
      <c r="A186" s="38"/>
      <c r="B186" s="39"/>
      <c r="C186" s="248" t="s">
        <v>270</v>
      </c>
      <c r="D186" s="248" t="s">
        <v>223</v>
      </c>
      <c r="E186" s="249" t="s">
        <v>574</v>
      </c>
      <c r="F186" s="250" t="s">
        <v>575</v>
      </c>
      <c r="G186" s="251" t="s">
        <v>388</v>
      </c>
      <c r="H186" s="252">
        <v>783.58000000000004</v>
      </c>
      <c r="I186" s="253"/>
      <c r="J186" s="254">
        <f>ROUND(I186*H186,2)</f>
        <v>0</v>
      </c>
      <c r="K186" s="250" t="s">
        <v>139</v>
      </c>
      <c r="L186" s="255"/>
      <c r="M186" s="256" t="s">
        <v>1</v>
      </c>
      <c r="N186" s="257" t="s">
        <v>44</v>
      </c>
      <c r="O186" s="91"/>
      <c r="P186" s="227">
        <f>O186*H186</f>
        <v>0</v>
      </c>
      <c r="Q186" s="227">
        <v>0.0030999999999999999</v>
      </c>
      <c r="R186" s="227">
        <f>Q186*H186</f>
        <v>2.4290980000000002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175</v>
      </c>
      <c r="AT186" s="229" t="s">
        <v>223</v>
      </c>
      <c r="AU186" s="229" t="s">
        <v>89</v>
      </c>
      <c r="AY186" s="17" t="s">
        <v>133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87</v>
      </c>
      <c r="BK186" s="230">
        <f>ROUND(I186*H186,2)</f>
        <v>0</v>
      </c>
      <c r="BL186" s="17" t="s">
        <v>140</v>
      </c>
      <c r="BM186" s="229" t="s">
        <v>576</v>
      </c>
    </row>
    <row r="187" s="13" customFormat="1">
      <c r="A187" s="13"/>
      <c r="B187" s="236"/>
      <c r="C187" s="237"/>
      <c r="D187" s="238" t="s">
        <v>157</v>
      </c>
      <c r="E187" s="237"/>
      <c r="F187" s="240" t="s">
        <v>577</v>
      </c>
      <c r="G187" s="237"/>
      <c r="H187" s="241">
        <v>783.58000000000004</v>
      </c>
      <c r="I187" s="242"/>
      <c r="J187" s="237"/>
      <c r="K187" s="237"/>
      <c r="L187" s="243"/>
      <c r="M187" s="244"/>
      <c r="N187" s="245"/>
      <c r="O187" s="245"/>
      <c r="P187" s="245"/>
      <c r="Q187" s="245"/>
      <c r="R187" s="245"/>
      <c r="S187" s="245"/>
      <c r="T187" s="24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7" t="s">
        <v>157</v>
      </c>
      <c r="AU187" s="247" t="s">
        <v>89</v>
      </c>
      <c r="AV187" s="13" t="s">
        <v>89</v>
      </c>
      <c r="AW187" s="13" t="s">
        <v>4</v>
      </c>
      <c r="AX187" s="13" t="s">
        <v>87</v>
      </c>
      <c r="AY187" s="247" t="s">
        <v>133</v>
      </c>
    </row>
    <row r="188" s="2" customFormat="1" ht="24.15" customHeight="1">
      <c r="A188" s="38"/>
      <c r="B188" s="39"/>
      <c r="C188" s="218" t="s">
        <v>277</v>
      </c>
      <c r="D188" s="218" t="s">
        <v>135</v>
      </c>
      <c r="E188" s="219" t="s">
        <v>578</v>
      </c>
      <c r="F188" s="220" t="s">
        <v>579</v>
      </c>
      <c r="G188" s="221" t="s">
        <v>388</v>
      </c>
      <c r="H188" s="222">
        <v>772</v>
      </c>
      <c r="I188" s="223"/>
      <c r="J188" s="224">
        <f>ROUND(I188*H188,2)</f>
        <v>0</v>
      </c>
      <c r="K188" s="220" t="s">
        <v>139</v>
      </c>
      <c r="L188" s="44"/>
      <c r="M188" s="225" t="s">
        <v>1</v>
      </c>
      <c r="N188" s="226" t="s">
        <v>44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140</v>
      </c>
      <c r="AT188" s="229" t="s">
        <v>135</v>
      </c>
      <c r="AU188" s="229" t="s">
        <v>89</v>
      </c>
      <c r="AY188" s="17" t="s">
        <v>133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87</v>
      </c>
      <c r="BK188" s="230">
        <f>ROUND(I188*H188,2)</f>
        <v>0</v>
      </c>
      <c r="BL188" s="17" t="s">
        <v>140</v>
      </c>
      <c r="BM188" s="229" t="s">
        <v>580</v>
      </c>
    </row>
    <row r="189" s="2" customFormat="1">
      <c r="A189" s="38"/>
      <c r="B189" s="39"/>
      <c r="C189" s="40"/>
      <c r="D189" s="231" t="s">
        <v>142</v>
      </c>
      <c r="E189" s="40"/>
      <c r="F189" s="232" t="s">
        <v>581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142</v>
      </c>
      <c r="AU189" s="17" t="s">
        <v>89</v>
      </c>
    </row>
    <row r="190" s="2" customFormat="1" ht="44.25" customHeight="1">
      <c r="A190" s="38"/>
      <c r="B190" s="39"/>
      <c r="C190" s="218" t="s">
        <v>282</v>
      </c>
      <c r="D190" s="218" t="s">
        <v>135</v>
      </c>
      <c r="E190" s="219" t="s">
        <v>582</v>
      </c>
      <c r="F190" s="220" t="s">
        <v>583</v>
      </c>
      <c r="G190" s="221" t="s">
        <v>203</v>
      </c>
      <c r="H190" s="222">
        <v>1</v>
      </c>
      <c r="I190" s="223"/>
      <c r="J190" s="224">
        <f>ROUND(I190*H190,2)</f>
        <v>0</v>
      </c>
      <c r="K190" s="220" t="s">
        <v>139</v>
      </c>
      <c r="L190" s="44"/>
      <c r="M190" s="225" t="s">
        <v>1</v>
      </c>
      <c r="N190" s="226" t="s">
        <v>44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140</v>
      </c>
      <c r="AT190" s="229" t="s">
        <v>135</v>
      </c>
      <c r="AU190" s="229" t="s">
        <v>89</v>
      </c>
      <c r="AY190" s="17" t="s">
        <v>133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87</v>
      </c>
      <c r="BK190" s="230">
        <f>ROUND(I190*H190,2)</f>
        <v>0</v>
      </c>
      <c r="BL190" s="17" t="s">
        <v>140</v>
      </c>
      <c r="BM190" s="229" t="s">
        <v>584</v>
      </c>
    </row>
    <row r="191" s="2" customFormat="1">
      <c r="A191" s="38"/>
      <c r="B191" s="39"/>
      <c r="C191" s="40"/>
      <c r="D191" s="231" t="s">
        <v>142</v>
      </c>
      <c r="E191" s="40"/>
      <c r="F191" s="232" t="s">
        <v>585</v>
      </c>
      <c r="G191" s="40"/>
      <c r="H191" s="40"/>
      <c r="I191" s="233"/>
      <c r="J191" s="40"/>
      <c r="K191" s="40"/>
      <c r="L191" s="44"/>
      <c r="M191" s="234"/>
      <c r="N191" s="23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142</v>
      </c>
      <c r="AU191" s="17" t="s">
        <v>89</v>
      </c>
    </row>
    <row r="192" s="15" customFormat="1">
      <c r="A192" s="15"/>
      <c r="B192" s="274"/>
      <c r="C192" s="275"/>
      <c r="D192" s="238" t="s">
        <v>157</v>
      </c>
      <c r="E192" s="276" t="s">
        <v>1</v>
      </c>
      <c r="F192" s="277" t="s">
        <v>586</v>
      </c>
      <c r="G192" s="275"/>
      <c r="H192" s="276" t="s">
        <v>1</v>
      </c>
      <c r="I192" s="278"/>
      <c r="J192" s="275"/>
      <c r="K192" s="275"/>
      <c r="L192" s="279"/>
      <c r="M192" s="280"/>
      <c r="N192" s="281"/>
      <c r="O192" s="281"/>
      <c r="P192" s="281"/>
      <c r="Q192" s="281"/>
      <c r="R192" s="281"/>
      <c r="S192" s="281"/>
      <c r="T192" s="28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83" t="s">
        <v>157</v>
      </c>
      <c r="AU192" s="283" t="s">
        <v>89</v>
      </c>
      <c r="AV192" s="15" t="s">
        <v>87</v>
      </c>
      <c r="AW192" s="15" t="s">
        <v>36</v>
      </c>
      <c r="AX192" s="15" t="s">
        <v>79</v>
      </c>
      <c r="AY192" s="283" t="s">
        <v>133</v>
      </c>
    </row>
    <row r="193" s="13" customFormat="1">
      <c r="A193" s="13"/>
      <c r="B193" s="236"/>
      <c r="C193" s="237"/>
      <c r="D193" s="238" t="s">
        <v>157</v>
      </c>
      <c r="E193" s="239" t="s">
        <v>1</v>
      </c>
      <c r="F193" s="240" t="s">
        <v>87</v>
      </c>
      <c r="G193" s="237"/>
      <c r="H193" s="241">
        <v>1</v>
      </c>
      <c r="I193" s="242"/>
      <c r="J193" s="237"/>
      <c r="K193" s="237"/>
      <c r="L193" s="243"/>
      <c r="M193" s="244"/>
      <c r="N193" s="245"/>
      <c r="O193" s="245"/>
      <c r="P193" s="245"/>
      <c r="Q193" s="245"/>
      <c r="R193" s="245"/>
      <c r="S193" s="245"/>
      <c r="T193" s="24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7" t="s">
        <v>157</v>
      </c>
      <c r="AU193" s="247" t="s">
        <v>89</v>
      </c>
      <c r="AV193" s="13" t="s">
        <v>89</v>
      </c>
      <c r="AW193" s="13" t="s">
        <v>36</v>
      </c>
      <c r="AX193" s="13" t="s">
        <v>87</v>
      </c>
      <c r="AY193" s="247" t="s">
        <v>133</v>
      </c>
    </row>
    <row r="194" s="2" customFormat="1" ht="24.15" customHeight="1">
      <c r="A194" s="38"/>
      <c r="B194" s="39"/>
      <c r="C194" s="218" t="s">
        <v>290</v>
      </c>
      <c r="D194" s="218" t="s">
        <v>135</v>
      </c>
      <c r="E194" s="219" t="s">
        <v>587</v>
      </c>
      <c r="F194" s="220" t="s">
        <v>588</v>
      </c>
      <c r="G194" s="221" t="s">
        <v>138</v>
      </c>
      <c r="H194" s="222">
        <v>5</v>
      </c>
      <c r="I194" s="223"/>
      <c r="J194" s="224">
        <f>ROUND(I194*H194,2)</f>
        <v>0</v>
      </c>
      <c r="K194" s="220" t="s">
        <v>139</v>
      </c>
      <c r="L194" s="44"/>
      <c r="M194" s="225" t="s">
        <v>1</v>
      </c>
      <c r="N194" s="226" t="s">
        <v>44</v>
      </c>
      <c r="O194" s="91"/>
      <c r="P194" s="227">
        <f>O194*H194</f>
        <v>0</v>
      </c>
      <c r="Q194" s="227">
        <v>0.0211779</v>
      </c>
      <c r="R194" s="227">
        <f>Q194*H194</f>
        <v>0.1058895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140</v>
      </c>
      <c r="AT194" s="229" t="s">
        <v>135</v>
      </c>
      <c r="AU194" s="229" t="s">
        <v>89</v>
      </c>
      <c r="AY194" s="17" t="s">
        <v>133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87</v>
      </c>
      <c r="BK194" s="230">
        <f>ROUND(I194*H194,2)</f>
        <v>0</v>
      </c>
      <c r="BL194" s="17" t="s">
        <v>140</v>
      </c>
      <c r="BM194" s="229" t="s">
        <v>589</v>
      </c>
    </row>
    <row r="195" s="2" customFormat="1">
      <c r="A195" s="38"/>
      <c r="B195" s="39"/>
      <c r="C195" s="40"/>
      <c r="D195" s="231" t="s">
        <v>142</v>
      </c>
      <c r="E195" s="40"/>
      <c r="F195" s="232" t="s">
        <v>590</v>
      </c>
      <c r="G195" s="40"/>
      <c r="H195" s="40"/>
      <c r="I195" s="233"/>
      <c r="J195" s="40"/>
      <c r="K195" s="40"/>
      <c r="L195" s="44"/>
      <c r="M195" s="234"/>
      <c r="N195" s="23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142</v>
      </c>
      <c r="AU195" s="17" t="s">
        <v>89</v>
      </c>
    </row>
    <row r="196" s="15" customFormat="1">
      <c r="A196" s="15"/>
      <c r="B196" s="274"/>
      <c r="C196" s="275"/>
      <c r="D196" s="238" t="s">
        <v>157</v>
      </c>
      <c r="E196" s="276" t="s">
        <v>1</v>
      </c>
      <c r="F196" s="277" t="s">
        <v>591</v>
      </c>
      <c r="G196" s="275"/>
      <c r="H196" s="276" t="s">
        <v>1</v>
      </c>
      <c r="I196" s="278"/>
      <c r="J196" s="275"/>
      <c r="K196" s="275"/>
      <c r="L196" s="279"/>
      <c r="M196" s="280"/>
      <c r="N196" s="281"/>
      <c r="O196" s="281"/>
      <c r="P196" s="281"/>
      <c r="Q196" s="281"/>
      <c r="R196" s="281"/>
      <c r="S196" s="281"/>
      <c r="T196" s="282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83" t="s">
        <v>157</v>
      </c>
      <c r="AU196" s="283" t="s">
        <v>89</v>
      </c>
      <c r="AV196" s="15" t="s">
        <v>87</v>
      </c>
      <c r="AW196" s="15" t="s">
        <v>36</v>
      </c>
      <c r="AX196" s="15" t="s">
        <v>79</v>
      </c>
      <c r="AY196" s="283" t="s">
        <v>133</v>
      </c>
    </row>
    <row r="197" s="13" customFormat="1">
      <c r="A197" s="13"/>
      <c r="B197" s="236"/>
      <c r="C197" s="237"/>
      <c r="D197" s="238" t="s">
        <v>157</v>
      </c>
      <c r="E197" s="239" t="s">
        <v>1</v>
      </c>
      <c r="F197" s="240" t="s">
        <v>159</v>
      </c>
      <c r="G197" s="237"/>
      <c r="H197" s="241">
        <v>5</v>
      </c>
      <c r="I197" s="242"/>
      <c r="J197" s="237"/>
      <c r="K197" s="237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157</v>
      </c>
      <c r="AU197" s="247" t="s">
        <v>89</v>
      </c>
      <c r="AV197" s="13" t="s">
        <v>89</v>
      </c>
      <c r="AW197" s="13" t="s">
        <v>36</v>
      </c>
      <c r="AX197" s="13" t="s">
        <v>87</v>
      </c>
      <c r="AY197" s="247" t="s">
        <v>133</v>
      </c>
    </row>
    <row r="198" s="2" customFormat="1" ht="24.15" customHeight="1">
      <c r="A198" s="38"/>
      <c r="B198" s="39"/>
      <c r="C198" s="218" t="s">
        <v>295</v>
      </c>
      <c r="D198" s="218" t="s">
        <v>135</v>
      </c>
      <c r="E198" s="219" t="s">
        <v>592</v>
      </c>
      <c r="F198" s="220" t="s">
        <v>593</v>
      </c>
      <c r="G198" s="221" t="s">
        <v>138</v>
      </c>
      <c r="H198" s="222">
        <v>5</v>
      </c>
      <c r="I198" s="223"/>
      <c r="J198" s="224">
        <f>ROUND(I198*H198,2)</f>
        <v>0</v>
      </c>
      <c r="K198" s="220" t="s">
        <v>139</v>
      </c>
      <c r="L198" s="44"/>
      <c r="M198" s="225" t="s">
        <v>1</v>
      </c>
      <c r="N198" s="226" t="s">
        <v>44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140</v>
      </c>
      <c r="AT198" s="229" t="s">
        <v>135</v>
      </c>
      <c r="AU198" s="229" t="s">
        <v>89</v>
      </c>
      <c r="AY198" s="17" t="s">
        <v>133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87</v>
      </c>
      <c r="BK198" s="230">
        <f>ROUND(I198*H198,2)</f>
        <v>0</v>
      </c>
      <c r="BL198" s="17" t="s">
        <v>140</v>
      </c>
      <c r="BM198" s="229" t="s">
        <v>594</v>
      </c>
    </row>
    <row r="199" s="2" customFormat="1">
      <c r="A199" s="38"/>
      <c r="B199" s="39"/>
      <c r="C199" s="40"/>
      <c r="D199" s="231" t="s">
        <v>142</v>
      </c>
      <c r="E199" s="40"/>
      <c r="F199" s="232" t="s">
        <v>595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142</v>
      </c>
      <c r="AU199" s="17" t="s">
        <v>89</v>
      </c>
    </row>
    <row r="200" s="15" customFormat="1">
      <c r="A200" s="15"/>
      <c r="B200" s="274"/>
      <c r="C200" s="275"/>
      <c r="D200" s="238" t="s">
        <v>157</v>
      </c>
      <c r="E200" s="276" t="s">
        <v>1</v>
      </c>
      <c r="F200" s="277" t="s">
        <v>591</v>
      </c>
      <c r="G200" s="275"/>
      <c r="H200" s="276" t="s">
        <v>1</v>
      </c>
      <c r="I200" s="278"/>
      <c r="J200" s="275"/>
      <c r="K200" s="275"/>
      <c r="L200" s="279"/>
      <c r="M200" s="280"/>
      <c r="N200" s="281"/>
      <c r="O200" s="281"/>
      <c r="P200" s="281"/>
      <c r="Q200" s="281"/>
      <c r="R200" s="281"/>
      <c r="S200" s="281"/>
      <c r="T200" s="282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83" t="s">
        <v>157</v>
      </c>
      <c r="AU200" s="283" t="s">
        <v>89</v>
      </c>
      <c r="AV200" s="15" t="s">
        <v>87</v>
      </c>
      <c r="AW200" s="15" t="s">
        <v>36</v>
      </c>
      <c r="AX200" s="15" t="s">
        <v>79</v>
      </c>
      <c r="AY200" s="283" t="s">
        <v>133</v>
      </c>
    </row>
    <row r="201" s="13" customFormat="1">
      <c r="A201" s="13"/>
      <c r="B201" s="236"/>
      <c r="C201" s="237"/>
      <c r="D201" s="238" t="s">
        <v>157</v>
      </c>
      <c r="E201" s="239" t="s">
        <v>1</v>
      </c>
      <c r="F201" s="240" t="s">
        <v>159</v>
      </c>
      <c r="G201" s="237"/>
      <c r="H201" s="241">
        <v>5</v>
      </c>
      <c r="I201" s="242"/>
      <c r="J201" s="237"/>
      <c r="K201" s="237"/>
      <c r="L201" s="243"/>
      <c r="M201" s="244"/>
      <c r="N201" s="245"/>
      <c r="O201" s="245"/>
      <c r="P201" s="245"/>
      <c r="Q201" s="245"/>
      <c r="R201" s="245"/>
      <c r="S201" s="245"/>
      <c r="T201" s="24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7" t="s">
        <v>157</v>
      </c>
      <c r="AU201" s="247" t="s">
        <v>89</v>
      </c>
      <c r="AV201" s="13" t="s">
        <v>89</v>
      </c>
      <c r="AW201" s="13" t="s">
        <v>36</v>
      </c>
      <c r="AX201" s="13" t="s">
        <v>87</v>
      </c>
      <c r="AY201" s="247" t="s">
        <v>133</v>
      </c>
    </row>
    <row r="202" s="2" customFormat="1" ht="24.15" customHeight="1">
      <c r="A202" s="38"/>
      <c r="B202" s="39"/>
      <c r="C202" s="218" t="s">
        <v>300</v>
      </c>
      <c r="D202" s="218" t="s">
        <v>135</v>
      </c>
      <c r="E202" s="219" t="s">
        <v>596</v>
      </c>
      <c r="F202" s="220" t="s">
        <v>597</v>
      </c>
      <c r="G202" s="221" t="s">
        <v>162</v>
      </c>
      <c r="H202" s="222">
        <v>17</v>
      </c>
      <c r="I202" s="223"/>
      <c r="J202" s="224">
        <f>ROUND(I202*H202,2)</f>
        <v>0</v>
      </c>
      <c r="K202" s="220" t="s">
        <v>139</v>
      </c>
      <c r="L202" s="44"/>
      <c r="M202" s="225" t="s">
        <v>1</v>
      </c>
      <c r="N202" s="226" t="s">
        <v>44</v>
      </c>
      <c r="O202" s="91"/>
      <c r="P202" s="227">
        <f>O202*H202</f>
        <v>0</v>
      </c>
      <c r="Q202" s="227">
        <v>0.41947800000000002</v>
      </c>
      <c r="R202" s="227">
        <f>Q202*H202</f>
        <v>7.1311260000000001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140</v>
      </c>
      <c r="AT202" s="229" t="s">
        <v>135</v>
      </c>
      <c r="AU202" s="229" t="s">
        <v>89</v>
      </c>
      <c r="AY202" s="17" t="s">
        <v>133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87</v>
      </c>
      <c r="BK202" s="230">
        <f>ROUND(I202*H202,2)</f>
        <v>0</v>
      </c>
      <c r="BL202" s="17" t="s">
        <v>140</v>
      </c>
      <c r="BM202" s="229" t="s">
        <v>598</v>
      </c>
    </row>
    <row r="203" s="2" customFormat="1">
      <c r="A203" s="38"/>
      <c r="B203" s="39"/>
      <c r="C203" s="40"/>
      <c r="D203" s="231" t="s">
        <v>142</v>
      </c>
      <c r="E203" s="40"/>
      <c r="F203" s="232" t="s">
        <v>599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142</v>
      </c>
      <c r="AU203" s="17" t="s">
        <v>89</v>
      </c>
    </row>
    <row r="204" s="2" customFormat="1" ht="24.15" customHeight="1">
      <c r="A204" s="38"/>
      <c r="B204" s="39"/>
      <c r="C204" s="248" t="s">
        <v>305</v>
      </c>
      <c r="D204" s="248" t="s">
        <v>223</v>
      </c>
      <c r="E204" s="249" t="s">
        <v>600</v>
      </c>
      <c r="F204" s="250" t="s">
        <v>601</v>
      </c>
      <c r="G204" s="251" t="s">
        <v>162</v>
      </c>
      <c r="H204" s="252">
        <v>17</v>
      </c>
      <c r="I204" s="253"/>
      <c r="J204" s="254">
        <f>ROUND(I204*H204,2)</f>
        <v>0</v>
      </c>
      <c r="K204" s="250" t="s">
        <v>139</v>
      </c>
      <c r="L204" s="255"/>
      <c r="M204" s="256" t="s">
        <v>1</v>
      </c>
      <c r="N204" s="257" t="s">
        <v>44</v>
      </c>
      <c r="O204" s="91"/>
      <c r="P204" s="227">
        <f>O204*H204</f>
        <v>0</v>
      </c>
      <c r="Q204" s="227">
        <v>1.817</v>
      </c>
      <c r="R204" s="227">
        <f>Q204*H204</f>
        <v>30.888999999999999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175</v>
      </c>
      <c r="AT204" s="229" t="s">
        <v>223</v>
      </c>
      <c r="AU204" s="229" t="s">
        <v>89</v>
      </c>
      <c r="AY204" s="17" t="s">
        <v>133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87</v>
      </c>
      <c r="BK204" s="230">
        <f>ROUND(I204*H204,2)</f>
        <v>0</v>
      </c>
      <c r="BL204" s="17" t="s">
        <v>140</v>
      </c>
      <c r="BM204" s="229" t="s">
        <v>602</v>
      </c>
    </row>
    <row r="205" s="2" customFormat="1" ht="24.15" customHeight="1">
      <c r="A205" s="38"/>
      <c r="B205" s="39"/>
      <c r="C205" s="218" t="s">
        <v>310</v>
      </c>
      <c r="D205" s="218" t="s">
        <v>135</v>
      </c>
      <c r="E205" s="219" t="s">
        <v>603</v>
      </c>
      <c r="F205" s="220" t="s">
        <v>604</v>
      </c>
      <c r="G205" s="221" t="s">
        <v>162</v>
      </c>
      <c r="H205" s="222">
        <v>8</v>
      </c>
      <c r="I205" s="223"/>
      <c r="J205" s="224">
        <f>ROUND(I205*H205,2)</f>
        <v>0</v>
      </c>
      <c r="K205" s="220" t="s">
        <v>139</v>
      </c>
      <c r="L205" s="44"/>
      <c r="M205" s="225" t="s">
        <v>1</v>
      </c>
      <c r="N205" s="226" t="s">
        <v>44</v>
      </c>
      <c r="O205" s="91"/>
      <c r="P205" s="227">
        <f>O205*H205</f>
        <v>0</v>
      </c>
      <c r="Q205" s="227">
        <v>0.0098899999999999995</v>
      </c>
      <c r="R205" s="227">
        <f>Q205*H205</f>
        <v>0.079119999999999996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140</v>
      </c>
      <c r="AT205" s="229" t="s">
        <v>135</v>
      </c>
      <c r="AU205" s="229" t="s">
        <v>89</v>
      </c>
      <c r="AY205" s="17" t="s">
        <v>133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87</v>
      </c>
      <c r="BK205" s="230">
        <f>ROUND(I205*H205,2)</f>
        <v>0</v>
      </c>
      <c r="BL205" s="17" t="s">
        <v>140</v>
      </c>
      <c r="BM205" s="229" t="s">
        <v>605</v>
      </c>
    </row>
    <row r="206" s="2" customFormat="1">
      <c r="A206" s="38"/>
      <c r="B206" s="39"/>
      <c r="C206" s="40"/>
      <c r="D206" s="231" t="s">
        <v>142</v>
      </c>
      <c r="E206" s="40"/>
      <c r="F206" s="232" t="s">
        <v>606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142</v>
      </c>
      <c r="AU206" s="17" t="s">
        <v>89</v>
      </c>
    </row>
    <row r="207" s="2" customFormat="1" ht="16.5" customHeight="1">
      <c r="A207" s="38"/>
      <c r="B207" s="39"/>
      <c r="C207" s="248" t="s">
        <v>315</v>
      </c>
      <c r="D207" s="248" t="s">
        <v>223</v>
      </c>
      <c r="E207" s="249" t="s">
        <v>607</v>
      </c>
      <c r="F207" s="250" t="s">
        <v>608</v>
      </c>
      <c r="G207" s="251" t="s">
        <v>162</v>
      </c>
      <c r="H207" s="252">
        <v>8</v>
      </c>
      <c r="I207" s="253"/>
      <c r="J207" s="254">
        <f>ROUND(I207*H207,2)</f>
        <v>0</v>
      </c>
      <c r="K207" s="250" t="s">
        <v>139</v>
      </c>
      <c r="L207" s="255"/>
      <c r="M207" s="256" t="s">
        <v>1</v>
      </c>
      <c r="N207" s="257" t="s">
        <v>44</v>
      </c>
      <c r="O207" s="91"/>
      <c r="P207" s="227">
        <f>O207*H207</f>
        <v>0</v>
      </c>
      <c r="Q207" s="227">
        <v>0.26200000000000001</v>
      </c>
      <c r="R207" s="227">
        <f>Q207*H207</f>
        <v>2.0960000000000001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175</v>
      </c>
      <c r="AT207" s="229" t="s">
        <v>223</v>
      </c>
      <c r="AU207" s="229" t="s">
        <v>89</v>
      </c>
      <c r="AY207" s="17" t="s">
        <v>133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87</v>
      </c>
      <c r="BK207" s="230">
        <f>ROUND(I207*H207,2)</f>
        <v>0</v>
      </c>
      <c r="BL207" s="17" t="s">
        <v>140</v>
      </c>
      <c r="BM207" s="229" t="s">
        <v>609</v>
      </c>
    </row>
    <row r="208" s="2" customFormat="1" ht="24.15" customHeight="1">
      <c r="A208" s="38"/>
      <c r="B208" s="39"/>
      <c r="C208" s="218" t="s">
        <v>322</v>
      </c>
      <c r="D208" s="218" t="s">
        <v>135</v>
      </c>
      <c r="E208" s="219" t="s">
        <v>610</v>
      </c>
      <c r="F208" s="220" t="s">
        <v>611</v>
      </c>
      <c r="G208" s="221" t="s">
        <v>162</v>
      </c>
      <c r="H208" s="222">
        <v>11</v>
      </c>
      <c r="I208" s="223"/>
      <c r="J208" s="224">
        <f>ROUND(I208*H208,2)</f>
        <v>0</v>
      </c>
      <c r="K208" s="220" t="s">
        <v>139</v>
      </c>
      <c r="L208" s="44"/>
      <c r="M208" s="225" t="s">
        <v>1</v>
      </c>
      <c r="N208" s="226" t="s">
        <v>44</v>
      </c>
      <c r="O208" s="91"/>
      <c r="P208" s="227">
        <f>O208*H208</f>
        <v>0</v>
      </c>
      <c r="Q208" s="227">
        <v>0.0098899999999999995</v>
      </c>
      <c r="R208" s="227">
        <f>Q208*H208</f>
        <v>0.10879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140</v>
      </c>
      <c r="AT208" s="229" t="s">
        <v>135</v>
      </c>
      <c r="AU208" s="229" t="s">
        <v>89</v>
      </c>
      <c r="AY208" s="17" t="s">
        <v>133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87</v>
      </c>
      <c r="BK208" s="230">
        <f>ROUND(I208*H208,2)</f>
        <v>0</v>
      </c>
      <c r="BL208" s="17" t="s">
        <v>140</v>
      </c>
      <c r="BM208" s="229" t="s">
        <v>612</v>
      </c>
    </row>
    <row r="209" s="2" customFormat="1">
      <c r="A209" s="38"/>
      <c r="B209" s="39"/>
      <c r="C209" s="40"/>
      <c r="D209" s="231" t="s">
        <v>142</v>
      </c>
      <c r="E209" s="40"/>
      <c r="F209" s="232" t="s">
        <v>613</v>
      </c>
      <c r="G209" s="40"/>
      <c r="H209" s="40"/>
      <c r="I209" s="233"/>
      <c r="J209" s="40"/>
      <c r="K209" s="40"/>
      <c r="L209" s="44"/>
      <c r="M209" s="234"/>
      <c r="N209" s="23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142</v>
      </c>
      <c r="AU209" s="17" t="s">
        <v>89</v>
      </c>
    </row>
    <row r="210" s="2" customFormat="1" ht="16.5" customHeight="1">
      <c r="A210" s="38"/>
      <c r="B210" s="39"/>
      <c r="C210" s="248" t="s">
        <v>327</v>
      </c>
      <c r="D210" s="248" t="s">
        <v>223</v>
      </c>
      <c r="E210" s="249" t="s">
        <v>614</v>
      </c>
      <c r="F210" s="250" t="s">
        <v>615</v>
      </c>
      <c r="G210" s="251" t="s">
        <v>162</v>
      </c>
      <c r="H210" s="252">
        <v>11</v>
      </c>
      <c r="I210" s="253"/>
      <c r="J210" s="254">
        <f>ROUND(I210*H210,2)</f>
        <v>0</v>
      </c>
      <c r="K210" s="250" t="s">
        <v>139</v>
      </c>
      <c r="L210" s="255"/>
      <c r="M210" s="256" t="s">
        <v>1</v>
      </c>
      <c r="N210" s="257" t="s">
        <v>44</v>
      </c>
      <c r="O210" s="91"/>
      <c r="P210" s="227">
        <f>O210*H210</f>
        <v>0</v>
      </c>
      <c r="Q210" s="227">
        <v>0.52600000000000002</v>
      </c>
      <c r="R210" s="227">
        <f>Q210*H210</f>
        <v>5.7860000000000005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175</v>
      </c>
      <c r="AT210" s="229" t="s">
        <v>223</v>
      </c>
      <c r="AU210" s="229" t="s">
        <v>89</v>
      </c>
      <c r="AY210" s="17" t="s">
        <v>133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87</v>
      </c>
      <c r="BK210" s="230">
        <f>ROUND(I210*H210,2)</f>
        <v>0</v>
      </c>
      <c r="BL210" s="17" t="s">
        <v>140</v>
      </c>
      <c r="BM210" s="229" t="s">
        <v>616</v>
      </c>
    </row>
    <row r="211" s="2" customFormat="1" ht="24.15" customHeight="1">
      <c r="A211" s="38"/>
      <c r="B211" s="39"/>
      <c r="C211" s="218" t="s">
        <v>336</v>
      </c>
      <c r="D211" s="218" t="s">
        <v>135</v>
      </c>
      <c r="E211" s="219" t="s">
        <v>617</v>
      </c>
      <c r="F211" s="220" t="s">
        <v>618</v>
      </c>
      <c r="G211" s="221" t="s">
        <v>162</v>
      </c>
      <c r="H211" s="222">
        <v>3</v>
      </c>
      <c r="I211" s="223"/>
      <c r="J211" s="224">
        <f>ROUND(I211*H211,2)</f>
        <v>0</v>
      </c>
      <c r="K211" s="220" t="s">
        <v>139</v>
      </c>
      <c r="L211" s="44"/>
      <c r="M211" s="225" t="s">
        <v>1</v>
      </c>
      <c r="N211" s="226" t="s">
        <v>44</v>
      </c>
      <c r="O211" s="91"/>
      <c r="P211" s="227">
        <f>O211*H211</f>
        <v>0</v>
      </c>
      <c r="Q211" s="227">
        <v>0.0098899999999999995</v>
      </c>
      <c r="R211" s="227">
        <f>Q211*H211</f>
        <v>0.029669999999999998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140</v>
      </c>
      <c r="AT211" s="229" t="s">
        <v>135</v>
      </c>
      <c r="AU211" s="229" t="s">
        <v>89</v>
      </c>
      <c r="AY211" s="17" t="s">
        <v>133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87</v>
      </c>
      <c r="BK211" s="230">
        <f>ROUND(I211*H211,2)</f>
        <v>0</v>
      </c>
      <c r="BL211" s="17" t="s">
        <v>140</v>
      </c>
      <c r="BM211" s="229" t="s">
        <v>619</v>
      </c>
    </row>
    <row r="212" s="2" customFormat="1">
      <c r="A212" s="38"/>
      <c r="B212" s="39"/>
      <c r="C212" s="40"/>
      <c r="D212" s="231" t="s">
        <v>142</v>
      </c>
      <c r="E212" s="40"/>
      <c r="F212" s="232" t="s">
        <v>620</v>
      </c>
      <c r="G212" s="40"/>
      <c r="H212" s="40"/>
      <c r="I212" s="233"/>
      <c r="J212" s="40"/>
      <c r="K212" s="40"/>
      <c r="L212" s="44"/>
      <c r="M212" s="234"/>
      <c r="N212" s="23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142</v>
      </c>
      <c r="AU212" s="17" t="s">
        <v>89</v>
      </c>
    </row>
    <row r="213" s="2" customFormat="1" ht="16.5" customHeight="1">
      <c r="A213" s="38"/>
      <c r="B213" s="39"/>
      <c r="C213" s="248" t="s">
        <v>343</v>
      </c>
      <c r="D213" s="248" t="s">
        <v>223</v>
      </c>
      <c r="E213" s="249" t="s">
        <v>614</v>
      </c>
      <c r="F213" s="250" t="s">
        <v>615</v>
      </c>
      <c r="G213" s="251" t="s">
        <v>162</v>
      </c>
      <c r="H213" s="252">
        <v>3</v>
      </c>
      <c r="I213" s="253"/>
      <c r="J213" s="254">
        <f>ROUND(I213*H213,2)</f>
        <v>0</v>
      </c>
      <c r="K213" s="250" t="s">
        <v>139</v>
      </c>
      <c r="L213" s="255"/>
      <c r="M213" s="256" t="s">
        <v>1</v>
      </c>
      <c r="N213" s="257" t="s">
        <v>44</v>
      </c>
      <c r="O213" s="91"/>
      <c r="P213" s="227">
        <f>O213*H213</f>
        <v>0</v>
      </c>
      <c r="Q213" s="227">
        <v>0.52600000000000002</v>
      </c>
      <c r="R213" s="227">
        <f>Q213*H213</f>
        <v>1.5780000000000001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175</v>
      </c>
      <c r="AT213" s="229" t="s">
        <v>223</v>
      </c>
      <c r="AU213" s="229" t="s">
        <v>89</v>
      </c>
      <c r="AY213" s="17" t="s">
        <v>133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87</v>
      </c>
      <c r="BK213" s="230">
        <f>ROUND(I213*H213,2)</f>
        <v>0</v>
      </c>
      <c r="BL213" s="17" t="s">
        <v>140</v>
      </c>
      <c r="BM213" s="229" t="s">
        <v>621</v>
      </c>
    </row>
    <row r="214" s="2" customFormat="1" ht="24.15" customHeight="1">
      <c r="A214" s="38"/>
      <c r="B214" s="39"/>
      <c r="C214" s="218" t="s">
        <v>349</v>
      </c>
      <c r="D214" s="218" t="s">
        <v>135</v>
      </c>
      <c r="E214" s="219" t="s">
        <v>622</v>
      </c>
      <c r="F214" s="220" t="s">
        <v>623</v>
      </c>
      <c r="G214" s="221" t="s">
        <v>162</v>
      </c>
      <c r="H214" s="222">
        <v>18</v>
      </c>
      <c r="I214" s="223"/>
      <c r="J214" s="224">
        <f>ROUND(I214*H214,2)</f>
        <v>0</v>
      </c>
      <c r="K214" s="220" t="s">
        <v>139</v>
      </c>
      <c r="L214" s="44"/>
      <c r="M214" s="225" t="s">
        <v>1</v>
      </c>
      <c r="N214" s="226" t="s">
        <v>44</v>
      </c>
      <c r="O214" s="91"/>
      <c r="P214" s="227">
        <f>O214*H214</f>
        <v>0</v>
      </c>
      <c r="Q214" s="227">
        <v>0.0098899999999999995</v>
      </c>
      <c r="R214" s="227">
        <f>Q214*H214</f>
        <v>0.17801999999999998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140</v>
      </c>
      <c r="AT214" s="229" t="s">
        <v>135</v>
      </c>
      <c r="AU214" s="229" t="s">
        <v>89</v>
      </c>
      <c r="AY214" s="17" t="s">
        <v>133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87</v>
      </c>
      <c r="BK214" s="230">
        <f>ROUND(I214*H214,2)</f>
        <v>0</v>
      </c>
      <c r="BL214" s="17" t="s">
        <v>140</v>
      </c>
      <c r="BM214" s="229" t="s">
        <v>624</v>
      </c>
    </row>
    <row r="215" s="2" customFormat="1">
      <c r="A215" s="38"/>
      <c r="B215" s="39"/>
      <c r="C215" s="40"/>
      <c r="D215" s="231" t="s">
        <v>142</v>
      </c>
      <c r="E215" s="40"/>
      <c r="F215" s="232" t="s">
        <v>625</v>
      </c>
      <c r="G215" s="40"/>
      <c r="H215" s="40"/>
      <c r="I215" s="233"/>
      <c r="J215" s="40"/>
      <c r="K215" s="40"/>
      <c r="L215" s="44"/>
      <c r="M215" s="234"/>
      <c r="N215" s="23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142</v>
      </c>
      <c r="AU215" s="17" t="s">
        <v>89</v>
      </c>
    </row>
    <row r="216" s="2" customFormat="1" ht="24.15" customHeight="1">
      <c r="A216" s="38"/>
      <c r="B216" s="39"/>
      <c r="C216" s="248" t="s">
        <v>353</v>
      </c>
      <c r="D216" s="248" t="s">
        <v>223</v>
      </c>
      <c r="E216" s="249" t="s">
        <v>626</v>
      </c>
      <c r="F216" s="250" t="s">
        <v>627</v>
      </c>
      <c r="G216" s="251" t="s">
        <v>162</v>
      </c>
      <c r="H216" s="252">
        <v>18</v>
      </c>
      <c r="I216" s="253"/>
      <c r="J216" s="254">
        <f>ROUND(I216*H216,2)</f>
        <v>0</v>
      </c>
      <c r="K216" s="250" t="s">
        <v>139</v>
      </c>
      <c r="L216" s="255"/>
      <c r="M216" s="256" t="s">
        <v>1</v>
      </c>
      <c r="N216" s="257" t="s">
        <v>44</v>
      </c>
      <c r="O216" s="91"/>
      <c r="P216" s="227">
        <f>O216*H216</f>
        <v>0</v>
      </c>
      <c r="Q216" s="227">
        <v>0.44900000000000001</v>
      </c>
      <c r="R216" s="227">
        <f>Q216*H216</f>
        <v>8.0820000000000007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175</v>
      </c>
      <c r="AT216" s="229" t="s">
        <v>223</v>
      </c>
      <c r="AU216" s="229" t="s">
        <v>89</v>
      </c>
      <c r="AY216" s="17" t="s">
        <v>133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87</v>
      </c>
      <c r="BK216" s="230">
        <f>ROUND(I216*H216,2)</f>
        <v>0</v>
      </c>
      <c r="BL216" s="17" t="s">
        <v>140</v>
      </c>
      <c r="BM216" s="229" t="s">
        <v>628</v>
      </c>
    </row>
    <row r="217" s="2" customFormat="1" ht="37.8" customHeight="1">
      <c r="A217" s="38"/>
      <c r="B217" s="39"/>
      <c r="C217" s="218" t="s">
        <v>357</v>
      </c>
      <c r="D217" s="218" t="s">
        <v>135</v>
      </c>
      <c r="E217" s="219" t="s">
        <v>629</v>
      </c>
      <c r="F217" s="220" t="s">
        <v>630</v>
      </c>
      <c r="G217" s="221" t="s">
        <v>162</v>
      </c>
      <c r="H217" s="222">
        <v>18</v>
      </c>
      <c r="I217" s="223"/>
      <c r="J217" s="224">
        <f>ROUND(I217*H217,2)</f>
        <v>0</v>
      </c>
      <c r="K217" s="220" t="s">
        <v>139</v>
      </c>
      <c r="L217" s="44"/>
      <c r="M217" s="225" t="s">
        <v>1</v>
      </c>
      <c r="N217" s="226" t="s">
        <v>44</v>
      </c>
      <c r="O217" s="91"/>
      <c r="P217" s="227">
        <f>O217*H217</f>
        <v>0</v>
      </c>
      <c r="Q217" s="227">
        <v>0.089999999999999997</v>
      </c>
      <c r="R217" s="227">
        <f>Q217*H217</f>
        <v>1.6199999999999999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140</v>
      </c>
      <c r="AT217" s="229" t="s">
        <v>135</v>
      </c>
      <c r="AU217" s="229" t="s">
        <v>89</v>
      </c>
      <c r="AY217" s="17" t="s">
        <v>133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87</v>
      </c>
      <c r="BK217" s="230">
        <f>ROUND(I217*H217,2)</f>
        <v>0</v>
      </c>
      <c r="BL217" s="17" t="s">
        <v>140</v>
      </c>
      <c r="BM217" s="229" t="s">
        <v>631</v>
      </c>
    </row>
    <row r="218" s="2" customFormat="1">
      <c r="A218" s="38"/>
      <c r="B218" s="39"/>
      <c r="C218" s="40"/>
      <c r="D218" s="231" t="s">
        <v>142</v>
      </c>
      <c r="E218" s="40"/>
      <c r="F218" s="232" t="s">
        <v>632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142</v>
      </c>
      <c r="AU218" s="17" t="s">
        <v>89</v>
      </c>
    </row>
    <row r="219" s="2" customFormat="1" ht="24.15" customHeight="1">
      <c r="A219" s="38"/>
      <c r="B219" s="39"/>
      <c r="C219" s="248" t="s">
        <v>361</v>
      </c>
      <c r="D219" s="248" t="s">
        <v>223</v>
      </c>
      <c r="E219" s="249" t="s">
        <v>633</v>
      </c>
      <c r="F219" s="250" t="s">
        <v>634</v>
      </c>
      <c r="G219" s="251" t="s">
        <v>162</v>
      </c>
      <c r="H219" s="252">
        <v>18</v>
      </c>
      <c r="I219" s="253"/>
      <c r="J219" s="254">
        <f>ROUND(I219*H219,2)</f>
        <v>0</v>
      </c>
      <c r="K219" s="250" t="s">
        <v>139</v>
      </c>
      <c r="L219" s="255"/>
      <c r="M219" s="256" t="s">
        <v>1</v>
      </c>
      <c r="N219" s="257" t="s">
        <v>44</v>
      </c>
      <c r="O219" s="91"/>
      <c r="P219" s="227">
        <f>O219*H219</f>
        <v>0</v>
      </c>
      <c r="Q219" s="227">
        <v>0.156</v>
      </c>
      <c r="R219" s="227">
        <f>Q219*H219</f>
        <v>2.8079999999999998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175</v>
      </c>
      <c r="AT219" s="229" t="s">
        <v>223</v>
      </c>
      <c r="AU219" s="229" t="s">
        <v>89</v>
      </c>
      <c r="AY219" s="17" t="s">
        <v>133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87</v>
      </c>
      <c r="BK219" s="230">
        <f>ROUND(I219*H219,2)</f>
        <v>0</v>
      </c>
      <c r="BL219" s="17" t="s">
        <v>140</v>
      </c>
      <c r="BM219" s="229" t="s">
        <v>635</v>
      </c>
    </row>
    <row r="220" s="12" customFormat="1" ht="22.8" customHeight="1">
      <c r="A220" s="12"/>
      <c r="B220" s="202"/>
      <c r="C220" s="203"/>
      <c r="D220" s="204" t="s">
        <v>78</v>
      </c>
      <c r="E220" s="216" t="s">
        <v>475</v>
      </c>
      <c r="F220" s="216" t="s">
        <v>476</v>
      </c>
      <c r="G220" s="203"/>
      <c r="H220" s="203"/>
      <c r="I220" s="206"/>
      <c r="J220" s="217">
        <f>BK220</f>
        <v>0</v>
      </c>
      <c r="K220" s="203"/>
      <c r="L220" s="208"/>
      <c r="M220" s="209"/>
      <c r="N220" s="210"/>
      <c r="O220" s="210"/>
      <c r="P220" s="211">
        <f>SUM(P221:P224)</f>
        <v>0</v>
      </c>
      <c r="Q220" s="210"/>
      <c r="R220" s="211">
        <f>SUM(R221:R224)</f>
        <v>0</v>
      </c>
      <c r="S220" s="210"/>
      <c r="T220" s="212">
        <f>SUM(T221:T224)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3" t="s">
        <v>87</v>
      </c>
      <c r="AT220" s="214" t="s">
        <v>78</v>
      </c>
      <c r="AU220" s="214" t="s">
        <v>87</v>
      </c>
      <c r="AY220" s="213" t="s">
        <v>133</v>
      </c>
      <c r="BK220" s="215">
        <f>SUM(BK221:BK224)</f>
        <v>0</v>
      </c>
    </row>
    <row r="221" s="2" customFormat="1" ht="37.8" customHeight="1">
      <c r="A221" s="38"/>
      <c r="B221" s="39"/>
      <c r="C221" s="218" t="s">
        <v>365</v>
      </c>
      <c r="D221" s="218" t="s">
        <v>135</v>
      </c>
      <c r="E221" s="219" t="s">
        <v>636</v>
      </c>
      <c r="F221" s="220" t="s">
        <v>637</v>
      </c>
      <c r="G221" s="221" t="s">
        <v>226</v>
      </c>
      <c r="H221" s="222">
        <v>68.611000000000004</v>
      </c>
      <c r="I221" s="223"/>
      <c r="J221" s="224">
        <f>ROUND(I221*H221,2)</f>
        <v>0</v>
      </c>
      <c r="K221" s="220" t="s">
        <v>139</v>
      </c>
      <c r="L221" s="44"/>
      <c r="M221" s="225" t="s">
        <v>1</v>
      </c>
      <c r="N221" s="226" t="s">
        <v>44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140</v>
      </c>
      <c r="AT221" s="229" t="s">
        <v>135</v>
      </c>
      <c r="AU221" s="229" t="s">
        <v>89</v>
      </c>
      <c r="AY221" s="17" t="s">
        <v>133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87</v>
      </c>
      <c r="BK221" s="230">
        <f>ROUND(I221*H221,2)</f>
        <v>0</v>
      </c>
      <c r="BL221" s="17" t="s">
        <v>140</v>
      </c>
      <c r="BM221" s="229" t="s">
        <v>638</v>
      </c>
    </row>
    <row r="222" s="2" customFormat="1">
      <c r="A222" s="38"/>
      <c r="B222" s="39"/>
      <c r="C222" s="40"/>
      <c r="D222" s="231" t="s">
        <v>142</v>
      </c>
      <c r="E222" s="40"/>
      <c r="F222" s="232" t="s">
        <v>639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142</v>
      </c>
      <c r="AU222" s="17" t="s">
        <v>89</v>
      </c>
    </row>
    <row r="223" s="2" customFormat="1" ht="44.25" customHeight="1">
      <c r="A223" s="38"/>
      <c r="B223" s="39"/>
      <c r="C223" s="218" t="s">
        <v>371</v>
      </c>
      <c r="D223" s="218" t="s">
        <v>135</v>
      </c>
      <c r="E223" s="219" t="s">
        <v>640</v>
      </c>
      <c r="F223" s="220" t="s">
        <v>641</v>
      </c>
      <c r="G223" s="221" t="s">
        <v>226</v>
      </c>
      <c r="H223" s="222">
        <v>68.611000000000004</v>
      </c>
      <c r="I223" s="223"/>
      <c r="J223" s="224">
        <f>ROUND(I223*H223,2)</f>
        <v>0</v>
      </c>
      <c r="K223" s="220" t="s">
        <v>139</v>
      </c>
      <c r="L223" s="44"/>
      <c r="M223" s="225" t="s">
        <v>1</v>
      </c>
      <c r="N223" s="226" t="s">
        <v>44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140</v>
      </c>
      <c r="AT223" s="229" t="s">
        <v>135</v>
      </c>
      <c r="AU223" s="229" t="s">
        <v>89</v>
      </c>
      <c r="AY223" s="17" t="s">
        <v>133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87</v>
      </c>
      <c r="BK223" s="230">
        <f>ROUND(I223*H223,2)</f>
        <v>0</v>
      </c>
      <c r="BL223" s="17" t="s">
        <v>140</v>
      </c>
      <c r="BM223" s="229" t="s">
        <v>642</v>
      </c>
    </row>
    <row r="224" s="2" customFormat="1">
      <c r="A224" s="38"/>
      <c r="B224" s="39"/>
      <c r="C224" s="40"/>
      <c r="D224" s="231" t="s">
        <v>142</v>
      </c>
      <c r="E224" s="40"/>
      <c r="F224" s="232" t="s">
        <v>643</v>
      </c>
      <c r="G224" s="40"/>
      <c r="H224" s="40"/>
      <c r="I224" s="233"/>
      <c r="J224" s="40"/>
      <c r="K224" s="40"/>
      <c r="L224" s="44"/>
      <c r="M224" s="270"/>
      <c r="N224" s="271"/>
      <c r="O224" s="272"/>
      <c r="P224" s="272"/>
      <c r="Q224" s="272"/>
      <c r="R224" s="272"/>
      <c r="S224" s="272"/>
      <c r="T224" s="273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142</v>
      </c>
      <c r="AU224" s="17" t="s">
        <v>89</v>
      </c>
    </row>
    <row r="225" s="2" customFormat="1" ht="6.96" customHeight="1">
      <c r="A225" s="38"/>
      <c r="B225" s="66"/>
      <c r="C225" s="67"/>
      <c r="D225" s="67"/>
      <c r="E225" s="67"/>
      <c r="F225" s="67"/>
      <c r="G225" s="67"/>
      <c r="H225" s="67"/>
      <c r="I225" s="67"/>
      <c r="J225" s="67"/>
      <c r="K225" s="67"/>
      <c r="L225" s="44"/>
      <c r="M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</row>
  </sheetData>
  <sheetProtection sheet="1" autoFilter="0" formatColumns="0" formatRows="0" objects="1" scenarios="1" spinCount="100000" saltValue="LbccYYnP8fEy0cbRO9vnMrGScswC6KU0oeS4FVFcB2uDOGO9QPKR+Krn5B1ITKpdZn3Ri2U1FXtSTjuJ20r6vw==" hashValue="xumyh17EJ6XMTFokWIgsGyS4EmFRU2p5408lO4L29muPdGFwFM6FQZcvRpliRB4U2OngETJLMj8XE5UfQ+vJ4A==" algorithmName="SHA-512" password="CDAA"/>
  <autoFilter ref="C120:K22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5_01/121151123"/>
    <hyperlink ref="F130" r:id="rId2" display="https://podminky.urs.cz/item/CS_URS_2025_01/132154104"/>
    <hyperlink ref="F135" r:id="rId3" display="https://podminky.urs.cz/item/CS_URS_2025_01/151101102"/>
    <hyperlink ref="F138" r:id="rId4" display="https://podminky.urs.cz/item/CS_URS_2025_01/151101112"/>
    <hyperlink ref="F141" r:id="rId5" display="https://podminky.urs.cz/item/CS_URS_2025_01/162351103"/>
    <hyperlink ref="F144" r:id="rId6" display="https://podminky.urs.cz/item/CS_URS_2025_01/162751117"/>
    <hyperlink ref="F147" r:id="rId7" display="https://podminky.urs.cz/item/CS_URS_2025_01/162751119"/>
    <hyperlink ref="F150" r:id="rId8" display="https://podminky.urs.cz/item/CS_URS_2025_01/171201221"/>
    <hyperlink ref="F153" r:id="rId9" display="https://podminky.urs.cz/item/CS_URS_2025_01/174251101"/>
    <hyperlink ref="F158" r:id="rId10" display="https://podminky.urs.cz/item/CS_URS_2025_01/175151101"/>
    <hyperlink ref="F163" r:id="rId11" display="https://podminky.urs.cz/item/CS_URS_2025_01/181351113"/>
    <hyperlink ref="F167" r:id="rId12" display="https://podminky.urs.cz/item/CS_URS_2025_01/181411121"/>
    <hyperlink ref="F172" r:id="rId13" display="https://podminky.urs.cz/item/CS_URS_2025_01/451573111"/>
    <hyperlink ref="F175" r:id="rId14" display="https://podminky.urs.cz/item/CS_URS_2025_01/452112112"/>
    <hyperlink ref="F181" r:id="rId15" display="https://podminky.urs.cz/item/CS_URS_2025_01/452112122"/>
    <hyperlink ref="F185" r:id="rId16" display="https://podminky.urs.cz/item/CS_URS_2025_01/871360420"/>
    <hyperlink ref="F189" r:id="rId17" display="https://podminky.urs.cz/item/CS_URS_2025_01/892381111"/>
    <hyperlink ref="F191" r:id="rId18" display="https://podminky.urs.cz/item/CS_URS_2025_01/894201161"/>
    <hyperlink ref="F195" r:id="rId19" display="https://podminky.urs.cz/item/CS_URS_2025_01/894501141"/>
    <hyperlink ref="F199" r:id="rId20" display="https://podminky.urs.cz/item/CS_URS_2025_01/894501142"/>
    <hyperlink ref="F203" r:id="rId21" display="https://podminky.urs.cz/item/CS_URS_2025_01/894410103"/>
    <hyperlink ref="F206" r:id="rId22" display="https://podminky.urs.cz/item/CS_URS_2025_01/894410211"/>
    <hyperlink ref="F209" r:id="rId23" display="https://podminky.urs.cz/item/CS_URS_2025_01/894410212"/>
    <hyperlink ref="F212" r:id="rId24" display="https://podminky.urs.cz/item/CS_URS_2025_01/894410213"/>
    <hyperlink ref="F215" r:id="rId25" display="https://podminky.urs.cz/item/CS_URS_2025_01/894410302"/>
    <hyperlink ref="F218" r:id="rId26" display="https://podminky.urs.cz/item/CS_URS_2025_01/899104112"/>
    <hyperlink ref="F222" r:id="rId27" display="https://podminky.urs.cz/item/CS_URS_2025_01/998275101"/>
    <hyperlink ref="F224" r:id="rId28" display="https://podminky.urs.cz/item/CS_URS_2025_01/99827512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Komunikační propojení Habartov, Muzeum - Lítov - ÚSEK 8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644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33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28</v>
      </c>
      <c r="J24" s="143" t="s">
        <v>35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ROUND((SUM(BE124:BE252)),  2)</f>
        <v>0</v>
      </c>
      <c r="G33" s="38"/>
      <c r="H33" s="38"/>
      <c r="I33" s="155">
        <v>0.20999999999999999</v>
      </c>
      <c r="J33" s="154">
        <f>ROUND(((SUM(BE124:BE252))*I33),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ROUND((SUM(BF124:BF252)),  2)</f>
        <v>0</v>
      </c>
      <c r="G34" s="38"/>
      <c r="H34" s="38"/>
      <c r="I34" s="155">
        <v>0.12</v>
      </c>
      <c r="J34" s="154">
        <f>ROUND(((SUM(BF124:BF252))*I34),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ROUND((SUM(BG124:BG252)),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ROUND((SUM(BH124:BH252)),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ROUND((SUM(BI124:BI252)),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Komunikační propojení Habartov, Muzeum - Lítov - ÚSEK 8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302 - Kanalizační výtlak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Habartov</v>
      </c>
      <c r="G89" s="40"/>
      <c r="H89" s="40"/>
      <c r="I89" s="32" t="s">
        <v>22</v>
      </c>
      <c r="J89" s="79" t="str">
        <f>IF(J12="","",J12)</f>
        <v>13. 3. 2025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Habartov</v>
      </c>
      <c r="G91" s="40"/>
      <c r="H91" s="40"/>
      <c r="I91" s="32" t="s">
        <v>32</v>
      </c>
      <c r="J91" s="36" t="str">
        <f>E21</f>
        <v>GEOprojectKV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GEOprojectKV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110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111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645</v>
      </c>
      <c r="E99" s="188"/>
      <c r="F99" s="188"/>
      <c r="G99" s="188"/>
      <c r="H99" s="188"/>
      <c r="I99" s="188"/>
      <c r="J99" s="189">
        <f>J171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646</v>
      </c>
      <c r="E100" s="188"/>
      <c r="F100" s="188"/>
      <c r="G100" s="188"/>
      <c r="H100" s="188"/>
      <c r="I100" s="188"/>
      <c r="J100" s="189">
        <f>J178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484</v>
      </c>
      <c r="E101" s="188"/>
      <c r="F101" s="188"/>
      <c r="G101" s="188"/>
      <c r="H101" s="188"/>
      <c r="I101" s="188"/>
      <c r="J101" s="189">
        <f>J182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114</v>
      </c>
      <c r="E102" s="188"/>
      <c r="F102" s="188"/>
      <c r="G102" s="188"/>
      <c r="H102" s="188"/>
      <c r="I102" s="188"/>
      <c r="J102" s="189">
        <f>J186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115</v>
      </c>
      <c r="E103" s="188"/>
      <c r="F103" s="188"/>
      <c r="G103" s="188"/>
      <c r="H103" s="188"/>
      <c r="I103" s="188"/>
      <c r="J103" s="189">
        <f>J240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117</v>
      </c>
      <c r="E104" s="188"/>
      <c r="F104" s="188"/>
      <c r="G104" s="188"/>
      <c r="H104" s="188"/>
      <c r="I104" s="188"/>
      <c r="J104" s="189">
        <f>J248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118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4" t="str">
        <f>E7</f>
        <v>Komunikační propojení Habartov, Muzeum - Lítov - ÚSEK 8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 302 - Kanalizační výtlak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Habartov</v>
      </c>
      <c r="G118" s="40"/>
      <c r="H118" s="40"/>
      <c r="I118" s="32" t="s">
        <v>22</v>
      </c>
      <c r="J118" s="79" t="str">
        <f>IF(J12="","",J12)</f>
        <v>13. 3. 2025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>Město Habartov</v>
      </c>
      <c r="G120" s="40"/>
      <c r="H120" s="40"/>
      <c r="I120" s="32" t="s">
        <v>32</v>
      </c>
      <c r="J120" s="36" t="str">
        <f>E21</f>
        <v>GEOprojectKV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30</v>
      </c>
      <c r="D121" s="40"/>
      <c r="E121" s="40"/>
      <c r="F121" s="27" t="str">
        <f>IF(E18="","",E18)</f>
        <v>Vyplň údaj</v>
      </c>
      <c r="G121" s="40"/>
      <c r="H121" s="40"/>
      <c r="I121" s="32" t="s">
        <v>37</v>
      </c>
      <c r="J121" s="36" t="str">
        <f>E24</f>
        <v>GEOprojectKV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119</v>
      </c>
      <c r="D123" s="194" t="s">
        <v>64</v>
      </c>
      <c r="E123" s="194" t="s">
        <v>60</v>
      </c>
      <c r="F123" s="194" t="s">
        <v>61</v>
      </c>
      <c r="G123" s="194" t="s">
        <v>120</v>
      </c>
      <c r="H123" s="194" t="s">
        <v>121</v>
      </c>
      <c r="I123" s="194" t="s">
        <v>122</v>
      </c>
      <c r="J123" s="194" t="s">
        <v>107</v>
      </c>
      <c r="K123" s="195" t="s">
        <v>123</v>
      </c>
      <c r="L123" s="196"/>
      <c r="M123" s="100" t="s">
        <v>1</v>
      </c>
      <c r="N123" s="101" t="s">
        <v>43</v>
      </c>
      <c r="O123" s="101" t="s">
        <v>124</v>
      </c>
      <c r="P123" s="101" t="s">
        <v>125</v>
      </c>
      <c r="Q123" s="101" t="s">
        <v>126</v>
      </c>
      <c r="R123" s="101" t="s">
        <v>127</v>
      </c>
      <c r="S123" s="101" t="s">
        <v>128</v>
      </c>
      <c r="T123" s="102" t="s">
        <v>129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130</v>
      </c>
      <c r="D124" s="40"/>
      <c r="E124" s="40"/>
      <c r="F124" s="40"/>
      <c r="G124" s="40"/>
      <c r="H124" s="40"/>
      <c r="I124" s="40"/>
      <c r="J124" s="197">
        <f>BK124</f>
        <v>0</v>
      </c>
      <c r="K124" s="40"/>
      <c r="L124" s="44"/>
      <c r="M124" s="103"/>
      <c r="N124" s="198"/>
      <c r="O124" s="104"/>
      <c r="P124" s="199">
        <f>P125</f>
        <v>0</v>
      </c>
      <c r="Q124" s="104"/>
      <c r="R124" s="199">
        <f>R125</f>
        <v>11.869572056535999</v>
      </c>
      <c r="S124" s="104"/>
      <c r="T124" s="200">
        <f>T125</f>
        <v>0.021000000000000001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78</v>
      </c>
      <c r="AU124" s="17" t="s">
        <v>109</v>
      </c>
      <c r="BK124" s="201">
        <f>BK125</f>
        <v>0</v>
      </c>
    </row>
    <row r="125" s="12" customFormat="1" ht="25.92" customHeight="1">
      <c r="A125" s="12"/>
      <c r="B125" s="202"/>
      <c r="C125" s="203"/>
      <c r="D125" s="204" t="s">
        <v>78</v>
      </c>
      <c r="E125" s="205" t="s">
        <v>131</v>
      </c>
      <c r="F125" s="205" t="s">
        <v>132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P126+P171+P178+P182+P186+P240+P248</f>
        <v>0</v>
      </c>
      <c r="Q125" s="210"/>
      <c r="R125" s="211">
        <f>R126+R171+R178+R182+R186+R240+R248</f>
        <v>11.869572056535999</v>
      </c>
      <c r="S125" s="210"/>
      <c r="T125" s="212">
        <f>T126+T171+T178+T182+T186+T240+T248</f>
        <v>0.021000000000000001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87</v>
      </c>
      <c r="AT125" s="214" t="s">
        <v>78</v>
      </c>
      <c r="AU125" s="214" t="s">
        <v>79</v>
      </c>
      <c r="AY125" s="213" t="s">
        <v>133</v>
      </c>
      <c r="BK125" s="215">
        <f>BK126+BK171+BK178+BK182+BK186+BK240+BK248</f>
        <v>0</v>
      </c>
    </row>
    <row r="126" s="12" customFormat="1" ht="22.8" customHeight="1">
      <c r="A126" s="12"/>
      <c r="B126" s="202"/>
      <c r="C126" s="203"/>
      <c r="D126" s="204" t="s">
        <v>78</v>
      </c>
      <c r="E126" s="216" t="s">
        <v>87</v>
      </c>
      <c r="F126" s="216" t="s">
        <v>134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SUM(P127:P170)</f>
        <v>0</v>
      </c>
      <c r="Q126" s="210"/>
      <c r="R126" s="211">
        <f>SUM(R127:R170)</f>
        <v>2.2555932300000001</v>
      </c>
      <c r="S126" s="210"/>
      <c r="T126" s="212">
        <f>SUM(T127:T170)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87</v>
      </c>
      <c r="AY126" s="213" t="s">
        <v>133</v>
      </c>
      <c r="BK126" s="215">
        <f>SUM(BK127:BK170)</f>
        <v>0</v>
      </c>
    </row>
    <row r="127" s="2" customFormat="1" ht="24.15" customHeight="1">
      <c r="A127" s="38"/>
      <c r="B127" s="39"/>
      <c r="C127" s="218" t="s">
        <v>87</v>
      </c>
      <c r="D127" s="218" t="s">
        <v>135</v>
      </c>
      <c r="E127" s="219" t="s">
        <v>485</v>
      </c>
      <c r="F127" s="220" t="s">
        <v>486</v>
      </c>
      <c r="G127" s="221" t="s">
        <v>138</v>
      </c>
      <c r="H127" s="222">
        <v>712.79999999999995</v>
      </c>
      <c r="I127" s="223"/>
      <c r="J127" s="224">
        <f>ROUND(I127*H127,2)</f>
        <v>0</v>
      </c>
      <c r="K127" s="220" t="s">
        <v>139</v>
      </c>
      <c r="L127" s="44"/>
      <c r="M127" s="225" t="s">
        <v>1</v>
      </c>
      <c r="N127" s="226" t="s">
        <v>44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140</v>
      </c>
      <c r="AT127" s="229" t="s">
        <v>135</v>
      </c>
      <c r="AU127" s="229" t="s">
        <v>89</v>
      </c>
      <c r="AY127" s="17" t="s">
        <v>133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87</v>
      </c>
      <c r="BK127" s="230">
        <f>ROUND(I127*H127,2)</f>
        <v>0</v>
      </c>
      <c r="BL127" s="17" t="s">
        <v>140</v>
      </c>
      <c r="BM127" s="229" t="s">
        <v>647</v>
      </c>
    </row>
    <row r="128" s="2" customFormat="1">
      <c r="A128" s="38"/>
      <c r="B128" s="39"/>
      <c r="C128" s="40"/>
      <c r="D128" s="231" t="s">
        <v>142</v>
      </c>
      <c r="E128" s="40"/>
      <c r="F128" s="232" t="s">
        <v>488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142</v>
      </c>
      <c r="AU128" s="17" t="s">
        <v>89</v>
      </c>
    </row>
    <row r="129" s="13" customFormat="1">
      <c r="A129" s="13"/>
      <c r="B129" s="236"/>
      <c r="C129" s="237"/>
      <c r="D129" s="238" t="s">
        <v>157</v>
      </c>
      <c r="E129" s="239" t="s">
        <v>1</v>
      </c>
      <c r="F129" s="240" t="s">
        <v>648</v>
      </c>
      <c r="G129" s="237"/>
      <c r="H129" s="241">
        <v>712.79999999999995</v>
      </c>
      <c r="I129" s="242"/>
      <c r="J129" s="237"/>
      <c r="K129" s="237"/>
      <c r="L129" s="243"/>
      <c r="M129" s="244"/>
      <c r="N129" s="245"/>
      <c r="O129" s="245"/>
      <c r="P129" s="245"/>
      <c r="Q129" s="245"/>
      <c r="R129" s="245"/>
      <c r="S129" s="245"/>
      <c r="T129" s="24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7" t="s">
        <v>157</v>
      </c>
      <c r="AU129" s="247" t="s">
        <v>89</v>
      </c>
      <c r="AV129" s="13" t="s">
        <v>89</v>
      </c>
      <c r="AW129" s="13" t="s">
        <v>36</v>
      </c>
      <c r="AX129" s="13" t="s">
        <v>87</v>
      </c>
      <c r="AY129" s="247" t="s">
        <v>133</v>
      </c>
    </row>
    <row r="130" s="2" customFormat="1" ht="24.15" customHeight="1">
      <c r="A130" s="38"/>
      <c r="B130" s="39"/>
      <c r="C130" s="218" t="s">
        <v>89</v>
      </c>
      <c r="D130" s="218" t="s">
        <v>135</v>
      </c>
      <c r="E130" s="219" t="s">
        <v>649</v>
      </c>
      <c r="F130" s="220" t="s">
        <v>650</v>
      </c>
      <c r="G130" s="221" t="s">
        <v>388</v>
      </c>
      <c r="H130" s="222">
        <v>0.59999999999999998</v>
      </c>
      <c r="I130" s="223"/>
      <c r="J130" s="224">
        <f>ROUND(I130*H130,2)</f>
        <v>0</v>
      </c>
      <c r="K130" s="220" t="s">
        <v>139</v>
      </c>
      <c r="L130" s="44"/>
      <c r="M130" s="225" t="s">
        <v>1</v>
      </c>
      <c r="N130" s="226" t="s">
        <v>44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140</v>
      </c>
      <c r="AT130" s="229" t="s">
        <v>135</v>
      </c>
      <c r="AU130" s="229" t="s">
        <v>89</v>
      </c>
      <c r="AY130" s="17" t="s">
        <v>133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87</v>
      </c>
      <c r="BK130" s="230">
        <f>ROUND(I130*H130,2)</f>
        <v>0</v>
      </c>
      <c r="BL130" s="17" t="s">
        <v>140</v>
      </c>
      <c r="BM130" s="229" t="s">
        <v>651</v>
      </c>
    </row>
    <row r="131" s="2" customFormat="1">
      <c r="A131" s="38"/>
      <c r="B131" s="39"/>
      <c r="C131" s="40"/>
      <c r="D131" s="231" t="s">
        <v>142</v>
      </c>
      <c r="E131" s="40"/>
      <c r="F131" s="232" t="s">
        <v>652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142</v>
      </c>
      <c r="AU131" s="17" t="s">
        <v>89</v>
      </c>
    </row>
    <row r="132" s="2" customFormat="1" ht="44.25" customHeight="1">
      <c r="A132" s="38"/>
      <c r="B132" s="39"/>
      <c r="C132" s="218" t="s">
        <v>148</v>
      </c>
      <c r="D132" s="218" t="s">
        <v>135</v>
      </c>
      <c r="E132" s="219" t="s">
        <v>491</v>
      </c>
      <c r="F132" s="220" t="s">
        <v>492</v>
      </c>
      <c r="G132" s="221" t="s">
        <v>203</v>
      </c>
      <c r="H132" s="222">
        <v>1069.2000000000001</v>
      </c>
      <c r="I132" s="223"/>
      <c r="J132" s="224">
        <f>ROUND(I132*H132,2)</f>
        <v>0</v>
      </c>
      <c r="K132" s="220" t="s">
        <v>139</v>
      </c>
      <c r="L132" s="44"/>
      <c r="M132" s="225" t="s">
        <v>1</v>
      </c>
      <c r="N132" s="226" t="s">
        <v>44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140</v>
      </c>
      <c r="AT132" s="229" t="s">
        <v>135</v>
      </c>
      <c r="AU132" s="229" t="s">
        <v>89</v>
      </c>
      <c r="AY132" s="17" t="s">
        <v>133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87</v>
      </c>
      <c r="BK132" s="230">
        <f>ROUND(I132*H132,2)</f>
        <v>0</v>
      </c>
      <c r="BL132" s="17" t="s">
        <v>140</v>
      </c>
      <c r="BM132" s="229" t="s">
        <v>653</v>
      </c>
    </row>
    <row r="133" s="2" customFormat="1">
      <c r="A133" s="38"/>
      <c r="B133" s="39"/>
      <c r="C133" s="40"/>
      <c r="D133" s="231" t="s">
        <v>142</v>
      </c>
      <c r="E133" s="40"/>
      <c r="F133" s="232" t="s">
        <v>494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142</v>
      </c>
      <c r="AU133" s="17" t="s">
        <v>89</v>
      </c>
    </row>
    <row r="134" s="13" customFormat="1">
      <c r="A134" s="13"/>
      <c r="B134" s="236"/>
      <c r="C134" s="237"/>
      <c r="D134" s="238" t="s">
        <v>157</v>
      </c>
      <c r="E134" s="239" t="s">
        <v>1</v>
      </c>
      <c r="F134" s="240" t="s">
        <v>654</v>
      </c>
      <c r="G134" s="237"/>
      <c r="H134" s="241">
        <v>1069.2000000000001</v>
      </c>
      <c r="I134" s="242"/>
      <c r="J134" s="237"/>
      <c r="K134" s="237"/>
      <c r="L134" s="243"/>
      <c r="M134" s="244"/>
      <c r="N134" s="245"/>
      <c r="O134" s="245"/>
      <c r="P134" s="245"/>
      <c r="Q134" s="245"/>
      <c r="R134" s="245"/>
      <c r="S134" s="245"/>
      <c r="T134" s="24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7" t="s">
        <v>157</v>
      </c>
      <c r="AU134" s="247" t="s">
        <v>89</v>
      </c>
      <c r="AV134" s="13" t="s">
        <v>89</v>
      </c>
      <c r="AW134" s="13" t="s">
        <v>36</v>
      </c>
      <c r="AX134" s="13" t="s">
        <v>87</v>
      </c>
      <c r="AY134" s="247" t="s">
        <v>133</v>
      </c>
    </row>
    <row r="135" s="2" customFormat="1" ht="37.8" customHeight="1">
      <c r="A135" s="38"/>
      <c r="B135" s="39"/>
      <c r="C135" s="218" t="s">
        <v>140</v>
      </c>
      <c r="D135" s="218" t="s">
        <v>135</v>
      </c>
      <c r="E135" s="219" t="s">
        <v>655</v>
      </c>
      <c r="F135" s="220" t="s">
        <v>656</v>
      </c>
      <c r="G135" s="221" t="s">
        <v>138</v>
      </c>
      <c r="H135" s="222">
        <v>2673</v>
      </c>
      <c r="I135" s="223"/>
      <c r="J135" s="224">
        <f>ROUND(I135*H135,2)</f>
        <v>0</v>
      </c>
      <c r="K135" s="220" t="s">
        <v>139</v>
      </c>
      <c r="L135" s="44"/>
      <c r="M135" s="225" t="s">
        <v>1</v>
      </c>
      <c r="N135" s="226" t="s">
        <v>44</v>
      </c>
      <c r="O135" s="91"/>
      <c r="P135" s="227">
        <f>O135*H135</f>
        <v>0</v>
      </c>
      <c r="Q135" s="227">
        <v>0.00083850999999999999</v>
      </c>
      <c r="R135" s="227">
        <f>Q135*H135</f>
        <v>2.2413372300000001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140</v>
      </c>
      <c r="AT135" s="229" t="s">
        <v>135</v>
      </c>
      <c r="AU135" s="229" t="s">
        <v>89</v>
      </c>
      <c r="AY135" s="17" t="s">
        <v>133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87</v>
      </c>
      <c r="BK135" s="230">
        <f>ROUND(I135*H135,2)</f>
        <v>0</v>
      </c>
      <c r="BL135" s="17" t="s">
        <v>140</v>
      </c>
      <c r="BM135" s="229" t="s">
        <v>657</v>
      </c>
    </row>
    <row r="136" s="2" customFormat="1">
      <c r="A136" s="38"/>
      <c r="B136" s="39"/>
      <c r="C136" s="40"/>
      <c r="D136" s="231" t="s">
        <v>142</v>
      </c>
      <c r="E136" s="40"/>
      <c r="F136" s="232" t="s">
        <v>658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142</v>
      </c>
      <c r="AU136" s="17" t="s">
        <v>89</v>
      </c>
    </row>
    <row r="137" s="13" customFormat="1">
      <c r="A137" s="13"/>
      <c r="B137" s="236"/>
      <c r="C137" s="237"/>
      <c r="D137" s="238" t="s">
        <v>157</v>
      </c>
      <c r="E137" s="239" t="s">
        <v>1</v>
      </c>
      <c r="F137" s="240" t="s">
        <v>659</v>
      </c>
      <c r="G137" s="237"/>
      <c r="H137" s="241">
        <v>2673</v>
      </c>
      <c r="I137" s="242"/>
      <c r="J137" s="237"/>
      <c r="K137" s="237"/>
      <c r="L137" s="243"/>
      <c r="M137" s="244"/>
      <c r="N137" s="245"/>
      <c r="O137" s="245"/>
      <c r="P137" s="245"/>
      <c r="Q137" s="245"/>
      <c r="R137" s="245"/>
      <c r="S137" s="245"/>
      <c r="T137" s="24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7" t="s">
        <v>157</v>
      </c>
      <c r="AU137" s="247" t="s">
        <v>89</v>
      </c>
      <c r="AV137" s="13" t="s">
        <v>89</v>
      </c>
      <c r="AW137" s="13" t="s">
        <v>36</v>
      </c>
      <c r="AX137" s="13" t="s">
        <v>87</v>
      </c>
      <c r="AY137" s="247" t="s">
        <v>133</v>
      </c>
    </row>
    <row r="138" s="2" customFormat="1" ht="44.25" customHeight="1">
      <c r="A138" s="38"/>
      <c r="B138" s="39"/>
      <c r="C138" s="218" t="s">
        <v>159</v>
      </c>
      <c r="D138" s="218" t="s">
        <v>135</v>
      </c>
      <c r="E138" s="219" t="s">
        <v>660</v>
      </c>
      <c r="F138" s="220" t="s">
        <v>661</v>
      </c>
      <c r="G138" s="221" t="s">
        <v>138</v>
      </c>
      <c r="H138" s="222">
        <v>2673</v>
      </c>
      <c r="I138" s="223"/>
      <c r="J138" s="224">
        <f>ROUND(I138*H138,2)</f>
        <v>0</v>
      </c>
      <c r="K138" s="220" t="s">
        <v>139</v>
      </c>
      <c r="L138" s="44"/>
      <c r="M138" s="225" t="s">
        <v>1</v>
      </c>
      <c r="N138" s="226" t="s">
        <v>44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140</v>
      </c>
      <c r="AT138" s="229" t="s">
        <v>135</v>
      </c>
      <c r="AU138" s="229" t="s">
        <v>89</v>
      </c>
      <c r="AY138" s="17" t="s">
        <v>133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87</v>
      </c>
      <c r="BK138" s="230">
        <f>ROUND(I138*H138,2)</f>
        <v>0</v>
      </c>
      <c r="BL138" s="17" t="s">
        <v>140</v>
      </c>
      <c r="BM138" s="229" t="s">
        <v>662</v>
      </c>
    </row>
    <row r="139" s="2" customFormat="1">
      <c r="A139" s="38"/>
      <c r="B139" s="39"/>
      <c r="C139" s="40"/>
      <c r="D139" s="231" t="s">
        <v>142</v>
      </c>
      <c r="E139" s="40"/>
      <c r="F139" s="232" t="s">
        <v>663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142</v>
      </c>
      <c r="AU139" s="17" t="s">
        <v>89</v>
      </c>
    </row>
    <row r="140" s="13" customFormat="1">
      <c r="A140" s="13"/>
      <c r="B140" s="236"/>
      <c r="C140" s="237"/>
      <c r="D140" s="238" t="s">
        <v>157</v>
      </c>
      <c r="E140" s="239" t="s">
        <v>1</v>
      </c>
      <c r="F140" s="240" t="s">
        <v>659</v>
      </c>
      <c r="G140" s="237"/>
      <c r="H140" s="241">
        <v>2673</v>
      </c>
      <c r="I140" s="242"/>
      <c r="J140" s="237"/>
      <c r="K140" s="237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157</v>
      </c>
      <c r="AU140" s="247" t="s">
        <v>89</v>
      </c>
      <c r="AV140" s="13" t="s">
        <v>89</v>
      </c>
      <c r="AW140" s="13" t="s">
        <v>36</v>
      </c>
      <c r="AX140" s="13" t="s">
        <v>87</v>
      </c>
      <c r="AY140" s="247" t="s">
        <v>133</v>
      </c>
    </row>
    <row r="141" s="2" customFormat="1" ht="62.7" customHeight="1">
      <c r="A141" s="38"/>
      <c r="B141" s="39"/>
      <c r="C141" s="218" t="s">
        <v>165</v>
      </c>
      <c r="D141" s="218" t="s">
        <v>135</v>
      </c>
      <c r="E141" s="219" t="s">
        <v>506</v>
      </c>
      <c r="F141" s="220" t="s">
        <v>507</v>
      </c>
      <c r="G141" s="221" t="s">
        <v>203</v>
      </c>
      <c r="H141" s="222">
        <v>1248.48</v>
      </c>
      <c r="I141" s="223"/>
      <c r="J141" s="224">
        <f>ROUND(I141*H141,2)</f>
        <v>0</v>
      </c>
      <c r="K141" s="220" t="s">
        <v>139</v>
      </c>
      <c r="L141" s="44"/>
      <c r="M141" s="225" t="s">
        <v>1</v>
      </c>
      <c r="N141" s="226" t="s">
        <v>44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140</v>
      </c>
      <c r="AT141" s="229" t="s">
        <v>135</v>
      </c>
      <c r="AU141" s="229" t="s">
        <v>89</v>
      </c>
      <c r="AY141" s="17" t="s">
        <v>133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87</v>
      </c>
      <c r="BK141" s="230">
        <f>ROUND(I141*H141,2)</f>
        <v>0</v>
      </c>
      <c r="BL141" s="17" t="s">
        <v>140</v>
      </c>
      <c r="BM141" s="229" t="s">
        <v>664</v>
      </c>
    </row>
    <row r="142" s="2" customFormat="1">
      <c r="A142" s="38"/>
      <c r="B142" s="39"/>
      <c r="C142" s="40"/>
      <c r="D142" s="231" t="s">
        <v>142</v>
      </c>
      <c r="E142" s="40"/>
      <c r="F142" s="232" t="s">
        <v>509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142</v>
      </c>
      <c r="AU142" s="17" t="s">
        <v>89</v>
      </c>
    </row>
    <row r="143" s="13" customFormat="1">
      <c r="A143" s="13"/>
      <c r="B143" s="236"/>
      <c r="C143" s="237"/>
      <c r="D143" s="238" t="s">
        <v>157</v>
      </c>
      <c r="E143" s="239" t="s">
        <v>1</v>
      </c>
      <c r="F143" s="240" t="s">
        <v>665</v>
      </c>
      <c r="G143" s="237"/>
      <c r="H143" s="241">
        <v>1248.48</v>
      </c>
      <c r="I143" s="242"/>
      <c r="J143" s="237"/>
      <c r="K143" s="237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157</v>
      </c>
      <c r="AU143" s="247" t="s">
        <v>89</v>
      </c>
      <c r="AV143" s="13" t="s">
        <v>89</v>
      </c>
      <c r="AW143" s="13" t="s">
        <v>36</v>
      </c>
      <c r="AX143" s="13" t="s">
        <v>87</v>
      </c>
      <c r="AY143" s="247" t="s">
        <v>133</v>
      </c>
    </row>
    <row r="144" s="2" customFormat="1" ht="62.7" customHeight="1">
      <c r="A144" s="38"/>
      <c r="B144" s="39"/>
      <c r="C144" s="218" t="s">
        <v>170</v>
      </c>
      <c r="D144" s="218" t="s">
        <v>135</v>
      </c>
      <c r="E144" s="219" t="s">
        <v>207</v>
      </c>
      <c r="F144" s="220" t="s">
        <v>208</v>
      </c>
      <c r="G144" s="221" t="s">
        <v>203</v>
      </c>
      <c r="H144" s="222">
        <v>1140.48</v>
      </c>
      <c r="I144" s="223"/>
      <c r="J144" s="224">
        <f>ROUND(I144*H144,2)</f>
        <v>0</v>
      </c>
      <c r="K144" s="220" t="s">
        <v>139</v>
      </c>
      <c r="L144" s="44"/>
      <c r="M144" s="225" t="s">
        <v>1</v>
      </c>
      <c r="N144" s="226" t="s">
        <v>44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140</v>
      </c>
      <c r="AT144" s="229" t="s">
        <v>135</v>
      </c>
      <c r="AU144" s="229" t="s">
        <v>89</v>
      </c>
      <c r="AY144" s="17" t="s">
        <v>133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87</v>
      </c>
      <c r="BK144" s="230">
        <f>ROUND(I144*H144,2)</f>
        <v>0</v>
      </c>
      <c r="BL144" s="17" t="s">
        <v>140</v>
      </c>
      <c r="BM144" s="229" t="s">
        <v>666</v>
      </c>
    </row>
    <row r="145" s="2" customFormat="1">
      <c r="A145" s="38"/>
      <c r="B145" s="39"/>
      <c r="C145" s="40"/>
      <c r="D145" s="231" t="s">
        <v>142</v>
      </c>
      <c r="E145" s="40"/>
      <c r="F145" s="232" t="s">
        <v>210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142</v>
      </c>
      <c r="AU145" s="17" t="s">
        <v>89</v>
      </c>
    </row>
    <row r="146" s="13" customFormat="1">
      <c r="A146" s="13"/>
      <c r="B146" s="236"/>
      <c r="C146" s="237"/>
      <c r="D146" s="238" t="s">
        <v>157</v>
      </c>
      <c r="E146" s="239" t="s">
        <v>1</v>
      </c>
      <c r="F146" s="240" t="s">
        <v>667</v>
      </c>
      <c r="G146" s="237"/>
      <c r="H146" s="241">
        <v>1140.48</v>
      </c>
      <c r="I146" s="242"/>
      <c r="J146" s="237"/>
      <c r="K146" s="237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157</v>
      </c>
      <c r="AU146" s="247" t="s">
        <v>89</v>
      </c>
      <c r="AV146" s="13" t="s">
        <v>89</v>
      </c>
      <c r="AW146" s="13" t="s">
        <v>36</v>
      </c>
      <c r="AX146" s="13" t="s">
        <v>87</v>
      </c>
      <c r="AY146" s="247" t="s">
        <v>133</v>
      </c>
    </row>
    <row r="147" s="2" customFormat="1" ht="66.75" customHeight="1">
      <c r="A147" s="38"/>
      <c r="B147" s="39"/>
      <c r="C147" s="218" t="s">
        <v>175</v>
      </c>
      <c r="D147" s="218" t="s">
        <v>135</v>
      </c>
      <c r="E147" s="219" t="s">
        <v>212</v>
      </c>
      <c r="F147" s="220" t="s">
        <v>213</v>
      </c>
      <c r="G147" s="221" t="s">
        <v>203</v>
      </c>
      <c r="H147" s="222">
        <v>5702.3999999999996</v>
      </c>
      <c r="I147" s="223"/>
      <c r="J147" s="224">
        <f>ROUND(I147*H147,2)</f>
        <v>0</v>
      </c>
      <c r="K147" s="220" t="s">
        <v>139</v>
      </c>
      <c r="L147" s="44"/>
      <c r="M147" s="225" t="s">
        <v>1</v>
      </c>
      <c r="N147" s="226" t="s">
        <v>44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140</v>
      </c>
      <c r="AT147" s="229" t="s">
        <v>135</v>
      </c>
      <c r="AU147" s="229" t="s">
        <v>89</v>
      </c>
      <c r="AY147" s="17" t="s">
        <v>133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87</v>
      </c>
      <c r="BK147" s="230">
        <f>ROUND(I147*H147,2)</f>
        <v>0</v>
      </c>
      <c r="BL147" s="17" t="s">
        <v>140</v>
      </c>
      <c r="BM147" s="229" t="s">
        <v>668</v>
      </c>
    </row>
    <row r="148" s="2" customFormat="1">
      <c r="A148" s="38"/>
      <c r="B148" s="39"/>
      <c r="C148" s="40"/>
      <c r="D148" s="231" t="s">
        <v>142</v>
      </c>
      <c r="E148" s="40"/>
      <c r="F148" s="232" t="s">
        <v>215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142</v>
      </c>
      <c r="AU148" s="17" t="s">
        <v>89</v>
      </c>
    </row>
    <row r="149" s="13" customFormat="1">
      <c r="A149" s="13"/>
      <c r="B149" s="236"/>
      <c r="C149" s="237"/>
      <c r="D149" s="238" t="s">
        <v>157</v>
      </c>
      <c r="E149" s="237"/>
      <c r="F149" s="240" t="s">
        <v>669</v>
      </c>
      <c r="G149" s="237"/>
      <c r="H149" s="241">
        <v>5702.3999999999996</v>
      </c>
      <c r="I149" s="242"/>
      <c r="J149" s="237"/>
      <c r="K149" s="237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157</v>
      </c>
      <c r="AU149" s="247" t="s">
        <v>89</v>
      </c>
      <c r="AV149" s="13" t="s">
        <v>89</v>
      </c>
      <c r="AW149" s="13" t="s">
        <v>4</v>
      </c>
      <c r="AX149" s="13" t="s">
        <v>87</v>
      </c>
      <c r="AY149" s="247" t="s">
        <v>133</v>
      </c>
    </row>
    <row r="150" s="2" customFormat="1" ht="44.25" customHeight="1">
      <c r="A150" s="38"/>
      <c r="B150" s="39"/>
      <c r="C150" s="218" t="s">
        <v>181</v>
      </c>
      <c r="D150" s="218" t="s">
        <v>135</v>
      </c>
      <c r="E150" s="219" t="s">
        <v>235</v>
      </c>
      <c r="F150" s="220" t="s">
        <v>236</v>
      </c>
      <c r="G150" s="221" t="s">
        <v>226</v>
      </c>
      <c r="H150" s="222">
        <v>1824.768</v>
      </c>
      <c r="I150" s="223"/>
      <c r="J150" s="224">
        <f>ROUND(I150*H150,2)</f>
        <v>0</v>
      </c>
      <c r="K150" s="220" t="s">
        <v>139</v>
      </c>
      <c r="L150" s="44"/>
      <c r="M150" s="225" t="s">
        <v>1</v>
      </c>
      <c r="N150" s="226" t="s">
        <v>44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140</v>
      </c>
      <c r="AT150" s="229" t="s">
        <v>135</v>
      </c>
      <c r="AU150" s="229" t="s">
        <v>89</v>
      </c>
      <c r="AY150" s="17" t="s">
        <v>133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87</v>
      </c>
      <c r="BK150" s="230">
        <f>ROUND(I150*H150,2)</f>
        <v>0</v>
      </c>
      <c r="BL150" s="17" t="s">
        <v>140</v>
      </c>
      <c r="BM150" s="229" t="s">
        <v>670</v>
      </c>
    </row>
    <row r="151" s="2" customFormat="1">
      <c r="A151" s="38"/>
      <c r="B151" s="39"/>
      <c r="C151" s="40"/>
      <c r="D151" s="231" t="s">
        <v>142</v>
      </c>
      <c r="E151" s="40"/>
      <c r="F151" s="232" t="s">
        <v>238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142</v>
      </c>
      <c r="AU151" s="17" t="s">
        <v>89</v>
      </c>
    </row>
    <row r="152" s="13" customFormat="1">
      <c r="A152" s="13"/>
      <c r="B152" s="236"/>
      <c r="C152" s="237"/>
      <c r="D152" s="238" t="s">
        <v>157</v>
      </c>
      <c r="E152" s="239" t="s">
        <v>1</v>
      </c>
      <c r="F152" s="240" t="s">
        <v>671</v>
      </c>
      <c r="G152" s="237"/>
      <c r="H152" s="241">
        <v>1824.768</v>
      </c>
      <c r="I152" s="242"/>
      <c r="J152" s="237"/>
      <c r="K152" s="237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157</v>
      </c>
      <c r="AU152" s="247" t="s">
        <v>89</v>
      </c>
      <c r="AV152" s="13" t="s">
        <v>89</v>
      </c>
      <c r="AW152" s="13" t="s">
        <v>36</v>
      </c>
      <c r="AX152" s="13" t="s">
        <v>87</v>
      </c>
      <c r="AY152" s="247" t="s">
        <v>133</v>
      </c>
    </row>
    <row r="153" s="2" customFormat="1" ht="44.25" customHeight="1">
      <c r="A153" s="38"/>
      <c r="B153" s="39"/>
      <c r="C153" s="218" t="s">
        <v>186</v>
      </c>
      <c r="D153" s="218" t="s">
        <v>135</v>
      </c>
      <c r="E153" s="219" t="s">
        <v>517</v>
      </c>
      <c r="F153" s="220" t="s">
        <v>518</v>
      </c>
      <c r="G153" s="221" t="s">
        <v>203</v>
      </c>
      <c r="H153" s="222">
        <v>784.79999999999995</v>
      </c>
      <c r="I153" s="223"/>
      <c r="J153" s="224">
        <f>ROUND(I153*H153,2)</f>
        <v>0</v>
      </c>
      <c r="K153" s="220" t="s">
        <v>139</v>
      </c>
      <c r="L153" s="44"/>
      <c r="M153" s="225" t="s">
        <v>1</v>
      </c>
      <c r="N153" s="226" t="s">
        <v>44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140</v>
      </c>
      <c r="AT153" s="229" t="s">
        <v>135</v>
      </c>
      <c r="AU153" s="229" t="s">
        <v>89</v>
      </c>
      <c r="AY153" s="17" t="s">
        <v>133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87</v>
      </c>
      <c r="BK153" s="230">
        <f>ROUND(I153*H153,2)</f>
        <v>0</v>
      </c>
      <c r="BL153" s="17" t="s">
        <v>140</v>
      </c>
      <c r="BM153" s="229" t="s">
        <v>672</v>
      </c>
    </row>
    <row r="154" s="2" customFormat="1">
      <c r="A154" s="38"/>
      <c r="B154" s="39"/>
      <c r="C154" s="40"/>
      <c r="D154" s="231" t="s">
        <v>142</v>
      </c>
      <c r="E154" s="40"/>
      <c r="F154" s="232" t="s">
        <v>520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142</v>
      </c>
      <c r="AU154" s="17" t="s">
        <v>89</v>
      </c>
    </row>
    <row r="155" s="13" customFormat="1">
      <c r="A155" s="13"/>
      <c r="B155" s="236"/>
      <c r="C155" s="237"/>
      <c r="D155" s="238" t="s">
        <v>157</v>
      </c>
      <c r="E155" s="239" t="s">
        <v>1</v>
      </c>
      <c r="F155" s="240" t="s">
        <v>673</v>
      </c>
      <c r="G155" s="237"/>
      <c r="H155" s="241">
        <v>784.79999999999995</v>
      </c>
      <c r="I155" s="242"/>
      <c r="J155" s="237"/>
      <c r="K155" s="237"/>
      <c r="L155" s="243"/>
      <c r="M155" s="244"/>
      <c r="N155" s="245"/>
      <c r="O155" s="245"/>
      <c r="P155" s="245"/>
      <c r="Q155" s="245"/>
      <c r="R155" s="245"/>
      <c r="S155" s="245"/>
      <c r="T155" s="24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7" t="s">
        <v>157</v>
      </c>
      <c r="AU155" s="247" t="s">
        <v>89</v>
      </c>
      <c r="AV155" s="13" t="s">
        <v>89</v>
      </c>
      <c r="AW155" s="13" t="s">
        <v>36</v>
      </c>
      <c r="AX155" s="13" t="s">
        <v>87</v>
      </c>
      <c r="AY155" s="247" t="s">
        <v>133</v>
      </c>
    </row>
    <row r="156" s="2" customFormat="1" ht="16.5" customHeight="1">
      <c r="A156" s="38"/>
      <c r="B156" s="39"/>
      <c r="C156" s="248" t="s">
        <v>191</v>
      </c>
      <c r="D156" s="248" t="s">
        <v>223</v>
      </c>
      <c r="E156" s="249" t="s">
        <v>522</v>
      </c>
      <c r="F156" s="250" t="s">
        <v>523</v>
      </c>
      <c r="G156" s="251" t="s">
        <v>226</v>
      </c>
      <c r="H156" s="252">
        <v>1569.5999999999999</v>
      </c>
      <c r="I156" s="253"/>
      <c r="J156" s="254">
        <f>ROUND(I156*H156,2)</f>
        <v>0</v>
      </c>
      <c r="K156" s="250" t="s">
        <v>139</v>
      </c>
      <c r="L156" s="255"/>
      <c r="M156" s="256" t="s">
        <v>1</v>
      </c>
      <c r="N156" s="257" t="s">
        <v>44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175</v>
      </c>
      <c r="AT156" s="229" t="s">
        <v>223</v>
      </c>
      <c r="AU156" s="229" t="s">
        <v>89</v>
      </c>
      <c r="AY156" s="17" t="s">
        <v>133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87</v>
      </c>
      <c r="BK156" s="230">
        <f>ROUND(I156*H156,2)</f>
        <v>0</v>
      </c>
      <c r="BL156" s="17" t="s">
        <v>140</v>
      </c>
      <c r="BM156" s="229" t="s">
        <v>674</v>
      </c>
    </row>
    <row r="157" s="13" customFormat="1">
      <c r="A157" s="13"/>
      <c r="B157" s="236"/>
      <c r="C157" s="237"/>
      <c r="D157" s="238" t="s">
        <v>157</v>
      </c>
      <c r="E157" s="237"/>
      <c r="F157" s="240" t="s">
        <v>675</v>
      </c>
      <c r="G157" s="237"/>
      <c r="H157" s="241">
        <v>1569.5999999999999</v>
      </c>
      <c r="I157" s="242"/>
      <c r="J157" s="237"/>
      <c r="K157" s="237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157</v>
      </c>
      <c r="AU157" s="247" t="s">
        <v>89</v>
      </c>
      <c r="AV157" s="13" t="s">
        <v>89</v>
      </c>
      <c r="AW157" s="13" t="s">
        <v>4</v>
      </c>
      <c r="AX157" s="13" t="s">
        <v>87</v>
      </c>
      <c r="AY157" s="247" t="s">
        <v>133</v>
      </c>
    </row>
    <row r="158" s="2" customFormat="1" ht="66.75" customHeight="1">
      <c r="A158" s="38"/>
      <c r="B158" s="39"/>
      <c r="C158" s="218" t="s">
        <v>8</v>
      </c>
      <c r="D158" s="218" t="s">
        <v>135</v>
      </c>
      <c r="E158" s="219" t="s">
        <v>526</v>
      </c>
      <c r="F158" s="220" t="s">
        <v>527</v>
      </c>
      <c r="G158" s="221" t="s">
        <v>203</v>
      </c>
      <c r="H158" s="222">
        <v>313.92000000000002</v>
      </c>
      <c r="I158" s="223"/>
      <c r="J158" s="224">
        <f>ROUND(I158*H158,2)</f>
        <v>0</v>
      </c>
      <c r="K158" s="220" t="s">
        <v>139</v>
      </c>
      <c r="L158" s="44"/>
      <c r="M158" s="225" t="s">
        <v>1</v>
      </c>
      <c r="N158" s="226" t="s">
        <v>44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140</v>
      </c>
      <c r="AT158" s="229" t="s">
        <v>135</v>
      </c>
      <c r="AU158" s="229" t="s">
        <v>89</v>
      </c>
      <c r="AY158" s="17" t="s">
        <v>133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87</v>
      </c>
      <c r="BK158" s="230">
        <f>ROUND(I158*H158,2)</f>
        <v>0</v>
      </c>
      <c r="BL158" s="17" t="s">
        <v>140</v>
      </c>
      <c r="BM158" s="229" t="s">
        <v>676</v>
      </c>
    </row>
    <row r="159" s="2" customFormat="1">
      <c r="A159" s="38"/>
      <c r="B159" s="39"/>
      <c r="C159" s="40"/>
      <c r="D159" s="231" t="s">
        <v>142</v>
      </c>
      <c r="E159" s="40"/>
      <c r="F159" s="232" t="s">
        <v>529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142</v>
      </c>
      <c r="AU159" s="17" t="s">
        <v>89</v>
      </c>
    </row>
    <row r="160" s="13" customFormat="1">
      <c r="A160" s="13"/>
      <c r="B160" s="236"/>
      <c r="C160" s="237"/>
      <c r="D160" s="238" t="s">
        <v>157</v>
      </c>
      <c r="E160" s="239" t="s">
        <v>1</v>
      </c>
      <c r="F160" s="240" t="s">
        <v>677</v>
      </c>
      <c r="G160" s="237"/>
      <c r="H160" s="241">
        <v>313.92000000000002</v>
      </c>
      <c r="I160" s="242"/>
      <c r="J160" s="237"/>
      <c r="K160" s="237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157</v>
      </c>
      <c r="AU160" s="247" t="s">
        <v>89</v>
      </c>
      <c r="AV160" s="13" t="s">
        <v>89</v>
      </c>
      <c r="AW160" s="13" t="s">
        <v>36</v>
      </c>
      <c r="AX160" s="13" t="s">
        <v>87</v>
      </c>
      <c r="AY160" s="247" t="s">
        <v>133</v>
      </c>
    </row>
    <row r="161" s="2" customFormat="1" ht="16.5" customHeight="1">
      <c r="A161" s="38"/>
      <c r="B161" s="39"/>
      <c r="C161" s="248" t="s">
        <v>200</v>
      </c>
      <c r="D161" s="248" t="s">
        <v>223</v>
      </c>
      <c r="E161" s="249" t="s">
        <v>531</v>
      </c>
      <c r="F161" s="250" t="s">
        <v>532</v>
      </c>
      <c r="G161" s="251" t="s">
        <v>226</v>
      </c>
      <c r="H161" s="252">
        <v>627.84000000000003</v>
      </c>
      <c r="I161" s="253"/>
      <c r="J161" s="254">
        <f>ROUND(I161*H161,2)</f>
        <v>0</v>
      </c>
      <c r="K161" s="250" t="s">
        <v>139</v>
      </c>
      <c r="L161" s="255"/>
      <c r="M161" s="256" t="s">
        <v>1</v>
      </c>
      <c r="N161" s="257" t="s">
        <v>44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175</v>
      </c>
      <c r="AT161" s="229" t="s">
        <v>223</v>
      </c>
      <c r="AU161" s="229" t="s">
        <v>89</v>
      </c>
      <c r="AY161" s="17" t="s">
        <v>133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87</v>
      </c>
      <c r="BK161" s="230">
        <f>ROUND(I161*H161,2)</f>
        <v>0</v>
      </c>
      <c r="BL161" s="17" t="s">
        <v>140</v>
      </c>
      <c r="BM161" s="229" t="s">
        <v>678</v>
      </c>
    </row>
    <row r="162" s="13" customFormat="1">
      <c r="A162" s="13"/>
      <c r="B162" s="236"/>
      <c r="C162" s="237"/>
      <c r="D162" s="238" t="s">
        <v>157</v>
      </c>
      <c r="E162" s="237"/>
      <c r="F162" s="240" t="s">
        <v>679</v>
      </c>
      <c r="G162" s="237"/>
      <c r="H162" s="241">
        <v>627.84000000000003</v>
      </c>
      <c r="I162" s="242"/>
      <c r="J162" s="237"/>
      <c r="K162" s="237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157</v>
      </c>
      <c r="AU162" s="247" t="s">
        <v>89</v>
      </c>
      <c r="AV162" s="13" t="s">
        <v>89</v>
      </c>
      <c r="AW162" s="13" t="s">
        <v>4</v>
      </c>
      <c r="AX162" s="13" t="s">
        <v>87</v>
      </c>
      <c r="AY162" s="247" t="s">
        <v>133</v>
      </c>
    </row>
    <row r="163" s="2" customFormat="1" ht="37.8" customHeight="1">
      <c r="A163" s="38"/>
      <c r="B163" s="39"/>
      <c r="C163" s="218" t="s">
        <v>206</v>
      </c>
      <c r="D163" s="218" t="s">
        <v>135</v>
      </c>
      <c r="E163" s="219" t="s">
        <v>256</v>
      </c>
      <c r="F163" s="220" t="s">
        <v>257</v>
      </c>
      <c r="G163" s="221" t="s">
        <v>138</v>
      </c>
      <c r="H163" s="222">
        <v>712.79999999999995</v>
      </c>
      <c r="I163" s="223"/>
      <c r="J163" s="224">
        <f>ROUND(I163*H163,2)</f>
        <v>0</v>
      </c>
      <c r="K163" s="220" t="s">
        <v>139</v>
      </c>
      <c r="L163" s="44"/>
      <c r="M163" s="225" t="s">
        <v>1</v>
      </c>
      <c r="N163" s="226" t="s">
        <v>44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140</v>
      </c>
      <c r="AT163" s="229" t="s">
        <v>135</v>
      </c>
      <c r="AU163" s="229" t="s">
        <v>89</v>
      </c>
      <c r="AY163" s="17" t="s">
        <v>133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87</v>
      </c>
      <c r="BK163" s="230">
        <f>ROUND(I163*H163,2)</f>
        <v>0</v>
      </c>
      <c r="BL163" s="17" t="s">
        <v>140</v>
      </c>
      <c r="BM163" s="229" t="s">
        <v>680</v>
      </c>
    </row>
    <row r="164" s="2" customFormat="1">
      <c r="A164" s="38"/>
      <c r="B164" s="39"/>
      <c r="C164" s="40"/>
      <c r="D164" s="231" t="s">
        <v>142</v>
      </c>
      <c r="E164" s="40"/>
      <c r="F164" s="232" t="s">
        <v>259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142</v>
      </c>
      <c r="AU164" s="17" t="s">
        <v>89</v>
      </c>
    </row>
    <row r="165" s="2" customFormat="1" ht="16.5" customHeight="1">
      <c r="A165" s="38"/>
      <c r="B165" s="39"/>
      <c r="C165" s="248" t="s">
        <v>211</v>
      </c>
      <c r="D165" s="248" t="s">
        <v>223</v>
      </c>
      <c r="E165" s="249" t="s">
        <v>266</v>
      </c>
      <c r="F165" s="250" t="s">
        <v>267</v>
      </c>
      <c r="G165" s="251" t="s">
        <v>226</v>
      </c>
      <c r="H165" s="252">
        <v>99.792000000000002</v>
      </c>
      <c r="I165" s="253"/>
      <c r="J165" s="254">
        <f>ROUND(I165*H165,2)</f>
        <v>0</v>
      </c>
      <c r="K165" s="250" t="s">
        <v>139</v>
      </c>
      <c r="L165" s="255"/>
      <c r="M165" s="256" t="s">
        <v>1</v>
      </c>
      <c r="N165" s="257" t="s">
        <v>44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175</v>
      </c>
      <c r="AT165" s="229" t="s">
        <v>223</v>
      </c>
      <c r="AU165" s="229" t="s">
        <v>89</v>
      </c>
      <c r="AY165" s="17" t="s">
        <v>133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87</v>
      </c>
      <c r="BK165" s="230">
        <f>ROUND(I165*H165,2)</f>
        <v>0</v>
      </c>
      <c r="BL165" s="17" t="s">
        <v>140</v>
      </c>
      <c r="BM165" s="229" t="s">
        <v>681</v>
      </c>
    </row>
    <row r="166" s="13" customFormat="1">
      <c r="A166" s="13"/>
      <c r="B166" s="236"/>
      <c r="C166" s="237"/>
      <c r="D166" s="238" t="s">
        <v>157</v>
      </c>
      <c r="E166" s="237"/>
      <c r="F166" s="240" t="s">
        <v>682</v>
      </c>
      <c r="G166" s="237"/>
      <c r="H166" s="241">
        <v>99.792000000000002</v>
      </c>
      <c r="I166" s="242"/>
      <c r="J166" s="237"/>
      <c r="K166" s="237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157</v>
      </c>
      <c r="AU166" s="247" t="s">
        <v>89</v>
      </c>
      <c r="AV166" s="13" t="s">
        <v>89</v>
      </c>
      <c r="AW166" s="13" t="s">
        <v>4</v>
      </c>
      <c r="AX166" s="13" t="s">
        <v>87</v>
      </c>
      <c r="AY166" s="247" t="s">
        <v>133</v>
      </c>
    </row>
    <row r="167" s="2" customFormat="1" ht="37.8" customHeight="1">
      <c r="A167" s="38"/>
      <c r="B167" s="39"/>
      <c r="C167" s="218" t="s">
        <v>217</v>
      </c>
      <c r="D167" s="218" t="s">
        <v>135</v>
      </c>
      <c r="E167" s="219" t="s">
        <v>271</v>
      </c>
      <c r="F167" s="220" t="s">
        <v>272</v>
      </c>
      <c r="G167" s="221" t="s">
        <v>138</v>
      </c>
      <c r="H167" s="222">
        <v>712.79999999999995</v>
      </c>
      <c r="I167" s="223"/>
      <c r="J167" s="224">
        <f>ROUND(I167*H167,2)</f>
        <v>0</v>
      </c>
      <c r="K167" s="220" t="s">
        <v>139</v>
      </c>
      <c r="L167" s="44"/>
      <c r="M167" s="225" t="s">
        <v>1</v>
      </c>
      <c r="N167" s="226" t="s">
        <v>44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140</v>
      </c>
      <c r="AT167" s="229" t="s">
        <v>135</v>
      </c>
      <c r="AU167" s="229" t="s">
        <v>89</v>
      </c>
      <c r="AY167" s="17" t="s">
        <v>133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87</v>
      </c>
      <c r="BK167" s="230">
        <f>ROUND(I167*H167,2)</f>
        <v>0</v>
      </c>
      <c r="BL167" s="17" t="s">
        <v>140</v>
      </c>
      <c r="BM167" s="229" t="s">
        <v>683</v>
      </c>
    </row>
    <row r="168" s="2" customFormat="1">
      <c r="A168" s="38"/>
      <c r="B168" s="39"/>
      <c r="C168" s="40"/>
      <c r="D168" s="231" t="s">
        <v>142</v>
      </c>
      <c r="E168" s="40"/>
      <c r="F168" s="232" t="s">
        <v>274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142</v>
      </c>
      <c r="AU168" s="17" t="s">
        <v>89</v>
      </c>
    </row>
    <row r="169" s="2" customFormat="1" ht="16.5" customHeight="1">
      <c r="A169" s="38"/>
      <c r="B169" s="39"/>
      <c r="C169" s="248" t="s">
        <v>222</v>
      </c>
      <c r="D169" s="248" t="s">
        <v>223</v>
      </c>
      <c r="E169" s="249" t="s">
        <v>283</v>
      </c>
      <c r="F169" s="250" t="s">
        <v>284</v>
      </c>
      <c r="G169" s="251" t="s">
        <v>285</v>
      </c>
      <c r="H169" s="252">
        <v>14.256</v>
      </c>
      <c r="I169" s="253"/>
      <c r="J169" s="254">
        <f>ROUND(I169*H169,2)</f>
        <v>0</v>
      </c>
      <c r="K169" s="250" t="s">
        <v>139</v>
      </c>
      <c r="L169" s="255"/>
      <c r="M169" s="256" t="s">
        <v>1</v>
      </c>
      <c r="N169" s="257" t="s">
        <v>44</v>
      </c>
      <c r="O169" s="91"/>
      <c r="P169" s="227">
        <f>O169*H169</f>
        <v>0</v>
      </c>
      <c r="Q169" s="227">
        <v>0.001</v>
      </c>
      <c r="R169" s="227">
        <f>Q169*H169</f>
        <v>0.014256000000000001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175</v>
      </c>
      <c r="AT169" s="229" t="s">
        <v>223</v>
      </c>
      <c r="AU169" s="229" t="s">
        <v>89</v>
      </c>
      <c r="AY169" s="17" t="s">
        <v>133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87</v>
      </c>
      <c r="BK169" s="230">
        <f>ROUND(I169*H169,2)</f>
        <v>0</v>
      </c>
      <c r="BL169" s="17" t="s">
        <v>140</v>
      </c>
      <c r="BM169" s="229" t="s">
        <v>684</v>
      </c>
    </row>
    <row r="170" s="13" customFormat="1">
      <c r="A170" s="13"/>
      <c r="B170" s="236"/>
      <c r="C170" s="237"/>
      <c r="D170" s="238" t="s">
        <v>157</v>
      </c>
      <c r="E170" s="237"/>
      <c r="F170" s="240" t="s">
        <v>685</v>
      </c>
      <c r="G170" s="237"/>
      <c r="H170" s="241">
        <v>14.256</v>
      </c>
      <c r="I170" s="242"/>
      <c r="J170" s="237"/>
      <c r="K170" s="237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157</v>
      </c>
      <c r="AU170" s="247" t="s">
        <v>89</v>
      </c>
      <c r="AV170" s="13" t="s">
        <v>89</v>
      </c>
      <c r="AW170" s="13" t="s">
        <v>4</v>
      </c>
      <c r="AX170" s="13" t="s">
        <v>87</v>
      </c>
      <c r="AY170" s="247" t="s">
        <v>133</v>
      </c>
    </row>
    <row r="171" s="12" customFormat="1" ht="22.8" customHeight="1">
      <c r="A171" s="12"/>
      <c r="B171" s="202"/>
      <c r="C171" s="203"/>
      <c r="D171" s="204" t="s">
        <v>78</v>
      </c>
      <c r="E171" s="216" t="s">
        <v>89</v>
      </c>
      <c r="F171" s="216" t="s">
        <v>686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SUM(P172:P177)</f>
        <v>0</v>
      </c>
      <c r="Q171" s="210"/>
      <c r="R171" s="211">
        <f>SUM(R172:R177)</f>
        <v>3.5906436365359999</v>
      </c>
      <c r="S171" s="210"/>
      <c r="T171" s="212">
        <f>SUM(T172:T177)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87</v>
      </c>
      <c r="AT171" s="214" t="s">
        <v>78</v>
      </c>
      <c r="AU171" s="214" t="s">
        <v>87</v>
      </c>
      <c r="AY171" s="213" t="s">
        <v>133</v>
      </c>
      <c r="BK171" s="215">
        <f>SUM(BK172:BK177)</f>
        <v>0</v>
      </c>
    </row>
    <row r="172" s="2" customFormat="1" ht="37.8" customHeight="1">
      <c r="A172" s="38"/>
      <c r="B172" s="39"/>
      <c r="C172" s="218" t="s">
        <v>229</v>
      </c>
      <c r="D172" s="218" t="s">
        <v>135</v>
      </c>
      <c r="E172" s="219" t="s">
        <v>687</v>
      </c>
      <c r="F172" s="220" t="s">
        <v>688</v>
      </c>
      <c r="G172" s="221" t="s">
        <v>203</v>
      </c>
      <c r="H172" s="222">
        <v>1.2</v>
      </c>
      <c r="I172" s="223"/>
      <c r="J172" s="224">
        <f>ROUND(I172*H172,2)</f>
        <v>0</v>
      </c>
      <c r="K172" s="220" t="s">
        <v>139</v>
      </c>
      <c r="L172" s="44"/>
      <c r="M172" s="225" t="s">
        <v>1</v>
      </c>
      <c r="N172" s="226" t="s">
        <v>44</v>
      </c>
      <c r="O172" s="91"/>
      <c r="P172" s="227">
        <f>O172*H172</f>
        <v>0</v>
      </c>
      <c r="Q172" s="227">
        <v>2.1600000000000001</v>
      </c>
      <c r="R172" s="227">
        <f>Q172*H172</f>
        <v>2.5920000000000001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140</v>
      </c>
      <c r="AT172" s="229" t="s">
        <v>135</v>
      </c>
      <c r="AU172" s="229" t="s">
        <v>89</v>
      </c>
      <c r="AY172" s="17" t="s">
        <v>133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87</v>
      </c>
      <c r="BK172" s="230">
        <f>ROUND(I172*H172,2)</f>
        <v>0</v>
      </c>
      <c r="BL172" s="17" t="s">
        <v>140</v>
      </c>
      <c r="BM172" s="229" t="s">
        <v>689</v>
      </c>
    </row>
    <row r="173" s="2" customFormat="1">
      <c r="A173" s="38"/>
      <c r="B173" s="39"/>
      <c r="C173" s="40"/>
      <c r="D173" s="231" t="s">
        <v>142</v>
      </c>
      <c r="E173" s="40"/>
      <c r="F173" s="232" t="s">
        <v>690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142</v>
      </c>
      <c r="AU173" s="17" t="s">
        <v>89</v>
      </c>
    </row>
    <row r="174" s="13" customFormat="1">
      <c r="A174" s="13"/>
      <c r="B174" s="236"/>
      <c r="C174" s="237"/>
      <c r="D174" s="238" t="s">
        <v>157</v>
      </c>
      <c r="E174" s="239" t="s">
        <v>1</v>
      </c>
      <c r="F174" s="240" t="s">
        <v>691</v>
      </c>
      <c r="G174" s="237"/>
      <c r="H174" s="241">
        <v>1.2</v>
      </c>
      <c r="I174" s="242"/>
      <c r="J174" s="237"/>
      <c r="K174" s="237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157</v>
      </c>
      <c r="AU174" s="247" t="s">
        <v>89</v>
      </c>
      <c r="AV174" s="13" t="s">
        <v>89</v>
      </c>
      <c r="AW174" s="13" t="s">
        <v>36</v>
      </c>
      <c r="AX174" s="13" t="s">
        <v>87</v>
      </c>
      <c r="AY174" s="247" t="s">
        <v>133</v>
      </c>
    </row>
    <row r="175" s="2" customFormat="1" ht="24.15" customHeight="1">
      <c r="A175" s="38"/>
      <c r="B175" s="39"/>
      <c r="C175" s="218" t="s">
        <v>234</v>
      </c>
      <c r="D175" s="218" t="s">
        <v>135</v>
      </c>
      <c r="E175" s="219" t="s">
        <v>692</v>
      </c>
      <c r="F175" s="220" t="s">
        <v>693</v>
      </c>
      <c r="G175" s="221" t="s">
        <v>203</v>
      </c>
      <c r="H175" s="222">
        <v>0.434</v>
      </c>
      <c r="I175" s="223"/>
      <c r="J175" s="224">
        <f>ROUND(I175*H175,2)</f>
        <v>0</v>
      </c>
      <c r="K175" s="220" t="s">
        <v>139</v>
      </c>
      <c r="L175" s="44"/>
      <c r="M175" s="225" t="s">
        <v>1</v>
      </c>
      <c r="N175" s="226" t="s">
        <v>44</v>
      </c>
      <c r="O175" s="91"/>
      <c r="P175" s="227">
        <f>O175*H175</f>
        <v>0</v>
      </c>
      <c r="Q175" s="227">
        <v>2.3010222040000001</v>
      </c>
      <c r="R175" s="227">
        <f>Q175*H175</f>
        <v>0.99864363653600008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140</v>
      </c>
      <c r="AT175" s="229" t="s">
        <v>135</v>
      </c>
      <c r="AU175" s="229" t="s">
        <v>89</v>
      </c>
      <c r="AY175" s="17" t="s">
        <v>133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87</v>
      </c>
      <c r="BK175" s="230">
        <f>ROUND(I175*H175,2)</f>
        <v>0</v>
      </c>
      <c r="BL175" s="17" t="s">
        <v>140</v>
      </c>
      <c r="BM175" s="229" t="s">
        <v>694</v>
      </c>
    </row>
    <row r="176" s="2" customFormat="1">
      <c r="A176" s="38"/>
      <c r="B176" s="39"/>
      <c r="C176" s="40"/>
      <c r="D176" s="231" t="s">
        <v>142</v>
      </c>
      <c r="E176" s="40"/>
      <c r="F176" s="232" t="s">
        <v>695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142</v>
      </c>
      <c r="AU176" s="17" t="s">
        <v>89</v>
      </c>
    </row>
    <row r="177" s="13" customFormat="1">
      <c r="A177" s="13"/>
      <c r="B177" s="236"/>
      <c r="C177" s="237"/>
      <c r="D177" s="238" t="s">
        <v>157</v>
      </c>
      <c r="E177" s="239" t="s">
        <v>1</v>
      </c>
      <c r="F177" s="240" t="s">
        <v>696</v>
      </c>
      <c r="G177" s="237"/>
      <c r="H177" s="241">
        <v>0.434</v>
      </c>
      <c r="I177" s="242"/>
      <c r="J177" s="237"/>
      <c r="K177" s="237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157</v>
      </c>
      <c r="AU177" s="247" t="s">
        <v>89</v>
      </c>
      <c r="AV177" s="13" t="s">
        <v>89</v>
      </c>
      <c r="AW177" s="13" t="s">
        <v>36</v>
      </c>
      <c r="AX177" s="13" t="s">
        <v>87</v>
      </c>
      <c r="AY177" s="247" t="s">
        <v>133</v>
      </c>
    </row>
    <row r="178" s="12" customFormat="1" ht="22.8" customHeight="1">
      <c r="A178" s="12"/>
      <c r="B178" s="202"/>
      <c r="C178" s="203"/>
      <c r="D178" s="204" t="s">
        <v>78</v>
      </c>
      <c r="E178" s="216" t="s">
        <v>148</v>
      </c>
      <c r="F178" s="216" t="s">
        <v>697</v>
      </c>
      <c r="G178" s="203"/>
      <c r="H178" s="203"/>
      <c r="I178" s="206"/>
      <c r="J178" s="217">
        <f>BK178</f>
        <v>0</v>
      </c>
      <c r="K178" s="203"/>
      <c r="L178" s="208"/>
      <c r="M178" s="209"/>
      <c r="N178" s="210"/>
      <c r="O178" s="210"/>
      <c r="P178" s="211">
        <f>SUM(P179:P181)</f>
        <v>0</v>
      </c>
      <c r="Q178" s="210"/>
      <c r="R178" s="211">
        <f>SUM(R179:R181)</f>
        <v>0.187362</v>
      </c>
      <c r="S178" s="210"/>
      <c r="T178" s="212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87</v>
      </c>
      <c r="AT178" s="214" t="s">
        <v>78</v>
      </c>
      <c r="AU178" s="214" t="s">
        <v>87</v>
      </c>
      <c r="AY178" s="213" t="s">
        <v>133</v>
      </c>
      <c r="BK178" s="215">
        <f>SUM(BK179:BK181)</f>
        <v>0</v>
      </c>
    </row>
    <row r="179" s="2" customFormat="1" ht="44.25" customHeight="1">
      <c r="A179" s="38"/>
      <c r="B179" s="39"/>
      <c r="C179" s="218" t="s">
        <v>240</v>
      </c>
      <c r="D179" s="218" t="s">
        <v>135</v>
      </c>
      <c r="E179" s="219" t="s">
        <v>698</v>
      </c>
      <c r="F179" s="220" t="s">
        <v>699</v>
      </c>
      <c r="G179" s="221" t="s">
        <v>162</v>
      </c>
      <c r="H179" s="222">
        <v>1</v>
      </c>
      <c r="I179" s="223"/>
      <c r="J179" s="224">
        <f>ROUND(I179*H179,2)</f>
        <v>0</v>
      </c>
      <c r="K179" s="220" t="s">
        <v>139</v>
      </c>
      <c r="L179" s="44"/>
      <c r="M179" s="225" t="s">
        <v>1</v>
      </c>
      <c r="N179" s="226" t="s">
        <v>44</v>
      </c>
      <c r="O179" s="91"/>
      <c r="P179" s="227">
        <f>O179*H179</f>
        <v>0</v>
      </c>
      <c r="Q179" s="227">
        <v>0.17488799999999999</v>
      </c>
      <c r="R179" s="227">
        <f>Q179*H179</f>
        <v>0.17488799999999999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140</v>
      </c>
      <c r="AT179" s="229" t="s">
        <v>135</v>
      </c>
      <c r="AU179" s="229" t="s">
        <v>89</v>
      </c>
      <c r="AY179" s="17" t="s">
        <v>133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87</v>
      </c>
      <c r="BK179" s="230">
        <f>ROUND(I179*H179,2)</f>
        <v>0</v>
      </c>
      <c r="BL179" s="17" t="s">
        <v>140</v>
      </c>
      <c r="BM179" s="229" t="s">
        <v>700</v>
      </c>
    </row>
    <row r="180" s="2" customFormat="1">
      <c r="A180" s="38"/>
      <c r="B180" s="39"/>
      <c r="C180" s="40"/>
      <c r="D180" s="231" t="s">
        <v>142</v>
      </c>
      <c r="E180" s="40"/>
      <c r="F180" s="232" t="s">
        <v>701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142</v>
      </c>
      <c r="AU180" s="17" t="s">
        <v>89</v>
      </c>
    </row>
    <row r="181" s="2" customFormat="1" ht="24.15" customHeight="1">
      <c r="A181" s="38"/>
      <c r="B181" s="39"/>
      <c r="C181" s="248" t="s">
        <v>7</v>
      </c>
      <c r="D181" s="248" t="s">
        <v>223</v>
      </c>
      <c r="E181" s="249" t="s">
        <v>702</v>
      </c>
      <c r="F181" s="250" t="s">
        <v>703</v>
      </c>
      <c r="G181" s="251" t="s">
        <v>388</v>
      </c>
      <c r="H181" s="252">
        <v>2.2000000000000002</v>
      </c>
      <c r="I181" s="253"/>
      <c r="J181" s="254">
        <f>ROUND(I181*H181,2)</f>
        <v>0</v>
      </c>
      <c r="K181" s="250" t="s">
        <v>139</v>
      </c>
      <c r="L181" s="255"/>
      <c r="M181" s="256" t="s">
        <v>1</v>
      </c>
      <c r="N181" s="257" t="s">
        <v>44</v>
      </c>
      <c r="O181" s="91"/>
      <c r="P181" s="227">
        <f>O181*H181</f>
        <v>0</v>
      </c>
      <c r="Q181" s="227">
        <v>0.0056699999999999997</v>
      </c>
      <c r="R181" s="227">
        <f>Q181*H181</f>
        <v>0.012474000000000001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175</v>
      </c>
      <c r="AT181" s="229" t="s">
        <v>223</v>
      </c>
      <c r="AU181" s="229" t="s">
        <v>89</v>
      </c>
      <c r="AY181" s="17" t="s">
        <v>133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87</v>
      </c>
      <c r="BK181" s="230">
        <f>ROUND(I181*H181,2)</f>
        <v>0</v>
      </c>
      <c r="BL181" s="17" t="s">
        <v>140</v>
      </c>
      <c r="BM181" s="229" t="s">
        <v>704</v>
      </c>
    </row>
    <row r="182" s="12" customFormat="1" ht="22.8" customHeight="1">
      <c r="A182" s="12"/>
      <c r="B182" s="202"/>
      <c r="C182" s="203"/>
      <c r="D182" s="204" t="s">
        <v>78</v>
      </c>
      <c r="E182" s="216" t="s">
        <v>140</v>
      </c>
      <c r="F182" s="216" t="s">
        <v>541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SUM(P183:P185)</f>
        <v>0</v>
      </c>
      <c r="Q182" s="210"/>
      <c r="R182" s="211">
        <f>SUM(R183:R185)</f>
        <v>0</v>
      </c>
      <c r="S182" s="210"/>
      <c r="T182" s="212">
        <f>SUM(T183:T185)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87</v>
      </c>
      <c r="AT182" s="214" t="s">
        <v>78</v>
      </c>
      <c r="AU182" s="214" t="s">
        <v>87</v>
      </c>
      <c r="AY182" s="213" t="s">
        <v>133</v>
      </c>
      <c r="BK182" s="215">
        <f>SUM(BK183:BK185)</f>
        <v>0</v>
      </c>
    </row>
    <row r="183" s="2" customFormat="1" ht="33" customHeight="1">
      <c r="A183" s="38"/>
      <c r="B183" s="39"/>
      <c r="C183" s="218" t="s">
        <v>249</v>
      </c>
      <c r="D183" s="218" t="s">
        <v>135</v>
      </c>
      <c r="E183" s="219" t="s">
        <v>542</v>
      </c>
      <c r="F183" s="220" t="s">
        <v>543</v>
      </c>
      <c r="G183" s="221" t="s">
        <v>203</v>
      </c>
      <c r="H183" s="222">
        <v>78.480000000000004</v>
      </c>
      <c r="I183" s="223"/>
      <c r="J183" s="224">
        <f>ROUND(I183*H183,2)</f>
        <v>0</v>
      </c>
      <c r="K183" s="220" t="s">
        <v>139</v>
      </c>
      <c r="L183" s="44"/>
      <c r="M183" s="225" t="s">
        <v>1</v>
      </c>
      <c r="N183" s="226" t="s">
        <v>44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140</v>
      </c>
      <c r="AT183" s="229" t="s">
        <v>135</v>
      </c>
      <c r="AU183" s="229" t="s">
        <v>89</v>
      </c>
      <c r="AY183" s="17" t="s">
        <v>133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87</v>
      </c>
      <c r="BK183" s="230">
        <f>ROUND(I183*H183,2)</f>
        <v>0</v>
      </c>
      <c r="BL183" s="17" t="s">
        <v>140</v>
      </c>
      <c r="BM183" s="229" t="s">
        <v>705</v>
      </c>
    </row>
    <row r="184" s="2" customFormat="1">
      <c r="A184" s="38"/>
      <c r="B184" s="39"/>
      <c r="C184" s="40"/>
      <c r="D184" s="231" t="s">
        <v>142</v>
      </c>
      <c r="E184" s="40"/>
      <c r="F184" s="232" t="s">
        <v>545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142</v>
      </c>
      <c r="AU184" s="17" t="s">
        <v>89</v>
      </c>
    </row>
    <row r="185" s="13" customFormat="1">
      <c r="A185" s="13"/>
      <c r="B185" s="236"/>
      <c r="C185" s="237"/>
      <c r="D185" s="238" t="s">
        <v>157</v>
      </c>
      <c r="E185" s="239" t="s">
        <v>1</v>
      </c>
      <c r="F185" s="240" t="s">
        <v>706</v>
      </c>
      <c r="G185" s="237"/>
      <c r="H185" s="241">
        <v>78.480000000000004</v>
      </c>
      <c r="I185" s="242"/>
      <c r="J185" s="237"/>
      <c r="K185" s="237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157</v>
      </c>
      <c r="AU185" s="247" t="s">
        <v>89</v>
      </c>
      <c r="AV185" s="13" t="s">
        <v>89</v>
      </c>
      <c r="AW185" s="13" t="s">
        <v>36</v>
      </c>
      <c r="AX185" s="13" t="s">
        <v>87</v>
      </c>
      <c r="AY185" s="247" t="s">
        <v>133</v>
      </c>
    </row>
    <row r="186" s="12" customFormat="1" ht="22.8" customHeight="1">
      <c r="A186" s="12"/>
      <c r="B186" s="202"/>
      <c r="C186" s="203"/>
      <c r="D186" s="204" t="s">
        <v>78</v>
      </c>
      <c r="E186" s="216" t="s">
        <v>175</v>
      </c>
      <c r="F186" s="216" t="s">
        <v>335</v>
      </c>
      <c r="G186" s="203"/>
      <c r="H186" s="203"/>
      <c r="I186" s="206"/>
      <c r="J186" s="217">
        <f>BK186</f>
        <v>0</v>
      </c>
      <c r="K186" s="203"/>
      <c r="L186" s="208"/>
      <c r="M186" s="209"/>
      <c r="N186" s="210"/>
      <c r="O186" s="210"/>
      <c r="P186" s="211">
        <f>SUM(P187:P239)</f>
        <v>0</v>
      </c>
      <c r="Q186" s="210"/>
      <c r="R186" s="211">
        <f>SUM(R187:R239)</f>
        <v>5.8359731899999989</v>
      </c>
      <c r="S186" s="210"/>
      <c r="T186" s="212">
        <f>SUM(T187:T239)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3" t="s">
        <v>87</v>
      </c>
      <c r="AT186" s="214" t="s">
        <v>78</v>
      </c>
      <c r="AU186" s="214" t="s">
        <v>87</v>
      </c>
      <c r="AY186" s="213" t="s">
        <v>133</v>
      </c>
      <c r="BK186" s="215">
        <f>SUM(BK187:BK239)</f>
        <v>0</v>
      </c>
    </row>
    <row r="187" s="2" customFormat="1" ht="44.25" customHeight="1">
      <c r="A187" s="38"/>
      <c r="B187" s="39"/>
      <c r="C187" s="218" t="s">
        <v>255</v>
      </c>
      <c r="D187" s="218" t="s">
        <v>135</v>
      </c>
      <c r="E187" s="219" t="s">
        <v>707</v>
      </c>
      <c r="F187" s="220" t="s">
        <v>708</v>
      </c>
      <c r="G187" s="221" t="s">
        <v>162</v>
      </c>
      <c r="H187" s="222">
        <v>3</v>
      </c>
      <c r="I187" s="223"/>
      <c r="J187" s="224">
        <f>ROUND(I187*H187,2)</f>
        <v>0</v>
      </c>
      <c r="K187" s="220" t="s">
        <v>139</v>
      </c>
      <c r="L187" s="44"/>
      <c r="M187" s="225" t="s">
        <v>1</v>
      </c>
      <c r="N187" s="226" t="s">
        <v>44</v>
      </c>
      <c r="O187" s="91"/>
      <c r="P187" s="227">
        <f>O187*H187</f>
        <v>0</v>
      </c>
      <c r="Q187" s="227">
        <v>0.0016692</v>
      </c>
      <c r="R187" s="227">
        <f>Q187*H187</f>
        <v>0.0050076000000000001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140</v>
      </c>
      <c r="AT187" s="229" t="s">
        <v>135</v>
      </c>
      <c r="AU187" s="229" t="s">
        <v>89</v>
      </c>
      <c r="AY187" s="17" t="s">
        <v>133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87</v>
      </c>
      <c r="BK187" s="230">
        <f>ROUND(I187*H187,2)</f>
        <v>0</v>
      </c>
      <c r="BL187" s="17" t="s">
        <v>140</v>
      </c>
      <c r="BM187" s="229" t="s">
        <v>709</v>
      </c>
    </row>
    <row r="188" s="2" customFormat="1">
      <c r="A188" s="38"/>
      <c r="B188" s="39"/>
      <c r="C188" s="40"/>
      <c r="D188" s="231" t="s">
        <v>142</v>
      </c>
      <c r="E188" s="40"/>
      <c r="F188" s="232" t="s">
        <v>710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142</v>
      </c>
      <c r="AU188" s="17" t="s">
        <v>89</v>
      </c>
    </row>
    <row r="189" s="2" customFormat="1" ht="24.15" customHeight="1">
      <c r="A189" s="38"/>
      <c r="B189" s="39"/>
      <c r="C189" s="248" t="s">
        <v>260</v>
      </c>
      <c r="D189" s="248" t="s">
        <v>223</v>
      </c>
      <c r="E189" s="249" t="s">
        <v>711</v>
      </c>
      <c r="F189" s="250" t="s">
        <v>712</v>
      </c>
      <c r="G189" s="251" t="s">
        <v>162</v>
      </c>
      <c r="H189" s="252">
        <v>2</v>
      </c>
      <c r="I189" s="253"/>
      <c r="J189" s="254">
        <f>ROUND(I189*H189,2)</f>
        <v>0</v>
      </c>
      <c r="K189" s="250" t="s">
        <v>139</v>
      </c>
      <c r="L189" s="255"/>
      <c r="M189" s="256" t="s">
        <v>1</v>
      </c>
      <c r="N189" s="257" t="s">
        <v>44</v>
      </c>
      <c r="O189" s="91"/>
      <c r="P189" s="227">
        <f>O189*H189</f>
        <v>0</v>
      </c>
      <c r="Q189" s="227">
        <v>0.012200000000000001</v>
      </c>
      <c r="R189" s="227">
        <f>Q189*H189</f>
        <v>0.024400000000000002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175</v>
      </c>
      <c r="AT189" s="229" t="s">
        <v>223</v>
      </c>
      <c r="AU189" s="229" t="s">
        <v>89</v>
      </c>
      <c r="AY189" s="17" t="s">
        <v>133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87</v>
      </c>
      <c r="BK189" s="230">
        <f>ROUND(I189*H189,2)</f>
        <v>0</v>
      </c>
      <c r="BL189" s="17" t="s">
        <v>140</v>
      </c>
      <c r="BM189" s="229" t="s">
        <v>713</v>
      </c>
    </row>
    <row r="190" s="2" customFormat="1" ht="24.15" customHeight="1">
      <c r="A190" s="38"/>
      <c r="B190" s="39"/>
      <c r="C190" s="248" t="s">
        <v>265</v>
      </c>
      <c r="D190" s="248" t="s">
        <v>223</v>
      </c>
      <c r="E190" s="249" t="s">
        <v>714</v>
      </c>
      <c r="F190" s="250" t="s">
        <v>715</v>
      </c>
      <c r="G190" s="251" t="s">
        <v>162</v>
      </c>
      <c r="H190" s="252">
        <v>1</v>
      </c>
      <c r="I190" s="253"/>
      <c r="J190" s="254">
        <f>ROUND(I190*H190,2)</f>
        <v>0</v>
      </c>
      <c r="K190" s="250" t="s">
        <v>1</v>
      </c>
      <c r="L190" s="255"/>
      <c r="M190" s="256" t="s">
        <v>1</v>
      </c>
      <c r="N190" s="257" t="s">
        <v>44</v>
      </c>
      <c r="O190" s="91"/>
      <c r="P190" s="227">
        <f>O190*H190</f>
        <v>0</v>
      </c>
      <c r="Q190" s="227">
        <v>0.017000000000000001</v>
      </c>
      <c r="R190" s="227">
        <f>Q190*H190</f>
        <v>0.017000000000000001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175</v>
      </c>
      <c r="AT190" s="229" t="s">
        <v>223</v>
      </c>
      <c r="AU190" s="229" t="s">
        <v>89</v>
      </c>
      <c r="AY190" s="17" t="s">
        <v>133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87</v>
      </c>
      <c r="BK190" s="230">
        <f>ROUND(I190*H190,2)</f>
        <v>0</v>
      </c>
      <c r="BL190" s="17" t="s">
        <v>140</v>
      </c>
      <c r="BM190" s="229" t="s">
        <v>716</v>
      </c>
    </row>
    <row r="191" s="2" customFormat="1" ht="44.25" customHeight="1">
      <c r="A191" s="38"/>
      <c r="B191" s="39"/>
      <c r="C191" s="218" t="s">
        <v>270</v>
      </c>
      <c r="D191" s="218" t="s">
        <v>135</v>
      </c>
      <c r="E191" s="219" t="s">
        <v>717</v>
      </c>
      <c r="F191" s="220" t="s">
        <v>718</v>
      </c>
      <c r="G191" s="221" t="s">
        <v>162</v>
      </c>
      <c r="H191" s="222">
        <v>3</v>
      </c>
      <c r="I191" s="223"/>
      <c r="J191" s="224">
        <f>ROUND(I191*H191,2)</f>
        <v>0</v>
      </c>
      <c r="K191" s="220" t="s">
        <v>139</v>
      </c>
      <c r="L191" s="44"/>
      <c r="M191" s="225" t="s">
        <v>1</v>
      </c>
      <c r="N191" s="226" t="s">
        <v>44</v>
      </c>
      <c r="O191" s="91"/>
      <c r="P191" s="227">
        <f>O191*H191</f>
        <v>0</v>
      </c>
      <c r="Q191" s="227">
        <v>0.0017147</v>
      </c>
      <c r="R191" s="227">
        <f>Q191*H191</f>
        <v>0.0051441000000000004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140</v>
      </c>
      <c r="AT191" s="229" t="s">
        <v>135</v>
      </c>
      <c r="AU191" s="229" t="s">
        <v>89</v>
      </c>
      <c r="AY191" s="17" t="s">
        <v>133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87</v>
      </c>
      <c r="BK191" s="230">
        <f>ROUND(I191*H191,2)</f>
        <v>0</v>
      </c>
      <c r="BL191" s="17" t="s">
        <v>140</v>
      </c>
      <c r="BM191" s="229" t="s">
        <v>719</v>
      </c>
    </row>
    <row r="192" s="2" customFormat="1">
      <c r="A192" s="38"/>
      <c r="B192" s="39"/>
      <c r="C192" s="40"/>
      <c r="D192" s="231" t="s">
        <v>142</v>
      </c>
      <c r="E192" s="40"/>
      <c r="F192" s="232" t="s">
        <v>720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142</v>
      </c>
      <c r="AU192" s="17" t="s">
        <v>89</v>
      </c>
    </row>
    <row r="193" s="2" customFormat="1" ht="24.15" customHeight="1">
      <c r="A193" s="38"/>
      <c r="B193" s="39"/>
      <c r="C193" s="248" t="s">
        <v>277</v>
      </c>
      <c r="D193" s="248" t="s">
        <v>223</v>
      </c>
      <c r="E193" s="249" t="s">
        <v>721</v>
      </c>
      <c r="F193" s="250" t="s">
        <v>722</v>
      </c>
      <c r="G193" s="251" t="s">
        <v>162</v>
      </c>
      <c r="H193" s="252">
        <v>3</v>
      </c>
      <c r="I193" s="253"/>
      <c r="J193" s="254">
        <f>ROUND(I193*H193,2)</f>
        <v>0</v>
      </c>
      <c r="K193" s="250" t="s">
        <v>139</v>
      </c>
      <c r="L193" s="255"/>
      <c r="M193" s="256" t="s">
        <v>1</v>
      </c>
      <c r="N193" s="257" t="s">
        <v>44</v>
      </c>
      <c r="O193" s="91"/>
      <c r="P193" s="227">
        <f>O193*H193</f>
        <v>0</v>
      </c>
      <c r="Q193" s="227">
        <v>0.0149</v>
      </c>
      <c r="R193" s="227">
        <f>Q193*H193</f>
        <v>0.044700000000000004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175</v>
      </c>
      <c r="AT193" s="229" t="s">
        <v>223</v>
      </c>
      <c r="AU193" s="229" t="s">
        <v>89</v>
      </c>
      <c r="AY193" s="17" t="s">
        <v>133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87</v>
      </c>
      <c r="BK193" s="230">
        <f>ROUND(I193*H193,2)</f>
        <v>0</v>
      </c>
      <c r="BL193" s="17" t="s">
        <v>140</v>
      </c>
      <c r="BM193" s="229" t="s">
        <v>723</v>
      </c>
    </row>
    <row r="194" s="2" customFormat="1" ht="44.25" customHeight="1">
      <c r="A194" s="38"/>
      <c r="B194" s="39"/>
      <c r="C194" s="218" t="s">
        <v>282</v>
      </c>
      <c r="D194" s="218" t="s">
        <v>135</v>
      </c>
      <c r="E194" s="219" t="s">
        <v>724</v>
      </c>
      <c r="F194" s="220" t="s">
        <v>725</v>
      </c>
      <c r="G194" s="221" t="s">
        <v>388</v>
      </c>
      <c r="H194" s="222">
        <v>891</v>
      </c>
      <c r="I194" s="223"/>
      <c r="J194" s="224">
        <f>ROUND(I194*H194,2)</f>
        <v>0</v>
      </c>
      <c r="K194" s="220" t="s">
        <v>139</v>
      </c>
      <c r="L194" s="44"/>
      <c r="M194" s="225" t="s">
        <v>1</v>
      </c>
      <c r="N194" s="226" t="s">
        <v>44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140</v>
      </c>
      <c r="AT194" s="229" t="s">
        <v>135</v>
      </c>
      <c r="AU194" s="229" t="s">
        <v>89</v>
      </c>
      <c r="AY194" s="17" t="s">
        <v>133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87</v>
      </c>
      <c r="BK194" s="230">
        <f>ROUND(I194*H194,2)</f>
        <v>0</v>
      </c>
      <c r="BL194" s="17" t="s">
        <v>140</v>
      </c>
      <c r="BM194" s="229" t="s">
        <v>726</v>
      </c>
    </row>
    <row r="195" s="2" customFormat="1">
      <c r="A195" s="38"/>
      <c r="B195" s="39"/>
      <c r="C195" s="40"/>
      <c r="D195" s="231" t="s">
        <v>142</v>
      </c>
      <c r="E195" s="40"/>
      <c r="F195" s="232" t="s">
        <v>727</v>
      </c>
      <c r="G195" s="40"/>
      <c r="H195" s="40"/>
      <c r="I195" s="233"/>
      <c r="J195" s="40"/>
      <c r="K195" s="40"/>
      <c r="L195" s="44"/>
      <c r="M195" s="234"/>
      <c r="N195" s="23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142</v>
      </c>
      <c r="AU195" s="17" t="s">
        <v>89</v>
      </c>
    </row>
    <row r="196" s="2" customFormat="1" ht="24.15" customHeight="1">
      <c r="A196" s="38"/>
      <c r="B196" s="39"/>
      <c r="C196" s="248" t="s">
        <v>290</v>
      </c>
      <c r="D196" s="248" t="s">
        <v>223</v>
      </c>
      <c r="E196" s="249" t="s">
        <v>728</v>
      </c>
      <c r="F196" s="250" t="s">
        <v>729</v>
      </c>
      <c r="G196" s="251" t="s">
        <v>388</v>
      </c>
      <c r="H196" s="252">
        <v>904.36500000000001</v>
      </c>
      <c r="I196" s="253"/>
      <c r="J196" s="254">
        <f>ROUND(I196*H196,2)</f>
        <v>0</v>
      </c>
      <c r="K196" s="250" t="s">
        <v>139</v>
      </c>
      <c r="L196" s="255"/>
      <c r="M196" s="256" t="s">
        <v>1</v>
      </c>
      <c r="N196" s="257" t="s">
        <v>44</v>
      </c>
      <c r="O196" s="91"/>
      <c r="P196" s="227">
        <f>O196*H196</f>
        <v>0</v>
      </c>
      <c r="Q196" s="227">
        <v>0.00147</v>
      </c>
      <c r="R196" s="227">
        <f>Q196*H196</f>
        <v>1.3294165499999999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175</v>
      </c>
      <c r="AT196" s="229" t="s">
        <v>223</v>
      </c>
      <c r="AU196" s="229" t="s">
        <v>89</v>
      </c>
      <c r="AY196" s="17" t="s">
        <v>133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87</v>
      </c>
      <c r="BK196" s="230">
        <f>ROUND(I196*H196,2)</f>
        <v>0</v>
      </c>
      <c r="BL196" s="17" t="s">
        <v>140</v>
      </c>
      <c r="BM196" s="229" t="s">
        <v>730</v>
      </c>
    </row>
    <row r="197" s="13" customFormat="1">
      <c r="A197" s="13"/>
      <c r="B197" s="236"/>
      <c r="C197" s="237"/>
      <c r="D197" s="238" t="s">
        <v>157</v>
      </c>
      <c r="E197" s="237"/>
      <c r="F197" s="240" t="s">
        <v>731</v>
      </c>
      <c r="G197" s="237"/>
      <c r="H197" s="241">
        <v>904.36500000000001</v>
      </c>
      <c r="I197" s="242"/>
      <c r="J197" s="237"/>
      <c r="K197" s="237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157</v>
      </c>
      <c r="AU197" s="247" t="s">
        <v>89</v>
      </c>
      <c r="AV197" s="13" t="s">
        <v>89</v>
      </c>
      <c r="AW197" s="13" t="s">
        <v>4</v>
      </c>
      <c r="AX197" s="13" t="s">
        <v>87</v>
      </c>
      <c r="AY197" s="247" t="s">
        <v>133</v>
      </c>
    </row>
    <row r="198" s="2" customFormat="1" ht="33" customHeight="1">
      <c r="A198" s="38"/>
      <c r="B198" s="39"/>
      <c r="C198" s="218" t="s">
        <v>295</v>
      </c>
      <c r="D198" s="218" t="s">
        <v>135</v>
      </c>
      <c r="E198" s="219" t="s">
        <v>732</v>
      </c>
      <c r="F198" s="220" t="s">
        <v>733</v>
      </c>
      <c r="G198" s="221" t="s">
        <v>162</v>
      </c>
      <c r="H198" s="222">
        <v>7</v>
      </c>
      <c r="I198" s="223"/>
      <c r="J198" s="224">
        <f>ROUND(I198*H198,2)</f>
        <v>0</v>
      </c>
      <c r="K198" s="220" t="s">
        <v>139</v>
      </c>
      <c r="L198" s="44"/>
      <c r="M198" s="225" t="s">
        <v>1</v>
      </c>
      <c r="N198" s="226" t="s">
        <v>44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140</v>
      </c>
      <c r="AT198" s="229" t="s">
        <v>135</v>
      </c>
      <c r="AU198" s="229" t="s">
        <v>89</v>
      </c>
      <c r="AY198" s="17" t="s">
        <v>133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87</v>
      </c>
      <c r="BK198" s="230">
        <f>ROUND(I198*H198,2)</f>
        <v>0</v>
      </c>
      <c r="BL198" s="17" t="s">
        <v>140</v>
      </c>
      <c r="BM198" s="229" t="s">
        <v>734</v>
      </c>
    </row>
    <row r="199" s="2" customFormat="1">
      <c r="A199" s="38"/>
      <c r="B199" s="39"/>
      <c r="C199" s="40"/>
      <c r="D199" s="231" t="s">
        <v>142</v>
      </c>
      <c r="E199" s="40"/>
      <c r="F199" s="232" t="s">
        <v>735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142</v>
      </c>
      <c r="AU199" s="17" t="s">
        <v>89</v>
      </c>
    </row>
    <row r="200" s="2" customFormat="1" ht="16.5" customHeight="1">
      <c r="A200" s="38"/>
      <c r="B200" s="39"/>
      <c r="C200" s="248" t="s">
        <v>300</v>
      </c>
      <c r="D200" s="248" t="s">
        <v>223</v>
      </c>
      <c r="E200" s="249" t="s">
        <v>736</v>
      </c>
      <c r="F200" s="250" t="s">
        <v>737</v>
      </c>
      <c r="G200" s="251" t="s">
        <v>162</v>
      </c>
      <c r="H200" s="252">
        <v>1</v>
      </c>
      <c r="I200" s="253"/>
      <c r="J200" s="254">
        <f>ROUND(I200*H200,2)</f>
        <v>0</v>
      </c>
      <c r="K200" s="250" t="s">
        <v>139</v>
      </c>
      <c r="L200" s="255"/>
      <c r="M200" s="256" t="s">
        <v>1</v>
      </c>
      <c r="N200" s="257" t="s">
        <v>44</v>
      </c>
      <c r="O200" s="91"/>
      <c r="P200" s="227">
        <f>O200*H200</f>
        <v>0</v>
      </c>
      <c r="Q200" s="227">
        <v>0.00023000000000000001</v>
      </c>
      <c r="R200" s="227">
        <f>Q200*H200</f>
        <v>0.00023000000000000001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175</v>
      </c>
      <c r="AT200" s="229" t="s">
        <v>223</v>
      </c>
      <c r="AU200" s="229" t="s">
        <v>89</v>
      </c>
      <c r="AY200" s="17" t="s">
        <v>133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87</v>
      </c>
      <c r="BK200" s="230">
        <f>ROUND(I200*H200,2)</f>
        <v>0</v>
      </c>
      <c r="BL200" s="17" t="s">
        <v>140</v>
      </c>
      <c r="BM200" s="229" t="s">
        <v>738</v>
      </c>
    </row>
    <row r="201" s="2" customFormat="1" ht="16.5" customHeight="1">
      <c r="A201" s="38"/>
      <c r="B201" s="39"/>
      <c r="C201" s="248" t="s">
        <v>305</v>
      </c>
      <c r="D201" s="248" t="s">
        <v>223</v>
      </c>
      <c r="E201" s="249" t="s">
        <v>739</v>
      </c>
      <c r="F201" s="250" t="s">
        <v>740</v>
      </c>
      <c r="G201" s="251" t="s">
        <v>162</v>
      </c>
      <c r="H201" s="252">
        <v>6</v>
      </c>
      <c r="I201" s="253"/>
      <c r="J201" s="254">
        <f>ROUND(I201*H201,2)</f>
        <v>0</v>
      </c>
      <c r="K201" s="250" t="s">
        <v>139</v>
      </c>
      <c r="L201" s="255"/>
      <c r="M201" s="256" t="s">
        <v>1</v>
      </c>
      <c r="N201" s="257" t="s">
        <v>44</v>
      </c>
      <c r="O201" s="91"/>
      <c r="P201" s="227">
        <f>O201*H201</f>
        <v>0</v>
      </c>
      <c r="Q201" s="227">
        <v>0.00048000000000000001</v>
      </c>
      <c r="R201" s="227">
        <f>Q201*H201</f>
        <v>0.0028800000000000002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175</v>
      </c>
      <c r="AT201" s="229" t="s">
        <v>223</v>
      </c>
      <c r="AU201" s="229" t="s">
        <v>89</v>
      </c>
      <c r="AY201" s="17" t="s">
        <v>133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87</v>
      </c>
      <c r="BK201" s="230">
        <f>ROUND(I201*H201,2)</f>
        <v>0</v>
      </c>
      <c r="BL201" s="17" t="s">
        <v>140</v>
      </c>
      <c r="BM201" s="229" t="s">
        <v>741</v>
      </c>
    </row>
    <row r="202" s="2" customFormat="1" ht="24.15" customHeight="1">
      <c r="A202" s="38"/>
      <c r="B202" s="39"/>
      <c r="C202" s="248" t="s">
        <v>310</v>
      </c>
      <c r="D202" s="248" t="s">
        <v>223</v>
      </c>
      <c r="E202" s="249" t="s">
        <v>742</v>
      </c>
      <c r="F202" s="250" t="s">
        <v>743</v>
      </c>
      <c r="G202" s="251" t="s">
        <v>162</v>
      </c>
      <c r="H202" s="252">
        <v>6</v>
      </c>
      <c r="I202" s="253"/>
      <c r="J202" s="254">
        <f>ROUND(I202*H202,2)</f>
        <v>0</v>
      </c>
      <c r="K202" s="250" t="s">
        <v>139</v>
      </c>
      <c r="L202" s="255"/>
      <c r="M202" s="256" t="s">
        <v>1</v>
      </c>
      <c r="N202" s="257" t="s">
        <v>44</v>
      </c>
      <c r="O202" s="91"/>
      <c r="P202" s="227">
        <f>O202*H202</f>
        <v>0</v>
      </c>
      <c r="Q202" s="227">
        <v>0.0032000000000000002</v>
      </c>
      <c r="R202" s="227">
        <f>Q202*H202</f>
        <v>0.019200000000000002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175</v>
      </c>
      <c r="AT202" s="229" t="s">
        <v>223</v>
      </c>
      <c r="AU202" s="229" t="s">
        <v>89</v>
      </c>
      <c r="AY202" s="17" t="s">
        <v>133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87</v>
      </c>
      <c r="BK202" s="230">
        <f>ROUND(I202*H202,2)</f>
        <v>0</v>
      </c>
      <c r="BL202" s="17" t="s">
        <v>140</v>
      </c>
      <c r="BM202" s="229" t="s">
        <v>744</v>
      </c>
    </row>
    <row r="203" s="2" customFormat="1" ht="44.25" customHeight="1">
      <c r="A203" s="38"/>
      <c r="B203" s="39"/>
      <c r="C203" s="218" t="s">
        <v>315</v>
      </c>
      <c r="D203" s="218" t="s">
        <v>135</v>
      </c>
      <c r="E203" s="219" t="s">
        <v>745</v>
      </c>
      <c r="F203" s="220" t="s">
        <v>746</v>
      </c>
      <c r="G203" s="221" t="s">
        <v>162</v>
      </c>
      <c r="H203" s="222">
        <v>5</v>
      </c>
      <c r="I203" s="223"/>
      <c r="J203" s="224">
        <f>ROUND(I203*H203,2)</f>
        <v>0</v>
      </c>
      <c r="K203" s="220" t="s">
        <v>139</v>
      </c>
      <c r="L203" s="44"/>
      <c r="M203" s="225" t="s">
        <v>1</v>
      </c>
      <c r="N203" s="226" t="s">
        <v>44</v>
      </c>
      <c r="O203" s="91"/>
      <c r="P203" s="227">
        <f>O203*H203</f>
        <v>0</v>
      </c>
      <c r="Q203" s="227">
        <v>0.00086211999999999997</v>
      </c>
      <c r="R203" s="227">
        <f>Q203*H203</f>
        <v>0.0043105999999999995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140</v>
      </c>
      <c r="AT203" s="229" t="s">
        <v>135</v>
      </c>
      <c r="AU203" s="229" t="s">
        <v>89</v>
      </c>
      <c r="AY203" s="17" t="s">
        <v>133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87</v>
      </c>
      <c r="BK203" s="230">
        <f>ROUND(I203*H203,2)</f>
        <v>0</v>
      </c>
      <c r="BL203" s="17" t="s">
        <v>140</v>
      </c>
      <c r="BM203" s="229" t="s">
        <v>747</v>
      </c>
    </row>
    <row r="204" s="2" customFormat="1">
      <c r="A204" s="38"/>
      <c r="B204" s="39"/>
      <c r="C204" s="40"/>
      <c r="D204" s="231" t="s">
        <v>142</v>
      </c>
      <c r="E204" s="40"/>
      <c r="F204" s="232" t="s">
        <v>748</v>
      </c>
      <c r="G204" s="40"/>
      <c r="H204" s="40"/>
      <c r="I204" s="233"/>
      <c r="J204" s="40"/>
      <c r="K204" s="40"/>
      <c r="L204" s="44"/>
      <c r="M204" s="234"/>
      <c r="N204" s="23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142</v>
      </c>
      <c r="AU204" s="17" t="s">
        <v>89</v>
      </c>
    </row>
    <row r="205" s="2" customFormat="1" ht="24.15" customHeight="1">
      <c r="A205" s="38"/>
      <c r="B205" s="39"/>
      <c r="C205" s="248" t="s">
        <v>322</v>
      </c>
      <c r="D205" s="248" t="s">
        <v>223</v>
      </c>
      <c r="E205" s="249" t="s">
        <v>749</v>
      </c>
      <c r="F205" s="250" t="s">
        <v>750</v>
      </c>
      <c r="G205" s="251" t="s">
        <v>162</v>
      </c>
      <c r="H205" s="252">
        <v>5</v>
      </c>
      <c r="I205" s="253"/>
      <c r="J205" s="254">
        <f>ROUND(I205*H205,2)</f>
        <v>0</v>
      </c>
      <c r="K205" s="250" t="s">
        <v>1</v>
      </c>
      <c r="L205" s="255"/>
      <c r="M205" s="256" t="s">
        <v>1</v>
      </c>
      <c r="N205" s="257" t="s">
        <v>44</v>
      </c>
      <c r="O205" s="91"/>
      <c r="P205" s="227">
        <f>O205*H205</f>
        <v>0</v>
      </c>
      <c r="Q205" s="227">
        <v>0.016199999999999999</v>
      </c>
      <c r="R205" s="227">
        <f>Q205*H205</f>
        <v>0.080999999999999989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175</v>
      </c>
      <c r="AT205" s="229" t="s">
        <v>223</v>
      </c>
      <c r="AU205" s="229" t="s">
        <v>89</v>
      </c>
      <c r="AY205" s="17" t="s">
        <v>133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87</v>
      </c>
      <c r="BK205" s="230">
        <f>ROUND(I205*H205,2)</f>
        <v>0</v>
      </c>
      <c r="BL205" s="17" t="s">
        <v>140</v>
      </c>
      <c r="BM205" s="229" t="s">
        <v>751</v>
      </c>
    </row>
    <row r="206" s="2" customFormat="1" ht="24.15" customHeight="1">
      <c r="A206" s="38"/>
      <c r="B206" s="39"/>
      <c r="C206" s="248" t="s">
        <v>327</v>
      </c>
      <c r="D206" s="248" t="s">
        <v>223</v>
      </c>
      <c r="E206" s="249" t="s">
        <v>752</v>
      </c>
      <c r="F206" s="250" t="s">
        <v>753</v>
      </c>
      <c r="G206" s="251" t="s">
        <v>162</v>
      </c>
      <c r="H206" s="252">
        <v>4</v>
      </c>
      <c r="I206" s="253"/>
      <c r="J206" s="254">
        <f>ROUND(I206*H206,2)</f>
        <v>0</v>
      </c>
      <c r="K206" s="250" t="s">
        <v>1</v>
      </c>
      <c r="L206" s="255"/>
      <c r="M206" s="256" t="s">
        <v>1</v>
      </c>
      <c r="N206" s="257" t="s">
        <v>44</v>
      </c>
      <c r="O206" s="91"/>
      <c r="P206" s="227">
        <f>O206*H206</f>
        <v>0</v>
      </c>
      <c r="Q206" s="227">
        <v>0.0070000000000000001</v>
      </c>
      <c r="R206" s="227">
        <f>Q206*H206</f>
        <v>0.028000000000000001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175</v>
      </c>
      <c r="AT206" s="229" t="s">
        <v>223</v>
      </c>
      <c r="AU206" s="229" t="s">
        <v>89</v>
      </c>
      <c r="AY206" s="17" t="s">
        <v>133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87</v>
      </c>
      <c r="BK206" s="230">
        <f>ROUND(I206*H206,2)</f>
        <v>0</v>
      </c>
      <c r="BL206" s="17" t="s">
        <v>140</v>
      </c>
      <c r="BM206" s="229" t="s">
        <v>754</v>
      </c>
    </row>
    <row r="207" s="2" customFormat="1" ht="49.05" customHeight="1">
      <c r="A207" s="38"/>
      <c r="B207" s="39"/>
      <c r="C207" s="218" t="s">
        <v>336</v>
      </c>
      <c r="D207" s="218" t="s">
        <v>135</v>
      </c>
      <c r="E207" s="219" t="s">
        <v>755</v>
      </c>
      <c r="F207" s="220" t="s">
        <v>756</v>
      </c>
      <c r="G207" s="221" t="s">
        <v>162</v>
      </c>
      <c r="H207" s="222">
        <v>1</v>
      </c>
      <c r="I207" s="223"/>
      <c r="J207" s="224">
        <f>ROUND(I207*H207,2)</f>
        <v>0</v>
      </c>
      <c r="K207" s="220" t="s">
        <v>139</v>
      </c>
      <c r="L207" s="44"/>
      <c r="M207" s="225" t="s">
        <v>1</v>
      </c>
      <c r="N207" s="226" t="s">
        <v>44</v>
      </c>
      <c r="O207" s="91"/>
      <c r="P207" s="227">
        <f>O207*H207</f>
        <v>0</v>
      </c>
      <c r="Q207" s="227">
        <v>0.00162824</v>
      </c>
      <c r="R207" s="227">
        <f>Q207*H207</f>
        <v>0.00162824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140</v>
      </c>
      <c r="AT207" s="229" t="s">
        <v>135</v>
      </c>
      <c r="AU207" s="229" t="s">
        <v>89</v>
      </c>
      <c r="AY207" s="17" t="s">
        <v>133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87</v>
      </c>
      <c r="BK207" s="230">
        <f>ROUND(I207*H207,2)</f>
        <v>0</v>
      </c>
      <c r="BL207" s="17" t="s">
        <v>140</v>
      </c>
      <c r="BM207" s="229" t="s">
        <v>757</v>
      </c>
    </row>
    <row r="208" s="2" customFormat="1">
      <c r="A208" s="38"/>
      <c r="B208" s="39"/>
      <c r="C208" s="40"/>
      <c r="D208" s="231" t="s">
        <v>142</v>
      </c>
      <c r="E208" s="40"/>
      <c r="F208" s="232" t="s">
        <v>758</v>
      </c>
      <c r="G208" s="40"/>
      <c r="H208" s="40"/>
      <c r="I208" s="233"/>
      <c r="J208" s="40"/>
      <c r="K208" s="40"/>
      <c r="L208" s="44"/>
      <c r="M208" s="234"/>
      <c r="N208" s="23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142</v>
      </c>
      <c r="AU208" s="17" t="s">
        <v>89</v>
      </c>
    </row>
    <row r="209" s="2" customFormat="1" ht="24.15" customHeight="1">
      <c r="A209" s="38"/>
      <c r="B209" s="39"/>
      <c r="C209" s="248" t="s">
        <v>343</v>
      </c>
      <c r="D209" s="248" t="s">
        <v>223</v>
      </c>
      <c r="E209" s="249" t="s">
        <v>759</v>
      </c>
      <c r="F209" s="250" t="s">
        <v>760</v>
      </c>
      <c r="G209" s="251" t="s">
        <v>162</v>
      </c>
      <c r="H209" s="252">
        <v>1</v>
      </c>
      <c r="I209" s="253"/>
      <c r="J209" s="254">
        <f>ROUND(I209*H209,2)</f>
        <v>0</v>
      </c>
      <c r="K209" s="250" t="s">
        <v>139</v>
      </c>
      <c r="L209" s="255"/>
      <c r="M209" s="256" t="s">
        <v>1</v>
      </c>
      <c r="N209" s="257" t="s">
        <v>44</v>
      </c>
      <c r="O209" s="91"/>
      <c r="P209" s="227">
        <f>O209*H209</f>
        <v>0</v>
      </c>
      <c r="Q209" s="227">
        <v>0.017100000000000001</v>
      </c>
      <c r="R209" s="227">
        <f>Q209*H209</f>
        <v>0.017100000000000001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175</v>
      </c>
      <c r="AT209" s="229" t="s">
        <v>223</v>
      </c>
      <c r="AU209" s="229" t="s">
        <v>89</v>
      </c>
      <c r="AY209" s="17" t="s">
        <v>133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87</v>
      </c>
      <c r="BK209" s="230">
        <f>ROUND(I209*H209,2)</f>
        <v>0</v>
      </c>
      <c r="BL209" s="17" t="s">
        <v>140</v>
      </c>
      <c r="BM209" s="229" t="s">
        <v>761</v>
      </c>
    </row>
    <row r="210" s="2" customFormat="1" ht="24.15" customHeight="1">
      <c r="A210" s="38"/>
      <c r="B210" s="39"/>
      <c r="C210" s="218" t="s">
        <v>349</v>
      </c>
      <c r="D210" s="218" t="s">
        <v>135</v>
      </c>
      <c r="E210" s="219" t="s">
        <v>762</v>
      </c>
      <c r="F210" s="220" t="s">
        <v>763</v>
      </c>
      <c r="G210" s="221" t="s">
        <v>162</v>
      </c>
      <c r="H210" s="222">
        <v>2</v>
      </c>
      <c r="I210" s="223"/>
      <c r="J210" s="224">
        <f>ROUND(I210*H210,2)</f>
        <v>0</v>
      </c>
      <c r="K210" s="220" t="s">
        <v>139</v>
      </c>
      <c r="L210" s="44"/>
      <c r="M210" s="225" t="s">
        <v>1</v>
      </c>
      <c r="N210" s="226" t="s">
        <v>44</v>
      </c>
      <c r="O210" s="91"/>
      <c r="P210" s="227">
        <f>O210*H210</f>
        <v>0</v>
      </c>
      <c r="Q210" s="227">
        <v>0.0013628</v>
      </c>
      <c r="R210" s="227">
        <f>Q210*H210</f>
        <v>0.0027255999999999999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140</v>
      </c>
      <c r="AT210" s="229" t="s">
        <v>135</v>
      </c>
      <c r="AU210" s="229" t="s">
        <v>89</v>
      </c>
      <c r="AY210" s="17" t="s">
        <v>133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87</v>
      </c>
      <c r="BK210" s="230">
        <f>ROUND(I210*H210,2)</f>
        <v>0</v>
      </c>
      <c r="BL210" s="17" t="s">
        <v>140</v>
      </c>
      <c r="BM210" s="229" t="s">
        <v>764</v>
      </c>
    </row>
    <row r="211" s="2" customFormat="1">
      <c r="A211" s="38"/>
      <c r="B211" s="39"/>
      <c r="C211" s="40"/>
      <c r="D211" s="231" t="s">
        <v>142</v>
      </c>
      <c r="E211" s="40"/>
      <c r="F211" s="232" t="s">
        <v>765</v>
      </c>
      <c r="G211" s="40"/>
      <c r="H211" s="40"/>
      <c r="I211" s="233"/>
      <c r="J211" s="40"/>
      <c r="K211" s="40"/>
      <c r="L211" s="44"/>
      <c r="M211" s="234"/>
      <c r="N211" s="23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142</v>
      </c>
      <c r="AU211" s="17" t="s">
        <v>89</v>
      </c>
    </row>
    <row r="212" s="2" customFormat="1" ht="24.15" customHeight="1">
      <c r="A212" s="38"/>
      <c r="B212" s="39"/>
      <c r="C212" s="248" t="s">
        <v>353</v>
      </c>
      <c r="D212" s="248" t="s">
        <v>223</v>
      </c>
      <c r="E212" s="249" t="s">
        <v>766</v>
      </c>
      <c r="F212" s="250" t="s">
        <v>767</v>
      </c>
      <c r="G212" s="251" t="s">
        <v>162</v>
      </c>
      <c r="H212" s="252">
        <v>2</v>
      </c>
      <c r="I212" s="253"/>
      <c r="J212" s="254">
        <f>ROUND(I212*H212,2)</f>
        <v>0</v>
      </c>
      <c r="K212" s="250" t="s">
        <v>1</v>
      </c>
      <c r="L212" s="255"/>
      <c r="M212" s="256" t="s">
        <v>1</v>
      </c>
      <c r="N212" s="257" t="s">
        <v>44</v>
      </c>
      <c r="O212" s="91"/>
      <c r="P212" s="227">
        <f>O212*H212</f>
        <v>0</v>
      </c>
      <c r="Q212" s="227">
        <v>0.016500000000000001</v>
      </c>
      <c r="R212" s="227">
        <f>Q212*H212</f>
        <v>0.033000000000000002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175</v>
      </c>
      <c r="AT212" s="229" t="s">
        <v>223</v>
      </c>
      <c r="AU212" s="229" t="s">
        <v>89</v>
      </c>
      <c r="AY212" s="17" t="s">
        <v>133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87</v>
      </c>
      <c r="BK212" s="230">
        <f>ROUND(I212*H212,2)</f>
        <v>0</v>
      </c>
      <c r="BL212" s="17" t="s">
        <v>140</v>
      </c>
      <c r="BM212" s="229" t="s">
        <v>768</v>
      </c>
    </row>
    <row r="213" s="2" customFormat="1" ht="21.75" customHeight="1">
      <c r="A213" s="38"/>
      <c r="B213" s="39"/>
      <c r="C213" s="218" t="s">
        <v>357</v>
      </c>
      <c r="D213" s="218" t="s">
        <v>135</v>
      </c>
      <c r="E213" s="219" t="s">
        <v>769</v>
      </c>
      <c r="F213" s="220" t="s">
        <v>770</v>
      </c>
      <c r="G213" s="221" t="s">
        <v>388</v>
      </c>
      <c r="H213" s="222">
        <v>891</v>
      </c>
      <c r="I213" s="223"/>
      <c r="J213" s="224">
        <f>ROUND(I213*H213,2)</f>
        <v>0</v>
      </c>
      <c r="K213" s="220" t="s">
        <v>139</v>
      </c>
      <c r="L213" s="44"/>
      <c r="M213" s="225" t="s">
        <v>1</v>
      </c>
      <c r="N213" s="226" t="s">
        <v>44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140</v>
      </c>
      <c r="AT213" s="229" t="s">
        <v>135</v>
      </c>
      <c r="AU213" s="229" t="s">
        <v>89</v>
      </c>
      <c r="AY213" s="17" t="s">
        <v>133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87</v>
      </c>
      <c r="BK213" s="230">
        <f>ROUND(I213*H213,2)</f>
        <v>0</v>
      </c>
      <c r="BL213" s="17" t="s">
        <v>140</v>
      </c>
      <c r="BM213" s="229" t="s">
        <v>771</v>
      </c>
    </row>
    <row r="214" s="2" customFormat="1">
      <c r="A214" s="38"/>
      <c r="B214" s="39"/>
      <c r="C214" s="40"/>
      <c r="D214" s="231" t="s">
        <v>142</v>
      </c>
      <c r="E214" s="40"/>
      <c r="F214" s="232" t="s">
        <v>772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142</v>
      </c>
      <c r="AU214" s="17" t="s">
        <v>89</v>
      </c>
    </row>
    <row r="215" s="2" customFormat="1" ht="24.15" customHeight="1">
      <c r="A215" s="38"/>
      <c r="B215" s="39"/>
      <c r="C215" s="218" t="s">
        <v>361</v>
      </c>
      <c r="D215" s="218" t="s">
        <v>135</v>
      </c>
      <c r="E215" s="219" t="s">
        <v>773</v>
      </c>
      <c r="F215" s="220" t="s">
        <v>774</v>
      </c>
      <c r="G215" s="221" t="s">
        <v>162</v>
      </c>
      <c r="H215" s="222">
        <v>2</v>
      </c>
      <c r="I215" s="223"/>
      <c r="J215" s="224">
        <f>ROUND(I215*H215,2)</f>
        <v>0</v>
      </c>
      <c r="K215" s="220" t="s">
        <v>139</v>
      </c>
      <c r="L215" s="44"/>
      <c r="M215" s="225" t="s">
        <v>1</v>
      </c>
      <c r="N215" s="226" t="s">
        <v>44</v>
      </c>
      <c r="O215" s="91"/>
      <c r="P215" s="227">
        <f>O215*H215</f>
        <v>0</v>
      </c>
      <c r="Q215" s="227">
        <v>0.010175999999999999</v>
      </c>
      <c r="R215" s="227">
        <f>Q215*H215</f>
        <v>0.020351999999999999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140</v>
      </c>
      <c r="AT215" s="229" t="s">
        <v>135</v>
      </c>
      <c r="AU215" s="229" t="s">
        <v>89</v>
      </c>
      <c r="AY215" s="17" t="s">
        <v>133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87</v>
      </c>
      <c r="BK215" s="230">
        <f>ROUND(I215*H215,2)</f>
        <v>0</v>
      </c>
      <c r="BL215" s="17" t="s">
        <v>140</v>
      </c>
      <c r="BM215" s="229" t="s">
        <v>775</v>
      </c>
    </row>
    <row r="216" s="2" customFormat="1">
      <c r="A216" s="38"/>
      <c r="B216" s="39"/>
      <c r="C216" s="40"/>
      <c r="D216" s="231" t="s">
        <v>142</v>
      </c>
      <c r="E216" s="40"/>
      <c r="F216" s="232" t="s">
        <v>776</v>
      </c>
      <c r="G216" s="40"/>
      <c r="H216" s="40"/>
      <c r="I216" s="233"/>
      <c r="J216" s="40"/>
      <c r="K216" s="40"/>
      <c r="L216" s="44"/>
      <c r="M216" s="234"/>
      <c r="N216" s="235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142</v>
      </c>
      <c r="AU216" s="17" t="s">
        <v>89</v>
      </c>
    </row>
    <row r="217" s="2" customFormat="1" ht="24.15" customHeight="1">
      <c r="A217" s="38"/>
      <c r="B217" s="39"/>
      <c r="C217" s="248" t="s">
        <v>365</v>
      </c>
      <c r="D217" s="248" t="s">
        <v>223</v>
      </c>
      <c r="E217" s="249" t="s">
        <v>777</v>
      </c>
      <c r="F217" s="250" t="s">
        <v>778</v>
      </c>
      <c r="G217" s="251" t="s">
        <v>162</v>
      </c>
      <c r="H217" s="252">
        <v>2</v>
      </c>
      <c r="I217" s="253"/>
      <c r="J217" s="254">
        <f>ROUND(I217*H217,2)</f>
        <v>0</v>
      </c>
      <c r="K217" s="250" t="s">
        <v>139</v>
      </c>
      <c r="L217" s="255"/>
      <c r="M217" s="256" t="s">
        <v>1</v>
      </c>
      <c r="N217" s="257" t="s">
        <v>44</v>
      </c>
      <c r="O217" s="91"/>
      <c r="P217" s="227">
        <f>O217*H217</f>
        <v>0</v>
      </c>
      <c r="Q217" s="227">
        <v>0.69999999999999996</v>
      </c>
      <c r="R217" s="227">
        <f>Q217*H217</f>
        <v>1.3999999999999999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175</v>
      </c>
      <c r="AT217" s="229" t="s">
        <v>223</v>
      </c>
      <c r="AU217" s="229" t="s">
        <v>89</v>
      </c>
      <c r="AY217" s="17" t="s">
        <v>133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87</v>
      </c>
      <c r="BK217" s="230">
        <f>ROUND(I217*H217,2)</f>
        <v>0</v>
      </c>
      <c r="BL217" s="17" t="s">
        <v>140</v>
      </c>
      <c r="BM217" s="229" t="s">
        <v>779</v>
      </c>
    </row>
    <row r="218" s="2" customFormat="1" ht="24.15" customHeight="1">
      <c r="A218" s="38"/>
      <c r="B218" s="39"/>
      <c r="C218" s="218" t="s">
        <v>371</v>
      </c>
      <c r="D218" s="218" t="s">
        <v>135</v>
      </c>
      <c r="E218" s="219" t="s">
        <v>780</v>
      </c>
      <c r="F218" s="220" t="s">
        <v>781</v>
      </c>
      <c r="G218" s="221" t="s">
        <v>162</v>
      </c>
      <c r="H218" s="222">
        <v>1</v>
      </c>
      <c r="I218" s="223"/>
      <c r="J218" s="224">
        <f>ROUND(I218*H218,2)</f>
        <v>0</v>
      </c>
      <c r="K218" s="220" t="s">
        <v>139</v>
      </c>
      <c r="L218" s="44"/>
      <c r="M218" s="225" t="s">
        <v>1</v>
      </c>
      <c r="N218" s="226" t="s">
        <v>44</v>
      </c>
      <c r="O218" s="91"/>
      <c r="P218" s="227">
        <f>O218*H218</f>
        <v>0</v>
      </c>
      <c r="Q218" s="227">
        <v>0.010175999999999999</v>
      </c>
      <c r="R218" s="227">
        <f>Q218*H218</f>
        <v>0.010175999999999999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140</v>
      </c>
      <c r="AT218" s="229" t="s">
        <v>135</v>
      </c>
      <c r="AU218" s="229" t="s">
        <v>89</v>
      </c>
      <c r="AY218" s="17" t="s">
        <v>133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87</v>
      </c>
      <c r="BK218" s="230">
        <f>ROUND(I218*H218,2)</f>
        <v>0</v>
      </c>
      <c r="BL218" s="17" t="s">
        <v>140</v>
      </c>
      <c r="BM218" s="229" t="s">
        <v>782</v>
      </c>
    </row>
    <row r="219" s="2" customFormat="1">
      <c r="A219" s="38"/>
      <c r="B219" s="39"/>
      <c r="C219" s="40"/>
      <c r="D219" s="231" t="s">
        <v>142</v>
      </c>
      <c r="E219" s="40"/>
      <c r="F219" s="232" t="s">
        <v>783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142</v>
      </c>
      <c r="AU219" s="17" t="s">
        <v>89</v>
      </c>
    </row>
    <row r="220" s="2" customFormat="1" ht="24.15" customHeight="1">
      <c r="A220" s="38"/>
      <c r="B220" s="39"/>
      <c r="C220" s="248" t="s">
        <v>375</v>
      </c>
      <c r="D220" s="248" t="s">
        <v>223</v>
      </c>
      <c r="E220" s="249" t="s">
        <v>784</v>
      </c>
      <c r="F220" s="250" t="s">
        <v>785</v>
      </c>
      <c r="G220" s="251" t="s">
        <v>162</v>
      </c>
      <c r="H220" s="252">
        <v>1</v>
      </c>
      <c r="I220" s="253"/>
      <c r="J220" s="254">
        <f>ROUND(I220*H220,2)</f>
        <v>0</v>
      </c>
      <c r="K220" s="250" t="s">
        <v>139</v>
      </c>
      <c r="L220" s="255"/>
      <c r="M220" s="256" t="s">
        <v>1</v>
      </c>
      <c r="N220" s="257" t="s">
        <v>44</v>
      </c>
      <c r="O220" s="91"/>
      <c r="P220" s="227">
        <f>O220*H220</f>
        <v>0</v>
      </c>
      <c r="Q220" s="227">
        <v>1.3999999999999999</v>
      </c>
      <c r="R220" s="227">
        <f>Q220*H220</f>
        <v>1.3999999999999999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175</v>
      </c>
      <c r="AT220" s="229" t="s">
        <v>223</v>
      </c>
      <c r="AU220" s="229" t="s">
        <v>89</v>
      </c>
      <c r="AY220" s="17" t="s">
        <v>133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87</v>
      </c>
      <c r="BK220" s="230">
        <f>ROUND(I220*H220,2)</f>
        <v>0</v>
      </c>
      <c r="BL220" s="17" t="s">
        <v>140</v>
      </c>
      <c r="BM220" s="229" t="s">
        <v>786</v>
      </c>
    </row>
    <row r="221" s="2" customFormat="1" ht="24.15" customHeight="1">
      <c r="A221" s="38"/>
      <c r="B221" s="39"/>
      <c r="C221" s="218" t="s">
        <v>379</v>
      </c>
      <c r="D221" s="218" t="s">
        <v>135</v>
      </c>
      <c r="E221" s="219" t="s">
        <v>787</v>
      </c>
      <c r="F221" s="220" t="s">
        <v>788</v>
      </c>
      <c r="G221" s="221" t="s">
        <v>162</v>
      </c>
      <c r="H221" s="222">
        <v>1</v>
      </c>
      <c r="I221" s="223"/>
      <c r="J221" s="224">
        <f>ROUND(I221*H221,2)</f>
        <v>0</v>
      </c>
      <c r="K221" s="220" t="s">
        <v>139</v>
      </c>
      <c r="L221" s="44"/>
      <c r="M221" s="225" t="s">
        <v>1</v>
      </c>
      <c r="N221" s="226" t="s">
        <v>44</v>
      </c>
      <c r="O221" s="91"/>
      <c r="P221" s="227">
        <f>O221*H221</f>
        <v>0</v>
      </c>
      <c r="Q221" s="227">
        <v>0.010175999999999999</v>
      </c>
      <c r="R221" s="227">
        <f>Q221*H221</f>
        <v>0.010175999999999999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140</v>
      </c>
      <c r="AT221" s="229" t="s">
        <v>135</v>
      </c>
      <c r="AU221" s="229" t="s">
        <v>89</v>
      </c>
      <c r="AY221" s="17" t="s">
        <v>133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87</v>
      </c>
      <c r="BK221" s="230">
        <f>ROUND(I221*H221,2)</f>
        <v>0</v>
      </c>
      <c r="BL221" s="17" t="s">
        <v>140</v>
      </c>
      <c r="BM221" s="229" t="s">
        <v>789</v>
      </c>
    </row>
    <row r="222" s="2" customFormat="1">
      <c r="A222" s="38"/>
      <c r="B222" s="39"/>
      <c r="C222" s="40"/>
      <c r="D222" s="231" t="s">
        <v>142</v>
      </c>
      <c r="E222" s="40"/>
      <c r="F222" s="232" t="s">
        <v>790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142</v>
      </c>
      <c r="AU222" s="17" t="s">
        <v>89</v>
      </c>
    </row>
    <row r="223" s="2" customFormat="1" ht="24.15" customHeight="1">
      <c r="A223" s="38"/>
      <c r="B223" s="39"/>
      <c r="C223" s="248" t="s">
        <v>385</v>
      </c>
      <c r="D223" s="248" t="s">
        <v>223</v>
      </c>
      <c r="E223" s="249" t="s">
        <v>791</v>
      </c>
      <c r="F223" s="250" t="s">
        <v>792</v>
      </c>
      <c r="G223" s="251" t="s">
        <v>162</v>
      </c>
      <c r="H223" s="252">
        <v>1</v>
      </c>
      <c r="I223" s="253"/>
      <c r="J223" s="254">
        <f>ROUND(I223*H223,2)</f>
        <v>0</v>
      </c>
      <c r="K223" s="250" t="s">
        <v>139</v>
      </c>
      <c r="L223" s="255"/>
      <c r="M223" s="256" t="s">
        <v>1</v>
      </c>
      <c r="N223" s="257" t="s">
        <v>44</v>
      </c>
      <c r="O223" s="91"/>
      <c r="P223" s="227">
        <f>O223*H223</f>
        <v>0</v>
      </c>
      <c r="Q223" s="227">
        <v>0.69999999999999996</v>
      </c>
      <c r="R223" s="227">
        <f>Q223*H223</f>
        <v>0.69999999999999996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175</v>
      </c>
      <c r="AT223" s="229" t="s">
        <v>223</v>
      </c>
      <c r="AU223" s="229" t="s">
        <v>89</v>
      </c>
      <c r="AY223" s="17" t="s">
        <v>133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87</v>
      </c>
      <c r="BK223" s="230">
        <f>ROUND(I223*H223,2)</f>
        <v>0</v>
      </c>
      <c r="BL223" s="17" t="s">
        <v>140</v>
      </c>
      <c r="BM223" s="229" t="s">
        <v>793</v>
      </c>
    </row>
    <row r="224" s="2" customFormat="1" ht="37.8" customHeight="1">
      <c r="A224" s="38"/>
      <c r="B224" s="39"/>
      <c r="C224" s="218" t="s">
        <v>392</v>
      </c>
      <c r="D224" s="218" t="s">
        <v>135</v>
      </c>
      <c r="E224" s="219" t="s">
        <v>629</v>
      </c>
      <c r="F224" s="220" t="s">
        <v>630</v>
      </c>
      <c r="G224" s="221" t="s">
        <v>162</v>
      </c>
      <c r="H224" s="222">
        <v>1</v>
      </c>
      <c r="I224" s="223"/>
      <c r="J224" s="224">
        <f>ROUND(I224*H224,2)</f>
        <v>0</v>
      </c>
      <c r="K224" s="220" t="s">
        <v>139</v>
      </c>
      <c r="L224" s="44"/>
      <c r="M224" s="225" t="s">
        <v>1</v>
      </c>
      <c r="N224" s="226" t="s">
        <v>44</v>
      </c>
      <c r="O224" s="91"/>
      <c r="P224" s="227">
        <f>O224*H224</f>
        <v>0</v>
      </c>
      <c r="Q224" s="227">
        <v>0.089999999999999997</v>
      </c>
      <c r="R224" s="227">
        <f>Q224*H224</f>
        <v>0.089999999999999997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140</v>
      </c>
      <c r="AT224" s="229" t="s">
        <v>135</v>
      </c>
      <c r="AU224" s="229" t="s">
        <v>89</v>
      </c>
      <c r="AY224" s="17" t="s">
        <v>133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87</v>
      </c>
      <c r="BK224" s="230">
        <f>ROUND(I224*H224,2)</f>
        <v>0</v>
      </c>
      <c r="BL224" s="17" t="s">
        <v>140</v>
      </c>
      <c r="BM224" s="229" t="s">
        <v>794</v>
      </c>
    </row>
    <row r="225" s="2" customFormat="1">
      <c r="A225" s="38"/>
      <c r="B225" s="39"/>
      <c r="C225" s="40"/>
      <c r="D225" s="231" t="s">
        <v>142</v>
      </c>
      <c r="E225" s="40"/>
      <c r="F225" s="232" t="s">
        <v>632</v>
      </c>
      <c r="G225" s="40"/>
      <c r="H225" s="40"/>
      <c r="I225" s="233"/>
      <c r="J225" s="40"/>
      <c r="K225" s="40"/>
      <c r="L225" s="44"/>
      <c r="M225" s="234"/>
      <c r="N225" s="235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142</v>
      </c>
      <c r="AU225" s="17" t="s">
        <v>89</v>
      </c>
    </row>
    <row r="226" s="2" customFormat="1" ht="24.15" customHeight="1">
      <c r="A226" s="38"/>
      <c r="B226" s="39"/>
      <c r="C226" s="248" t="s">
        <v>398</v>
      </c>
      <c r="D226" s="248" t="s">
        <v>223</v>
      </c>
      <c r="E226" s="249" t="s">
        <v>633</v>
      </c>
      <c r="F226" s="250" t="s">
        <v>634</v>
      </c>
      <c r="G226" s="251" t="s">
        <v>162</v>
      </c>
      <c r="H226" s="252">
        <v>1</v>
      </c>
      <c r="I226" s="253"/>
      <c r="J226" s="254">
        <f>ROUND(I226*H226,2)</f>
        <v>0</v>
      </c>
      <c r="K226" s="250" t="s">
        <v>139</v>
      </c>
      <c r="L226" s="255"/>
      <c r="M226" s="256" t="s">
        <v>1</v>
      </c>
      <c r="N226" s="257" t="s">
        <v>44</v>
      </c>
      <c r="O226" s="91"/>
      <c r="P226" s="227">
        <f>O226*H226</f>
        <v>0</v>
      </c>
      <c r="Q226" s="227">
        <v>0.156</v>
      </c>
      <c r="R226" s="227">
        <f>Q226*H226</f>
        <v>0.156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175</v>
      </c>
      <c r="AT226" s="229" t="s">
        <v>223</v>
      </c>
      <c r="AU226" s="229" t="s">
        <v>89</v>
      </c>
      <c r="AY226" s="17" t="s">
        <v>133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87</v>
      </c>
      <c r="BK226" s="230">
        <f>ROUND(I226*H226,2)</f>
        <v>0</v>
      </c>
      <c r="BL226" s="17" t="s">
        <v>140</v>
      </c>
      <c r="BM226" s="229" t="s">
        <v>795</v>
      </c>
    </row>
    <row r="227" s="2" customFormat="1" ht="24.15" customHeight="1">
      <c r="A227" s="38"/>
      <c r="B227" s="39"/>
      <c r="C227" s="218" t="s">
        <v>402</v>
      </c>
      <c r="D227" s="218" t="s">
        <v>135</v>
      </c>
      <c r="E227" s="219" t="s">
        <v>796</v>
      </c>
      <c r="F227" s="220" t="s">
        <v>797</v>
      </c>
      <c r="G227" s="221" t="s">
        <v>162</v>
      </c>
      <c r="H227" s="222">
        <v>4</v>
      </c>
      <c r="I227" s="223"/>
      <c r="J227" s="224">
        <f>ROUND(I227*H227,2)</f>
        <v>0</v>
      </c>
      <c r="K227" s="220" t="s">
        <v>139</v>
      </c>
      <c r="L227" s="44"/>
      <c r="M227" s="225" t="s">
        <v>1</v>
      </c>
      <c r="N227" s="226" t="s">
        <v>44</v>
      </c>
      <c r="O227" s="91"/>
      <c r="P227" s="227">
        <f>O227*H227</f>
        <v>0</v>
      </c>
      <c r="Q227" s="227">
        <v>0.040000000000000001</v>
      </c>
      <c r="R227" s="227">
        <f>Q227*H227</f>
        <v>0.16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140</v>
      </c>
      <c r="AT227" s="229" t="s">
        <v>135</v>
      </c>
      <c r="AU227" s="229" t="s">
        <v>89</v>
      </c>
      <c r="AY227" s="17" t="s">
        <v>133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87</v>
      </c>
      <c r="BK227" s="230">
        <f>ROUND(I227*H227,2)</f>
        <v>0</v>
      </c>
      <c r="BL227" s="17" t="s">
        <v>140</v>
      </c>
      <c r="BM227" s="229" t="s">
        <v>798</v>
      </c>
    </row>
    <row r="228" s="2" customFormat="1">
      <c r="A228" s="38"/>
      <c r="B228" s="39"/>
      <c r="C228" s="40"/>
      <c r="D228" s="231" t="s">
        <v>142</v>
      </c>
      <c r="E228" s="40"/>
      <c r="F228" s="232" t="s">
        <v>799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142</v>
      </c>
      <c r="AU228" s="17" t="s">
        <v>89</v>
      </c>
    </row>
    <row r="229" s="2" customFormat="1" ht="24.15" customHeight="1">
      <c r="A229" s="38"/>
      <c r="B229" s="39"/>
      <c r="C229" s="248" t="s">
        <v>408</v>
      </c>
      <c r="D229" s="248" t="s">
        <v>223</v>
      </c>
      <c r="E229" s="249" t="s">
        <v>800</v>
      </c>
      <c r="F229" s="250" t="s">
        <v>801</v>
      </c>
      <c r="G229" s="251" t="s">
        <v>162</v>
      </c>
      <c r="H229" s="252">
        <v>4</v>
      </c>
      <c r="I229" s="253"/>
      <c r="J229" s="254">
        <f>ROUND(I229*H229,2)</f>
        <v>0</v>
      </c>
      <c r="K229" s="250" t="s">
        <v>1</v>
      </c>
      <c r="L229" s="255"/>
      <c r="M229" s="256" t="s">
        <v>1</v>
      </c>
      <c r="N229" s="257" t="s">
        <v>44</v>
      </c>
      <c r="O229" s="91"/>
      <c r="P229" s="227">
        <f>O229*H229</f>
        <v>0</v>
      </c>
      <c r="Q229" s="227">
        <v>0.012999999999999999</v>
      </c>
      <c r="R229" s="227">
        <f>Q229*H229</f>
        <v>0.051999999999999998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175</v>
      </c>
      <c r="AT229" s="229" t="s">
        <v>223</v>
      </c>
      <c r="AU229" s="229" t="s">
        <v>89</v>
      </c>
      <c r="AY229" s="17" t="s">
        <v>133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87</v>
      </c>
      <c r="BK229" s="230">
        <f>ROUND(I229*H229,2)</f>
        <v>0</v>
      </c>
      <c r="BL229" s="17" t="s">
        <v>140</v>
      </c>
      <c r="BM229" s="229" t="s">
        <v>802</v>
      </c>
    </row>
    <row r="230" s="2" customFormat="1" ht="24.15" customHeight="1">
      <c r="A230" s="38"/>
      <c r="B230" s="39"/>
      <c r="C230" s="218" t="s">
        <v>414</v>
      </c>
      <c r="D230" s="218" t="s">
        <v>135</v>
      </c>
      <c r="E230" s="219" t="s">
        <v>803</v>
      </c>
      <c r="F230" s="220" t="s">
        <v>804</v>
      </c>
      <c r="G230" s="221" t="s">
        <v>162</v>
      </c>
      <c r="H230" s="222">
        <v>2</v>
      </c>
      <c r="I230" s="223"/>
      <c r="J230" s="224">
        <f>ROUND(I230*H230,2)</f>
        <v>0</v>
      </c>
      <c r="K230" s="220" t="s">
        <v>139</v>
      </c>
      <c r="L230" s="44"/>
      <c r="M230" s="225" t="s">
        <v>1</v>
      </c>
      <c r="N230" s="226" t="s">
        <v>44</v>
      </c>
      <c r="O230" s="91"/>
      <c r="P230" s="227">
        <f>O230*H230</f>
        <v>0</v>
      </c>
      <c r="Q230" s="227">
        <v>0.050000000000000003</v>
      </c>
      <c r="R230" s="227">
        <f>Q230*H230</f>
        <v>0.10000000000000001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140</v>
      </c>
      <c r="AT230" s="229" t="s">
        <v>135</v>
      </c>
      <c r="AU230" s="229" t="s">
        <v>89</v>
      </c>
      <c r="AY230" s="17" t="s">
        <v>133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87</v>
      </c>
      <c r="BK230" s="230">
        <f>ROUND(I230*H230,2)</f>
        <v>0</v>
      </c>
      <c r="BL230" s="17" t="s">
        <v>140</v>
      </c>
      <c r="BM230" s="229" t="s">
        <v>805</v>
      </c>
    </row>
    <row r="231" s="2" customFormat="1">
      <c r="A231" s="38"/>
      <c r="B231" s="39"/>
      <c r="C231" s="40"/>
      <c r="D231" s="231" t="s">
        <v>142</v>
      </c>
      <c r="E231" s="40"/>
      <c r="F231" s="232" t="s">
        <v>806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142</v>
      </c>
      <c r="AU231" s="17" t="s">
        <v>89</v>
      </c>
    </row>
    <row r="232" s="2" customFormat="1" ht="24.15" customHeight="1">
      <c r="A232" s="38"/>
      <c r="B232" s="39"/>
      <c r="C232" s="248" t="s">
        <v>422</v>
      </c>
      <c r="D232" s="248" t="s">
        <v>223</v>
      </c>
      <c r="E232" s="249" t="s">
        <v>807</v>
      </c>
      <c r="F232" s="250" t="s">
        <v>808</v>
      </c>
      <c r="G232" s="251" t="s">
        <v>162</v>
      </c>
      <c r="H232" s="252">
        <v>2</v>
      </c>
      <c r="I232" s="253"/>
      <c r="J232" s="254">
        <f>ROUND(I232*H232,2)</f>
        <v>0</v>
      </c>
      <c r="K232" s="250" t="s">
        <v>1</v>
      </c>
      <c r="L232" s="255"/>
      <c r="M232" s="256" t="s">
        <v>1</v>
      </c>
      <c r="N232" s="257" t="s">
        <v>44</v>
      </c>
      <c r="O232" s="91"/>
      <c r="P232" s="227">
        <f>O232*H232</f>
        <v>0</v>
      </c>
      <c r="Q232" s="227">
        <v>0.025600000000000001</v>
      </c>
      <c r="R232" s="227">
        <f>Q232*H232</f>
        <v>0.051200000000000002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175</v>
      </c>
      <c r="AT232" s="229" t="s">
        <v>223</v>
      </c>
      <c r="AU232" s="229" t="s">
        <v>89</v>
      </c>
      <c r="AY232" s="17" t="s">
        <v>133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87</v>
      </c>
      <c r="BK232" s="230">
        <f>ROUND(I232*H232,2)</f>
        <v>0</v>
      </c>
      <c r="BL232" s="17" t="s">
        <v>140</v>
      </c>
      <c r="BM232" s="229" t="s">
        <v>809</v>
      </c>
    </row>
    <row r="233" s="2" customFormat="1" ht="33" customHeight="1">
      <c r="A233" s="38"/>
      <c r="B233" s="39"/>
      <c r="C233" s="218" t="s">
        <v>429</v>
      </c>
      <c r="D233" s="218" t="s">
        <v>135</v>
      </c>
      <c r="E233" s="219" t="s">
        <v>810</v>
      </c>
      <c r="F233" s="220" t="s">
        <v>811</v>
      </c>
      <c r="G233" s="221" t="s">
        <v>162</v>
      </c>
      <c r="H233" s="222">
        <v>1</v>
      </c>
      <c r="I233" s="223"/>
      <c r="J233" s="224">
        <f>ROUND(I233*H233,2)</f>
        <v>0</v>
      </c>
      <c r="K233" s="220" t="s">
        <v>139</v>
      </c>
      <c r="L233" s="44"/>
      <c r="M233" s="225" t="s">
        <v>1</v>
      </c>
      <c r="N233" s="226" t="s">
        <v>44</v>
      </c>
      <c r="O233" s="91"/>
      <c r="P233" s="227">
        <f>O233*H233</f>
        <v>0</v>
      </c>
      <c r="Q233" s="227">
        <v>0.00015799999999999999</v>
      </c>
      <c r="R233" s="227">
        <f>Q233*H233</f>
        <v>0.00015799999999999999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140</v>
      </c>
      <c r="AT233" s="229" t="s">
        <v>135</v>
      </c>
      <c r="AU233" s="229" t="s">
        <v>89</v>
      </c>
      <c r="AY233" s="17" t="s">
        <v>133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87</v>
      </c>
      <c r="BK233" s="230">
        <f>ROUND(I233*H233,2)</f>
        <v>0</v>
      </c>
      <c r="BL233" s="17" t="s">
        <v>140</v>
      </c>
      <c r="BM233" s="229" t="s">
        <v>812</v>
      </c>
    </row>
    <row r="234" s="2" customFormat="1">
      <c r="A234" s="38"/>
      <c r="B234" s="39"/>
      <c r="C234" s="40"/>
      <c r="D234" s="231" t="s">
        <v>142</v>
      </c>
      <c r="E234" s="40"/>
      <c r="F234" s="232" t="s">
        <v>813</v>
      </c>
      <c r="G234" s="40"/>
      <c r="H234" s="40"/>
      <c r="I234" s="233"/>
      <c r="J234" s="40"/>
      <c r="K234" s="40"/>
      <c r="L234" s="44"/>
      <c r="M234" s="234"/>
      <c r="N234" s="235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142</v>
      </c>
      <c r="AU234" s="17" t="s">
        <v>89</v>
      </c>
    </row>
    <row r="235" s="2" customFormat="1" ht="24.15" customHeight="1">
      <c r="A235" s="38"/>
      <c r="B235" s="39"/>
      <c r="C235" s="218" t="s">
        <v>434</v>
      </c>
      <c r="D235" s="218" t="s">
        <v>135</v>
      </c>
      <c r="E235" s="219" t="s">
        <v>814</v>
      </c>
      <c r="F235" s="220" t="s">
        <v>815</v>
      </c>
      <c r="G235" s="221" t="s">
        <v>388</v>
      </c>
      <c r="H235" s="222">
        <v>891</v>
      </c>
      <c r="I235" s="223"/>
      <c r="J235" s="224">
        <f>ROUND(I235*H235,2)</f>
        <v>0</v>
      </c>
      <c r="K235" s="220" t="s">
        <v>139</v>
      </c>
      <c r="L235" s="44"/>
      <c r="M235" s="225" t="s">
        <v>1</v>
      </c>
      <c r="N235" s="226" t="s">
        <v>44</v>
      </c>
      <c r="O235" s="91"/>
      <c r="P235" s="227">
        <f>O235*H235</f>
        <v>0</v>
      </c>
      <c r="Q235" s="227">
        <v>7.3499999999999998E-05</v>
      </c>
      <c r="R235" s="227">
        <f>Q235*H235</f>
        <v>0.065488499999999991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140</v>
      </c>
      <c r="AT235" s="229" t="s">
        <v>135</v>
      </c>
      <c r="AU235" s="229" t="s">
        <v>89</v>
      </c>
      <c r="AY235" s="17" t="s">
        <v>133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87</v>
      </c>
      <c r="BK235" s="230">
        <f>ROUND(I235*H235,2)</f>
        <v>0</v>
      </c>
      <c r="BL235" s="17" t="s">
        <v>140</v>
      </c>
      <c r="BM235" s="229" t="s">
        <v>816</v>
      </c>
    </row>
    <row r="236" s="2" customFormat="1">
      <c r="A236" s="38"/>
      <c r="B236" s="39"/>
      <c r="C236" s="40"/>
      <c r="D236" s="231" t="s">
        <v>142</v>
      </c>
      <c r="E236" s="40"/>
      <c r="F236" s="232" t="s">
        <v>817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142</v>
      </c>
      <c r="AU236" s="17" t="s">
        <v>89</v>
      </c>
    </row>
    <row r="237" s="2" customFormat="1" ht="37.8" customHeight="1">
      <c r="A237" s="38"/>
      <c r="B237" s="39"/>
      <c r="C237" s="218" t="s">
        <v>438</v>
      </c>
      <c r="D237" s="218" t="s">
        <v>135</v>
      </c>
      <c r="E237" s="219" t="s">
        <v>818</v>
      </c>
      <c r="F237" s="220" t="s">
        <v>819</v>
      </c>
      <c r="G237" s="221" t="s">
        <v>285</v>
      </c>
      <c r="H237" s="222">
        <v>1</v>
      </c>
      <c r="I237" s="223"/>
      <c r="J237" s="224">
        <f>ROUND(I237*H237,2)</f>
        <v>0</v>
      </c>
      <c r="K237" s="220" t="s">
        <v>139</v>
      </c>
      <c r="L237" s="44"/>
      <c r="M237" s="225" t="s">
        <v>1</v>
      </c>
      <c r="N237" s="226" t="s">
        <v>44</v>
      </c>
      <c r="O237" s="91"/>
      <c r="P237" s="227">
        <f>O237*H237</f>
        <v>0</v>
      </c>
      <c r="Q237" s="227">
        <v>0.0046800000000000001</v>
      </c>
      <c r="R237" s="227">
        <f>Q237*H237</f>
        <v>0.0046800000000000001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140</v>
      </c>
      <c r="AT237" s="229" t="s">
        <v>135</v>
      </c>
      <c r="AU237" s="229" t="s">
        <v>89</v>
      </c>
      <c r="AY237" s="17" t="s">
        <v>133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87</v>
      </c>
      <c r="BK237" s="230">
        <f>ROUND(I237*H237,2)</f>
        <v>0</v>
      </c>
      <c r="BL237" s="17" t="s">
        <v>140</v>
      </c>
      <c r="BM237" s="229" t="s">
        <v>820</v>
      </c>
    </row>
    <row r="238" s="2" customFormat="1">
      <c r="A238" s="38"/>
      <c r="B238" s="39"/>
      <c r="C238" s="40"/>
      <c r="D238" s="231" t="s">
        <v>142</v>
      </c>
      <c r="E238" s="40"/>
      <c r="F238" s="232" t="s">
        <v>821</v>
      </c>
      <c r="G238" s="40"/>
      <c r="H238" s="40"/>
      <c r="I238" s="233"/>
      <c r="J238" s="40"/>
      <c r="K238" s="40"/>
      <c r="L238" s="44"/>
      <c r="M238" s="234"/>
      <c r="N238" s="235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142</v>
      </c>
      <c r="AU238" s="17" t="s">
        <v>89</v>
      </c>
    </row>
    <row r="239" s="2" customFormat="1">
      <c r="A239" s="38"/>
      <c r="B239" s="39"/>
      <c r="C239" s="40"/>
      <c r="D239" s="238" t="s">
        <v>331</v>
      </c>
      <c r="E239" s="40"/>
      <c r="F239" s="258" t="s">
        <v>822</v>
      </c>
      <c r="G239" s="40"/>
      <c r="H239" s="40"/>
      <c r="I239" s="233"/>
      <c r="J239" s="40"/>
      <c r="K239" s="40"/>
      <c r="L239" s="44"/>
      <c r="M239" s="234"/>
      <c r="N239" s="23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331</v>
      </c>
      <c r="AU239" s="17" t="s">
        <v>89</v>
      </c>
    </row>
    <row r="240" s="12" customFormat="1" ht="22.8" customHeight="1">
      <c r="A240" s="12"/>
      <c r="B240" s="202"/>
      <c r="C240" s="203"/>
      <c r="D240" s="204" t="s">
        <v>78</v>
      </c>
      <c r="E240" s="216" t="s">
        <v>181</v>
      </c>
      <c r="F240" s="216" t="s">
        <v>342</v>
      </c>
      <c r="G240" s="203"/>
      <c r="H240" s="203"/>
      <c r="I240" s="206"/>
      <c r="J240" s="217">
        <f>BK240</f>
        <v>0</v>
      </c>
      <c r="K240" s="203"/>
      <c r="L240" s="208"/>
      <c r="M240" s="209"/>
      <c r="N240" s="210"/>
      <c r="O240" s="210"/>
      <c r="P240" s="211">
        <f>SUM(P241:P247)</f>
        <v>0</v>
      </c>
      <c r="Q240" s="210"/>
      <c r="R240" s="211">
        <f>SUM(R241:R247)</f>
        <v>0</v>
      </c>
      <c r="S240" s="210"/>
      <c r="T240" s="212">
        <f>SUM(T241:T247)</f>
        <v>0.021000000000000001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3" t="s">
        <v>87</v>
      </c>
      <c r="AT240" s="214" t="s">
        <v>78</v>
      </c>
      <c r="AU240" s="214" t="s">
        <v>87</v>
      </c>
      <c r="AY240" s="213" t="s">
        <v>133</v>
      </c>
      <c r="BK240" s="215">
        <f>SUM(BK241:BK247)</f>
        <v>0</v>
      </c>
    </row>
    <row r="241" s="2" customFormat="1" ht="37.8" customHeight="1">
      <c r="A241" s="38"/>
      <c r="B241" s="39"/>
      <c r="C241" s="218" t="s">
        <v>442</v>
      </c>
      <c r="D241" s="218" t="s">
        <v>135</v>
      </c>
      <c r="E241" s="219" t="s">
        <v>823</v>
      </c>
      <c r="F241" s="220" t="s">
        <v>824</v>
      </c>
      <c r="G241" s="221" t="s">
        <v>162</v>
      </c>
      <c r="H241" s="222">
        <v>3</v>
      </c>
      <c r="I241" s="223"/>
      <c r="J241" s="224">
        <f>ROUND(I241*H241,2)</f>
        <v>0</v>
      </c>
      <c r="K241" s="220" t="s">
        <v>139</v>
      </c>
      <c r="L241" s="44"/>
      <c r="M241" s="225" t="s">
        <v>1</v>
      </c>
      <c r="N241" s="226" t="s">
        <v>44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0.0070000000000000001</v>
      </c>
      <c r="T241" s="228">
        <f>S241*H241</f>
        <v>0.021000000000000001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140</v>
      </c>
      <c r="AT241" s="229" t="s">
        <v>135</v>
      </c>
      <c r="AU241" s="229" t="s">
        <v>89</v>
      </c>
      <c r="AY241" s="17" t="s">
        <v>133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87</v>
      </c>
      <c r="BK241" s="230">
        <f>ROUND(I241*H241,2)</f>
        <v>0</v>
      </c>
      <c r="BL241" s="17" t="s">
        <v>140</v>
      </c>
      <c r="BM241" s="229" t="s">
        <v>825</v>
      </c>
    </row>
    <row r="242" s="2" customFormat="1">
      <c r="A242" s="38"/>
      <c r="B242" s="39"/>
      <c r="C242" s="40"/>
      <c r="D242" s="231" t="s">
        <v>142</v>
      </c>
      <c r="E242" s="40"/>
      <c r="F242" s="232" t="s">
        <v>826</v>
      </c>
      <c r="G242" s="40"/>
      <c r="H242" s="40"/>
      <c r="I242" s="233"/>
      <c r="J242" s="40"/>
      <c r="K242" s="40"/>
      <c r="L242" s="44"/>
      <c r="M242" s="234"/>
      <c r="N242" s="235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142</v>
      </c>
      <c r="AU242" s="17" t="s">
        <v>89</v>
      </c>
    </row>
    <row r="243" s="15" customFormat="1">
      <c r="A243" s="15"/>
      <c r="B243" s="274"/>
      <c r="C243" s="275"/>
      <c r="D243" s="238" t="s">
        <v>157</v>
      </c>
      <c r="E243" s="276" t="s">
        <v>1</v>
      </c>
      <c r="F243" s="277" t="s">
        <v>827</v>
      </c>
      <c r="G243" s="275"/>
      <c r="H243" s="276" t="s">
        <v>1</v>
      </c>
      <c r="I243" s="278"/>
      <c r="J243" s="275"/>
      <c r="K243" s="275"/>
      <c r="L243" s="279"/>
      <c r="M243" s="280"/>
      <c r="N243" s="281"/>
      <c r="O243" s="281"/>
      <c r="P243" s="281"/>
      <c r="Q243" s="281"/>
      <c r="R243" s="281"/>
      <c r="S243" s="281"/>
      <c r="T243" s="282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83" t="s">
        <v>157</v>
      </c>
      <c r="AU243" s="283" t="s">
        <v>89</v>
      </c>
      <c r="AV243" s="15" t="s">
        <v>87</v>
      </c>
      <c r="AW243" s="15" t="s">
        <v>36</v>
      </c>
      <c r="AX243" s="15" t="s">
        <v>79</v>
      </c>
      <c r="AY243" s="283" t="s">
        <v>133</v>
      </c>
    </row>
    <row r="244" s="13" customFormat="1">
      <c r="A244" s="13"/>
      <c r="B244" s="236"/>
      <c r="C244" s="237"/>
      <c r="D244" s="238" t="s">
        <v>157</v>
      </c>
      <c r="E244" s="239" t="s">
        <v>1</v>
      </c>
      <c r="F244" s="240" t="s">
        <v>89</v>
      </c>
      <c r="G244" s="237"/>
      <c r="H244" s="241">
        <v>2</v>
      </c>
      <c r="I244" s="242"/>
      <c r="J244" s="237"/>
      <c r="K244" s="237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157</v>
      </c>
      <c r="AU244" s="247" t="s">
        <v>89</v>
      </c>
      <c r="AV244" s="13" t="s">
        <v>89</v>
      </c>
      <c r="AW244" s="13" t="s">
        <v>36</v>
      </c>
      <c r="AX244" s="13" t="s">
        <v>79</v>
      </c>
      <c r="AY244" s="247" t="s">
        <v>133</v>
      </c>
    </row>
    <row r="245" s="15" customFormat="1">
      <c r="A245" s="15"/>
      <c r="B245" s="274"/>
      <c r="C245" s="275"/>
      <c r="D245" s="238" t="s">
        <v>157</v>
      </c>
      <c r="E245" s="276" t="s">
        <v>1</v>
      </c>
      <c r="F245" s="277" t="s">
        <v>828</v>
      </c>
      <c r="G245" s="275"/>
      <c r="H245" s="276" t="s">
        <v>1</v>
      </c>
      <c r="I245" s="278"/>
      <c r="J245" s="275"/>
      <c r="K245" s="275"/>
      <c r="L245" s="279"/>
      <c r="M245" s="280"/>
      <c r="N245" s="281"/>
      <c r="O245" s="281"/>
      <c r="P245" s="281"/>
      <c r="Q245" s="281"/>
      <c r="R245" s="281"/>
      <c r="S245" s="281"/>
      <c r="T245" s="282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83" t="s">
        <v>157</v>
      </c>
      <c r="AU245" s="283" t="s">
        <v>89</v>
      </c>
      <c r="AV245" s="15" t="s">
        <v>87</v>
      </c>
      <c r="AW245" s="15" t="s">
        <v>36</v>
      </c>
      <c r="AX245" s="15" t="s">
        <v>79</v>
      </c>
      <c r="AY245" s="283" t="s">
        <v>133</v>
      </c>
    </row>
    <row r="246" s="13" customFormat="1">
      <c r="A246" s="13"/>
      <c r="B246" s="236"/>
      <c r="C246" s="237"/>
      <c r="D246" s="238" t="s">
        <v>157</v>
      </c>
      <c r="E246" s="239" t="s">
        <v>1</v>
      </c>
      <c r="F246" s="240" t="s">
        <v>87</v>
      </c>
      <c r="G246" s="237"/>
      <c r="H246" s="241">
        <v>1</v>
      </c>
      <c r="I246" s="242"/>
      <c r="J246" s="237"/>
      <c r="K246" s="237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157</v>
      </c>
      <c r="AU246" s="247" t="s">
        <v>89</v>
      </c>
      <c r="AV246" s="13" t="s">
        <v>89</v>
      </c>
      <c r="AW246" s="13" t="s">
        <v>36</v>
      </c>
      <c r="AX246" s="13" t="s">
        <v>79</v>
      </c>
      <c r="AY246" s="247" t="s">
        <v>133</v>
      </c>
    </row>
    <row r="247" s="14" customFormat="1">
      <c r="A247" s="14"/>
      <c r="B247" s="259"/>
      <c r="C247" s="260"/>
      <c r="D247" s="238" t="s">
        <v>157</v>
      </c>
      <c r="E247" s="261" t="s">
        <v>1</v>
      </c>
      <c r="F247" s="262" t="s">
        <v>421</v>
      </c>
      <c r="G247" s="260"/>
      <c r="H247" s="263">
        <v>3</v>
      </c>
      <c r="I247" s="264"/>
      <c r="J247" s="260"/>
      <c r="K247" s="260"/>
      <c r="L247" s="265"/>
      <c r="M247" s="266"/>
      <c r="N247" s="267"/>
      <c r="O247" s="267"/>
      <c r="P247" s="267"/>
      <c r="Q247" s="267"/>
      <c r="R247" s="267"/>
      <c r="S247" s="267"/>
      <c r="T247" s="26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9" t="s">
        <v>157</v>
      </c>
      <c r="AU247" s="269" t="s">
        <v>89</v>
      </c>
      <c r="AV247" s="14" t="s">
        <v>140</v>
      </c>
      <c r="AW247" s="14" t="s">
        <v>36</v>
      </c>
      <c r="AX247" s="14" t="s">
        <v>87</v>
      </c>
      <c r="AY247" s="269" t="s">
        <v>133</v>
      </c>
    </row>
    <row r="248" s="12" customFormat="1" ht="22.8" customHeight="1">
      <c r="A248" s="12"/>
      <c r="B248" s="202"/>
      <c r="C248" s="203"/>
      <c r="D248" s="204" t="s">
        <v>78</v>
      </c>
      <c r="E248" s="216" t="s">
        <v>475</v>
      </c>
      <c r="F248" s="216" t="s">
        <v>476</v>
      </c>
      <c r="G248" s="203"/>
      <c r="H248" s="203"/>
      <c r="I248" s="206"/>
      <c r="J248" s="217">
        <f>BK248</f>
        <v>0</v>
      </c>
      <c r="K248" s="203"/>
      <c r="L248" s="208"/>
      <c r="M248" s="209"/>
      <c r="N248" s="210"/>
      <c r="O248" s="210"/>
      <c r="P248" s="211">
        <f>SUM(P249:P252)</f>
        <v>0</v>
      </c>
      <c r="Q248" s="210"/>
      <c r="R248" s="211">
        <f>SUM(R249:R252)</f>
        <v>0</v>
      </c>
      <c r="S248" s="210"/>
      <c r="T248" s="212">
        <f>SUM(T249:T252)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3" t="s">
        <v>87</v>
      </c>
      <c r="AT248" s="214" t="s">
        <v>78</v>
      </c>
      <c r="AU248" s="214" t="s">
        <v>87</v>
      </c>
      <c r="AY248" s="213" t="s">
        <v>133</v>
      </c>
      <c r="BK248" s="215">
        <f>SUM(BK249:BK252)</f>
        <v>0</v>
      </c>
    </row>
    <row r="249" s="2" customFormat="1" ht="49.05" customHeight="1">
      <c r="A249" s="38"/>
      <c r="B249" s="39"/>
      <c r="C249" s="218" t="s">
        <v>447</v>
      </c>
      <c r="D249" s="218" t="s">
        <v>135</v>
      </c>
      <c r="E249" s="219" t="s">
        <v>829</v>
      </c>
      <c r="F249" s="220" t="s">
        <v>830</v>
      </c>
      <c r="G249" s="221" t="s">
        <v>226</v>
      </c>
      <c r="H249" s="222">
        <v>11.869999999999999</v>
      </c>
      <c r="I249" s="223"/>
      <c r="J249" s="224">
        <f>ROUND(I249*H249,2)</f>
        <v>0</v>
      </c>
      <c r="K249" s="220" t="s">
        <v>139</v>
      </c>
      <c r="L249" s="44"/>
      <c r="M249" s="225" t="s">
        <v>1</v>
      </c>
      <c r="N249" s="226" t="s">
        <v>44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140</v>
      </c>
      <c r="AT249" s="229" t="s">
        <v>135</v>
      </c>
      <c r="AU249" s="229" t="s">
        <v>89</v>
      </c>
      <c r="AY249" s="17" t="s">
        <v>133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87</v>
      </c>
      <c r="BK249" s="230">
        <f>ROUND(I249*H249,2)</f>
        <v>0</v>
      </c>
      <c r="BL249" s="17" t="s">
        <v>140</v>
      </c>
      <c r="BM249" s="229" t="s">
        <v>831</v>
      </c>
    </row>
    <row r="250" s="2" customFormat="1">
      <c r="A250" s="38"/>
      <c r="B250" s="39"/>
      <c r="C250" s="40"/>
      <c r="D250" s="231" t="s">
        <v>142</v>
      </c>
      <c r="E250" s="40"/>
      <c r="F250" s="232" t="s">
        <v>832</v>
      </c>
      <c r="G250" s="40"/>
      <c r="H250" s="40"/>
      <c r="I250" s="233"/>
      <c r="J250" s="40"/>
      <c r="K250" s="40"/>
      <c r="L250" s="44"/>
      <c r="M250" s="234"/>
      <c r="N250" s="235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142</v>
      </c>
      <c r="AU250" s="17" t="s">
        <v>89</v>
      </c>
    </row>
    <row r="251" s="2" customFormat="1" ht="49.05" customHeight="1">
      <c r="A251" s="38"/>
      <c r="B251" s="39"/>
      <c r="C251" s="218" t="s">
        <v>455</v>
      </c>
      <c r="D251" s="218" t="s">
        <v>135</v>
      </c>
      <c r="E251" s="219" t="s">
        <v>833</v>
      </c>
      <c r="F251" s="220" t="s">
        <v>834</v>
      </c>
      <c r="G251" s="221" t="s">
        <v>226</v>
      </c>
      <c r="H251" s="222">
        <v>11.869999999999999</v>
      </c>
      <c r="I251" s="223"/>
      <c r="J251" s="224">
        <f>ROUND(I251*H251,2)</f>
        <v>0</v>
      </c>
      <c r="K251" s="220" t="s">
        <v>139</v>
      </c>
      <c r="L251" s="44"/>
      <c r="M251" s="225" t="s">
        <v>1</v>
      </c>
      <c r="N251" s="226" t="s">
        <v>44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140</v>
      </c>
      <c r="AT251" s="229" t="s">
        <v>135</v>
      </c>
      <c r="AU251" s="229" t="s">
        <v>89</v>
      </c>
      <c r="AY251" s="17" t="s">
        <v>133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87</v>
      </c>
      <c r="BK251" s="230">
        <f>ROUND(I251*H251,2)</f>
        <v>0</v>
      </c>
      <c r="BL251" s="17" t="s">
        <v>140</v>
      </c>
      <c r="BM251" s="229" t="s">
        <v>835</v>
      </c>
    </row>
    <row r="252" s="2" customFormat="1">
      <c r="A252" s="38"/>
      <c r="B252" s="39"/>
      <c r="C252" s="40"/>
      <c r="D252" s="231" t="s">
        <v>142</v>
      </c>
      <c r="E252" s="40"/>
      <c r="F252" s="232" t="s">
        <v>836</v>
      </c>
      <c r="G252" s="40"/>
      <c r="H252" s="40"/>
      <c r="I252" s="233"/>
      <c r="J252" s="40"/>
      <c r="K252" s="40"/>
      <c r="L252" s="44"/>
      <c r="M252" s="270"/>
      <c r="N252" s="271"/>
      <c r="O252" s="272"/>
      <c r="P252" s="272"/>
      <c r="Q252" s="272"/>
      <c r="R252" s="272"/>
      <c r="S252" s="272"/>
      <c r="T252" s="273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142</v>
      </c>
      <c r="AU252" s="17" t="s">
        <v>89</v>
      </c>
    </row>
    <row r="253" s="2" customFormat="1" ht="6.96" customHeight="1">
      <c r="A253" s="38"/>
      <c r="B253" s="66"/>
      <c r="C253" s="67"/>
      <c r="D253" s="67"/>
      <c r="E253" s="67"/>
      <c r="F253" s="67"/>
      <c r="G253" s="67"/>
      <c r="H253" s="67"/>
      <c r="I253" s="67"/>
      <c r="J253" s="67"/>
      <c r="K253" s="67"/>
      <c r="L253" s="44"/>
      <c r="M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</row>
  </sheetData>
  <sheetProtection sheet="1" autoFilter="0" formatColumns="0" formatRows="0" objects="1" scenarios="1" spinCount="100000" saltValue="hAq9NgvhTnjG0yeU5ZfEbVz4IzNVp6f8gLZZjyia0Jw5Ma8BN8Q47BPO7Bv7cHFh3N9PIQY0F3PEG/ERfh3uCw==" hashValue="nxqzPSosLLqpcbvVfSINHSYOebYNujZpQRvq7wDueUmVz3hx5K+4MyaluCqvpRpPc4vqGTMsevA22Kn4YoO2WQ==" algorithmName="SHA-512" password="CDAA"/>
  <autoFilter ref="C123:K25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8" r:id="rId1" display="https://podminky.urs.cz/item/CS_URS_2025_01/121151123"/>
    <hyperlink ref="F131" r:id="rId2" display="https://podminky.urs.cz/item/CS_URS_2025_01/131111333"/>
    <hyperlink ref="F133" r:id="rId3" display="https://podminky.urs.cz/item/CS_URS_2025_01/132154104"/>
    <hyperlink ref="F136" r:id="rId4" display="https://podminky.urs.cz/item/CS_URS_2025_01/151101101"/>
    <hyperlink ref="F139" r:id="rId5" display="https://podminky.urs.cz/item/CS_URS_2025_01/151101111"/>
    <hyperlink ref="F142" r:id="rId6" display="https://podminky.urs.cz/item/CS_URS_2025_01/162351103"/>
    <hyperlink ref="F145" r:id="rId7" display="https://podminky.urs.cz/item/CS_URS_2025_01/162751117"/>
    <hyperlink ref="F148" r:id="rId8" display="https://podminky.urs.cz/item/CS_URS_2025_01/162751119"/>
    <hyperlink ref="F151" r:id="rId9" display="https://podminky.urs.cz/item/CS_URS_2025_01/171201221"/>
    <hyperlink ref="F154" r:id="rId10" display="https://podminky.urs.cz/item/CS_URS_2025_01/174251101"/>
    <hyperlink ref="F159" r:id="rId11" display="https://podminky.urs.cz/item/CS_URS_2025_01/175151101"/>
    <hyperlink ref="F164" r:id="rId12" display="https://podminky.urs.cz/item/CS_URS_2025_01/181351113"/>
    <hyperlink ref="F168" r:id="rId13" display="https://podminky.urs.cz/item/CS_URS_2025_01/181411121"/>
    <hyperlink ref="F173" r:id="rId14" display="https://podminky.urs.cz/item/CS_URS_2025_01/271532212"/>
    <hyperlink ref="F176" r:id="rId15" display="https://podminky.urs.cz/item/CS_URS_2025_01/273313611"/>
    <hyperlink ref="F180" r:id="rId16" display="https://podminky.urs.cz/item/CS_URS_2025_01/338171123"/>
    <hyperlink ref="F184" r:id="rId17" display="https://podminky.urs.cz/item/CS_URS_2025_01/451573111"/>
    <hyperlink ref="F188" r:id="rId18" display="https://podminky.urs.cz/item/CS_URS_2025_01/857242122"/>
    <hyperlink ref="F192" r:id="rId19" display="https://podminky.urs.cz/item/CS_URS_2025_01/857244122"/>
    <hyperlink ref="F195" r:id="rId20" display="https://podminky.urs.cz/item/CS_URS_2025_01/871255301"/>
    <hyperlink ref="F199" r:id="rId21" display="https://podminky.urs.cz/item/CS_URS_2025_01/877245318"/>
    <hyperlink ref="F204" r:id="rId22" display="https://podminky.urs.cz/item/CS_URS_2025_01/891242122"/>
    <hyperlink ref="F208" r:id="rId23" display="https://podminky.urs.cz/item/CS_URS_2025_01/891243321"/>
    <hyperlink ref="F211" r:id="rId24" display="https://podminky.urs.cz/item/CS_URS_2025_01/891247112"/>
    <hyperlink ref="F214" r:id="rId25" display="https://podminky.urs.cz/item/CS_URS_2025_01/892271111"/>
    <hyperlink ref="F216" r:id="rId26" display="https://podminky.urs.cz/item/CS_URS_2025_01/894410221"/>
    <hyperlink ref="F219" r:id="rId27" display="https://podminky.urs.cz/item/CS_URS_2025_01/894410222"/>
    <hyperlink ref="F222" r:id="rId28" display="https://podminky.urs.cz/item/CS_URS_2025_01/894410303"/>
    <hyperlink ref="F225" r:id="rId29" display="https://podminky.urs.cz/item/CS_URS_2025_01/899104112"/>
    <hyperlink ref="F228" r:id="rId30" display="https://podminky.urs.cz/item/CS_URS_2025_01/899401112"/>
    <hyperlink ref="F231" r:id="rId31" display="https://podminky.urs.cz/item/CS_URS_2025_01/899401113"/>
    <hyperlink ref="F234" r:id="rId32" display="https://podminky.urs.cz/item/CS_URS_2025_01/899713111"/>
    <hyperlink ref="F236" r:id="rId33" display="https://podminky.urs.cz/item/CS_URS_2025_01/899722112"/>
    <hyperlink ref="F238" r:id="rId34" display="https://podminky.urs.cz/item/CS_URS_2025_01/899911111"/>
    <hyperlink ref="F242" r:id="rId35" display="https://podminky.urs.cz/item/CS_URS_2025_01/971042231"/>
    <hyperlink ref="F250" r:id="rId36" display="https://podminky.urs.cz/item/CS_URS_2025_01/998276101"/>
    <hyperlink ref="F252" r:id="rId37" display="https://podminky.urs.cz/item/CS_URS_2025_01/99827612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Komunikační propojení Habartov, Muzeum - Lítov - ÚSEK 8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837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33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28</v>
      </c>
      <c r="J24" s="143" t="s">
        <v>35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ROUND((SUM(BE121:BE200)),  2)</f>
        <v>0</v>
      </c>
      <c r="G33" s="38"/>
      <c r="H33" s="38"/>
      <c r="I33" s="155">
        <v>0.20999999999999999</v>
      </c>
      <c r="J33" s="154">
        <f>ROUND(((SUM(BE121:BE200))*I33),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ROUND((SUM(BF121:BF200)),  2)</f>
        <v>0</v>
      </c>
      <c r="G34" s="38"/>
      <c r="H34" s="38"/>
      <c r="I34" s="155">
        <v>0.12</v>
      </c>
      <c r="J34" s="154">
        <f>ROUND(((SUM(BF121:BF200))*I34),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ROUND((SUM(BG121:BG200)),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ROUND((SUM(BH121:BH200)),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ROUND((SUM(BI121:BI200)),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Komunikační propojení Habartov, Muzeum - Lítov - ÚSEK 8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401 - Veřejné osvětlení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Habartov</v>
      </c>
      <c r="G89" s="40"/>
      <c r="H89" s="40"/>
      <c r="I89" s="32" t="s">
        <v>22</v>
      </c>
      <c r="J89" s="79" t="str">
        <f>IF(J12="","",J12)</f>
        <v>13. 3. 2025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Habartov</v>
      </c>
      <c r="G91" s="40"/>
      <c r="H91" s="40"/>
      <c r="I91" s="32" t="s">
        <v>32</v>
      </c>
      <c r="J91" s="36" t="str">
        <f>E21</f>
        <v>GEOprojectKV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GEOprojectKV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110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114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838</v>
      </c>
      <c r="E99" s="182"/>
      <c r="F99" s="182"/>
      <c r="G99" s="182"/>
      <c r="H99" s="182"/>
      <c r="I99" s="182"/>
      <c r="J99" s="183">
        <f>J130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5"/>
      <c r="C100" s="186"/>
      <c r="D100" s="187" t="s">
        <v>839</v>
      </c>
      <c r="E100" s="188"/>
      <c r="F100" s="188"/>
      <c r="G100" s="188"/>
      <c r="H100" s="188"/>
      <c r="I100" s="188"/>
      <c r="J100" s="189">
        <f>J131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840</v>
      </c>
      <c r="E101" s="188"/>
      <c r="F101" s="188"/>
      <c r="G101" s="188"/>
      <c r="H101" s="188"/>
      <c r="I101" s="188"/>
      <c r="J101" s="189">
        <f>J176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118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Komunikační propojení Habartov, Muzeum - Lítov - ÚSEK 8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103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SO 401 - Veřejné osvětlení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Habartov</v>
      </c>
      <c r="G115" s="40"/>
      <c r="H115" s="40"/>
      <c r="I115" s="32" t="s">
        <v>22</v>
      </c>
      <c r="J115" s="79" t="str">
        <f>IF(J12="","",J12)</f>
        <v>13. 3. 2025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Město Habartov</v>
      </c>
      <c r="G117" s="40"/>
      <c r="H117" s="40"/>
      <c r="I117" s="32" t="s">
        <v>32</v>
      </c>
      <c r="J117" s="36" t="str">
        <f>E21</f>
        <v>GEOprojectKV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37</v>
      </c>
      <c r="J118" s="36" t="str">
        <f>E24</f>
        <v>GEOprojectKV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119</v>
      </c>
      <c r="D120" s="194" t="s">
        <v>64</v>
      </c>
      <c r="E120" s="194" t="s">
        <v>60</v>
      </c>
      <c r="F120" s="194" t="s">
        <v>61</v>
      </c>
      <c r="G120" s="194" t="s">
        <v>120</v>
      </c>
      <c r="H120" s="194" t="s">
        <v>121</v>
      </c>
      <c r="I120" s="194" t="s">
        <v>122</v>
      </c>
      <c r="J120" s="194" t="s">
        <v>107</v>
      </c>
      <c r="K120" s="195" t="s">
        <v>123</v>
      </c>
      <c r="L120" s="196"/>
      <c r="M120" s="100" t="s">
        <v>1</v>
      </c>
      <c r="N120" s="101" t="s">
        <v>43</v>
      </c>
      <c r="O120" s="101" t="s">
        <v>124</v>
      </c>
      <c r="P120" s="101" t="s">
        <v>125</v>
      </c>
      <c r="Q120" s="101" t="s">
        <v>126</v>
      </c>
      <c r="R120" s="101" t="s">
        <v>127</v>
      </c>
      <c r="S120" s="101" t="s">
        <v>128</v>
      </c>
      <c r="T120" s="102" t="s">
        <v>129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130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P122+P130</f>
        <v>0</v>
      </c>
      <c r="Q121" s="104"/>
      <c r="R121" s="199">
        <f>R122+R130</f>
        <v>8.7189424999999989</v>
      </c>
      <c r="S121" s="104"/>
      <c r="T121" s="200">
        <f>T122+T130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78</v>
      </c>
      <c r="AU121" s="17" t="s">
        <v>109</v>
      </c>
      <c r="BK121" s="201">
        <f>BK122+BK130</f>
        <v>0</v>
      </c>
    </row>
    <row r="122" s="12" customFormat="1" ht="25.92" customHeight="1">
      <c r="A122" s="12"/>
      <c r="B122" s="202"/>
      <c r="C122" s="203"/>
      <c r="D122" s="204" t="s">
        <v>78</v>
      </c>
      <c r="E122" s="205" t="s">
        <v>131</v>
      </c>
      <c r="F122" s="205" t="s">
        <v>132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</f>
        <v>0</v>
      </c>
      <c r="Q122" s="210"/>
      <c r="R122" s="211">
        <f>R123</f>
        <v>0.016442999999999999</v>
      </c>
      <c r="S122" s="210"/>
      <c r="T122" s="212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87</v>
      </c>
      <c r="AT122" s="214" t="s">
        <v>78</v>
      </c>
      <c r="AU122" s="214" t="s">
        <v>79</v>
      </c>
      <c r="AY122" s="213" t="s">
        <v>133</v>
      </c>
      <c r="BK122" s="215">
        <f>BK123</f>
        <v>0</v>
      </c>
    </row>
    <row r="123" s="12" customFormat="1" ht="22.8" customHeight="1">
      <c r="A123" s="12"/>
      <c r="B123" s="202"/>
      <c r="C123" s="203"/>
      <c r="D123" s="204" t="s">
        <v>78</v>
      </c>
      <c r="E123" s="216" t="s">
        <v>175</v>
      </c>
      <c r="F123" s="216" t="s">
        <v>335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SUM(P124:P129)</f>
        <v>0</v>
      </c>
      <c r="Q123" s="210"/>
      <c r="R123" s="211">
        <f>SUM(R124:R129)</f>
        <v>0.016442999999999999</v>
      </c>
      <c r="S123" s="210"/>
      <c r="T123" s="212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87</v>
      </c>
      <c r="AT123" s="214" t="s">
        <v>78</v>
      </c>
      <c r="AU123" s="214" t="s">
        <v>87</v>
      </c>
      <c r="AY123" s="213" t="s">
        <v>133</v>
      </c>
      <c r="BK123" s="215">
        <f>SUM(BK124:BK129)</f>
        <v>0</v>
      </c>
    </row>
    <row r="124" s="2" customFormat="1" ht="44.25" customHeight="1">
      <c r="A124" s="38"/>
      <c r="B124" s="39"/>
      <c r="C124" s="218" t="s">
        <v>87</v>
      </c>
      <c r="D124" s="218" t="s">
        <v>135</v>
      </c>
      <c r="E124" s="219" t="s">
        <v>841</v>
      </c>
      <c r="F124" s="220" t="s">
        <v>842</v>
      </c>
      <c r="G124" s="221" t="s">
        <v>388</v>
      </c>
      <c r="H124" s="222">
        <v>12</v>
      </c>
      <c r="I124" s="223"/>
      <c r="J124" s="224">
        <f>ROUND(I124*H124,2)</f>
        <v>0</v>
      </c>
      <c r="K124" s="220" t="s">
        <v>139</v>
      </c>
      <c r="L124" s="44"/>
      <c r="M124" s="225" t="s">
        <v>1</v>
      </c>
      <c r="N124" s="226" t="s">
        <v>44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140</v>
      </c>
      <c r="AT124" s="229" t="s">
        <v>135</v>
      </c>
      <c r="AU124" s="229" t="s">
        <v>89</v>
      </c>
      <c r="AY124" s="17" t="s">
        <v>133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87</v>
      </c>
      <c r="BK124" s="230">
        <f>ROUND(I124*H124,2)</f>
        <v>0</v>
      </c>
      <c r="BL124" s="17" t="s">
        <v>140</v>
      </c>
      <c r="BM124" s="229" t="s">
        <v>843</v>
      </c>
    </row>
    <row r="125" s="2" customFormat="1">
      <c r="A125" s="38"/>
      <c r="B125" s="39"/>
      <c r="C125" s="40"/>
      <c r="D125" s="231" t="s">
        <v>142</v>
      </c>
      <c r="E125" s="40"/>
      <c r="F125" s="232" t="s">
        <v>844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142</v>
      </c>
      <c r="AU125" s="17" t="s">
        <v>89</v>
      </c>
    </row>
    <row r="126" s="2" customFormat="1">
      <c r="A126" s="38"/>
      <c r="B126" s="39"/>
      <c r="C126" s="40"/>
      <c r="D126" s="238" t="s">
        <v>331</v>
      </c>
      <c r="E126" s="40"/>
      <c r="F126" s="258" t="s">
        <v>845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331</v>
      </c>
      <c r="AU126" s="17" t="s">
        <v>89</v>
      </c>
    </row>
    <row r="127" s="2" customFormat="1" ht="16.5" customHeight="1">
      <c r="A127" s="38"/>
      <c r="B127" s="39"/>
      <c r="C127" s="248" t="s">
        <v>89</v>
      </c>
      <c r="D127" s="248" t="s">
        <v>223</v>
      </c>
      <c r="E127" s="249" t="s">
        <v>846</v>
      </c>
      <c r="F127" s="250" t="s">
        <v>847</v>
      </c>
      <c r="G127" s="251" t="s">
        <v>388</v>
      </c>
      <c r="H127" s="252">
        <v>12.18</v>
      </c>
      <c r="I127" s="253"/>
      <c r="J127" s="254">
        <f>ROUND(I127*H127,2)</f>
        <v>0</v>
      </c>
      <c r="K127" s="250" t="s">
        <v>139</v>
      </c>
      <c r="L127" s="255"/>
      <c r="M127" s="256" t="s">
        <v>1</v>
      </c>
      <c r="N127" s="257" t="s">
        <v>44</v>
      </c>
      <c r="O127" s="91"/>
      <c r="P127" s="227">
        <f>O127*H127</f>
        <v>0</v>
      </c>
      <c r="Q127" s="227">
        <v>0.0013500000000000001</v>
      </c>
      <c r="R127" s="227">
        <f>Q127*H127</f>
        <v>0.016442999999999999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175</v>
      </c>
      <c r="AT127" s="229" t="s">
        <v>223</v>
      </c>
      <c r="AU127" s="229" t="s">
        <v>89</v>
      </c>
      <c r="AY127" s="17" t="s">
        <v>133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87</v>
      </c>
      <c r="BK127" s="230">
        <f>ROUND(I127*H127,2)</f>
        <v>0</v>
      </c>
      <c r="BL127" s="17" t="s">
        <v>140</v>
      </c>
      <c r="BM127" s="229" t="s">
        <v>848</v>
      </c>
    </row>
    <row r="128" s="2" customFormat="1">
      <c r="A128" s="38"/>
      <c r="B128" s="39"/>
      <c r="C128" s="40"/>
      <c r="D128" s="238" t="s">
        <v>331</v>
      </c>
      <c r="E128" s="40"/>
      <c r="F128" s="258" t="s">
        <v>845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331</v>
      </c>
      <c r="AU128" s="17" t="s">
        <v>89</v>
      </c>
    </row>
    <row r="129" s="13" customFormat="1">
      <c r="A129" s="13"/>
      <c r="B129" s="236"/>
      <c r="C129" s="237"/>
      <c r="D129" s="238" t="s">
        <v>157</v>
      </c>
      <c r="E129" s="237"/>
      <c r="F129" s="240" t="s">
        <v>849</v>
      </c>
      <c r="G129" s="237"/>
      <c r="H129" s="241">
        <v>12.18</v>
      </c>
      <c r="I129" s="242"/>
      <c r="J129" s="237"/>
      <c r="K129" s="237"/>
      <c r="L129" s="243"/>
      <c r="M129" s="244"/>
      <c r="N129" s="245"/>
      <c r="O129" s="245"/>
      <c r="P129" s="245"/>
      <c r="Q129" s="245"/>
      <c r="R129" s="245"/>
      <c r="S129" s="245"/>
      <c r="T129" s="24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7" t="s">
        <v>157</v>
      </c>
      <c r="AU129" s="247" t="s">
        <v>89</v>
      </c>
      <c r="AV129" s="13" t="s">
        <v>89</v>
      </c>
      <c r="AW129" s="13" t="s">
        <v>4</v>
      </c>
      <c r="AX129" s="13" t="s">
        <v>87</v>
      </c>
      <c r="AY129" s="247" t="s">
        <v>133</v>
      </c>
    </row>
    <row r="130" s="12" customFormat="1" ht="25.92" customHeight="1">
      <c r="A130" s="12"/>
      <c r="B130" s="202"/>
      <c r="C130" s="203"/>
      <c r="D130" s="204" t="s">
        <v>78</v>
      </c>
      <c r="E130" s="205" t="s">
        <v>223</v>
      </c>
      <c r="F130" s="205" t="s">
        <v>850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P131+P176</f>
        <v>0</v>
      </c>
      <c r="Q130" s="210"/>
      <c r="R130" s="211">
        <f>R131+R176</f>
        <v>8.7024994999999983</v>
      </c>
      <c r="S130" s="210"/>
      <c r="T130" s="212">
        <f>T131+T176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148</v>
      </c>
      <c r="AT130" s="214" t="s">
        <v>78</v>
      </c>
      <c r="AU130" s="214" t="s">
        <v>79</v>
      </c>
      <c r="AY130" s="213" t="s">
        <v>133</v>
      </c>
      <c r="BK130" s="215">
        <f>BK131+BK176</f>
        <v>0</v>
      </c>
    </row>
    <row r="131" s="12" customFormat="1" ht="22.8" customHeight="1">
      <c r="A131" s="12"/>
      <c r="B131" s="202"/>
      <c r="C131" s="203"/>
      <c r="D131" s="204" t="s">
        <v>78</v>
      </c>
      <c r="E131" s="216" t="s">
        <v>851</v>
      </c>
      <c r="F131" s="216" t="s">
        <v>852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SUM(P132:P175)</f>
        <v>0</v>
      </c>
      <c r="Q131" s="210"/>
      <c r="R131" s="211">
        <f>SUM(R132:R175)</f>
        <v>8.4655969999999989</v>
      </c>
      <c r="S131" s="210"/>
      <c r="T131" s="212">
        <f>SUM(T132:T175)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148</v>
      </c>
      <c r="AT131" s="214" t="s">
        <v>78</v>
      </c>
      <c r="AU131" s="214" t="s">
        <v>87</v>
      </c>
      <c r="AY131" s="213" t="s">
        <v>133</v>
      </c>
      <c r="BK131" s="215">
        <f>SUM(BK132:BK175)</f>
        <v>0</v>
      </c>
    </row>
    <row r="132" s="2" customFormat="1" ht="33" customHeight="1">
      <c r="A132" s="38"/>
      <c r="B132" s="39"/>
      <c r="C132" s="218" t="s">
        <v>148</v>
      </c>
      <c r="D132" s="218" t="s">
        <v>135</v>
      </c>
      <c r="E132" s="219" t="s">
        <v>853</v>
      </c>
      <c r="F132" s="220" t="s">
        <v>854</v>
      </c>
      <c r="G132" s="221" t="s">
        <v>162</v>
      </c>
      <c r="H132" s="222">
        <v>8</v>
      </c>
      <c r="I132" s="223"/>
      <c r="J132" s="224">
        <f>ROUND(I132*H132,2)</f>
        <v>0</v>
      </c>
      <c r="K132" s="220" t="s">
        <v>139</v>
      </c>
      <c r="L132" s="44"/>
      <c r="M132" s="225" t="s">
        <v>1</v>
      </c>
      <c r="N132" s="226" t="s">
        <v>44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855</v>
      </c>
      <c r="AT132" s="229" t="s">
        <v>135</v>
      </c>
      <c r="AU132" s="229" t="s">
        <v>89</v>
      </c>
      <c r="AY132" s="17" t="s">
        <v>133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87</v>
      </c>
      <c r="BK132" s="230">
        <f>ROUND(I132*H132,2)</f>
        <v>0</v>
      </c>
      <c r="BL132" s="17" t="s">
        <v>855</v>
      </c>
      <c r="BM132" s="229" t="s">
        <v>856</v>
      </c>
    </row>
    <row r="133" s="2" customFormat="1">
      <c r="A133" s="38"/>
      <c r="B133" s="39"/>
      <c r="C133" s="40"/>
      <c r="D133" s="231" t="s">
        <v>142</v>
      </c>
      <c r="E133" s="40"/>
      <c r="F133" s="232" t="s">
        <v>857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142</v>
      </c>
      <c r="AU133" s="17" t="s">
        <v>89</v>
      </c>
    </row>
    <row r="134" s="2" customFormat="1" ht="37.8" customHeight="1">
      <c r="A134" s="38"/>
      <c r="B134" s="39"/>
      <c r="C134" s="218" t="s">
        <v>140</v>
      </c>
      <c r="D134" s="218" t="s">
        <v>135</v>
      </c>
      <c r="E134" s="219" t="s">
        <v>858</v>
      </c>
      <c r="F134" s="220" t="s">
        <v>859</v>
      </c>
      <c r="G134" s="221" t="s">
        <v>162</v>
      </c>
      <c r="H134" s="222">
        <v>108</v>
      </c>
      <c r="I134" s="223"/>
      <c r="J134" s="224">
        <f>ROUND(I134*H134,2)</f>
        <v>0</v>
      </c>
      <c r="K134" s="220" t="s">
        <v>139</v>
      </c>
      <c r="L134" s="44"/>
      <c r="M134" s="225" t="s">
        <v>1</v>
      </c>
      <c r="N134" s="226" t="s">
        <v>44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855</v>
      </c>
      <c r="AT134" s="229" t="s">
        <v>135</v>
      </c>
      <c r="AU134" s="229" t="s">
        <v>89</v>
      </c>
      <c r="AY134" s="17" t="s">
        <v>133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87</v>
      </c>
      <c r="BK134" s="230">
        <f>ROUND(I134*H134,2)</f>
        <v>0</v>
      </c>
      <c r="BL134" s="17" t="s">
        <v>855</v>
      </c>
      <c r="BM134" s="229" t="s">
        <v>860</v>
      </c>
    </row>
    <row r="135" s="2" customFormat="1">
      <c r="A135" s="38"/>
      <c r="B135" s="39"/>
      <c r="C135" s="40"/>
      <c r="D135" s="231" t="s">
        <v>142</v>
      </c>
      <c r="E135" s="40"/>
      <c r="F135" s="232" t="s">
        <v>861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142</v>
      </c>
      <c r="AU135" s="17" t="s">
        <v>89</v>
      </c>
    </row>
    <row r="136" s="13" customFormat="1">
      <c r="A136" s="13"/>
      <c r="B136" s="236"/>
      <c r="C136" s="237"/>
      <c r="D136" s="238" t="s">
        <v>157</v>
      </c>
      <c r="E136" s="239" t="s">
        <v>1</v>
      </c>
      <c r="F136" s="240" t="s">
        <v>862</v>
      </c>
      <c r="G136" s="237"/>
      <c r="H136" s="241">
        <v>108</v>
      </c>
      <c r="I136" s="242"/>
      <c r="J136" s="237"/>
      <c r="K136" s="237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157</v>
      </c>
      <c r="AU136" s="247" t="s">
        <v>89</v>
      </c>
      <c r="AV136" s="13" t="s">
        <v>89</v>
      </c>
      <c r="AW136" s="13" t="s">
        <v>36</v>
      </c>
      <c r="AX136" s="13" t="s">
        <v>87</v>
      </c>
      <c r="AY136" s="247" t="s">
        <v>133</v>
      </c>
    </row>
    <row r="137" s="2" customFormat="1" ht="37.8" customHeight="1">
      <c r="A137" s="38"/>
      <c r="B137" s="39"/>
      <c r="C137" s="218" t="s">
        <v>159</v>
      </c>
      <c r="D137" s="218" t="s">
        <v>135</v>
      </c>
      <c r="E137" s="219" t="s">
        <v>863</v>
      </c>
      <c r="F137" s="220" t="s">
        <v>864</v>
      </c>
      <c r="G137" s="221" t="s">
        <v>162</v>
      </c>
      <c r="H137" s="222">
        <v>288</v>
      </c>
      <c r="I137" s="223"/>
      <c r="J137" s="224">
        <f>ROUND(I137*H137,2)</f>
        <v>0</v>
      </c>
      <c r="K137" s="220" t="s">
        <v>139</v>
      </c>
      <c r="L137" s="44"/>
      <c r="M137" s="225" t="s">
        <v>1</v>
      </c>
      <c r="N137" s="226" t="s">
        <v>44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855</v>
      </c>
      <c r="AT137" s="229" t="s">
        <v>135</v>
      </c>
      <c r="AU137" s="229" t="s">
        <v>89</v>
      </c>
      <c r="AY137" s="17" t="s">
        <v>133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87</v>
      </c>
      <c r="BK137" s="230">
        <f>ROUND(I137*H137,2)</f>
        <v>0</v>
      </c>
      <c r="BL137" s="17" t="s">
        <v>855</v>
      </c>
      <c r="BM137" s="229" t="s">
        <v>865</v>
      </c>
    </row>
    <row r="138" s="2" customFormat="1">
      <c r="A138" s="38"/>
      <c r="B138" s="39"/>
      <c r="C138" s="40"/>
      <c r="D138" s="231" t="s">
        <v>142</v>
      </c>
      <c r="E138" s="40"/>
      <c r="F138" s="232" t="s">
        <v>866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142</v>
      </c>
      <c r="AU138" s="17" t="s">
        <v>89</v>
      </c>
    </row>
    <row r="139" s="13" customFormat="1">
      <c r="A139" s="13"/>
      <c r="B139" s="236"/>
      <c r="C139" s="237"/>
      <c r="D139" s="238" t="s">
        <v>157</v>
      </c>
      <c r="E139" s="239" t="s">
        <v>1</v>
      </c>
      <c r="F139" s="240" t="s">
        <v>867</v>
      </c>
      <c r="G139" s="237"/>
      <c r="H139" s="241">
        <v>288</v>
      </c>
      <c r="I139" s="242"/>
      <c r="J139" s="237"/>
      <c r="K139" s="237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157</v>
      </c>
      <c r="AU139" s="247" t="s">
        <v>89</v>
      </c>
      <c r="AV139" s="13" t="s">
        <v>89</v>
      </c>
      <c r="AW139" s="13" t="s">
        <v>36</v>
      </c>
      <c r="AX139" s="13" t="s">
        <v>87</v>
      </c>
      <c r="AY139" s="247" t="s">
        <v>133</v>
      </c>
    </row>
    <row r="140" s="2" customFormat="1" ht="37.8" customHeight="1">
      <c r="A140" s="38"/>
      <c r="B140" s="39"/>
      <c r="C140" s="218" t="s">
        <v>165</v>
      </c>
      <c r="D140" s="218" t="s">
        <v>135</v>
      </c>
      <c r="E140" s="219" t="s">
        <v>868</v>
      </c>
      <c r="F140" s="220" t="s">
        <v>869</v>
      </c>
      <c r="G140" s="221" t="s">
        <v>162</v>
      </c>
      <c r="H140" s="222">
        <v>288</v>
      </c>
      <c r="I140" s="223"/>
      <c r="J140" s="224">
        <f>ROUND(I140*H140,2)</f>
        <v>0</v>
      </c>
      <c r="K140" s="220" t="s">
        <v>139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855</v>
      </c>
      <c r="AT140" s="229" t="s">
        <v>135</v>
      </c>
      <c r="AU140" s="229" t="s">
        <v>89</v>
      </c>
      <c r="AY140" s="17" t="s">
        <v>133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855</v>
      </c>
      <c r="BM140" s="229" t="s">
        <v>870</v>
      </c>
    </row>
    <row r="141" s="2" customFormat="1">
      <c r="A141" s="38"/>
      <c r="B141" s="39"/>
      <c r="C141" s="40"/>
      <c r="D141" s="231" t="s">
        <v>142</v>
      </c>
      <c r="E141" s="40"/>
      <c r="F141" s="232" t="s">
        <v>871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142</v>
      </c>
      <c r="AU141" s="17" t="s">
        <v>89</v>
      </c>
    </row>
    <row r="142" s="2" customFormat="1" ht="49.05" customHeight="1">
      <c r="A142" s="38"/>
      <c r="B142" s="39"/>
      <c r="C142" s="218" t="s">
        <v>170</v>
      </c>
      <c r="D142" s="218" t="s">
        <v>135</v>
      </c>
      <c r="E142" s="219" t="s">
        <v>872</v>
      </c>
      <c r="F142" s="220" t="s">
        <v>873</v>
      </c>
      <c r="G142" s="221" t="s">
        <v>388</v>
      </c>
      <c r="H142" s="222">
        <v>216</v>
      </c>
      <c r="I142" s="223"/>
      <c r="J142" s="224">
        <f>ROUND(I142*H142,2)</f>
        <v>0</v>
      </c>
      <c r="K142" s="220" t="s">
        <v>139</v>
      </c>
      <c r="L142" s="44"/>
      <c r="M142" s="225" t="s">
        <v>1</v>
      </c>
      <c r="N142" s="226" t="s">
        <v>44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855</v>
      </c>
      <c r="AT142" s="229" t="s">
        <v>135</v>
      </c>
      <c r="AU142" s="229" t="s">
        <v>89</v>
      </c>
      <c r="AY142" s="17" t="s">
        <v>133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87</v>
      </c>
      <c r="BK142" s="230">
        <f>ROUND(I142*H142,2)</f>
        <v>0</v>
      </c>
      <c r="BL142" s="17" t="s">
        <v>855</v>
      </c>
      <c r="BM142" s="229" t="s">
        <v>874</v>
      </c>
    </row>
    <row r="143" s="2" customFormat="1">
      <c r="A143" s="38"/>
      <c r="B143" s="39"/>
      <c r="C143" s="40"/>
      <c r="D143" s="231" t="s">
        <v>142</v>
      </c>
      <c r="E143" s="40"/>
      <c r="F143" s="232" t="s">
        <v>875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142</v>
      </c>
      <c r="AU143" s="17" t="s">
        <v>89</v>
      </c>
    </row>
    <row r="144" s="2" customFormat="1" ht="24.15" customHeight="1">
      <c r="A144" s="38"/>
      <c r="B144" s="39"/>
      <c r="C144" s="248" t="s">
        <v>175</v>
      </c>
      <c r="D144" s="248" t="s">
        <v>223</v>
      </c>
      <c r="E144" s="249" t="s">
        <v>876</v>
      </c>
      <c r="F144" s="250" t="s">
        <v>877</v>
      </c>
      <c r="G144" s="251" t="s">
        <v>388</v>
      </c>
      <c r="H144" s="252">
        <v>248.40000000000001</v>
      </c>
      <c r="I144" s="253"/>
      <c r="J144" s="254">
        <f>ROUND(I144*H144,2)</f>
        <v>0</v>
      </c>
      <c r="K144" s="250" t="s">
        <v>139</v>
      </c>
      <c r="L144" s="255"/>
      <c r="M144" s="256" t="s">
        <v>1</v>
      </c>
      <c r="N144" s="257" t="s">
        <v>44</v>
      </c>
      <c r="O144" s="91"/>
      <c r="P144" s="227">
        <f>O144*H144</f>
        <v>0</v>
      </c>
      <c r="Q144" s="227">
        <v>0.00012</v>
      </c>
      <c r="R144" s="227">
        <f>Q144*H144</f>
        <v>0.029808000000000001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878</v>
      </c>
      <c r="AT144" s="229" t="s">
        <v>223</v>
      </c>
      <c r="AU144" s="229" t="s">
        <v>89</v>
      </c>
      <c r="AY144" s="17" t="s">
        <v>133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87</v>
      </c>
      <c r="BK144" s="230">
        <f>ROUND(I144*H144,2)</f>
        <v>0</v>
      </c>
      <c r="BL144" s="17" t="s">
        <v>878</v>
      </c>
      <c r="BM144" s="229" t="s">
        <v>879</v>
      </c>
    </row>
    <row r="145" s="2" customFormat="1">
      <c r="A145" s="38"/>
      <c r="B145" s="39"/>
      <c r="C145" s="40"/>
      <c r="D145" s="238" t="s">
        <v>331</v>
      </c>
      <c r="E145" s="40"/>
      <c r="F145" s="258" t="s">
        <v>880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331</v>
      </c>
      <c r="AU145" s="17" t="s">
        <v>89</v>
      </c>
    </row>
    <row r="146" s="13" customFormat="1">
      <c r="A146" s="13"/>
      <c r="B146" s="236"/>
      <c r="C146" s="237"/>
      <c r="D146" s="238" t="s">
        <v>157</v>
      </c>
      <c r="E146" s="237"/>
      <c r="F146" s="240" t="s">
        <v>881</v>
      </c>
      <c r="G146" s="237"/>
      <c r="H146" s="241">
        <v>248.40000000000001</v>
      </c>
      <c r="I146" s="242"/>
      <c r="J146" s="237"/>
      <c r="K146" s="237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157</v>
      </c>
      <c r="AU146" s="247" t="s">
        <v>89</v>
      </c>
      <c r="AV146" s="13" t="s">
        <v>89</v>
      </c>
      <c r="AW146" s="13" t="s">
        <v>4</v>
      </c>
      <c r="AX146" s="13" t="s">
        <v>87</v>
      </c>
      <c r="AY146" s="247" t="s">
        <v>133</v>
      </c>
    </row>
    <row r="147" s="2" customFormat="1" ht="49.05" customHeight="1">
      <c r="A147" s="38"/>
      <c r="B147" s="39"/>
      <c r="C147" s="218" t="s">
        <v>181</v>
      </c>
      <c r="D147" s="218" t="s">
        <v>135</v>
      </c>
      <c r="E147" s="219" t="s">
        <v>882</v>
      </c>
      <c r="F147" s="220" t="s">
        <v>883</v>
      </c>
      <c r="G147" s="221" t="s">
        <v>388</v>
      </c>
      <c r="H147" s="222">
        <v>1774</v>
      </c>
      <c r="I147" s="223"/>
      <c r="J147" s="224">
        <f>ROUND(I147*H147,2)</f>
        <v>0</v>
      </c>
      <c r="K147" s="220" t="s">
        <v>139</v>
      </c>
      <c r="L147" s="44"/>
      <c r="M147" s="225" t="s">
        <v>1</v>
      </c>
      <c r="N147" s="226" t="s">
        <v>44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855</v>
      </c>
      <c r="AT147" s="229" t="s">
        <v>135</v>
      </c>
      <c r="AU147" s="229" t="s">
        <v>89</v>
      </c>
      <c r="AY147" s="17" t="s">
        <v>133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87</v>
      </c>
      <c r="BK147" s="230">
        <f>ROUND(I147*H147,2)</f>
        <v>0</v>
      </c>
      <c r="BL147" s="17" t="s">
        <v>855</v>
      </c>
      <c r="BM147" s="229" t="s">
        <v>884</v>
      </c>
    </row>
    <row r="148" s="2" customFormat="1">
      <c r="A148" s="38"/>
      <c r="B148" s="39"/>
      <c r="C148" s="40"/>
      <c r="D148" s="231" t="s">
        <v>142</v>
      </c>
      <c r="E148" s="40"/>
      <c r="F148" s="232" t="s">
        <v>885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142</v>
      </c>
      <c r="AU148" s="17" t="s">
        <v>89</v>
      </c>
    </row>
    <row r="149" s="2" customFormat="1" ht="24.15" customHeight="1">
      <c r="A149" s="38"/>
      <c r="B149" s="39"/>
      <c r="C149" s="248" t="s">
        <v>186</v>
      </c>
      <c r="D149" s="248" t="s">
        <v>223</v>
      </c>
      <c r="E149" s="249" t="s">
        <v>886</v>
      </c>
      <c r="F149" s="250" t="s">
        <v>887</v>
      </c>
      <c r="G149" s="251" t="s">
        <v>388</v>
      </c>
      <c r="H149" s="252">
        <v>2040.0999999999999</v>
      </c>
      <c r="I149" s="253"/>
      <c r="J149" s="254">
        <f>ROUND(I149*H149,2)</f>
        <v>0</v>
      </c>
      <c r="K149" s="250" t="s">
        <v>139</v>
      </c>
      <c r="L149" s="255"/>
      <c r="M149" s="256" t="s">
        <v>1</v>
      </c>
      <c r="N149" s="257" t="s">
        <v>44</v>
      </c>
      <c r="O149" s="91"/>
      <c r="P149" s="227">
        <f>O149*H149</f>
        <v>0</v>
      </c>
      <c r="Q149" s="227">
        <v>0.00064000000000000005</v>
      </c>
      <c r="R149" s="227">
        <f>Q149*H149</f>
        <v>1.3056640000000002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878</v>
      </c>
      <c r="AT149" s="229" t="s">
        <v>223</v>
      </c>
      <c r="AU149" s="229" t="s">
        <v>89</v>
      </c>
      <c r="AY149" s="17" t="s">
        <v>133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87</v>
      </c>
      <c r="BK149" s="230">
        <f>ROUND(I149*H149,2)</f>
        <v>0</v>
      </c>
      <c r="BL149" s="17" t="s">
        <v>878</v>
      </c>
      <c r="BM149" s="229" t="s">
        <v>888</v>
      </c>
    </row>
    <row r="150" s="2" customFormat="1">
      <c r="A150" s="38"/>
      <c r="B150" s="39"/>
      <c r="C150" s="40"/>
      <c r="D150" s="238" t="s">
        <v>331</v>
      </c>
      <c r="E150" s="40"/>
      <c r="F150" s="258" t="s">
        <v>889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331</v>
      </c>
      <c r="AU150" s="17" t="s">
        <v>89</v>
      </c>
    </row>
    <row r="151" s="13" customFormat="1">
      <c r="A151" s="13"/>
      <c r="B151" s="236"/>
      <c r="C151" s="237"/>
      <c r="D151" s="238" t="s">
        <v>157</v>
      </c>
      <c r="E151" s="239" t="s">
        <v>1</v>
      </c>
      <c r="F151" s="240" t="s">
        <v>890</v>
      </c>
      <c r="G151" s="237"/>
      <c r="H151" s="241">
        <v>1774</v>
      </c>
      <c r="I151" s="242"/>
      <c r="J151" s="237"/>
      <c r="K151" s="237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157</v>
      </c>
      <c r="AU151" s="247" t="s">
        <v>89</v>
      </c>
      <c r="AV151" s="13" t="s">
        <v>89</v>
      </c>
      <c r="AW151" s="13" t="s">
        <v>36</v>
      </c>
      <c r="AX151" s="13" t="s">
        <v>87</v>
      </c>
      <c r="AY151" s="247" t="s">
        <v>133</v>
      </c>
    </row>
    <row r="152" s="13" customFormat="1">
      <c r="A152" s="13"/>
      <c r="B152" s="236"/>
      <c r="C152" s="237"/>
      <c r="D152" s="238" t="s">
        <v>157</v>
      </c>
      <c r="E152" s="237"/>
      <c r="F152" s="240" t="s">
        <v>891</v>
      </c>
      <c r="G152" s="237"/>
      <c r="H152" s="241">
        <v>2040.0999999999999</v>
      </c>
      <c r="I152" s="242"/>
      <c r="J152" s="237"/>
      <c r="K152" s="237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157</v>
      </c>
      <c r="AU152" s="247" t="s">
        <v>89</v>
      </c>
      <c r="AV152" s="13" t="s">
        <v>89</v>
      </c>
      <c r="AW152" s="13" t="s">
        <v>4</v>
      </c>
      <c r="AX152" s="13" t="s">
        <v>87</v>
      </c>
      <c r="AY152" s="247" t="s">
        <v>133</v>
      </c>
    </row>
    <row r="153" s="2" customFormat="1" ht="37.8" customHeight="1">
      <c r="A153" s="38"/>
      <c r="B153" s="39"/>
      <c r="C153" s="218" t="s">
        <v>191</v>
      </c>
      <c r="D153" s="218" t="s">
        <v>135</v>
      </c>
      <c r="E153" s="219" t="s">
        <v>892</v>
      </c>
      <c r="F153" s="220" t="s">
        <v>893</v>
      </c>
      <c r="G153" s="221" t="s">
        <v>388</v>
      </c>
      <c r="H153" s="222">
        <v>1630</v>
      </c>
      <c r="I153" s="223"/>
      <c r="J153" s="224">
        <f>ROUND(I153*H153,2)</f>
        <v>0</v>
      </c>
      <c r="K153" s="220" t="s">
        <v>139</v>
      </c>
      <c r="L153" s="44"/>
      <c r="M153" s="225" t="s">
        <v>1</v>
      </c>
      <c r="N153" s="226" t="s">
        <v>44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855</v>
      </c>
      <c r="AT153" s="229" t="s">
        <v>135</v>
      </c>
      <c r="AU153" s="229" t="s">
        <v>89</v>
      </c>
      <c r="AY153" s="17" t="s">
        <v>133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87</v>
      </c>
      <c r="BK153" s="230">
        <f>ROUND(I153*H153,2)</f>
        <v>0</v>
      </c>
      <c r="BL153" s="17" t="s">
        <v>855</v>
      </c>
      <c r="BM153" s="229" t="s">
        <v>894</v>
      </c>
    </row>
    <row r="154" s="2" customFormat="1">
      <c r="A154" s="38"/>
      <c r="B154" s="39"/>
      <c r="C154" s="40"/>
      <c r="D154" s="231" t="s">
        <v>142</v>
      </c>
      <c r="E154" s="40"/>
      <c r="F154" s="232" t="s">
        <v>895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142</v>
      </c>
      <c r="AU154" s="17" t="s">
        <v>89</v>
      </c>
    </row>
    <row r="155" s="2" customFormat="1" ht="24.15" customHeight="1">
      <c r="A155" s="38"/>
      <c r="B155" s="39"/>
      <c r="C155" s="248" t="s">
        <v>8</v>
      </c>
      <c r="D155" s="248" t="s">
        <v>223</v>
      </c>
      <c r="E155" s="249" t="s">
        <v>896</v>
      </c>
      <c r="F155" s="250" t="s">
        <v>897</v>
      </c>
      <c r="G155" s="251" t="s">
        <v>388</v>
      </c>
      <c r="H155" s="252">
        <v>1711.5</v>
      </c>
      <c r="I155" s="253"/>
      <c r="J155" s="254">
        <f>ROUND(I155*H155,2)</f>
        <v>0</v>
      </c>
      <c r="K155" s="250" t="s">
        <v>139</v>
      </c>
      <c r="L155" s="255"/>
      <c r="M155" s="256" t="s">
        <v>1</v>
      </c>
      <c r="N155" s="257" t="s">
        <v>44</v>
      </c>
      <c r="O155" s="91"/>
      <c r="P155" s="227">
        <f>O155*H155</f>
        <v>0</v>
      </c>
      <c r="Q155" s="227">
        <v>0.00019000000000000001</v>
      </c>
      <c r="R155" s="227">
        <f>Q155*H155</f>
        <v>0.325185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878</v>
      </c>
      <c r="AT155" s="229" t="s">
        <v>223</v>
      </c>
      <c r="AU155" s="229" t="s">
        <v>89</v>
      </c>
      <c r="AY155" s="17" t="s">
        <v>133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87</v>
      </c>
      <c r="BK155" s="230">
        <f>ROUND(I155*H155,2)</f>
        <v>0</v>
      </c>
      <c r="BL155" s="17" t="s">
        <v>878</v>
      </c>
      <c r="BM155" s="229" t="s">
        <v>898</v>
      </c>
    </row>
    <row r="156" s="13" customFormat="1">
      <c r="A156" s="13"/>
      <c r="B156" s="236"/>
      <c r="C156" s="237"/>
      <c r="D156" s="238" t="s">
        <v>157</v>
      </c>
      <c r="E156" s="237"/>
      <c r="F156" s="240" t="s">
        <v>899</v>
      </c>
      <c r="G156" s="237"/>
      <c r="H156" s="241">
        <v>1711.5</v>
      </c>
      <c r="I156" s="242"/>
      <c r="J156" s="237"/>
      <c r="K156" s="237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157</v>
      </c>
      <c r="AU156" s="247" t="s">
        <v>89</v>
      </c>
      <c r="AV156" s="13" t="s">
        <v>89</v>
      </c>
      <c r="AW156" s="13" t="s">
        <v>4</v>
      </c>
      <c r="AX156" s="13" t="s">
        <v>87</v>
      </c>
      <c r="AY156" s="247" t="s">
        <v>133</v>
      </c>
    </row>
    <row r="157" s="2" customFormat="1" ht="24.15" customHeight="1">
      <c r="A157" s="38"/>
      <c r="B157" s="39"/>
      <c r="C157" s="218" t="s">
        <v>200</v>
      </c>
      <c r="D157" s="218" t="s">
        <v>135</v>
      </c>
      <c r="E157" s="219" t="s">
        <v>900</v>
      </c>
      <c r="F157" s="220" t="s">
        <v>901</v>
      </c>
      <c r="G157" s="221" t="s">
        <v>162</v>
      </c>
      <c r="H157" s="222">
        <v>36</v>
      </c>
      <c r="I157" s="223"/>
      <c r="J157" s="224">
        <f>ROUND(I157*H157,2)</f>
        <v>0</v>
      </c>
      <c r="K157" s="220" t="s">
        <v>139</v>
      </c>
      <c r="L157" s="44"/>
      <c r="M157" s="225" t="s">
        <v>1</v>
      </c>
      <c r="N157" s="226" t="s">
        <v>44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855</v>
      </c>
      <c r="AT157" s="229" t="s">
        <v>135</v>
      </c>
      <c r="AU157" s="229" t="s">
        <v>89</v>
      </c>
      <c r="AY157" s="17" t="s">
        <v>133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87</v>
      </c>
      <c r="BK157" s="230">
        <f>ROUND(I157*H157,2)</f>
        <v>0</v>
      </c>
      <c r="BL157" s="17" t="s">
        <v>855</v>
      </c>
      <c r="BM157" s="229" t="s">
        <v>902</v>
      </c>
    </row>
    <row r="158" s="2" customFormat="1">
      <c r="A158" s="38"/>
      <c r="B158" s="39"/>
      <c r="C158" s="40"/>
      <c r="D158" s="231" t="s">
        <v>142</v>
      </c>
      <c r="E158" s="40"/>
      <c r="F158" s="232" t="s">
        <v>903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142</v>
      </c>
      <c r="AU158" s="17" t="s">
        <v>89</v>
      </c>
    </row>
    <row r="159" s="2" customFormat="1" ht="24.15" customHeight="1">
      <c r="A159" s="38"/>
      <c r="B159" s="39"/>
      <c r="C159" s="248" t="s">
        <v>206</v>
      </c>
      <c r="D159" s="248" t="s">
        <v>223</v>
      </c>
      <c r="E159" s="249" t="s">
        <v>904</v>
      </c>
      <c r="F159" s="250" t="s">
        <v>905</v>
      </c>
      <c r="G159" s="251" t="s">
        <v>162</v>
      </c>
      <c r="H159" s="252">
        <v>36</v>
      </c>
      <c r="I159" s="253"/>
      <c r="J159" s="254">
        <f>ROUND(I159*H159,2)</f>
        <v>0</v>
      </c>
      <c r="K159" s="250" t="s">
        <v>1</v>
      </c>
      <c r="L159" s="255"/>
      <c r="M159" s="256" t="s">
        <v>1</v>
      </c>
      <c r="N159" s="257" t="s">
        <v>44</v>
      </c>
      <c r="O159" s="91"/>
      <c r="P159" s="227">
        <f>O159*H159</f>
        <v>0</v>
      </c>
      <c r="Q159" s="227">
        <v>0.0063099999999999996</v>
      </c>
      <c r="R159" s="227">
        <f>Q159*H159</f>
        <v>0.22715999999999997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878</v>
      </c>
      <c r="AT159" s="229" t="s">
        <v>223</v>
      </c>
      <c r="AU159" s="229" t="s">
        <v>89</v>
      </c>
      <c r="AY159" s="17" t="s">
        <v>133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87</v>
      </c>
      <c r="BK159" s="230">
        <f>ROUND(I159*H159,2)</f>
        <v>0</v>
      </c>
      <c r="BL159" s="17" t="s">
        <v>878</v>
      </c>
      <c r="BM159" s="229" t="s">
        <v>906</v>
      </c>
    </row>
    <row r="160" s="2" customFormat="1" ht="16.5" customHeight="1">
      <c r="A160" s="38"/>
      <c r="B160" s="39"/>
      <c r="C160" s="218" t="s">
        <v>211</v>
      </c>
      <c r="D160" s="218" t="s">
        <v>135</v>
      </c>
      <c r="E160" s="219" t="s">
        <v>907</v>
      </c>
      <c r="F160" s="220" t="s">
        <v>908</v>
      </c>
      <c r="G160" s="221" t="s">
        <v>162</v>
      </c>
      <c r="H160" s="222">
        <v>36</v>
      </c>
      <c r="I160" s="223"/>
      <c r="J160" s="224">
        <f>ROUND(I160*H160,2)</f>
        <v>0</v>
      </c>
      <c r="K160" s="220" t="s">
        <v>139</v>
      </c>
      <c r="L160" s="44"/>
      <c r="M160" s="225" t="s">
        <v>1</v>
      </c>
      <c r="N160" s="226" t="s">
        <v>44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855</v>
      </c>
      <c r="AT160" s="229" t="s">
        <v>135</v>
      </c>
      <c r="AU160" s="229" t="s">
        <v>89</v>
      </c>
      <c r="AY160" s="17" t="s">
        <v>133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87</v>
      </c>
      <c r="BK160" s="230">
        <f>ROUND(I160*H160,2)</f>
        <v>0</v>
      </c>
      <c r="BL160" s="17" t="s">
        <v>855</v>
      </c>
      <c r="BM160" s="229" t="s">
        <v>909</v>
      </c>
    </row>
    <row r="161" s="2" customFormat="1">
      <c r="A161" s="38"/>
      <c r="B161" s="39"/>
      <c r="C161" s="40"/>
      <c r="D161" s="231" t="s">
        <v>142</v>
      </c>
      <c r="E161" s="40"/>
      <c r="F161" s="232" t="s">
        <v>910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142</v>
      </c>
      <c r="AU161" s="17" t="s">
        <v>89</v>
      </c>
    </row>
    <row r="162" s="2" customFormat="1">
      <c r="A162" s="38"/>
      <c r="B162" s="39"/>
      <c r="C162" s="40"/>
      <c r="D162" s="238" t="s">
        <v>331</v>
      </c>
      <c r="E162" s="40"/>
      <c r="F162" s="258" t="s">
        <v>911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331</v>
      </c>
      <c r="AU162" s="17" t="s">
        <v>89</v>
      </c>
    </row>
    <row r="163" s="2" customFormat="1" ht="16.5" customHeight="1">
      <c r="A163" s="38"/>
      <c r="B163" s="39"/>
      <c r="C163" s="248" t="s">
        <v>217</v>
      </c>
      <c r="D163" s="248" t="s">
        <v>223</v>
      </c>
      <c r="E163" s="249" t="s">
        <v>912</v>
      </c>
      <c r="F163" s="250" t="s">
        <v>913</v>
      </c>
      <c r="G163" s="251" t="s">
        <v>162</v>
      </c>
      <c r="H163" s="252">
        <v>36</v>
      </c>
      <c r="I163" s="253"/>
      <c r="J163" s="254">
        <f>ROUND(I163*H163,2)</f>
        <v>0</v>
      </c>
      <c r="K163" s="250" t="s">
        <v>1</v>
      </c>
      <c r="L163" s="255"/>
      <c r="M163" s="256" t="s">
        <v>1</v>
      </c>
      <c r="N163" s="257" t="s">
        <v>44</v>
      </c>
      <c r="O163" s="91"/>
      <c r="P163" s="227">
        <f>O163*H163</f>
        <v>0</v>
      </c>
      <c r="Q163" s="227">
        <v>0.062</v>
      </c>
      <c r="R163" s="227">
        <f>Q163*H163</f>
        <v>2.2320000000000002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878</v>
      </c>
      <c r="AT163" s="229" t="s">
        <v>223</v>
      </c>
      <c r="AU163" s="229" t="s">
        <v>89</v>
      </c>
      <c r="AY163" s="17" t="s">
        <v>133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87</v>
      </c>
      <c r="BK163" s="230">
        <f>ROUND(I163*H163,2)</f>
        <v>0</v>
      </c>
      <c r="BL163" s="17" t="s">
        <v>878</v>
      </c>
      <c r="BM163" s="229" t="s">
        <v>914</v>
      </c>
    </row>
    <row r="164" s="2" customFormat="1" ht="16.5" customHeight="1">
      <c r="A164" s="38"/>
      <c r="B164" s="39"/>
      <c r="C164" s="248" t="s">
        <v>222</v>
      </c>
      <c r="D164" s="248" t="s">
        <v>223</v>
      </c>
      <c r="E164" s="249" t="s">
        <v>915</v>
      </c>
      <c r="F164" s="250" t="s">
        <v>916</v>
      </c>
      <c r="G164" s="251" t="s">
        <v>162</v>
      </c>
      <c r="H164" s="252">
        <v>36</v>
      </c>
      <c r="I164" s="253"/>
      <c r="J164" s="254">
        <f>ROUND(I164*H164,2)</f>
        <v>0</v>
      </c>
      <c r="K164" s="250" t="s">
        <v>1</v>
      </c>
      <c r="L164" s="255"/>
      <c r="M164" s="256" t="s">
        <v>1</v>
      </c>
      <c r="N164" s="257" t="s">
        <v>44</v>
      </c>
      <c r="O164" s="91"/>
      <c r="P164" s="227">
        <f>O164*H164</f>
        <v>0</v>
      </c>
      <c r="Q164" s="227">
        <v>0.002</v>
      </c>
      <c r="R164" s="227">
        <f>Q164*H164</f>
        <v>0.072000000000000008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878</v>
      </c>
      <c r="AT164" s="229" t="s">
        <v>223</v>
      </c>
      <c r="AU164" s="229" t="s">
        <v>89</v>
      </c>
      <c r="AY164" s="17" t="s">
        <v>133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87</v>
      </c>
      <c r="BK164" s="230">
        <f>ROUND(I164*H164,2)</f>
        <v>0</v>
      </c>
      <c r="BL164" s="17" t="s">
        <v>878</v>
      </c>
      <c r="BM164" s="229" t="s">
        <v>917</v>
      </c>
    </row>
    <row r="165" s="2" customFormat="1" ht="16.5" customHeight="1">
      <c r="A165" s="38"/>
      <c r="B165" s="39"/>
      <c r="C165" s="248" t="s">
        <v>229</v>
      </c>
      <c r="D165" s="248" t="s">
        <v>223</v>
      </c>
      <c r="E165" s="249" t="s">
        <v>918</v>
      </c>
      <c r="F165" s="250" t="s">
        <v>919</v>
      </c>
      <c r="G165" s="251" t="s">
        <v>285</v>
      </c>
      <c r="H165" s="252">
        <v>2600</v>
      </c>
      <c r="I165" s="253"/>
      <c r="J165" s="254">
        <f>ROUND(I165*H165,2)</f>
        <v>0</v>
      </c>
      <c r="K165" s="250" t="s">
        <v>139</v>
      </c>
      <c r="L165" s="255"/>
      <c r="M165" s="256" t="s">
        <v>1</v>
      </c>
      <c r="N165" s="257" t="s">
        <v>44</v>
      </c>
      <c r="O165" s="91"/>
      <c r="P165" s="227">
        <f>O165*H165</f>
        <v>0</v>
      </c>
      <c r="Q165" s="227">
        <v>0.001</v>
      </c>
      <c r="R165" s="227">
        <f>Q165*H165</f>
        <v>2.6000000000000001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878</v>
      </c>
      <c r="AT165" s="229" t="s">
        <v>223</v>
      </c>
      <c r="AU165" s="229" t="s">
        <v>89</v>
      </c>
      <c r="AY165" s="17" t="s">
        <v>133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87</v>
      </c>
      <c r="BK165" s="230">
        <f>ROUND(I165*H165,2)</f>
        <v>0</v>
      </c>
      <c r="BL165" s="17" t="s">
        <v>878</v>
      </c>
      <c r="BM165" s="229" t="s">
        <v>920</v>
      </c>
    </row>
    <row r="166" s="13" customFormat="1">
      <c r="A166" s="13"/>
      <c r="B166" s="236"/>
      <c r="C166" s="237"/>
      <c r="D166" s="238" t="s">
        <v>157</v>
      </c>
      <c r="E166" s="237"/>
      <c r="F166" s="240" t="s">
        <v>921</v>
      </c>
      <c r="G166" s="237"/>
      <c r="H166" s="241">
        <v>2600</v>
      </c>
      <c r="I166" s="242"/>
      <c r="J166" s="237"/>
      <c r="K166" s="237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157</v>
      </c>
      <c r="AU166" s="247" t="s">
        <v>89</v>
      </c>
      <c r="AV166" s="13" t="s">
        <v>89</v>
      </c>
      <c r="AW166" s="13" t="s">
        <v>4</v>
      </c>
      <c r="AX166" s="13" t="s">
        <v>87</v>
      </c>
      <c r="AY166" s="247" t="s">
        <v>133</v>
      </c>
    </row>
    <row r="167" s="2" customFormat="1" ht="49.05" customHeight="1">
      <c r="A167" s="38"/>
      <c r="B167" s="39"/>
      <c r="C167" s="218" t="s">
        <v>234</v>
      </c>
      <c r="D167" s="218" t="s">
        <v>135</v>
      </c>
      <c r="E167" s="219" t="s">
        <v>922</v>
      </c>
      <c r="F167" s="220" t="s">
        <v>923</v>
      </c>
      <c r="G167" s="221" t="s">
        <v>388</v>
      </c>
      <c r="H167" s="222">
        <v>1702</v>
      </c>
      <c r="I167" s="223"/>
      <c r="J167" s="224">
        <f>ROUND(I167*H167,2)</f>
        <v>0</v>
      </c>
      <c r="K167" s="220" t="s">
        <v>139</v>
      </c>
      <c r="L167" s="44"/>
      <c r="M167" s="225" t="s">
        <v>1</v>
      </c>
      <c r="N167" s="226" t="s">
        <v>44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855</v>
      </c>
      <c r="AT167" s="229" t="s">
        <v>135</v>
      </c>
      <c r="AU167" s="229" t="s">
        <v>89</v>
      </c>
      <c r="AY167" s="17" t="s">
        <v>133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87</v>
      </c>
      <c r="BK167" s="230">
        <f>ROUND(I167*H167,2)</f>
        <v>0</v>
      </c>
      <c r="BL167" s="17" t="s">
        <v>855</v>
      </c>
      <c r="BM167" s="229" t="s">
        <v>924</v>
      </c>
    </row>
    <row r="168" s="2" customFormat="1">
      <c r="A168" s="38"/>
      <c r="B168" s="39"/>
      <c r="C168" s="40"/>
      <c r="D168" s="231" t="s">
        <v>142</v>
      </c>
      <c r="E168" s="40"/>
      <c r="F168" s="232" t="s">
        <v>925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142</v>
      </c>
      <c r="AU168" s="17" t="s">
        <v>89</v>
      </c>
    </row>
    <row r="169" s="13" customFormat="1">
      <c r="A169" s="13"/>
      <c r="B169" s="236"/>
      <c r="C169" s="237"/>
      <c r="D169" s="238" t="s">
        <v>157</v>
      </c>
      <c r="E169" s="239" t="s">
        <v>1</v>
      </c>
      <c r="F169" s="240" t="s">
        <v>926</v>
      </c>
      <c r="G169" s="237"/>
      <c r="H169" s="241">
        <v>1702</v>
      </c>
      <c r="I169" s="242"/>
      <c r="J169" s="237"/>
      <c r="K169" s="237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157</v>
      </c>
      <c r="AU169" s="247" t="s">
        <v>89</v>
      </c>
      <c r="AV169" s="13" t="s">
        <v>89</v>
      </c>
      <c r="AW169" s="13" t="s">
        <v>36</v>
      </c>
      <c r="AX169" s="13" t="s">
        <v>87</v>
      </c>
      <c r="AY169" s="247" t="s">
        <v>133</v>
      </c>
    </row>
    <row r="170" s="2" customFormat="1" ht="16.5" customHeight="1">
      <c r="A170" s="38"/>
      <c r="B170" s="39"/>
      <c r="C170" s="248" t="s">
        <v>240</v>
      </c>
      <c r="D170" s="248" t="s">
        <v>223</v>
      </c>
      <c r="E170" s="249" t="s">
        <v>927</v>
      </c>
      <c r="F170" s="250" t="s">
        <v>928</v>
      </c>
      <c r="G170" s="251" t="s">
        <v>285</v>
      </c>
      <c r="H170" s="252">
        <v>1616.9000000000001</v>
      </c>
      <c r="I170" s="253"/>
      <c r="J170" s="254">
        <f>ROUND(I170*H170,2)</f>
        <v>0</v>
      </c>
      <c r="K170" s="250" t="s">
        <v>139</v>
      </c>
      <c r="L170" s="255"/>
      <c r="M170" s="256" t="s">
        <v>1</v>
      </c>
      <c r="N170" s="257" t="s">
        <v>44</v>
      </c>
      <c r="O170" s="91"/>
      <c r="P170" s="227">
        <f>O170*H170</f>
        <v>0</v>
      </c>
      <c r="Q170" s="227">
        <v>0.001</v>
      </c>
      <c r="R170" s="227">
        <f>Q170*H170</f>
        <v>1.6169000000000002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878</v>
      </c>
      <c r="AT170" s="229" t="s">
        <v>223</v>
      </c>
      <c r="AU170" s="229" t="s">
        <v>89</v>
      </c>
      <c r="AY170" s="17" t="s">
        <v>133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87</v>
      </c>
      <c r="BK170" s="230">
        <f>ROUND(I170*H170,2)</f>
        <v>0</v>
      </c>
      <c r="BL170" s="17" t="s">
        <v>878</v>
      </c>
      <c r="BM170" s="229" t="s">
        <v>929</v>
      </c>
    </row>
    <row r="171" s="13" customFormat="1">
      <c r="A171" s="13"/>
      <c r="B171" s="236"/>
      <c r="C171" s="237"/>
      <c r="D171" s="238" t="s">
        <v>157</v>
      </c>
      <c r="E171" s="237"/>
      <c r="F171" s="240" t="s">
        <v>930</v>
      </c>
      <c r="G171" s="237"/>
      <c r="H171" s="241">
        <v>1616.9000000000001</v>
      </c>
      <c r="I171" s="242"/>
      <c r="J171" s="237"/>
      <c r="K171" s="237"/>
      <c r="L171" s="243"/>
      <c r="M171" s="244"/>
      <c r="N171" s="245"/>
      <c r="O171" s="245"/>
      <c r="P171" s="245"/>
      <c r="Q171" s="245"/>
      <c r="R171" s="245"/>
      <c r="S171" s="245"/>
      <c r="T171" s="24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7" t="s">
        <v>157</v>
      </c>
      <c r="AU171" s="247" t="s">
        <v>89</v>
      </c>
      <c r="AV171" s="13" t="s">
        <v>89</v>
      </c>
      <c r="AW171" s="13" t="s">
        <v>4</v>
      </c>
      <c r="AX171" s="13" t="s">
        <v>87</v>
      </c>
      <c r="AY171" s="247" t="s">
        <v>133</v>
      </c>
    </row>
    <row r="172" s="2" customFormat="1" ht="16.5" customHeight="1">
      <c r="A172" s="38"/>
      <c r="B172" s="39"/>
      <c r="C172" s="248" t="s">
        <v>7</v>
      </c>
      <c r="D172" s="248" t="s">
        <v>223</v>
      </c>
      <c r="E172" s="249" t="s">
        <v>931</v>
      </c>
      <c r="F172" s="250" t="s">
        <v>932</v>
      </c>
      <c r="G172" s="251" t="s">
        <v>162</v>
      </c>
      <c r="H172" s="252">
        <v>36</v>
      </c>
      <c r="I172" s="253"/>
      <c r="J172" s="254">
        <f>ROUND(I172*H172,2)</f>
        <v>0</v>
      </c>
      <c r="K172" s="250" t="s">
        <v>139</v>
      </c>
      <c r="L172" s="255"/>
      <c r="M172" s="256" t="s">
        <v>1</v>
      </c>
      <c r="N172" s="257" t="s">
        <v>44</v>
      </c>
      <c r="O172" s="91"/>
      <c r="P172" s="227">
        <f>O172*H172</f>
        <v>0</v>
      </c>
      <c r="Q172" s="227">
        <v>0.00013999999999999999</v>
      </c>
      <c r="R172" s="227">
        <f>Q172*H172</f>
        <v>0.0050399999999999993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933</v>
      </c>
      <c r="AT172" s="229" t="s">
        <v>223</v>
      </c>
      <c r="AU172" s="229" t="s">
        <v>89</v>
      </c>
      <c r="AY172" s="17" t="s">
        <v>133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87</v>
      </c>
      <c r="BK172" s="230">
        <f>ROUND(I172*H172,2)</f>
        <v>0</v>
      </c>
      <c r="BL172" s="17" t="s">
        <v>855</v>
      </c>
      <c r="BM172" s="229" t="s">
        <v>934</v>
      </c>
    </row>
    <row r="173" s="2" customFormat="1" ht="16.5" customHeight="1">
      <c r="A173" s="38"/>
      <c r="B173" s="39"/>
      <c r="C173" s="248" t="s">
        <v>249</v>
      </c>
      <c r="D173" s="248" t="s">
        <v>223</v>
      </c>
      <c r="E173" s="249" t="s">
        <v>935</v>
      </c>
      <c r="F173" s="250" t="s">
        <v>936</v>
      </c>
      <c r="G173" s="251" t="s">
        <v>162</v>
      </c>
      <c r="H173" s="252">
        <v>72</v>
      </c>
      <c r="I173" s="253"/>
      <c r="J173" s="254">
        <f>ROUND(I173*H173,2)</f>
        <v>0</v>
      </c>
      <c r="K173" s="250" t="s">
        <v>139</v>
      </c>
      <c r="L173" s="255"/>
      <c r="M173" s="256" t="s">
        <v>1</v>
      </c>
      <c r="N173" s="257" t="s">
        <v>44</v>
      </c>
      <c r="O173" s="91"/>
      <c r="P173" s="227">
        <f>O173*H173</f>
        <v>0</v>
      </c>
      <c r="Q173" s="227">
        <v>0.00022000000000000001</v>
      </c>
      <c r="R173" s="227">
        <f>Q173*H173</f>
        <v>0.01584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933</v>
      </c>
      <c r="AT173" s="229" t="s">
        <v>223</v>
      </c>
      <c r="AU173" s="229" t="s">
        <v>89</v>
      </c>
      <c r="AY173" s="17" t="s">
        <v>133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87</v>
      </c>
      <c r="BK173" s="230">
        <f>ROUND(I173*H173,2)</f>
        <v>0</v>
      </c>
      <c r="BL173" s="17" t="s">
        <v>855</v>
      </c>
      <c r="BM173" s="229" t="s">
        <v>937</v>
      </c>
    </row>
    <row r="174" s="2" customFormat="1" ht="16.5" customHeight="1">
      <c r="A174" s="38"/>
      <c r="B174" s="39"/>
      <c r="C174" s="248" t="s">
        <v>255</v>
      </c>
      <c r="D174" s="248" t="s">
        <v>223</v>
      </c>
      <c r="E174" s="249" t="s">
        <v>938</v>
      </c>
      <c r="F174" s="250" t="s">
        <v>939</v>
      </c>
      <c r="G174" s="251" t="s">
        <v>226</v>
      </c>
      <c r="H174" s="252">
        <v>0.035999999999999997</v>
      </c>
      <c r="I174" s="253"/>
      <c r="J174" s="254">
        <f>ROUND(I174*H174,2)</f>
        <v>0</v>
      </c>
      <c r="K174" s="250" t="s">
        <v>139</v>
      </c>
      <c r="L174" s="255"/>
      <c r="M174" s="256" t="s">
        <v>1</v>
      </c>
      <c r="N174" s="257" t="s">
        <v>44</v>
      </c>
      <c r="O174" s="91"/>
      <c r="P174" s="227">
        <f>O174*H174</f>
        <v>0</v>
      </c>
      <c r="Q174" s="227">
        <v>1</v>
      </c>
      <c r="R174" s="227">
        <f>Q174*H174</f>
        <v>0.035999999999999997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933</v>
      </c>
      <c r="AT174" s="229" t="s">
        <v>223</v>
      </c>
      <c r="AU174" s="229" t="s">
        <v>89</v>
      </c>
      <c r="AY174" s="17" t="s">
        <v>133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87</v>
      </c>
      <c r="BK174" s="230">
        <f>ROUND(I174*H174,2)</f>
        <v>0</v>
      </c>
      <c r="BL174" s="17" t="s">
        <v>855</v>
      </c>
      <c r="BM174" s="229" t="s">
        <v>940</v>
      </c>
    </row>
    <row r="175" s="2" customFormat="1">
      <c r="A175" s="38"/>
      <c r="B175" s="39"/>
      <c r="C175" s="40"/>
      <c r="D175" s="238" t="s">
        <v>331</v>
      </c>
      <c r="E175" s="40"/>
      <c r="F175" s="258" t="s">
        <v>941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331</v>
      </c>
      <c r="AU175" s="17" t="s">
        <v>89</v>
      </c>
    </row>
    <row r="176" s="12" customFormat="1" ht="22.8" customHeight="1">
      <c r="A176" s="12"/>
      <c r="B176" s="202"/>
      <c r="C176" s="203"/>
      <c r="D176" s="204" t="s">
        <v>78</v>
      </c>
      <c r="E176" s="216" t="s">
        <v>942</v>
      </c>
      <c r="F176" s="216" t="s">
        <v>943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SUM(P177:P200)</f>
        <v>0</v>
      </c>
      <c r="Q176" s="210"/>
      <c r="R176" s="211">
        <f>SUM(R177:R200)</f>
        <v>0.23690250000000002</v>
      </c>
      <c r="S176" s="210"/>
      <c r="T176" s="212">
        <f>SUM(T177:T200)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148</v>
      </c>
      <c r="AT176" s="214" t="s">
        <v>78</v>
      </c>
      <c r="AU176" s="214" t="s">
        <v>87</v>
      </c>
      <c r="AY176" s="213" t="s">
        <v>133</v>
      </c>
      <c r="BK176" s="215">
        <f>SUM(BK177:BK200)</f>
        <v>0</v>
      </c>
    </row>
    <row r="177" s="2" customFormat="1" ht="44.25" customHeight="1">
      <c r="A177" s="38"/>
      <c r="B177" s="39"/>
      <c r="C177" s="218" t="s">
        <v>260</v>
      </c>
      <c r="D177" s="218" t="s">
        <v>135</v>
      </c>
      <c r="E177" s="219" t="s">
        <v>944</v>
      </c>
      <c r="F177" s="220" t="s">
        <v>945</v>
      </c>
      <c r="G177" s="221" t="s">
        <v>138</v>
      </c>
      <c r="H177" s="222">
        <v>1222.5</v>
      </c>
      <c r="I177" s="223"/>
      <c r="J177" s="224">
        <f>ROUND(I177*H177,2)</f>
        <v>0</v>
      </c>
      <c r="K177" s="220" t="s">
        <v>139</v>
      </c>
      <c r="L177" s="44"/>
      <c r="M177" s="225" t="s">
        <v>1</v>
      </c>
      <c r="N177" s="226" t="s">
        <v>44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855</v>
      </c>
      <c r="AT177" s="229" t="s">
        <v>135</v>
      </c>
      <c r="AU177" s="229" t="s">
        <v>89</v>
      </c>
      <c r="AY177" s="17" t="s">
        <v>133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87</v>
      </c>
      <c r="BK177" s="230">
        <f>ROUND(I177*H177,2)</f>
        <v>0</v>
      </c>
      <c r="BL177" s="17" t="s">
        <v>855</v>
      </c>
      <c r="BM177" s="229" t="s">
        <v>946</v>
      </c>
    </row>
    <row r="178" s="2" customFormat="1">
      <c r="A178" s="38"/>
      <c r="B178" s="39"/>
      <c r="C178" s="40"/>
      <c r="D178" s="231" t="s">
        <v>142</v>
      </c>
      <c r="E178" s="40"/>
      <c r="F178" s="232" t="s">
        <v>947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142</v>
      </c>
      <c r="AU178" s="17" t="s">
        <v>89</v>
      </c>
    </row>
    <row r="179" s="2" customFormat="1" ht="24.15" customHeight="1">
      <c r="A179" s="38"/>
      <c r="B179" s="39"/>
      <c r="C179" s="218" t="s">
        <v>265</v>
      </c>
      <c r="D179" s="218" t="s">
        <v>135</v>
      </c>
      <c r="E179" s="219" t="s">
        <v>948</v>
      </c>
      <c r="F179" s="220" t="s">
        <v>949</v>
      </c>
      <c r="G179" s="221" t="s">
        <v>138</v>
      </c>
      <c r="H179" s="222">
        <v>1222.5</v>
      </c>
      <c r="I179" s="223"/>
      <c r="J179" s="224">
        <f>ROUND(I179*H179,2)</f>
        <v>0</v>
      </c>
      <c r="K179" s="220" t="s">
        <v>139</v>
      </c>
      <c r="L179" s="44"/>
      <c r="M179" s="225" t="s">
        <v>1</v>
      </c>
      <c r="N179" s="226" t="s">
        <v>44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855</v>
      </c>
      <c r="AT179" s="229" t="s">
        <v>135</v>
      </c>
      <c r="AU179" s="229" t="s">
        <v>89</v>
      </c>
      <c r="AY179" s="17" t="s">
        <v>133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87</v>
      </c>
      <c r="BK179" s="230">
        <f>ROUND(I179*H179,2)</f>
        <v>0</v>
      </c>
      <c r="BL179" s="17" t="s">
        <v>855</v>
      </c>
      <c r="BM179" s="229" t="s">
        <v>950</v>
      </c>
    </row>
    <row r="180" s="2" customFormat="1">
      <c r="A180" s="38"/>
      <c r="B180" s="39"/>
      <c r="C180" s="40"/>
      <c r="D180" s="231" t="s">
        <v>142</v>
      </c>
      <c r="E180" s="40"/>
      <c r="F180" s="232" t="s">
        <v>951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142</v>
      </c>
      <c r="AU180" s="17" t="s">
        <v>89</v>
      </c>
    </row>
    <row r="181" s="2" customFormat="1" ht="55.5" customHeight="1">
      <c r="A181" s="38"/>
      <c r="B181" s="39"/>
      <c r="C181" s="218" t="s">
        <v>270</v>
      </c>
      <c r="D181" s="218" t="s">
        <v>135</v>
      </c>
      <c r="E181" s="219" t="s">
        <v>952</v>
      </c>
      <c r="F181" s="220" t="s">
        <v>953</v>
      </c>
      <c r="G181" s="221" t="s">
        <v>203</v>
      </c>
      <c r="H181" s="222">
        <v>6.6150000000000002</v>
      </c>
      <c r="I181" s="223"/>
      <c r="J181" s="224">
        <f>ROUND(I181*H181,2)</f>
        <v>0</v>
      </c>
      <c r="K181" s="220" t="s">
        <v>139</v>
      </c>
      <c r="L181" s="44"/>
      <c r="M181" s="225" t="s">
        <v>1</v>
      </c>
      <c r="N181" s="226" t="s">
        <v>44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855</v>
      </c>
      <c r="AT181" s="229" t="s">
        <v>135</v>
      </c>
      <c r="AU181" s="229" t="s">
        <v>89</v>
      </c>
      <c r="AY181" s="17" t="s">
        <v>133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87</v>
      </c>
      <c r="BK181" s="230">
        <f>ROUND(I181*H181,2)</f>
        <v>0</v>
      </c>
      <c r="BL181" s="17" t="s">
        <v>855</v>
      </c>
      <c r="BM181" s="229" t="s">
        <v>954</v>
      </c>
    </row>
    <row r="182" s="2" customFormat="1">
      <c r="A182" s="38"/>
      <c r="B182" s="39"/>
      <c r="C182" s="40"/>
      <c r="D182" s="231" t="s">
        <v>142</v>
      </c>
      <c r="E182" s="40"/>
      <c r="F182" s="232" t="s">
        <v>955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142</v>
      </c>
      <c r="AU182" s="17" t="s">
        <v>89</v>
      </c>
    </row>
    <row r="183" s="13" customFormat="1">
      <c r="A183" s="13"/>
      <c r="B183" s="236"/>
      <c r="C183" s="237"/>
      <c r="D183" s="238" t="s">
        <v>157</v>
      </c>
      <c r="E183" s="239" t="s">
        <v>1</v>
      </c>
      <c r="F183" s="240" t="s">
        <v>956</v>
      </c>
      <c r="G183" s="237"/>
      <c r="H183" s="241">
        <v>6.6150000000000002</v>
      </c>
      <c r="I183" s="242"/>
      <c r="J183" s="237"/>
      <c r="K183" s="237"/>
      <c r="L183" s="243"/>
      <c r="M183" s="244"/>
      <c r="N183" s="245"/>
      <c r="O183" s="245"/>
      <c r="P183" s="245"/>
      <c r="Q183" s="245"/>
      <c r="R183" s="245"/>
      <c r="S183" s="245"/>
      <c r="T183" s="24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7" t="s">
        <v>157</v>
      </c>
      <c r="AU183" s="247" t="s">
        <v>89</v>
      </c>
      <c r="AV183" s="13" t="s">
        <v>89</v>
      </c>
      <c r="AW183" s="13" t="s">
        <v>36</v>
      </c>
      <c r="AX183" s="13" t="s">
        <v>87</v>
      </c>
      <c r="AY183" s="247" t="s">
        <v>133</v>
      </c>
    </row>
    <row r="184" s="2" customFormat="1" ht="62.7" customHeight="1">
      <c r="A184" s="38"/>
      <c r="B184" s="39"/>
      <c r="C184" s="218" t="s">
        <v>277</v>
      </c>
      <c r="D184" s="218" t="s">
        <v>135</v>
      </c>
      <c r="E184" s="219" t="s">
        <v>957</v>
      </c>
      <c r="F184" s="220" t="s">
        <v>958</v>
      </c>
      <c r="G184" s="221" t="s">
        <v>388</v>
      </c>
      <c r="H184" s="222">
        <v>1630</v>
      </c>
      <c r="I184" s="223"/>
      <c r="J184" s="224">
        <f>ROUND(I184*H184,2)</f>
        <v>0</v>
      </c>
      <c r="K184" s="220" t="s">
        <v>139</v>
      </c>
      <c r="L184" s="44"/>
      <c r="M184" s="225" t="s">
        <v>1</v>
      </c>
      <c r="N184" s="226" t="s">
        <v>44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855</v>
      </c>
      <c r="AT184" s="229" t="s">
        <v>135</v>
      </c>
      <c r="AU184" s="229" t="s">
        <v>89</v>
      </c>
      <c r="AY184" s="17" t="s">
        <v>133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87</v>
      </c>
      <c r="BK184" s="230">
        <f>ROUND(I184*H184,2)</f>
        <v>0</v>
      </c>
      <c r="BL184" s="17" t="s">
        <v>855</v>
      </c>
      <c r="BM184" s="229" t="s">
        <v>959</v>
      </c>
    </row>
    <row r="185" s="2" customFormat="1">
      <c r="A185" s="38"/>
      <c r="B185" s="39"/>
      <c r="C185" s="40"/>
      <c r="D185" s="231" t="s">
        <v>142</v>
      </c>
      <c r="E185" s="40"/>
      <c r="F185" s="232" t="s">
        <v>960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142</v>
      </c>
      <c r="AU185" s="17" t="s">
        <v>89</v>
      </c>
    </row>
    <row r="186" s="2" customFormat="1" ht="55.5" customHeight="1">
      <c r="A186" s="38"/>
      <c r="B186" s="39"/>
      <c r="C186" s="218" t="s">
        <v>282</v>
      </c>
      <c r="D186" s="218" t="s">
        <v>135</v>
      </c>
      <c r="E186" s="219" t="s">
        <v>961</v>
      </c>
      <c r="F186" s="220" t="s">
        <v>962</v>
      </c>
      <c r="G186" s="221" t="s">
        <v>388</v>
      </c>
      <c r="H186" s="222">
        <v>1630</v>
      </c>
      <c r="I186" s="223"/>
      <c r="J186" s="224">
        <f>ROUND(I186*H186,2)</f>
        <v>0</v>
      </c>
      <c r="K186" s="220" t="s">
        <v>139</v>
      </c>
      <c r="L186" s="44"/>
      <c r="M186" s="225" t="s">
        <v>1</v>
      </c>
      <c r="N186" s="226" t="s">
        <v>44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855</v>
      </c>
      <c r="AT186" s="229" t="s">
        <v>135</v>
      </c>
      <c r="AU186" s="229" t="s">
        <v>89</v>
      </c>
      <c r="AY186" s="17" t="s">
        <v>133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87</v>
      </c>
      <c r="BK186" s="230">
        <f>ROUND(I186*H186,2)</f>
        <v>0</v>
      </c>
      <c r="BL186" s="17" t="s">
        <v>855</v>
      </c>
      <c r="BM186" s="229" t="s">
        <v>963</v>
      </c>
    </row>
    <row r="187" s="2" customFormat="1">
      <c r="A187" s="38"/>
      <c r="B187" s="39"/>
      <c r="C187" s="40"/>
      <c r="D187" s="231" t="s">
        <v>142</v>
      </c>
      <c r="E187" s="40"/>
      <c r="F187" s="232" t="s">
        <v>964</v>
      </c>
      <c r="G187" s="40"/>
      <c r="H187" s="40"/>
      <c r="I187" s="233"/>
      <c r="J187" s="40"/>
      <c r="K187" s="40"/>
      <c r="L187" s="44"/>
      <c r="M187" s="234"/>
      <c r="N187" s="23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142</v>
      </c>
      <c r="AU187" s="17" t="s">
        <v>89</v>
      </c>
    </row>
    <row r="188" s="2" customFormat="1" ht="24.15" customHeight="1">
      <c r="A188" s="38"/>
      <c r="B188" s="39"/>
      <c r="C188" s="218" t="s">
        <v>290</v>
      </c>
      <c r="D188" s="218" t="s">
        <v>135</v>
      </c>
      <c r="E188" s="219" t="s">
        <v>965</v>
      </c>
      <c r="F188" s="220" t="s">
        <v>966</v>
      </c>
      <c r="G188" s="221" t="s">
        <v>138</v>
      </c>
      <c r="H188" s="222">
        <v>1222.5</v>
      </c>
      <c r="I188" s="223"/>
      <c r="J188" s="224">
        <f>ROUND(I188*H188,2)</f>
        <v>0</v>
      </c>
      <c r="K188" s="220" t="s">
        <v>139</v>
      </c>
      <c r="L188" s="44"/>
      <c r="M188" s="225" t="s">
        <v>1</v>
      </c>
      <c r="N188" s="226" t="s">
        <v>44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855</v>
      </c>
      <c r="AT188" s="229" t="s">
        <v>135</v>
      </c>
      <c r="AU188" s="229" t="s">
        <v>89</v>
      </c>
      <c r="AY188" s="17" t="s">
        <v>133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87</v>
      </c>
      <c r="BK188" s="230">
        <f>ROUND(I188*H188,2)</f>
        <v>0</v>
      </c>
      <c r="BL188" s="17" t="s">
        <v>855</v>
      </c>
      <c r="BM188" s="229" t="s">
        <v>967</v>
      </c>
    </row>
    <row r="189" s="2" customFormat="1">
      <c r="A189" s="38"/>
      <c r="B189" s="39"/>
      <c r="C189" s="40"/>
      <c r="D189" s="231" t="s">
        <v>142</v>
      </c>
      <c r="E189" s="40"/>
      <c r="F189" s="232" t="s">
        <v>968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142</v>
      </c>
      <c r="AU189" s="17" t="s">
        <v>89</v>
      </c>
    </row>
    <row r="190" s="2" customFormat="1" ht="24.15" customHeight="1">
      <c r="A190" s="38"/>
      <c r="B190" s="39"/>
      <c r="C190" s="218" t="s">
        <v>295</v>
      </c>
      <c r="D190" s="218" t="s">
        <v>135</v>
      </c>
      <c r="E190" s="219" t="s">
        <v>969</v>
      </c>
      <c r="F190" s="220" t="s">
        <v>970</v>
      </c>
      <c r="G190" s="221" t="s">
        <v>138</v>
      </c>
      <c r="H190" s="222">
        <v>1222.5</v>
      </c>
      <c r="I190" s="223"/>
      <c r="J190" s="224">
        <f>ROUND(I190*H190,2)</f>
        <v>0</v>
      </c>
      <c r="K190" s="220" t="s">
        <v>139</v>
      </c>
      <c r="L190" s="44"/>
      <c r="M190" s="225" t="s">
        <v>1</v>
      </c>
      <c r="N190" s="226" t="s">
        <v>44</v>
      </c>
      <c r="O190" s="91"/>
      <c r="P190" s="227">
        <f>O190*H190</f>
        <v>0</v>
      </c>
      <c r="Q190" s="227">
        <v>2.5000000000000001E-05</v>
      </c>
      <c r="R190" s="227">
        <f>Q190*H190</f>
        <v>0.030562500000000003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855</v>
      </c>
      <c r="AT190" s="229" t="s">
        <v>135</v>
      </c>
      <c r="AU190" s="229" t="s">
        <v>89</v>
      </c>
      <c r="AY190" s="17" t="s">
        <v>133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87</v>
      </c>
      <c r="BK190" s="230">
        <f>ROUND(I190*H190,2)</f>
        <v>0</v>
      </c>
      <c r="BL190" s="17" t="s">
        <v>855</v>
      </c>
      <c r="BM190" s="229" t="s">
        <v>971</v>
      </c>
    </row>
    <row r="191" s="2" customFormat="1">
      <c r="A191" s="38"/>
      <c r="B191" s="39"/>
      <c r="C191" s="40"/>
      <c r="D191" s="231" t="s">
        <v>142</v>
      </c>
      <c r="E191" s="40"/>
      <c r="F191" s="232" t="s">
        <v>972</v>
      </c>
      <c r="G191" s="40"/>
      <c r="H191" s="40"/>
      <c r="I191" s="233"/>
      <c r="J191" s="40"/>
      <c r="K191" s="40"/>
      <c r="L191" s="44"/>
      <c r="M191" s="234"/>
      <c r="N191" s="23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142</v>
      </c>
      <c r="AU191" s="17" t="s">
        <v>89</v>
      </c>
    </row>
    <row r="192" s="2" customFormat="1" ht="16.5" customHeight="1">
      <c r="A192" s="38"/>
      <c r="B192" s="39"/>
      <c r="C192" s="248" t="s">
        <v>300</v>
      </c>
      <c r="D192" s="248" t="s">
        <v>223</v>
      </c>
      <c r="E192" s="249" t="s">
        <v>973</v>
      </c>
      <c r="F192" s="250" t="s">
        <v>974</v>
      </c>
      <c r="G192" s="251" t="s">
        <v>285</v>
      </c>
      <c r="H192" s="252">
        <v>40.75</v>
      </c>
      <c r="I192" s="253"/>
      <c r="J192" s="254">
        <f>ROUND(I192*H192,2)</f>
        <v>0</v>
      </c>
      <c r="K192" s="250" t="s">
        <v>139</v>
      </c>
      <c r="L192" s="255"/>
      <c r="M192" s="256" t="s">
        <v>1</v>
      </c>
      <c r="N192" s="257" t="s">
        <v>44</v>
      </c>
      <c r="O192" s="91"/>
      <c r="P192" s="227">
        <f>O192*H192</f>
        <v>0</v>
      </c>
      <c r="Q192" s="227">
        <v>0.001</v>
      </c>
      <c r="R192" s="227">
        <f>Q192*H192</f>
        <v>0.040750000000000002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933</v>
      </c>
      <c r="AT192" s="229" t="s">
        <v>223</v>
      </c>
      <c r="AU192" s="229" t="s">
        <v>89</v>
      </c>
      <c r="AY192" s="17" t="s">
        <v>133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87</v>
      </c>
      <c r="BK192" s="230">
        <f>ROUND(I192*H192,2)</f>
        <v>0</v>
      </c>
      <c r="BL192" s="17" t="s">
        <v>855</v>
      </c>
      <c r="BM192" s="229" t="s">
        <v>975</v>
      </c>
    </row>
    <row r="193" s="2" customFormat="1" ht="33" customHeight="1">
      <c r="A193" s="38"/>
      <c r="B193" s="39"/>
      <c r="C193" s="218" t="s">
        <v>305</v>
      </c>
      <c r="D193" s="218" t="s">
        <v>135</v>
      </c>
      <c r="E193" s="219" t="s">
        <v>976</v>
      </c>
      <c r="F193" s="220" t="s">
        <v>977</v>
      </c>
      <c r="G193" s="221" t="s">
        <v>203</v>
      </c>
      <c r="H193" s="222">
        <v>0.5</v>
      </c>
      <c r="I193" s="223"/>
      <c r="J193" s="224">
        <f>ROUND(I193*H193,2)</f>
        <v>0</v>
      </c>
      <c r="K193" s="220" t="s">
        <v>139</v>
      </c>
      <c r="L193" s="44"/>
      <c r="M193" s="225" t="s">
        <v>1</v>
      </c>
      <c r="N193" s="226" t="s">
        <v>44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855</v>
      </c>
      <c r="AT193" s="229" t="s">
        <v>135</v>
      </c>
      <c r="AU193" s="229" t="s">
        <v>89</v>
      </c>
      <c r="AY193" s="17" t="s">
        <v>133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87</v>
      </c>
      <c r="BK193" s="230">
        <f>ROUND(I193*H193,2)</f>
        <v>0</v>
      </c>
      <c r="BL193" s="17" t="s">
        <v>855</v>
      </c>
      <c r="BM193" s="229" t="s">
        <v>978</v>
      </c>
    </row>
    <row r="194" s="2" customFormat="1">
      <c r="A194" s="38"/>
      <c r="B194" s="39"/>
      <c r="C194" s="40"/>
      <c r="D194" s="231" t="s">
        <v>142</v>
      </c>
      <c r="E194" s="40"/>
      <c r="F194" s="232" t="s">
        <v>979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142</v>
      </c>
      <c r="AU194" s="17" t="s">
        <v>89</v>
      </c>
    </row>
    <row r="195" s="2" customFormat="1" ht="37.8" customHeight="1">
      <c r="A195" s="38"/>
      <c r="B195" s="39"/>
      <c r="C195" s="218" t="s">
        <v>310</v>
      </c>
      <c r="D195" s="218" t="s">
        <v>135</v>
      </c>
      <c r="E195" s="219" t="s">
        <v>980</v>
      </c>
      <c r="F195" s="220" t="s">
        <v>981</v>
      </c>
      <c r="G195" s="221" t="s">
        <v>162</v>
      </c>
      <c r="H195" s="222">
        <v>1</v>
      </c>
      <c r="I195" s="223"/>
      <c r="J195" s="224">
        <f>ROUND(I195*H195,2)</f>
        <v>0</v>
      </c>
      <c r="K195" s="220" t="s">
        <v>139</v>
      </c>
      <c r="L195" s="44"/>
      <c r="M195" s="225" t="s">
        <v>1</v>
      </c>
      <c r="N195" s="226" t="s">
        <v>44</v>
      </c>
      <c r="O195" s="91"/>
      <c r="P195" s="227">
        <f>O195*H195</f>
        <v>0</v>
      </c>
      <c r="Q195" s="227">
        <v>0.1522</v>
      </c>
      <c r="R195" s="227">
        <f>Q195*H195</f>
        <v>0.1522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855</v>
      </c>
      <c r="AT195" s="229" t="s">
        <v>135</v>
      </c>
      <c r="AU195" s="229" t="s">
        <v>89</v>
      </c>
      <c r="AY195" s="17" t="s">
        <v>133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87</v>
      </c>
      <c r="BK195" s="230">
        <f>ROUND(I195*H195,2)</f>
        <v>0</v>
      </c>
      <c r="BL195" s="17" t="s">
        <v>855</v>
      </c>
      <c r="BM195" s="229" t="s">
        <v>982</v>
      </c>
    </row>
    <row r="196" s="2" customFormat="1">
      <c r="A196" s="38"/>
      <c r="B196" s="39"/>
      <c r="C196" s="40"/>
      <c r="D196" s="231" t="s">
        <v>142</v>
      </c>
      <c r="E196" s="40"/>
      <c r="F196" s="232" t="s">
        <v>983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142</v>
      </c>
      <c r="AU196" s="17" t="s">
        <v>89</v>
      </c>
    </row>
    <row r="197" s="2" customFormat="1" ht="37.8" customHeight="1">
      <c r="A197" s="38"/>
      <c r="B197" s="39"/>
      <c r="C197" s="248" t="s">
        <v>315</v>
      </c>
      <c r="D197" s="248" t="s">
        <v>223</v>
      </c>
      <c r="E197" s="249" t="s">
        <v>984</v>
      </c>
      <c r="F197" s="250" t="s">
        <v>985</v>
      </c>
      <c r="G197" s="251" t="s">
        <v>162</v>
      </c>
      <c r="H197" s="252">
        <v>1</v>
      </c>
      <c r="I197" s="253"/>
      <c r="J197" s="254">
        <f>ROUND(I197*H197,2)</f>
        <v>0</v>
      </c>
      <c r="K197" s="250" t="s">
        <v>139</v>
      </c>
      <c r="L197" s="255"/>
      <c r="M197" s="256" t="s">
        <v>1</v>
      </c>
      <c r="N197" s="257" t="s">
        <v>44</v>
      </c>
      <c r="O197" s="91"/>
      <c r="P197" s="227">
        <f>O197*H197</f>
        <v>0</v>
      </c>
      <c r="Q197" s="227">
        <v>0.012999999999999999</v>
      </c>
      <c r="R197" s="227">
        <f>Q197*H197</f>
        <v>0.012999999999999999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878</v>
      </c>
      <c r="AT197" s="229" t="s">
        <v>223</v>
      </c>
      <c r="AU197" s="229" t="s">
        <v>89</v>
      </c>
      <c r="AY197" s="17" t="s">
        <v>133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87</v>
      </c>
      <c r="BK197" s="230">
        <f>ROUND(I197*H197,2)</f>
        <v>0</v>
      </c>
      <c r="BL197" s="17" t="s">
        <v>878</v>
      </c>
      <c r="BM197" s="229" t="s">
        <v>986</v>
      </c>
    </row>
    <row r="198" s="2" customFormat="1" ht="24.15" customHeight="1">
      <c r="A198" s="38"/>
      <c r="B198" s="39"/>
      <c r="C198" s="248" t="s">
        <v>322</v>
      </c>
      <c r="D198" s="248" t="s">
        <v>223</v>
      </c>
      <c r="E198" s="249" t="s">
        <v>987</v>
      </c>
      <c r="F198" s="250" t="s">
        <v>988</v>
      </c>
      <c r="G198" s="251" t="s">
        <v>162</v>
      </c>
      <c r="H198" s="252">
        <v>3</v>
      </c>
      <c r="I198" s="253"/>
      <c r="J198" s="254">
        <f>ROUND(I198*H198,2)</f>
        <v>0</v>
      </c>
      <c r="K198" s="250" t="s">
        <v>139</v>
      </c>
      <c r="L198" s="255"/>
      <c r="M198" s="256" t="s">
        <v>1</v>
      </c>
      <c r="N198" s="257" t="s">
        <v>44</v>
      </c>
      <c r="O198" s="91"/>
      <c r="P198" s="227">
        <f>O198*H198</f>
        <v>0</v>
      </c>
      <c r="Q198" s="227">
        <v>0.00012999999999999999</v>
      </c>
      <c r="R198" s="227">
        <f>Q198*H198</f>
        <v>0.00038999999999999994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933</v>
      </c>
      <c r="AT198" s="229" t="s">
        <v>223</v>
      </c>
      <c r="AU198" s="229" t="s">
        <v>89</v>
      </c>
      <c r="AY198" s="17" t="s">
        <v>133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87</v>
      </c>
      <c r="BK198" s="230">
        <f>ROUND(I198*H198,2)</f>
        <v>0</v>
      </c>
      <c r="BL198" s="17" t="s">
        <v>855</v>
      </c>
      <c r="BM198" s="229" t="s">
        <v>989</v>
      </c>
    </row>
    <row r="199" s="2" customFormat="1" ht="33" customHeight="1">
      <c r="A199" s="38"/>
      <c r="B199" s="39"/>
      <c r="C199" s="218" t="s">
        <v>327</v>
      </c>
      <c r="D199" s="218" t="s">
        <v>135</v>
      </c>
      <c r="E199" s="219" t="s">
        <v>990</v>
      </c>
      <c r="F199" s="220" t="s">
        <v>991</v>
      </c>
      <c r="G199" s="221" t="s">
        <v>226</v>
      </c>
      <c r="H199" s="222">
        <v>9.6769999999999996</v>
      </c>
      <c r="I199" s="223"/>
      <c r="J199" s="224">
        <f>ROUND(I199*H199,2)</f>
        <v>0</v>
      </c>
      <c r="K199" s="220" t="s">
        <v>139</v>
      </c>
      <c r="L199" s="44"/>
      <c r="M199" s="225" t="s">
        <v>1</v>
      </c>
      <c r="N199" s="226" t="s">
        <v>44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855</v>
      </c>
      <c r="AT199" s="229" t="s">
        <v>135</v>
      </c>
      <c r="AU199" s="229" t="s">
        <v>89</v>
      </c>
      <c r="AY199" s="17" t="s">
        <v>133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87</v>
      </c>
      <c r="BK199" s="230">
        <f>ROUND(I199*H199,2)</f>
        <v>0</v>
      </c>
      <c r="BL199" s="17" t="s">
        <v>855</v>
      </c>
      <c r="BM199" s="229" t="s">
        <v>992</v>
      </c>
    </row>
    <row r="200" s="2" customFormat="1">
      <c r="A200" s="38"/>
      <c r="B200" s="39"/>
      <c r="C200" s="40"/>
      <c r="D200" s="231" t="s">
        <v>142</v>
      </c>
      <c r="E200" s="40"/>
      <c r="F200" s="232" t="s">
        <v>993</v>
      </c>
      <c r="G200" s="40"/>
      <c r="H200" s="40"/>
      <c r="I200" s="233"/>
      <c r="J200" s="40"/>
      <c r="K200" s="40"/>
      <c r="L200" s="44"/>
      <c r="M200" s="270"/>
      <c r="N200" s="271"/>
      <c r="O200" s="272"/>
      <c r="P200" s="272"/>
      <c r="Q200" s="272"/>
      <c r="R200" s="272"/>
      <c r="S200" s="272"/>
      <c r="T200" s="273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142</v>
      </c>
      <c r="AU200" s="17" t="s">
        <v>89</v>
      </c>
    </row>
    <row r="201" s="2" customFormat="1" ht="6.96" customHeight="1">
      <c r="A201" s="38"/>
      <c r="B201" s="66"/>
      <c r="C201" s="67"/>
      <c r="D201" s="67"/>
      <c r="E201" s="67"/>
      <c r="F201" s="67"/>
      <c r="G201" s="67"/>
      <c r="H201" s="67"/>
      <c r="I201" s="67"/>
      <c r="J201" s="67"/>
      <c r="K201" s="67"/>
      <c r="L201" s="44"/>
      <c r="M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</row>
  </sheetData>
  <sheetProtection sheet="1" autoFilter="0" formatColumns="0" formatRows="0" objects="1" scenarios="1" spinCount="100000" saltValue="Al0UOHvbxfpxizb8W1J3rrQqI0Bgd6a9pPBwOtA224XiI+QKuq9m8B0/5adkuTlOzyG56mqRiVQX2ws9Rn1mrg==" hashValue="RMfocT+htR6Ys3pRxJ7mQbRl3ybCUVoDlq+wRKSQMqXikyHw5xtXZZGSxXWrknDfhJtD3ri7GDCKqzqfwrRGYA==" algorithmName="SHA-512" password="CDAA"/>
  <autoFilter ref="C120:K20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5_01/871264201"/>
    <hyperlink ref="F133" r:id="rId2" display="https://podminky.urs.cz/item/CS_URS_2025_01/210100014"/>
    <hyperlink ref="F135" r:id="rId3" display="https://podminky.urs.cz/item/CS_URS_2025_01/210100096"/>
    <hyperlink ref="F138" r:id="rId4" display="https://podminky.urs.cz/item/CS_URS_2025_01/210100099"/>
    <hyperlink ref="F141" r:id="rId5" display="https://podminky.urs.cz/item/CS_URS_2025_01/210100101"/>
    <hyperlink ref="F143" r:id="rId6" display="https://podminky.urs.cz/item/CS_URS_2025_01/210812011"/>
    <hyperlink ref="F148" r:id="rId7" display="https://podminky.urs.cz/item/CS_URS_2025_01/210812033"/>
    <hyperlink ref="F154" r:id="rId8" display="https://podminky.urs.cz/item/CS_URS_2025_01/460791212"/>
    <hyperlink ref="F158" r:id="rId9" display="https://podminky.urs.cz/item/CS_URS_2025_01/210202013"/>
    <hyperlink ref="F161" r:id="rId10" display="https://podminky.urs.cz/item/CS_URS_2025_01/210204002"/>
    <hyperlink ref="F168" r:id="rId11" display="https://podminky.urs.cz/item/CS_URS_2025_01/210220020"/>
    <hyperlink ref="F178" r:id="rId12" display="https://podminky.urs.cz/item/CS_URS_2025_01/460030011"/>
    <hyperlink ref="F180" r:id="rId13" display="https://podminky.urs.cz/item/CS_URS_2025_01/460030015"/>
    <hyperlink ref="F182" r:id="rId14" display="https://podminky.urs.cz/item/CS_URS_2025_01/460141111"/>
    <hyperlink ref="F185" r:id="rId15" display="https://podminky.urs.cz/item/CS_URS_2025_01/460171271"/>
    <hyperlink ref="F187" r:id="rId16" display="https://podminky.urs.cz/item/CS_URS_2025_01/460451281"/>
    <hyperlink ref="F189" r:id="rId17" display="https://podminky.urs.cz/item/CS_URS_2025_01/460581111"/>
    <hyperlink ref="F191" r:id="rId18" display="https://podminky.urs.cz/item/CS_URS_2025_01/460581121"/>
    <hyperlink ref="F194" r:id="rId19" display="https://podminky.urs.cz/item/CS_URS_2025_01/460641113"/>
    <hyperlink ref="F196" r:id="rId20" display="https://podminky.urs.cz/item/CS_URS_2025_01/460905111"/>
    <hyperlink ref="F200" r:id="rId21" display="https://podminky.urs.cz/item/CS_URS_2025_01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Komunikační propojení Habartov, Muzeum - Lítov - ÚSEK 8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994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33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28</v>
      </c>
      <c r="J24" s="143" t="s">
        <v>35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ROUND((SUM(BE120:BE136)),  2)</f>
        <v>0</v>
      </c>
      <c r="G33" s="38"/>
      <c r="H33" s="38"/>
      <c r="I33" s="155">
        <v>0.20999999999999999</v>
      </c>
      <c r="J33" s="154">
        <f>ROUND(((SUM(BE120:BE136))*I33),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ROUND((SUM(BF120:BF136)),  2)</f>
        <v>0</v>
      </c>
      <c r="G34" s="38"/>
      <c r="H34" s="38"/>
      <c r="I34" s="155">
        <v>0.12</v>
      </c>
      <c r="J34" s="154">
        <f>ROUND(((SUM(BF120:BF136))*I34),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ROUND((SUM(BG120:BG136)),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ROUND((SUM(BH120:BH136)),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ROUND((SUM(BI120:BI136)),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Komunikační propojení Habartov, Muzeum - Lítov - ÚSEK 8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Habartov</v>
      </c>
      <c r="G89" s="40"/>
      <c r="H89" s="40"/>
      <c r="I89" s="32" t="s">
        <v>22</v>
      </c>
      <c r="J89" s="79" t="str">
        <f>IF(J12="","",J12)</f>
        <v>13. 3. 2025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Habartov</v>
      </c>
      <c r="G91" s="40"/>
      <c r="H91" s="40"/>
      <c r="I91" s="32" t="s">
        <v>32</v>
      </c>
      <c r="J91" s="36" t="str">
        <f>E21</f>
        <v>GEOprojectKV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GEOprojectKV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994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995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996</v>
      </c>
      <c r="E99" s="188"/>
      <c r="F99" s="188"/>
      <c r="G99" s="188"/>
      <c r="H99" s="188"/>
      <c r="I99" s="188"/>
      <c r="J99" s="189">
        <f>J129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997</v>
      </c>
      <c r="E100" s="188"/>
      <c r="F100" s="188"/>
      <c r="G100" s="188"/>
      <c r="H100" s="188"/>
      <c r="I100" s="188"/>
      <c r="J100" s="189">
        <f>J133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118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Komunikační propojení Habartov, Muzeum - Lítov - ÚSEK 8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103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VRN - Vedlejší rozpočtové náklady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Habartov</v>
      </c>
      <c r="G114" s="40"/>
      <c r="H114" s="40"/>
      <c r="I114" s="32" t="s">
        <v>22</v>
      </c>
      <c r="J114" s="79" t="str">
        <f>IF(J12="","",J12)</f>
        <v>13. 3. 2025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>Město Habartov</v>
      </c>
      <c r="G116" s="40"/>
      <c r="H116" s="40"/>
      <c r="I116" s="32" t="s">
        <v>32</v>
      </c>
      <c r="J116" s="36" t="str">
        <f>E21</f>
        <v>GEOprojectKV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30</v>
      </c>
      <c r="D117" s="40"/>
      <c r="E117" s="40"/>
      <c r="F117" s="27" t="str">
        <f>IF(E18="","",E18)</f>
        <v>Vyplň údaj</v>
      </c>
      <c r="G117" s="40"/>
      <c r="H117" s="40"/>
      <c r="I117" s="32" t="s">
        <v>37</v>
      </c>
      <c r="J117" s="36" t="str">
        <f>E24</f>
        <v>GEOprojectKV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119</v>
      </c>
      <c r="D119" s="194" t="s">
        <v>64</v>
      </c>
      <c r="E119" s="194" t="s">
        <v>60</v>
      </c>
      <c r="F119" s="194" t="s">
        <v>61</v>
      </c>
      <c r="G119" s="194" t="s">
        <v>120</v>
      </c>
      <c r="H119" s="194" t="s">
        <v>121</v>
      </c>
      <c r="I119" s="194" t="s">
        <v>122</v>
      </c>
      <c r="J119" s="194" t="s">
        <v>107</v>
      </c>
      <c r="K119" s="195" t="s">
        <v>123</v>
      </c>
      <c r="L119" s="196"/>
      <c r="M119" s="100" t="s">
        <v>1</v>
      </c>
      <c r="N119" s="101" t="s">
        <v>43</v>
      </c>
      <c r="O119" s="101" t="s">
        <v>124</v>
      </c>
      <c r="P119" s="101" t="s">
        <v>125</v>
      </c>
      <c r="Q119" s="101" t="s">
        <v>126</v>
      </c>
      <c r="R119" s="101" t="s">
        <v>127</v>
      </c>
      <c r="S119" s="101" t="s">
        <v>128</v>
      </c>
      <c r="T119" s="102" t="s">
        <v>129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130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</f>
        <v>0</v>
      </c>
      <c r="Q120" s="104"/>
      <c r="R120" s="199">
        <f>R121</f>
        <v>0</v>
      </c>
      <c r="S120" s="104"/>
      <c r="T120" s="200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78</v>
      </c>
      <c r="AU120" s="17" t="s">
        <v>109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78</v>
      </c>
      <c r="E121" s="205" t="s">
        <v>99</v>
      </c>
      <c r="F121" s="205" t="s">
        <v>100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P122+P129+P133</f>
        <v>0</v>
      </c>
      <c r="Q121" s="210"/>
      <c r="R121" s="211">
        <f>R122+R129+R133</f>
        <v>0</v>
      </c>
      <c r="S121" s="210"/>
      <c r="T121" s="212">
        <f>T122+T129+T133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159</v>
      </c>
      <c r="AT121" s="214" t="s">
        <v>78</v>
      </c>
      <c r="AU121" s="214" t="s">
        <v>79</v>
      </c>
      <c r="AY121" s="213" t="s">
        <v>133</v>
      </c>
      <c r="BK121" s="215">
        <f>BK122+BK129+BK133</f>
        <v>0</v>
      </c>
    </row>
    <row r="122" s="12" customFormat="1" ht="22.8" customHeight="1">
      <c r="A122" s="12"/>
      <c r="B122" s="202"/>
      <c r="C122" s="203"/>
      <c r="D122" s="204" t="s">
        <v>78</v>
      </c>
      <c r="E122" s="216" t="s">
        <v>998</v>
      </c>
      <c r="F122" s="216" t="s">
        <v>999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SUM(P123:P128)</f>
        <v>0</v>
      </c>
      <c r="Q122" s="210"/>
      <c r="R122" s="211">
        <f>SUM(R123:R128)</f>
        <v>0</v>
      </c>
      <c r="S122" s="210"/>
      <c r="T122" s="212">
        <f>SUM(T123:T128)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159</v>
      </c>
      <c r="AT122" s="214" t="s">
        <v>78</v>
      </c>
      <c r="AU122" s="214" t="s">
        <v>87</v>
      </c>
      <c r="AY122" s="213" t="s">
        <v>133</v>
      </c>
      <c r="BK122" s="215">
        <f>SUM(BK123:BK128)</f>
        <v>0</v>
      </c>
    </row>
    <row r="123" s="2" customFormat="1" ht="16.5" customHeight="1">
      <c r="A123" s="38"/>
      <c r="B123" s="39"/>
      <c r="C123" s="218" t="s">
        <v>87</v>
      </c>
      <c r="D123" s="218" t="s">
        <v>135</v>
      </c>
      <c r="E123" s="219" t="s">
        <v>1000</v>
      </c>
      <c r="F123" s="220" t="s">
        <v>999</v>
      </c>
      <c r="G123" s="221" t="s">
        <v>1001</v>
      </c>
      <c r="H123" s="222">
        <v>1</v>
      </c>
      <c r="I123" s="223"/>
      <c r="J123" s="224">
        <f>ROUND(I123*H123,2)</f>
        <v>0</v>
      </c>
      <c r="K123" s="220" t="s">
        <v>139</v>
      </c>
      <c r="L123" s="44"/>
      <c r="M123" s="225" t="s">
        <v>1</v>
      </c>
      <c r="N123" s="226" t="s">
        <v>44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1002</v>
      </c>
      <c r="AT123" s="229" t="s">
        <v>135</v>
      </c>
      <c r="AU123" s="229" t="s">
        <v>89</v>
      </c>
      <c r="AY123" s="17" t="s">
        <v>133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87</v>
      </c>
      <c r="BK123" s="230">
        <f>ROUND(I123*H123,2)</f>
        <v>0</v>
      </c>
      <c r="BL123" s="17" t="s">
        <v>1002</v>
      </c>
      <c r="BM123" s="229" t="s">
        <v>1003</v>
      </c>
    </row>
    <row r="124" s="2" customFormat="1">
      <c r="A124" s="38"/>
      <c r="B124" s="39"/>
      <c r="C124" s="40"/>
      <c r="D124" s="231" t="s">
        <v>142</v>
      </c>
      <c r="E124" s="40"/>
      <c r="F124" s="232" t="s">
        <v>1004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142</v>
      </c>
      <c r="AU124" s="17" t="s">
        <v>89</v>
      </c>
    </row>
    <row r="125" s="2" customFormat="1">
      <c r="A125" s="38"/>
      <c r="B125" s="39"/>
      <c r="C125" s="40"/>
      <c r="D125" s="238" t="s">
        <v>331</v>
      </c>
      <c r="E125" s="40"/>
      <c r="F125" s="258" t="s">
        <v>1005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331</v>
      </c>
      <c r="AU125" s="17" t="s">
        <v>89</v>
      </c>
    </row>
    <row r="126" s="2" customFormat="1" ht="16.5" customHeight="1">
      <c r="A126" s="38"/>
      <c r="B126" s="39"/>
      <c r="C126" s="218" t="s">
        <v>89</v>
      </c>
      <c r="D126" s="218" t="s">
        <v>135</v>
      </c>
      <c r="E126" s="219" t="s">
        <v>1006</v>
      </c>
      <c r="F126" s="220" t="s">
        <v>1007</v>
      </c>
      <c r="G126" s="221" t="s">
        <v>1001</v>
      </c>
      <c r="H126" s="222">
        <v>1</v>
      </c>
      <c r="I126" s="223"/>
      <c r="J126" s="224">
        <f>ROUND(I126*H126,2)</f>
        <v>0</v>
      </c>
      <c r="K126" s="220" t="s">
        <v>139</v>
      </c>
      <c r="L126" s="44"/>
      <c r="M126" s="225" t="s">
        <v>1</v>
      </c>
      <c r="N126" s="226" t="s">
        <v>44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1002</v>
      </c>
      <c r="AT126" s="229" t="s">
        <v>135</v>
      </c>
      <c r="AU126" s="229" t="s">
        <v>89</v>
      </c>
      <c r="AY126" s="17" t="s">
        <v>133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87</v>
      </c>
      <c r="BK126" s="230">
        <f>ROUND(I126*H126,2)</f>
        <v>0</v>
      </c>
      <c r="BL126" s="17" t="s">
        <v>1002</v>
      </c>
      <c r="BM126" s="229" t="s">
        <v>1008</v>
      </c>
    </row>
    <row r="127" s="2" customFormat="1">
      <c r="A127" s="38"/>
      <c r="B127" s="39"/>
      <c r="C127" s="40"/>
      <c r="D127" s="231" t="s">
        <v>142</v>
      </c>
      <c r="E127" s="40"/>
      <c r="F127" s="232" t="s">
        <v>1009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142</v>
      </c>
      <c r="AU127" s="17" t="s">
        <v>89</v>
      </c>
    </row>
    <row r="128" s="2" customFormat="1">
      <c r="A128" s="38"/>
      <c r="B128" s="39"/>
      <c r="C128" s="40"/>
      <c r="D128" s="238" t="s">
        <v>331</v>
      </c>
      <c r="E128" s="40"/>
      <c r="F128" s="258" t="s">
        <v>1010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331</v>
      </c>
      <c r="AU128" s="17" t="s">
        <v>89</v>
      </c>
    </row>
    <row r="129" s="12" customFormat="1" ht="22.8" customHeight="1">
      <c r="A129" s="12"/>
      <c r="B129" s="202"/>
      <c r="C129" s="203"/>
      <c r="D129" s="204" t="s">
        <v>78</v>
      </c>
      <c r="E129" s="216" t="s">
        <v>1011</v>
      </c>
      <c r="F129" s="216" t="s">
        <v>1012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SUM(P130:P132)</f>
        <v>0</v>
      </c>
      <c r="Q129" s="210"/>
      <c r="R129" s="211">
        <f>SUM(R130:R132)</f>
        <v>0</v>
      </c>
      <c r="S129" s="210"/>
      <c r="T129" s="212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159</v>
      </c>
      <c r="AT129" s="214" t="s">
        <v>78</v>
      </c>
      <c r="AU129" s="214" t="s">
        <v>87</v>
      </c>
      <c r="AY129" s="213" t="s">
        <v>133</v>
      </c>
      <c r="BK129" s="215">
        <f>SUM(BK130:BK132)</f>
        <v>0</v>
      </c>
    </row>
    <row r="130" s="2" customFormat="1" ht="16.5" customHeight="1">
      <c r="A130" s="38"/>
      <c r="B130" s="39"/>
      <c r="C130" s="218" t="s">
        <v>148</v>
      </c>
      <c r="D130" s="218" t="s">
        <v>135</v>
      </c>
      <c r="E130" s="219" t="s">
        <v>1013</v>
      </c>
      <c r="F130" s="220" t="s">
        <v>1012</v>
      </c>
      <c r="G130" s="221" t="s">
        <v>1001</v>
      </c>
      <c r="H130" s="222">
        <v>1</v>
      </c>
      <c r="I130" s="223"/>
      <c r="J130" s="224">
        <f>ROUND(I130*H130,2)</f>
        <v>0</v>
      </c>
      <c r="K130" s="220" t="s">
        <v>139</v>
      </c>
      <c r="L130" s="44"/>
      <c r="M130" s="225" t="s">
        <v>1</v>
      </c>
      <c r="N130" s="226" t="s">
        <v>44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1002</v>
      </c>
      <c r="AT130" s="229" t="s">
        <v>135</v>
      </c>
      <c r="AU130" s="229" t="s">
        <v>89</v>
      </c>
      <c r="AY130" s="17" t="s">
        <v>133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87</v>
      </c>
      <c r="BK130" s="230">
        <f>ROUND(I130*H130,2)</f>
        <v>0</v>
      </c>
      <c r="BL130" s="17" t="s">
        <v>1002</v>
      </c>
      <c r="BM130" s="229" t="s">
        <v>1014</v>
      </c>
    </row>
    <row r="131" s="2" customFormat="1">
      <c r="A131" s="38"/>
      <c r="B131" s="39"/>
      <c r="C131" s="40"/>
      <c r="D131" s="231" t="s">
        <v>142</v>
      </c>
      <c r="E131" s="40"/>
      <c r="F131" s="232" t="s">
        <v>1015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142</v>
      </c>
      <c r="AU131" s="17" t="s">
        <v>89</v>
      </c>
    </row>
    <row r="132" s="2" customFormat="1">
      <c r="A132" s="38"/>
      <c r="B132" s="39"/>
      <c r="C132" s="40"/>
      <c r="D132" s="238" t="s">
        <v>331</v>
      </c>
      <c r="E132" s="40"/>
      <c r="F132" s="258" t="s">
        <v>1016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331</v>
      </c>
      <c r="AU132" s="17" t="s">
        <v>89</v>
      </c>
    </row>
    <row r="133" s="12" customFormat="1" ht="22.8" customHeight="1">
      <c r="A133" s="12"/>
      <c r="B133" s="202"/>
      <c r="C133" s="203"/>
      <c r="D133" s="204" t="s">
        <v>78</v>
      </c>
      <c r="E133" s="216" t="s">
        <v>1017</v>
      </c>
      <c r="F133" s="216" t="s">
        <v>1018</v>
      </c>
      <c r="G133" s="203"/>
      <c r="H133" s="203"/>
      <c r="I133" s="206"/>
      <c r="J133" s="217">
        <f>BK133</f>
        <v>0</v>
      </c>
      <c r="K133" s="203"/>
      <c r="L133" s="208"/>
      <c r="M133" s="209"/>
      <c r="N133" s="210"/>
      <c r="O133" s="210"/>
      <c r="P133" s="211">
        <f>SUM(P134:P136)</f>
        <v>0</v>
      </c>
      <c r="Q133" s="210"/>
      <c r="R133" s="211">
        <f>SUM(R134:R136)</f>
        <v>0</v>
      </c>
      <c r="S133" s="210"/>
      <c r="T133" s="212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159</v>
      </c>
      <c r="AT133" s="214" t="s">
        <v>78</v>
      </c>
      <c r="AU133" s="214" t="s">
        <v>87</v>
      </c>
      <c r="AY133" s="213" t="s">
        <v>133</v>
      </c>
      <c r="BK133" s="215">
        <f>SUM(BK134:BK136)</f>
        <v>0</v>
      </c>
    </row>
    <row r="134" s="2" customFormat="1" ht="16.5" customHeight="1">
      <c r="A134" s="38"/>
      <c r="B134" s="39"/>
      <c r="C134" s="218" t="s">
        <v>140</v>
      </c>
      <c r="D134" s="218" t="s">
        <v>135</v>
      </c>
      <c r="E134" s="219" t="s">
        <v>1019</v>
      </c>
      <c r="F134" s="220" t="s">
        <v>1020</v>
      </c>
      <c r="G134" s="221" t="s">
        <v>1001</v>
      </c>
      <c r="H134" s="222">
        <v>1</v>
      </c>
      <c r="I134" s="223"/>
      <c r="J134" s="224">
        <f>ROUND(I134*H134,2)</f>
        <v>0</v>
      </c>
      <c r="K134" s="220" t="s">
        <v>139</v>
      </c>
      <c r="L134" s="44"/>
      <c r="M134" s="225" t="s">
        <v>1</v>
      </c>
      <c r="N134" s="226" t="s">
        <v>44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1002</v>
      </c>
      <c r="AT134" s="229" t="s">
        <v>135</v>
      </c>
      <c r="AU134" s="229" t="s">
        <v>89</v>
      </c>
      <c r="AY134" s="17" t="s">
        <v>133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87</v>
      </c>
      <c r="BK134" s="230">
        <f>ROUND(I134*H134,2)</f>
        <v>0</v>
      </c>
      <c r="BL134" s="17" t="s">
        <v>1002</v>
      </c>
      <c r="BM134" s="229" t="s">
        <v>1021</v>
      </c>
    </row>
    <row r="135" s="2" customFormat="1">
      <c r="A135" s="38"/>
      <c r="B135" s="39"/>
      <c r="C135" s="40"/>
      <c r="D135" s="231" t="s">
        <v>142</v>
      </c>
      <c r="E135" s="40"/>
      <c r="F135" s="232" t="s">
        <v>1022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142</v>
      </c>
      <c r="AU135" s="17" t="s">
        <v>89</v>
      </c>
    </row>
    <row r="136" s="2" customFormat="1">
      <c r="A136" s="38"/>
      <c r="B136" s="39"/>
      <c r="C136" s="40"/>
      <c r="D136" s="238" t="s">
        <v>331</v>
      </c>
      <c r="E136" s="40"/>
      <c r="F136" s="258" t="s">
        <v>1023</v>
      </c>
      <c r="G136" s="40"/>
      <c r="H136" s="40"/>
      <c r="I136" s="233"/>
      <c r="J136" s="40"/>
      <c r="K136" s="40"/>
      <c r="L136" s="44"/>
      <c r="M136" s="270"/>
      <c r="N136" s="271"/>
      <c r="O136" s="272"/>
      <c r="P136" s="272"/>
      <c r="Q136" s="272"/>
      <c r="R136" s="272"/>
      <c r="S136" s="272"/>
      <c r="T136" s="273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331</v>
      </c>
      <c r="AU136" s="17" t="s">
        <v>89</v>
      </c>
    </row>
    <row r="137" s="2" customFormat="1" ht="6.96" customHeight="1">
      <c r="A137" s="38"/>
      <c r="B137" s="66"/>
      <c r="C137" s="67"/>
      <c r="D137" s="67"/>
      <c r="E137" s="67"/>
      <c r="F137" s="67"/>
      <c r="G137" s="67"/>
      <c r="H137" s="67"/>
      <c r="I137" s="67"/>
      <c r="J137" s="67"/>
      <c r="K137" s="67"/>
      <c r="L137" s="44"/>
      <c r="M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</sheetData>
  <sheetProtection sheet="1" autoFilter="0" formatColumns="0" formatRows="0" objects="1" scenarios="1" spinCount="100000" saltValue="4lKyN7ZqmafeciUG4m06UAQ7QdAkkQM47vrHXh12TKmq6bbVZh7CCx8p83+/tMBVmngfp0E5jOvfI0Sfq/blNw==" hashValue="KXkAT9uXP8PF3RvduwParPe5uFfqA1HGbXkEfE3oaBBtelVmIwgW5YD4ccYTBj/mfanxqyTTCNzaIo74RydyRw==" algorithmName="SHA-512" password="CDAA"/>
  <autoFilter ref="C119:K13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hyperlinks>
    <hyperlink ref="F124" r:id="rId1" display="https://podminky.urs.cz/item/CS_URS_2025_01/010001000"/>
    <hyperlink ref="F127" r:id="rId2" display="https://podminky.urs.cz/item/CS_URS_2025_01/013254000"/>
    <hyperlink ref="F131" r:id="rId3" display="https://podminky.urs.cz/item/CS_URS_2025_01/030001000"/>
    <hyperlink ref="F135" r:id="rId4" display="https://podminky.urs.cz/item/CS_URS_2025_01/0431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Švorba</dc:creator>
  <cp:lastModifiedBy>Petr Švorba</cp:lastModifiedBy>
  <dcterms:created xsi:type="dcterms:W3CDTF">2025-03-13T12:05:27Z</dcterms:created>
  <dcterms:modified xsi:type="dcterms:W3CDTF">2025-03-13T12:05:33Z</dcterms:modified>
</cp:coreProperties>
</file>