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VÍTEK\PRÁCE\Dýšina\oprava MK 2020\Slunečná\rozpočet\"/>
    </mc:Choice>
  </mc:AlternateContent>
  <bookViews>
    <workbookView xWindow="0" yWindow="0" windowWidth="0" windowHeight="0"/>
  </bookViews>
  <sheets>
    <sheet name="Rekapitulace stavby" sheetId="1" r:id="rId1"/>
    <sheet name="0149 - DÝŠINA – SLUNEČNÁ 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'0149 - DÝŠINA – SLUNEČNÁ ...'!$C$84:$K$411</definedName>
    <definedName name="_xlnm.Print_Area" localSheetId="1">'0149 - DÝŠINA – SLUNEČNÁ ...'!$C$4:$J$37,'0149 - DÝŠINA – SLUNEČNÁ ...'!$C$43:$J$68,'0149 - DÝŠINA – SLUNEČNÁ ...'!$C$74:$K$411</definedName>
    <definedName name="_xlnm.Print_Titles" localSheetId="1">'0149 - DÝŠINA – SLUNEČNÁ ...'!$84:$84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410"/>
  <c r="BH410"/>
  <c r="BG410"/>
  <c r="BF410"/>
  <c r="T410"/>
  <c r="T409"/>
  <c r="R410"/>
  <c r="R409"/>
  <c r="P410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398"/>
  <c r="BH398"/>
  <c r="BG398"/>
  <c r="BF398"/>
  <c r="T398"/>
  <c r="T397"/>
  <c r="R398"/>
  <c r="R397"/>
  <c r="P398"/>
  <c r="P397"/>
  <c r="BI388"/>
  <c r="BH388"/>
  <c r="BG388"/>
  <c r="BF388"/>
  <c r="T388"/>
  <c r="R388"/>
  <c r="P388"/>
  <c r="BI385"/>
  <c r="BH385"/>
  <c r="BG385"/>
  <c r="BF385"/>
  <c r="T385"/>
  <c r="R385"/>
  <c r="P385"/>
  <c r="BI377"/>
  <c r="BH377"/>
  <c r="BG377"/>
  <c r="BF377"/>
  <c r="T377"/>
  <c r="R377"/>
  <c r="P377"/>
  <c r="BI365"/>
  <c r="BH365"/>
  <c r="BG365"/>
  <c r="BF365"/>
  <c r="T365"/>
  <c r="R365"/>
  <c r="P365"/>
  <c r="BI355"/>
  <c r="BH355"/>
  <c r="BG355"/>
  <c r="BF355"/>
  <c r="T355"/>
  <c r="R355"/>
  <c r="P355"/>
  <c r="BI351"/>
  <c r="BH351"/>
  <c r="BG351"/>
  <c r="BF351"/>
  <c r="T351"/>
  <c r="R351"/>
  <c r="P351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3"/>
  <c r="BH313"/>
  <c r="BG313"/>
  <c r="BF313"/>
  <c r="T313"/>
  <c r="R313"/>
  <c r="P313"/>
  <c r="BI309"/>
  <c r="BH309"/>
  <c r="BG309"/>
  <c r="BF309"/>
  <c r="T309"/>
  <c r="R309"/>
  <c r="P309"/>
  <c r="BI301"/>
  <c r="BH301"/>
  <c r="BG301"/>
  <c r="BF301"/>
  <c r="T301"/>
  <c r="R301"/>
  <c r="P301"/>
  <c r="BI297"/>
  <c r="BH297"/>
  <c r="BG297"/>
  <c r="BF297"/>
  <c r="T297"/>
  <c r="R297"/>
  <c r="P297"/>
  <c r="BI292"/>
  <c r="BH292"/>
  <c r="BG292"/>
  <c r="BF292"/>
  <c r="T292"/>
  <c r="R292"/>
  <c r="P292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R238"/>
  <c r="P238"/>
  <c r="BI228"/>
  <c r="BH228"/>
  <c r="BG228"/>
  <c r="BF228"/>
  <c r="T228"/>
  <c r="R228"/>
  <c r="P228"/>
  <c r="BI226"/>
  <c r="BH226"/>
  <c r="BG226"/>
  <c r="BF226"/>
  <c r="T226"/>
  <c r="R226"/>
  <c r="P226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194"/>
  <c r="BH194"/>
  <c r="BG194"/>
  <c r="BF194"/>
  <c r="T194"/>
  <c r="R194"/>
  <c r="P194"/>
  <c r="BI189"/>
  <c r="BH189"/>
  <c r="BG189"/>
  <c r="BF189"/>
  <c r="T189"/>
  <c r="T188"/>
  <c r="R189"/>
  <c r="R188"/>
  <c r="P189"/>
  <c r="P188"/>
  <c r="BI186"/>
  <c r="BH186"/>
  <c r="BG186"/>
  <c r="BF186"/>
  <c r="T186"/>
  <c r="R186"/>
  <c r="P186"/>
  <c r="BI181"/>
  <c r="BH181"/>
  <c r="BG181"/>
  <c r="BF181"/>
  <c r="T181"/>
  <c r="R181"/>
  <c r="P181"/>
  <c r="BI168"/>
  <c r="BH168"/>
  <c r="BG168"/>
  <c r="BF168"/>
  <c r="T168"/>
  <c r="R168"/>
  <c r="P168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3"/>
  <c r="BH143"/>
  <c r="BG143"/>
  <c r="BF143"/>
  <c r="T143"/>
  <c r="R143"/>
  <c r="P143"/>
  <c r="BI139"/>
  <c r="BH139"/>
  <c r="BG139"/>
  <c r="BF139"/>
  <c r="T139"/>
  <c r="R139"/>
  <c r="P139"/>
  <c r="BI129"/>
  <c r="BH129"/>
  <c r="BG129"/>
  <c r="BF129"/>
  <c r="T129"/>
  <c r="R129"/>
  <c r="P129"/>
  <c r="BI121"/>
  <c r="BH121"/>
  <c r="BG121"/>
  <c r="BF121"/>
  <c r="T121"/>
  <c r="R121"/>
  <c r="P121"/>
  <c r="BI117"/>
  <c r="BH117"/>
  <c r="BG117"/>
  <c r="BF117"/>
  <c r="T117"/>
  <c r="R117"/>
  <c r="P117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3"/>
  <c r="BH93"/>
  <c r="BG93"/>
  <c r="BF93"/>
  <c r="T93"/>
  <c r="R93"/>
  <c r="P93"/>
  <c r="BI88"/>
  <c r="BH88"/>
  <c r="BG88"/>
  <c r="BF88"/>
  <c r="T88"/>
  <c r="R88"/>
  <c r="P88"/>
  <c r="F79"/>
  <c r="E77"/>
  <c r="F48"/>
  <c r="E46"/>
  <c r="J22"/>
  <c r="E22"/>
  <c r="J82"/>
  <c r="J21"/>
  <c r="J19"/>
  <c r="E19"/>
  <c r="J81"/>
  <c r="J18"/>
  <c r="J16"/>
  <c r="E16"/>
  <c r="F82"/>
  <c r="J15"/>
  <c r="J13"/>
  <c r="E13"/>
  <c r="F81"/>
  <c r="J12"/>
  <c r="J10"/>
  <c r="J79"/>
  <c i="1" r="L50"/>
  <c r="AM50"/>
  <c r="AM49"/>
  <c r="L49"/>
  <c r="AM47"/>
  <c r="L47"/>
  <c r="L45"/>
  <c r="L44"/>
  <c i="2" r="J365"/>
  <c r="J297"/>
  <c r="J226"/>
  <c r="J93"/>
  <c r="J344"/>
  <c r="J266"/>
  <c r="BK215"/>
  <c r="J121"/>
  <c r="BK318"/>
  <c r="J263"/>
  <c r="BK160"/>
  <c r="J160"/>
  <c r="J104"/>
  <c r="BK351"/>
  <c r="BK301"/>
  <c r="J272"/>
  <c r="BK242"/>
  <c r="J215"/>
  <c r="J117"/>
  <c r="BK365"/>
  <c r="J318"/>
  <c r="BK277"/>
  <c r="BK226"/>
  <c r="BK181"/>
  <c r="BK143"/>
  <c r="J32"/>
  <c r="BK410"/>
  <c r="J320"/>
  <c r="J257"/>
  <c r="J143"/>
  <c r="J355"/>
  <c r="J287"/>
  <c r="BK247"/>
  <c r="BK163"/>
  <c r="J410"/>
  <c r="BK355"/>
  <c r="BK309"/>
  <c r="BK257"/>
  <c r="J186"/>
  <c r="J88"/>
  <c r="BK117"/>
  <c r="J385"/>
  <c r="BK313"/>
  <c r="BK274"/>
  <c r="J255"/>
  <c r="BK206"/>
  <c r="BK157"/>
  <c r="J398"/>
  <c r="BK330"/>
  <c r="J284"/>
  <c r="BK260"/>
  <c r="J238"/>
  <c r="J189"/>
  <c r="BK121"/>
  <c r="BK297"/>
  <c r="J330"/>
  <c r="J218"/>
  <c r="BK107"/>
  <c r="BK320"/>
  <c r="J277"/>
  <c r="J221"/>
  <c r="J101"/>
  <c r="BK385"/>
  <c r="J274"/>
  <c r="BK218"/>
  <c r="J154"/>
  <c r="F35"/>
  <c r="J405"/>
  <c r="J377"/>
  <c r="BK272"/>
  <c r="J209"/>
  <c r="BK377"/>
  <c r="J301"/>
  <c r="J242"/>
  <c r="J145"/>
  <c r="BK403"/>
  <c r="BK282"/>
  <c r="J212"/>
  <c r="BK145"/>
  <c r="F33"/>
  <c r="BK344"/>
  <c r="J313"/>
  <c r="BK250"/>
  <c r="J181"/>
  <c r="F34"/>
  <c r="J332"/>
  <c r="BK284"/>
  <c r="J247"/>
  <c r="BK149"/>
  <c r="J388"/>
  <c r="BK315"/>
  <c r="J270"/>
  <c r="BK186"/>
  <c i="1" r="AS54"/>
  <c i="2" r="J340"/>
  <c r="BK238"/>
  <c r="J107"/>
  <c r="J149"/>
  <c r="BK88"/>
  <c r="J342"/>
  <c r="J292"/>
  <c r="J260"/>
  <c r="BK228"/>
  <c r="BK189"/>
  <c r="J151"/>
  <c r="BK405"/>
  <c r="BK342"/>
  <c r="BK287"/>
  <c r="BK266"/>
  <c r="J250"/>
  <c r="J206"/>
  <c r="BK151"/>
  <c r="BK93"/>
  <c r="J315"/>
  <c r="BK346"/>
  <c r="BK263"/>
  <c r="J157"/>
  <c r="BK407"/>
  <c r="BK332"/>
  <c r="BK252"/>
  <c r="BK209"/>
  <c r="BK139"/>
  <c r="J346"/>
  <c r="BK292"/>
  <c r="J252"/>
  <c r="J129"/>
  <c r="J168"/>
  <c r="F32"/>
  <c r="BK388"/>
  <c r="BK340"/>
  <c r="J280"/>
  <c r="J194"/>
  <c r="J403"/>
  <c r="BK280"/>
  <c r="J228"/>
  <c r="BK154"/>
  <c r="J407"/>
  <c r="J328"/>
  <c r="BK268"/>
  <c r="BK194"/>
  <c r="J139"/>
  <c r="BK398"/>
  <c r="BK328"/>
  <c r="J282"/>
  <c r="J268"/>
  <c r="BK221"/>
  <c r="BK168"/>
  <c r="BK129"/>
  <c r="BK101"/>
  <c r="J351"/>
  <c r="J309"/>
  <c r="BK270"/>
  <c r="BK255"/>
  <c r="BK212"/>
  <c r="J163"/>
  <c r="BK104"/>
  <c l="1" r="BK87"/>
  <c r="R180"/>
  <c r="BK246"/>
  <c r="J246"/>
  <c r="J61"/>
  <c r="T87"/>
  <c r="T193"/>
  <c r="R291"/>
  <c r="BK180"/>
  <c r="J180"/>
  <c r="J58"/>
  <c r="R193"/>
  <c r="P291"/>
  <c r="BK354"/>
  <c r="J354"/>
  <c r="J63"/>
  <c r="P402"/>
  <c r="P401"/>
  <c r="P180"/>
  <c r="R246"/>
  <c r="T354"/>
  <c r="T402"/>
  <c r="T401"/>
  <c r="R87"/>
  <c r="T180"/>
  <c r="BK291"/>
  <c r="J291"/>
  <c r="J62"/>
  <c r="R354"/>
  <c r="R402"/>
  <c r="R401"/>
  <c r="P87"/>
  <c r="P86"/>
  <c r="P85"/>
  <c i="1" r="AU55"/>
  <c i="2" r="P193"/>
  <c r="T246"/>
  <c r="P354"/>
  <c r="BK193"/>
  <c r="J193"/>
  <c r="J60"/>
  <c r="P246"/>
  <c r="T291"/>
  <c r="BK402"/>
  <c r="J402"/>
  <c r="J66"/>
  <c r="BK397"/>
  <c r="J397"/>
  <c r="J64"/>
  <c r="BK409"/>
  <c r="J409"/>
  <c r="J67"/>
  <c r="BK188"/>
  <c r="J188"/>
  <c r="J59"/>
  <c i="1" r="BB55"/>
  <c r="BA55"/>
  <c r="BC55"/>
  <c i="2" r="J48"/>
  <c r="F50"/>
  <c r="J50"/>
  <c r="F51"/>
  <c r="J51"/>
  <c r="BE88"/>
  <c r="BE93"/>
  <c r="BE101"/>
  <c r="BE104"/>
  <c r="BE107"/>
  <c r="BE117"/>
  <c r="BE121"/>
  <c r="BE129"/>
  <c r="BE139"/>
  <c r="BE143"/>
  <c r="BE145"/>
  <c r="BE149"/>
  <c r="BE151"/>
  <c r="BE154"/>
  <c r="BE157"/>
  <c r="BE160"/>
  <c r="BE163"/>
  <c r="BE168"/>
  <c r="BE181"/>
  <c r="BE186"/>
  <c r="BE189"/>
  <c r="BE194"/>
  <c r="BE206"/>
  <c r="BE209"/>
  <c r="BE212"/>
  <c r="BE215"/>
  <c r="BE218"/>
  <c r="BE221"/>
  <c r="BE226"/>
  <c r="BE228"/>
  <c r="BE238"/>
  <c r="BE242"/>
  <c r="BE247"/>
  <c r="BE250"/>
  <c r="BE252"/>
  <c r="BE255"/>
  <c r="BE257"/>
  <c r="BE260"/>
  <c r="BE263"/>
  <c r="BE266"/>
  <c r="BE268"/>
  <c r="BE270"/>
  <c r="BE272"/>
  <c r="BE274"/>
  <c r="BE277"/>
  <c r="BE280"/>
  <c r="BE282"/>
  <c r="BE284"/>
  <c r="BE287"/>
  <c r="BE292"/>
  <c r="BE297"/>
  <c r="BE301"/>
  <c r="BE309"/>
  <c r="BE313"/>
  <c r="BE315"/>
  <c r="BE318"/>
  <c r="BE320"/>
  <c r="BE328"/>
  <c r="BE330"/>
  <c r="BE332"/>
  <c r="BE340"/>
  <c r="BE342"/>
  <c r="BE344"/>
  <c r="BE346"/>
  <c r="BE351"/>
  <c r="BE355"/>
  <c r="BE365"/>
  <c r="BE377"/>
  <c r="BE385"/>
  <c r="BE388"/>
  <c r="BE398"/>
  <c r="BE403"/>
  <c r="BE405"/>
  <c r="BE407"/>
  <c r="BE410"/>
  <c i="1" r="AW55"/>
  <c r="BD55"/>
  <c r="BC54"/>
  <c r="W32"/>
  <c r="AU54"/>
  <c r="BD54"/>
  <c r="W33"/>
  <c r="BB54"/>
  <c r="W31"/>
  <c r="BA54"/>
  <c r="W30"/>
  <c i="2" l="1" r="R86"/>
  <c r="R85"/>
  <c r="T86"/>
  <c r="T85"/>
  <c r="BK86"/>
  <c r="J87"/>
  <c r="J57"/>
  <c r="BK401"/>
  <c r="J401"/>
  <c r="J65"/>
  <c i="1" r="AX54"/>
  <c i="2" r="J31"/>
  <c i="1" r="AV55"/>
  <c r="AT55"/>
  <c r="AW54"/>
  <c r="AK30"/>
  <c i="2" r="F31"/>
  <c i="1" r="AZ55"/>
  <c r="AZ54"/>
  <c r="W29"/>
  <c r="AY54"/>
  <c i="2" l="1" r="BK85"/>
  <c r="J85"/>
  <c r="J55"/>
  <c r="J86"/>
  <c r="J56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<sst xmlns="http://schemas.openxmlformats.org/spreadsheetml/2006/main">
  <si>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</si>
  <si>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</si>
  <si>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</si>
  <si>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</si>
  <si>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</si>
  <si>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{58d80d80-b5f9-4fa7-a1c0-540313e95af9}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</si>
  <si>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</si>
  <si>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</si>
  <si>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</si>
  <si>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</si>
  <si>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</si>
  <si>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</si>
  <si>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</si>
  <si>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</si>
  <si>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0149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</si>
  <si>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</si>
  <si>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</si>
  <si>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DÝŠINA – SLUNEČNÁ ULICE REKONSTRUKCE MK</t>
  </si>
  <si>
    <t>KSO:</t>
  </si>
  <si>
    <t/>
  </si>
  <si>
    <t>CC-CZ:</t>
  </si>
  <si>
    <t>Místo:</t>
  </si>
  <si>
    <t xml:space="preserve"> </t>
  </si>
  <si>
    <t>Datum:</t>
  </si>
  <si>
    <t>29. 1. 2020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</si>
  <si>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</si>
  <si>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</si>
  <si>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</si>
  <si>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</si>
  <si>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</si>
  <si>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</si>
  <si>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</si>
  <si>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</si>
  <si>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</si>
  <si>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</si>
  <si>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</si>
  <si>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</si>
  <si>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</si>
  <si>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</si>
  <si>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</si>
  <si>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</si>
  <si>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</si>
  <si>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</si>
  <si>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</si>
  <si>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</si>
  <si>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</si>
  <si>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</si>
  <si>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</si>
  <si>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</si>
  <si>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</si>
  <si>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</si>
  <si>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</si>
  <si>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</si>
  <si>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</si>
  <si>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</si>
  <si>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</si>
  <si>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</si>
  <si>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</si>
  <si>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</si>
  <si>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</si>
  <si>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</si>
  <si>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</si>
  <si>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</si>
  <si>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</si>
  <si>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</si>
  <si>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</si>
  <si>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</si>
  <si>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</si>
  <si>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</si>
  <si>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</si>
  <si>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</si>
  <si>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</si>
  <si>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</si>
  <si>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</si>
  <si>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</si>
  <si>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</si>
  <si>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</si>
  <si>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</si>
  <si>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</si>
  <si>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</si>
  <si>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</si>
  <si>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</si>
  <si>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</si>
  <si>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</si>
  <si>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</si>
  <si>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</si>
  <si>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</si>
  <si>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</si>
  <si>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</si>
  <si>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</si>
  <si>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</si>
  <si>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</si>
  <si>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</si>
  <si>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</si>
  <si>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</si>
  <si>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</si>
  <si>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</si>
  <si>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</si>
  <si>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</si>
  <si>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</si>
  <si>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</si>
  <si>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</si>
  <si>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</si>
  <si>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</si>
  <si>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</si>
  <si>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</si>
  <si>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</si>
  <si>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</si>
  <si>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</si>
  <si>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</si>
  <si>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</si>
  <si>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</si>
  <si>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M</t>
  </si>
  <si>
    <t>999100100</t>
  </si>
  <si>
    <t>Sanace - Výměna nevhodné podložní zeminy (odkop zeminy, odvoz, skládkovné, dovoz vhodného materiálu vč. nákupu, pokládka se zhutněním)</t>
  </si>
  <si>
    <t>m3</t>
  </si>
  <si>
    <t>VL. POLOŽKA</t>
  </si>
  <si>
    <t>8</t>
  </si>
  <si>
    <t>4</t>
  </si>
  <si>
    <t>-930679142</t>
  </si>
  <si>
    <t>PP</t>
  </si>
  <si>
    <t>P</t>
  </si>
  <si>
    <t xml:space="preserve">Poznámka k položce:_x000d_
výměna počítána v 50%  povrchu tl. 300mm</t>
  </si>
  <si>
    <t>VV</t>
  </si>
  <si>
    <t>SANACE PŘEDPOKLAD 50% PLOCHY</t>
  </si>
  <si>
    <t>625*0,5*0,3</t>
  </si>
  <si>
    <t>K</t>
  </si>
  <si>
    <t>113106171</t>
  </si>
  <si>
    <t>Rozebrání dlažeb vozovek ze zámkové dlažby s ložem z kameniva ručně</t>
  </si>
  <si>
    <t>m2</t>
  </si>
  <si>
    <t>CS ÚRS 2025 01</t>
  </si>
  <si>
    <t>445335205</t>
  </si>
  <si>
    <t>Rozebrání dlažeb a dílců vozovek a ploch s přemístěním hmot na skládku na vzdálenost do 3 m nebo s naložením na dopravní prostředek, s jakoukoliv výplní spár ručně ze zámkové dlažby s ložem z kameniva</t>
  </si>
  <si>
    <t>Online PSC</t>
  </si>
  <si>
    <t>https://podminky.urs.cz/item/CS_URS_2025_01/113106171</t>
  </si>
  <si>
    <t>příčný práh-červená</t>
  </si>
  <si>
    <t>Třešňová</t>
  </si>
  <si>
    <t>19</t>
  </si>
  <si>
    <t>Součet</t>
  </si>
  <si>
    <t>3</t>
  </si>
  <si>
    <t>113107243</t>
  </si>
  <si>
    <t>Odstranění podkladu živičného tl 150 mm strojně pl přes 200 m2</t>
  </si>
  <si>
    <t>-2003326722</t>
  </si>
  <si>
    <t>Odstranění podkladů nebo krytů strojně plochy jednotlivě přes 200 m2 s přemístěním hmot na skládku na vzdálenost do 20 m nebo s naložením na dopravní prostředek živičných, o tl. vrstvy přes 100 do 150 mm</t>
  </si>
  <si>
    <t>https://podminky.urs.cz/item/CS_URS_2025_01/113107243</t>
  </si>
  <si>
    <t>113202111</t>
  </si>
  <si>
    <t>Vytrhání obrub krajníků obrubníků stojatých</t>
  </si>
  <si>
    <t>m</t>
  </si>
  <si>
    <t>-155549789</t>
  </si>
  <si>
    <t>Vytrhání obrub s vybouráním lože, s přemístěním hmot na skládku na vzdálenost do 3 m nebo s naložením na dopravní prostředek z krajníků nebo obrubníků stojatých</t>
  </si>
  <si>
    <t>https://podminky.urs.cz/item/CS_URS_2025_01/113202111</t>
  </si>
  <si>
    <t>5</t>
  </si>
  <si>
    <t>122202202</t>
  </si>
  <si>
    <t>Odkopávky a prokopávky nezapažené pro silnice objemu do 1000 m3 v hornině tř. 3</t>
  </si>
  <si>
    <t>116594023</t>
  </si>
  <si>
    <t>Odkopávky a prokopávky nezapažené pro silnice s přemístěním výkopku v příčných profilech na vzdálenost do 15 m nebo s naložením na dopravní prostředek v hornině tř. 3 přes 100 do 1 000 m3</t>
  </si>
  <si>
    <t>https://podminky.urs.cz/item/CS_URS_2025_01/122202202</t>
  </si>
  <si>
    <t>vozovka</t>
  </si>
  <si>
    <t>0,35*625</t>
  </si>
  <si>
    <t>vjezdy</t>
  </si>
  <si>
    <t>75*0,37</t>
  </si>
  <si>
    <t>vchody</t>
  </si>
  <si>
    <t>8*0,25</t>
  </si>
  <si>
    <t>6</t>
  </si>
  <si>
    <t>132301201</t>
  </si>
  <si>
    <t>Hloubení rýh š do 2000 mm v hornině tř. 4 objemu do 100 m3</t>
  </si>
  <si>
    <t>2039104915</t>
  </si>
  <si>
    <t>Hloubení zapažených i nezapažených rýh šířky přes 600 do 2 000 mm s urovnáním dna do předepsaného profilu a spádu v hornině tř. 4 do 100 m3</t>
  </si>
  <si>
    <t>https://podminky.urs.cz/item/CS_URS_2025_01/132301201</t>
  </si>
  <si>
    <t>5*0,8*1,7</t>
  </si>
  <si>
    <t>7</t>
  </si>
  <si>
    <t>162701105</t>
  </si>
  <si>
    <t>Vodorovné přemístění do 10000 m výkopku/sypaniny z horniny tř. 1 až 4</t>
  </si>
  <si>
    <t>-443872370</t>
  </si>
  <si>
    <t>Vodorovné přemístění výkopku nebo sypaniny po suchu na obvyklém dopravním prostředku, bez naložení výkopku, avšak se složením bez rozhrnutí z horniny tř. 1 až 4 na vzdálenost přes 9 000 do 10 000 m</t>
  </si>
  <si>
    <t>https://podminky.urs.cz/item/CS_URS_2025_01/162701105</t>
  </si>
  <si>
    <t>248,50</t>
  </si>
  <si>
    <t>přípojky</t>
  </si>
  <si>
    <t>6,8</t>
  </si>
  <si>
    <t>162701109</t>
  </si>
  <si>
    <t>Příplatek k vodorovnému přemístění výkopku/sypaniny z horniny tř. 1 až 4 ZKD 1000 m přes 10000 m</t>
  </si>
  <si>
    <t>1217494665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</si>
  <si>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</si>
  <si>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https://podminky.urs.cz/item/CS_URS_2025_01/162701109</t>
  </si>
  <si>
    <t>Poznámka k položce:_x000d_
skládka 20km</t>
  </si>
  <si>
    <t>255,3*10 'Přepočtené koeficientem množství</t>
  </si>
  <si>
    <t>9</t>
  </si>
  <si>
    <t>174101101</t>
  </si>
  <si>
    <t>Zásyp jam, šachet rýh nebo kolem objektů sypaninou se zhutněním</t>
  </si>
  <si>
    <t>-441273100</t>
  </si>
  <si>
    <t>Zásyp sypaninou z jakékoliv horniny s uložením výkopku ve vrstvách se zhutněním jam, šachet, rýh nebo kolem objektů v těchto vykopávkách</t>
  </si>
  <si>
    <t>https://podminky.urs.cz/item/CS_URS_2025_01/174101101</t>
  </si>
  <si>
    <t>5*0,8*0,8</t>
  </si>
  <si>
    <t>10</t>
  </si>
  <si>
    <t>58344197</t>
  </si>
  <si>
    <t>štěrkodrť frakce 0/63</t>
  </si>
  <si>
    <t>t</t>
  </si>
  <si>
    <t>350584661</t>
  </si>
  <si>
    <t>11</t>
  </si>
  <si>
    <t>175151101</t>
  </si>
  <si>
    <t>Obsypání potrubí strojně sypaninou bez prohození, uloženou do 3 m</t>
  </si>
  <si>
    <t>1543728738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</si>
  <si>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</si>
  <si>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https://podminky.urs.cz/item/CS_URS_2025_01/175151101</t>
  </si>
  <si>
    <t>0,35*5</t>
  </si>
  <si>
    <t>58337303</t>
  </si>
  <si>
    <t>štěrkopísek frakce 0/8</t>
  </si>
  <si>
    <t>-1395258743</t>
  </si>
  <si>
    <t>13</t>
  </si>
  <si>
    <t>181301101</t>
  </si>
  <si>
    <t>Rozprostření ornice tl vrstvy do 100 mm pl do 500 m2 v rovině nebo ve svahu do 1:5</t>
  </si>
  <si>
    <t>232207654</t>
  </si>
  <si>
    <t>Rozprostření a urovnání ornice v rovině nebo ve svahu sklonu do 1:5 při souvislé ploše do 500 m2, tl. vrstvy do 100 mm</t>
  </si>
  <si>
    <t>https://podminky.urs.cz/item/CS_URS_2025_01/181301101</t>
  </si>
  <si>
    <t>14</t>
  </si>
  <si>
    <t>10364101</t>
  </si>
  <si>
    <t xml:space="preserve">zemina pro terénní úpravy -  ornice</t>
  </si>
  <si>
    <t>845470376</t>
  </si>
  <si>
    <t>352*0,1*1,5</t>
  </si>
  <si>
    <t>15</t>
  </si>
  <si>
    <t>181411131</t>
  </si>
  <si>
    <t>Založení parkového trávníku výsevem plochy do 1000 m2 v rovině a ve svahu do 1:5</t>
  </si>
  <si>
    <t>1177129321</t>
  </si>
  <si>
    <t>Založení trávníku na půdě předem připravené plochy do 1000 m2 výsevem včetně utažení parkového v rovině nebo na svahu do 1:5</t>
  </si>
  <si>
    <t>https://podminky.urs.cz/item/CS_URS_2025_01/181411131</t>
  </si>
  <si>
    <t>16</t>
  </si>
  <si>
    <t>00572410</t>
  </si>
  <si>
    <t>osivo směs travní parková</t>
  </si>
  <si>
    <t>kg</t>
  </si>
  <si>
    <t>-1480668866</t>
  </si>
  <si>
    <t>352*0,015 'Přepočtené koeficientem množství</t>
  </si>
  <si>
    <t>17</t>
  </si>
  <si>
    <t>181951101</t>
  </si>
  <si>
    <t>Úprava pláně v hornině tř. 1 až 4 bez zhutnění</t>
  </si>
  <si>
    <t>638801305</t>
  </si>
  <si>
    <t>Úprava pláně vyrovnáním výškových rozdílů v hornině tř. 1 až 4 bez zhutnění</t>
  </si>
  <si>
    <t>https://podminky.urs.cz/item/CS_URS_2025_01/181951101</t>
  </si>
  <si>
    <t>TRÁVNÍK</t>
  </si>
  <si>
    <t>352</t>
  </si>
  <si>
    <t>18</t>
  </si>
  <si>
    <t>181951102</t>
  </si>
  <si>
    <t>Úprava pláně v hornině tř. 1 až 4 se zhutněním</t>
  </si>
  <si>
    <t>529794290</t>
  </si>
  <si>
    <t>Úprava pláně vyrovnáním výškových rozdílů v hornině tř. 1 až 4 se zhutněním</t>
  </si>
  <si>
    <t>https://podminky.urs.cz/item/CS_URS_2025_01/181951102</t>
  </si>
  <si>
    <t>KOMUNIKACE</t>
  </si>
  <si>
    <t>625</t>
  </si>
  <si>
    <t>VJEZDY</t>
  </si>
  <si>
    <t>75</t>
  </si>
  <si>
    <t>PŘEDLÁŽDĚNÍ ZPOMALOVACÍHO PRAHU</t>
  </si>
  <si>
    <t>PŘEDLÁŽDĚNÍ TŘEŠŇOVÁ</t>
  </si>
  <si>
    <t>Zakládání</t>
  </si>
  <si>
    <t>213141112</t>
  </si>
  <si>
    <t>Zřízení vrstvy z geotextilie v rovině nebo ve sklonu do 1:5 š do 6 m</t>
  </si>
  <si>
    <t>1715931214</t>
  </si>
  <si>
    <t>Zřízení vrstvy z geotextilie filtrační, separační, odvodňovací, ochranné, výztužné nebo protierozní v rovině nebo ve sklonu do 1:5, šířky přes 3 do 6 m</t>
  </si>
  <si>
    <t>https://podminky.urs.cz/item/CS_URS_2025_01/213141112</t>
  </si>
  <si>
    <t>SANACE 50% PLOCHY</t>
  </si>
  <si>
    <t>625*0,5</t>
  </si>
  <si>
    <t>20</t>
  </si>
  <si>
    <t>69311068</t>
  </si>
  <si>
    <t>geotextilie netkaná separační, ochranná, filtrační, drenážní PP 300g/m2</t>
  </si>
  <si>
    <t>-1987766913</t>
  </si>
  <si>
    <t>Vodorovné konstrukce</t>
  </si>
  <si>
    <t>451572111</t>
  </si>
  <si>
    <t>Lože pod potrubí otevřený výkop z kameniva drobného těženého</t>
  </si>
  <si>
    <t>-706045445</t>
  </si>
  <si>
    <t>Lože pod potrubí, stoky a drobné objekty v otevřeném výkopu z kameniva drobného těženého 0 až 4 mm</t>
  </si>
  <si>
    <t>https://podminky.urs.cz/item/CS_URS_2025_01/451572111</t>
  </si>
  <si>
    <t>5*0,1*0,8</t>
  </si>
  <si>
    <t>Komunikace pozemní</t>
  </si>
  <si>
    <t>22</t>
  </si>
  <si>
    <t>564851111</t>
  </si>
  <si>
    <t>Podklad ze štěrkodrtě ŠD tl 150 mm</t>
  </si>
  <si>
    <t>-1602582764</t>
  </si>
  <si>
    <t>Podklad ze štěrkodrti ŠD s rozprostřením a zhutněním, po zhutnění tl. 150 mm</t>
  </si>
  <si>
    <t>https://podminky.urs.cz/item/CS_URS_2025_01/564851111</t>
  </si>
  <si>
    <t>VCHODY</t>
  </si>
  <si>
    <t>23</t>
  </si>
  <si>
    <t>564861111</t>
  </si>
  <si>
    <t>Podklad ze štěrkodrtě ŠD tl 200 mm</t>
  </si>
  <si>
    <t>676665583</t>
  </si>
  <si>
    <t>Podklad ze štěrkodrti ŠD s rozprostřením a zhutněním, po zhutnění tl. 200 mm</t>
  </si>
  <si>
    <t>https://podminky.urs.cz/item/CS_URS_2025_01/564861111</t>
  </si>
  <si>
    <t>24</t>
  </si>
  <si>
    <t>564952111</t>
  </si>
  <si>
    <t>Podklad z mechanicky zpevněného kameniva MZK tl 150 mm</t>
  </si>
  <si>
    <t>1024655176</t>
  </si>
  <si>
    <t>Podklad z mechanicky zpevněného kameniva MZK (minerální beton) s rozprostřením a s hutněním, po zhutnění tl. 150 mm</t>
  </si>
  <si>
    <t>https://podminky.urs.cz/item/CS_URS_2025_01/564952111</t>
  </si>
  <si>
    <t>25</t>
  </si>
  <si>
    <t>565135121</t>
  </si>
  <si>
    <t>Asfaltový beton vrstva podkladní ACP 16 (obalované kamenivo OKS) tl 50 mm š přes 3 m</t>
  </si>
  <si>
    <t>394761933</t>
  </si>
  <si>
    <t>Asfaltový beton vrstva podkladní ACP 16 (obalované kamenivo střednězrnné - OKS) s rozprostřením a zhutněním v pruhu šířky přes 3 m, po zhutnění tl. 50 mm</t>
  </si>
  <si>
    <t>https://podminky.urs.cz/item/CS_URS_2025_01/565135121</t>
  </si>
  <si>
    <t>26</t>
  </si>
  <si>
    <t>573211108</t>
  </si>
  <si>
    <t>Postřik živičný spojovací z asfaltu v množství 0,40 kg/m2</t>
  </si>
  <si>
    <t>-1279637006</t>
  </si>
  <si>
    <t>Postřik spojovací PS bez posypu kamenivem z asfaltu silničního, v množství 0,40 kg/m2</t>
  </si>
  <si>
    <t>https://podminky.urs.cz/item/CS_URS_2025_01/573211108</t>
  </si>
  <si>
    <t>27</t>
  </si>
  <si>
    <t>577144121</t>
  </si>
  <si>
    <t>Asfaltový beton vrstva obrusná ACO 11 (ABS) tř. I tl 50 mm š přes 3 m z nemodifikovaného asfaltu</t>
  </si>
  <si>
    <t>1637590730</t>
  </si>
  <si>
    <t>Asfaltový beton vrstva obrusná ACO 11 (ABS) s rozprostřením a se zhutněním z nemodifikovaného asfaltu v pruhu šířky přes 3 m tř. I, po zhutnění tl. 50 mm</t>
  </si>
  <si>
    <t>https://podminky.urs.cz/item/CS_URS_2025_01/577144121</t>
  </si>
  <si>
    <t>28</t>
  </si>
  <si>
    <t>596211110</t>
  </si>
  <si>
    <t>Kladení zámkové dlažby komunikací pro pěší tl 60 mm skupiny A pl do 50 m2</t>
  </si>
  <si>
    <t>-1533332533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</si>
  <si>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</si>
  <si>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https://podminky.urs.cz/item/CS_URS_2025_01/596211110</t>
  </si>
  <si>
    <t>VCHODY DO RD</t>
  </si>
  <si>
    <t>29</t>
  </si>
  <si>
    <t>59245018</t>
  </si>
  <si>
    <t>dlažba skladebná betonová 200x100x60mm přírodní</t>
  </si>
  <si>
    <t>-1721117102</t>
  </si>
  <si>
    <t>30</t>
  </si>
  <si>
    <t>596212211</t>
  </si>
  <si>
    <t>Kladení zámkové dlažby pozemních komunikací tl 80 mm skupiny A pl do 100 m2</t>
  </si>
  <si>
    <t>1578517372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</si>
  <si>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50 do 100 m2</t>
  </si>
  <si>
    <t>https://podminky.urs.cz/item/CS_URS_2025_01/596212211</t>
  </si>
  <si>
    <t>PŘEDLÁŽDĚNÍ TŘEŠŇOVÁ-POUŽITA VYBOURANÁ DLAŽBA</t>
  </si>
  <si>
    <t>31</t>
  </si>
  <si>
    <t>59245275</t>
  </si>
  <si>
    <t>dlažba zámková vlnová 225x112x80mm barevná</t>
  </si>
  <si>
    <t>-1036444328</t>
  </si>
  <si>
    <t>PŘÍČNÝ PRÁH TŘEŠŇOVÁ</t>
  </si>
  <si>
    <t>32</t>
  </si>
  <si>
    <t>59245020</t>
  </si>
  <si>
    <t>dlažba skladebná betonová 200x100x80mm přírodní</t>
  </si>
  <si>
    <t>864928974</t>
  </si>
  <si>
    <t>Trubní vedení</t>
  </si>
  <si>
    <t>33</t>
  </si>
  <si>
    <t>871313121</t>
  </si>
  <si>
    <t>Montáž kanalizačního potrubí z PVC těsněné gumovým kroužkem otevřený výkop sklon do 20 % DN 160</t>
  </si>
  <si>
    <t>1387527953</t>
  </si>
  <si>
    <t>Montáž kanalizačního potrubí z plastů z tvrdého PVC těsněných gumovým kroužkem v otevřeném výkopu ve sklonu do 20 % DN 160</t>
  </si>
  <si>
    <t>https://podminky.urs.cz/item/CS_URS_2025_01/871313121</t>
  </si>
  <si>
    <t>34</t>
  </si>
  <si>
    <t>28611164</t>
  </si>
  <si>
    <t>trubka kanalizační PVC DN 160x1000 mm SN 8</t>
  </si>
  <si>
    <t>1385876811</t>
  </si>
  <si>
    <t>35</t>
  </si>
  <si>
    <t>877310310</t>
  </si>
  <si>
    <t>Montáž kolen na kanalizačním potrubí z PP trub hladkých plnostěnných DN 150</t>
  </si>
  <si>
    <t>kus</t>
  </si>
  <si>
    <t>99399394</t>
  </si>
  <si>
    <t>Montáž tvarovek na kanalizačním plastovém potrubí z polypropylenu PP hladkého plnostěnného kolen DN 150</t>
  </si>
  <si>
    <t>https://podminky.urs.cz/item/CS_URS_2025_01/877310310</t>
  </si>
  <si>
    <t>36</t>
  </si>
  <si>
    <t>28617162</t>
  </si>
  <si>
    <t>koleno kanalizační PP SN 16 15 ° DN 150</t>
  </si>
  <si>
    <t>-1046748</t>
  </si>
  <si>
    <t>37</t>
  </si>
  <si>
    <t>877375121</t>
  </si>
  <si>
    <t>Výřez a montáž tvarovek odbočných na potrubí z kanalizačních trub z DN 300 - KAMENINA</t>
  </si>
  <si>
    <t>1279200438</t>
  </si>
  <si>
    <t>Výřez a montáž odbočné tvarovky na potrubí z trub z DN 300- KAMENINA</t>
  </si>
  <si>
    <t>https://podminky.urs.cz/item/CS_URS_2025_01/877375121</t>
  </si>
  <si>
    <t>38</t>
  </si>
  <si>
    <t>890411851</t>
  </si>
  <si>
    <t>Bourání UV z prefabrikovaných skruží strojně obestavěného prostoru do 1,5 m3</t>
  </si>
  <si>
    <t>-1212107289</t>
  </si>
  <si>
    <t>Bourání UV strojně velikosti obestavěného prostoru do 1,5 m3 z prefabrikovaných skruží</t>
  </si>
  <si>
    <t>https://podminky.urs.cz/item/CS_URS_2025_01/890411851</t>
  </si>
  <si>
    <t>39</t>
  </si>
  <si>
    <t>895941111</t>
  </si>
  <si>
    <t>Zřízení vpusti kanalizační uliční z betonových dílců typ UV-50 normální</t>
  </si>
  <si>
    <t>2070193143</t>
  </si>
  <si>
    <t>https://podminky.urs.cz/item/CS_URS_2025_01/895941111</t>
  </si>
  <si>
    <t>40</t>
  </si>
  <si>
    <t>59223854</t>
  </si>
  <si>
    <t>skruž pro uliční vpusť s výtokovým otvorem PVC betonová 450x350x50mm-SE SIFONEM</t>
  </si>
  <si>
    <t>586901242</t>
  </si>
  <si>
    <t>skruž pro uliční vpusť s výtokovým otvorem PVC betonová 450x350x50mm - SE SIFONEM</t>
  </si>
  <si>
    <t>41</t>
  </si>
  <si>
    <t>59223858</t>
  </si>
  <si>
    <t>skruž pro uliční vpusť horní betonová 450x570x50mm</t>
  </si>
  <si>
    <t>1985249917</t>
  </si>
  <si>
    <t>42</t>
  </si>
  <si>
    <t>59223864</t>
  </si>
  <si>
    <t>prstenec pro uliční vpusť vyrovnávací betonový 390x60x130mm</t>
  </si>
  <si>
    <t>-1883982562</t>
  </si>
  <si>
    <t>43</t>
  </si>
  <si>
    <t>59223852</t>
  </si>
  <si>
    <t>dno pro uliční vpusť s kalovou prohlubní betonové 450x300x50mm</t>
  </si>
  <si>
    <t>-820717302</t>
  </si>
  <si>
    <t>44</t>
  </si>
  <si>
    <t>899131111</t>
  </si>
  <si>
    <t>Výměna šachtového rámu s osazením a dodáním litinového rámu s patkou</t>
  </si>
  <si>
    <t>1020867294</t>
  </si>
  <si>
    <t>Výměna šachtového rámu tř. D 400 včetně poklopu s osazením a dodáním nového rámu litinového s patkou</t>
  </si>
  <si>
    <t>https://podminky.urs.cz/item/CS_URS_2025_01/899131111</t>
  </si>
  <si>
    <t>45</t>
  </si>
  <si>
    <t>899204112</t>
  </si>
  <si>
    <t>Osazení mříží litinových včetně rámů a košů na bahno pro třídu zatížení D400, E600</t>
  </si>
  <si>
    <t>458766159</t>
  </si>
  <si>
    <t>Osazení mříží litinových včetně rámů do prefabrikovaných žlabovek a košů na bahno pro třídu zatížení D400, E600</t>
  </si>
  <si>
    <t>https://podminky.urs.cz/item/CS_URS_2025_01/899204112</t>
  </si>
  <si>
    <t>46</t>
  </si>
  <si>
    <t>55242320</t>
  </si>
  <si>
    <t xml:space="preserve">mříž vtoková litinová  500x500mm - umístění do otevřené žlabovky</t>
  </si>
  <si>
    <t>700201574</t>
  </si>
  <si>
    <t>47</t>
  </si>
  <si>
    <t>28661789</t>
  </si>
  <si>
    <t>koš kalový ocelový pro silniční vpusť 425mm vč. madla</t>
  </si>
  <si>
    <t>494582777</t>
  </si>
  <si>
    <t>48</t>
  </si>
  <si>
    <t>899301811</t>
  </si>
  <si>
    <t>Demontáž poklopů betonových nebo ŽB včetně rámu hmotnosti do 50 kg</t>
  </si>
  <si>
    <t>-1217140167</t>
  </si>
  <si>
    <t>Demontáž poklopů betonových a železobetonových včetně rámu, hmotnosti jednotlivě do 50 kg</t>
  </si>
  <si>
    <t>https://podminky.urs.cz/item/CS_URS_2025_01/899301811</t>
  </si>
  <si>
    <t>49</t>
  </si>
  <si>
    <t>899431111</t>
  </si>
  <si>
    <t>Výšková úprava uličního vstupu nebo vpusti do 200 mm zvýšením krycího hrnce, šoupěte nebo hydrantu</t>
  </si>
  <si>
    <t>1593806441</t>
  </si>
  <si>
    <t>Výšková úprava uličního vstupu nebo vpusti do 200 mm zvýšením krycího hrnce, šoupěte nebo hydrantu bez úpravy armatur</t>
  </si>
  <si>
    <t>https://podminky.urs.cz/item/CS_URS_2025_01/899431111</t>
  </si>
  <si>
    <t xml:space="preserve">Poznámka k položce:_x000d_
Bude-li požadována výměna hrnečků - musí být dodány provozovatel/vlasníkem vodovodu_x000d_
</t>
  </si>
  <si>
    <t>Ostatní konstrukce a práce, bourání</t>
  </si>
  <si>
    <t>50</t>
  </si>
  <si>
    <t>914111111</t>
  </si>
  <si>
    <t>Montáž svislé dopravní značky do velikosti 1 m2 objímkami na sloupek nebo konzolu</t>
  </si>
  <si>
    <t>-1594537300</t>
  </si>
  <si>
    <t>Montáž svislé dopravní značky základní velikosti do 1 m2 objímkami na sloupky nebo konzoly</t>
  </si>
  <si>
    <t>https://podminky.urs.cz/item/CS_URS_2025_01/914111111</t>
  </si>
  <si>
    <t>P4</t>
  </si>
  <si>
    <t>51</t>
  </si>
  <si>
    <t>40445510</t>
  </si>
  <si>
    <t>značka dopravní svislá retroreflexní fólie tř 1 FeZn-Al rám trojúhelník 900mm</t>
  </si>
  <si>
    <t>515982899</t>
  </si>
  <si>
    <t>52</t>
  </si>
  <si>
    <t>914511112</t>
  </si>
  <si>
    <t>Montáž sloupku dopravních značek délky do 3,5 m s betonovým základem a patkou</t>
  </si>
  <si>
    <t>-1077465381</t>
  </si>
  <si>
    <t>Montáž sloupku dopravních značek délky do 3,5 m do hliníkové patky</t>
  </si>
  <si>
    <t>https://podminky.urs.cz/item/CS_URS_2025_01/914511112</t>
  </si>
  <si>
    <t>ZNOVUOSAZENÍ IZ8a/b</t>
  </si>
  <si>
    <t>OSZENÍ NOVÉ P4</t>
  </si>
  <si>
    <t>53</t>
  </si>
  <si>
    <t>40445225</t>
  </si>
  <si>
    <t>sloupek pro dopravní značku Zn D 60mm v 3,5m</t>
  </si>
  <si>
    <t>-757658080</t>
  </si>
  <si>
    <t xml:space="preserve">SLOUPEK P4 </t>
  </si>
  <si>
    <t>54</t>
  </si>
  <si>
    <t>40445240</t>
  </si>
  <si>
    <t>patka pro sloupek Al D 60mm</t>
  </si>
  <si>
    <t>-1854065063</t>
  </si>
  <si>
    <t>55</t>
  </si>
  <si>
    <t>916131213</t>
  </si>
  <si>
    <t>Osazení silničního obrubníku betonového stojatého s boční opěrou do lože z betonu prostého</t>
  </si>
  <si>
    <t>-1861464711</t>
  </si>
  <si>
    <t>Osazení silničního obrubníku betonového se zřízením lože, s vyplněním a zatřením spár cementovou maltou stojatého s boční opěrou z betonu prostého, do lože z betonu prostého</t>
  </si>
  <si>
    <t>https://podminky.urs.cz/item/CS_URS_2025_01/916131213</t>
  </si>
  <si>
    <t>56</t>
  </si>
  <si>
    <t>59217026</t>
  </si>
  <si>
    <t>obrubník betonový silniční 500x150x250mm</t>
  </si>
  <si>
    <t>-753122000</t>
  </si>
  <si>
    <t>57</t>
  </si>
  <si>
    <t>916231213</t>
  </si>
  <si>
    <t>Osazení chodníkového obrubníku betonového stojatého s boční opěrou do lože z betonu prostého</t>
  </si>
  <si>
    <t>-34407890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</si>
  <si>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</si>
  <si>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https://podminky.urs.cz/item/CS_URS_2025_01/916231213</t>
  </si>
  <si>
    <t>obrubník 500/250/80</t>
  </si>
  <si>
    <t>177+6</t>
  </si>
  <si>
    <t>obrubník 500/200/50</t>
  </si>
  <si>
    <t>14,5</t>
  </si>
  <si>
    <t>58</t>
  </si>
  <si>
    <t>59217036</t>
  </si>
  <si>
    <t>obrubník betonový parkový přírodní 500x80x250mm</t>
  </si>
  <si>
    <t>129955263</t>
  </si>
  <si>
    <t>59</t>
  </si>
  <si>
    <t>59217037</t>
  </si>
  <si>
    <t>obrubník betonový parkový přírodní 500x50x200mm</t>
  </si>
  <si>
    <t>685238293</t>
  </si>
  <si>
    <t>60</t>
  </si>
  <si>
    <t>935112211</t>
  </si>
  <si>
    <t>Osazení příkopového žlabu do betonu tl 100 mm z betonových tvárnic š 800 mm</t>
  </si>
  <si>
    <t>-1285595927</t>
  </si>
  <si>
    <t>Osazení betonového příkopového žlabu s vyplněním a zatřením spár cementovou maltou s ložem tl. 100 mm z betonu prostého z betonových příkopových tvárnic šířky přes 500 do 800 mm</t>
  </si>
  <si>
    <t>https://podminky.urs.cz/item/CS_URS_2025_01/935112211</t>
  </si>
  <si>
    <t>PREFABRIKOVANÁ ŽLABOVKA 590/669-330-80</t>
  </si>
  <si>
    <t>100</t>
  </si>
  <si>
    <t>SYSTÉMOVÁ ŽLABOVKA S ROŠTĚM</t>
  </si>
  <si>
    <t>10,5</t>
  </si>
  <si>
    <t>61</t>
  </si>
  <si>
    <t>59227024</t>
  </si>
  <si>
    <t xml:space="preserve">PREFABRIKOVANÁ ŽLABOVKA  590/669-330-80</t>
  </si>
  <si>
    <t>1034590555</t>
  </si>
  <si>
    <t>62</t>
  </si>
  <si>
    <t>59227023</t>
  </si>
  <si>
    <t xml:space="preserve">žlab ve vjezdech </t>
  </si>
  <si>
    <t>836730827</t>
  </si>
  <si>
    <t xml:space="preserve">Systém	Žlabovka 400
Délka	1000 mm
Stavební šířka	499 mm
Světlá šířka	400 mm
Spád	bez spádu
Stavební výška	0 160 mm
Váha bez roštu cca. 133 kg
</t>
  </si>
  <si>
    <t>63</t>
  </si>
  <si>
    <t>56241010</t>
  </si>
  <si>
    <t>Mřížkový rošt na žlabovku ve vjezdech - systémový výrobek , tř. B 125 kN, pozinkovaný délka 0,5m</t>
  </si>
  <si>
    <t>ks</t>
  </si>
  <si>
    <t>75943582</t>
  </si>
  <si>
    <t>Mřížkový rošt na žlabovku ve vjezdech - systémový výrobek , tř. B 125 kN, pozinkovaný 
délka 0,5m</t>
  </si>
  <si>
    <t>64</t>
  </si>
  <si>
    <t>966006221</t>
  </si>
  <si>
    <t>Odstranění trubkového nástavce ze sloupku včetně demontáže dopravní značky</t>
  </si>
  <si>
    <t>-222451953</t>
  </si>
  <si>
    <t>Odstranění trubkového nástavce ze sloupku s odklizením materiálu na vzdálenost do 20 m nebo s naložením na dopravní prostředek včetně demontáže dopravní značky</t>
  </si>
  <si>
    <t>https://podminky.urs.cz/item/CS_URS_2025_01/966006221</t>
  </si>
  <si>
    <t>IZ8A/B</t>
  </si>
  <si>
    <t>65</t>
  </si>
  <si>
    <t>966008212</t>
  </si>
  <si>
    <t>Bourání odvodňovacího žlabu z betonových příkopových tvárnic š do 800 mm</t>
  </si>
  <si>
    <t>-278045809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</si>
  <si>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</si>
  <si>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https://podminky.urs.cz/item/CS_URS_2025_01/966008212</t>
  </si>
  <si>
    <t>997</t>
  </si>
  <si>
    <t>Přesun sutě</t>
  </si>
  <si>
    <t>66</t>
  </si>
  <si>
    <t>997221571</t>
  </si>
  <si>
    <t>Vodorovná doprava vybouraných hmot do 1 km</t>
  </si>
  <si>
    <t>1321435075</t>
  </si>
  <si>
    <t>Vodorovná doprava vybouraných hmot bez naložení, ale se složením a s hrubým urovnáním na vzdálenost do 1 km</t>
  </si>
  <si>
    <t>https://podminky.urs.cz/item/CS_URS_2025_01/997221571</t>
  </si>
  <si>
    <t>žlabovka</t>
  </si>
  <si>
    <t>21,35</t>
  </si>
  <si>
    <t>obruba</t>
  </si>
  <si>
    <t>3,48</t>
  </si>
  <si>
    <t>asf. kry</t>
  </si>
  <si>
    <t>202,24</t>
  </si>
  <si>
    <t>67</t>
  </si>
  <si>
    <t>997221579</t>
  </si>
  <si>
    <t>Příplatek ZKD 1 km u vodorovné dopravy vybouraných hmot</t>
  </si>
  <si>
    <t>-531137781</t>
  </si>
  <si>
    <t>Vodorovná doprava vybouraných hmot bez naložení, ale se složením a s hrubým urovnáním na vzdálenost Příplatek k ceně za každý další i započatý 1 km přes 1 km</t>
  </si>
  <si>
    <t>https://podminky.urs.cz/item/CS_URS_2025_01/997221579</t>
  </si>
  <si>
    <t>Poznámka k položce:_x000d_
skládka do 20km</t>
  </si>
  <si>
    <t>227,07*19 'Přepočtené koeficientem množství</t>
  </si>
  <si>
    <t>68</t>
  </si>
  <si>
    <t>997221815</t>
  </si>
  <si>
    <t>Poplatek za uložení na skládce (skládkovné) stavebního odpadu betonového kód odpadu 170 101</t>
  </si>
  <si>
    <t>747033836</t>
  </si>
  <si>
    <t>Poplatek za uložení stavebního odpadu na skládce (skládkovné) z prostého betonu zatříděného do Katalogu odpadů pod kódem 170 101</t>
  </si>
  <si>
    <t>https://podminky.urs.cz/item/CS_URS_2025_01/997221815</t>
  </si>
  <si>
    <t>69</t>
  </si>
  <si>
    <t>997221845</t>
  </si>
  <si>
    <t>Poplatek za uložení na skládce (skládkovné) odpadu asfaltového bez dehtu kód odpadu 170 302</t>
  </si>
  <si>
    <t>-965844607</t>
  </si>
  <si>
    <t>Poplatek za uložení stavebního odpadu na skládce (skládkovné) asfaltového bez obsahu dehtu zatříděného do Katalogu odpadů pod kódem 170 302</t>
  </si>
  <si>
    <t>https://podminky.urs.cz/item/CS_URS_2025_01/997221845</t>
  </si>
  <si>
    <t>70</t>
  </si>
  <si>
    <t>997221855</t>
  </si>
  <si>
    <t>Poplatek za uložení na skládce (skládkovné) zeminy a kameniva kód odpadu 170 504</t>
  </si>
  <si>
    <t>855157420</t>
  </si>
  <si>
    <t>Poplatek za uložení stavebního odpadu na skládce (skládkovné) zeminy a kameniva zatříděného do Katalogu odpadů pod kódem 170 504</t>
  </si>
  <si>
    <t>https://podminky.urs.cz/item/CS_URS_2025_01/997221855</t>
  </si>
  <si>
    <t>255,3*1,8 'Přepočtené koeficientem množství</t>
  </si>
  <si>
    <t>998</t>
  </si>
  <si>
    <t>Přesun hmot</t>
  </si>
  <si>
    <t>71</t>
  </si>
  <si>
    <t>998225111</t>
  </si>
  <si>
    <t>Přesun hmot pro pozemní komunikace s krytem z kamene, monolitickým betonovým nebo živičným</t>
  </si>
  <si>
    <t>-1549049829</t>
  </si>
  <si>
    <t>Přesun hmot pro komunikace s krytem z kameniva, monolitickým betonovým nebo živičným dopravní vzdálenost do 200 m jakékoliv délky objektu</t>
  </si>
  <si>
    <t>https://podminky.urs.cz/item/CS_URS_2025_01/998225111</t>
  </si>
  <si>
    <t>VRN</t>
  </si>
  <si>
    <t>Vedlejší rozpočtové náklady</t>
  </si>
  <si>
    <t>VRN1</t>
  </si>
  <si>
    <t>Průzkumné, geodetické a projektové práce</t>
  </si>
  <si>
    <t>72</t>
  </si>
  <si>
    <t>012103000</t>
  </si>
  <si>
    <t>Geodetické práce před výstavbou</t>
  </si>
  <si>
    <t>1024</t>
  </si>
  <si>
    <t>-1247922576</t>
  </si>
  <si>
    <t>Geodetické práce před výstavbou-vytyčení stavby</t>
  </si>
  <si>
    <t>73</t>
  </si>
  <si>
    <t>012303000</t>
  </si>
  <si>
    <t>Geodetické práce po výstavbě</t>
  </si>
  <si>
    <t>-1035950098</t>
  </si>
  <si>
    <t>74</t>
  </si>
  <si>
    <t>013254000</t>
  </si>
  <si>
    <t>Dokumentace skutečného provedení stavby</t>
  </si>
  <si>
    <t>-1682983245</t>
  </si>
  <si>
    <t>VRN3</t>
  </si>
  <si>
    <t>Zařízení staveniště</t>
  </si>
  <si>
    <t>034303000</t>
  </si>
  <si>
    <t>Dopravní značení na staveništi</t>
  </si>
  <si>
    <t>1002833843</t>
  </si>
  <si>
    <t>Dopravní značení na staveništi - DIO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</si>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</sst>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71" TargetMode="External" /><Relationship Id="rId2" Type="http://schemas.openxmlformats.org/officeDocument/2006/relationships/hyperlink" Target="https://podminky.urs.cz/item/CS_URS_2025_01/113107243" TargetMode="External" /><Relationship Id="rId3" Type="http://schemas.openxmlformats.org/officeDocument/2006/relationships/hyperlink" Target="https://podminky.urs.cz/item/CS_URS_2025_01/113202111" TargetMode="External" /><Relationship Id="rId4" Type="http://schemas.openxmlformats.org/officeDocument/2006/relationships/hyperlink" Target="https://podminky.urs.cz/item/CS_URS_2025_01/122202202" TargetMode="External" /><Relationship Id="rId5" Type="http://schemas.openxmlformats.org/officeDocument/2006/relationships/hyperlink" Target="https://podminky.urs.cz/item/CS_URS_2025_01/132301201" TargetMode="External" /><Relationship Id="rId6" Type="http://schemas.openxmlformats.org/officeDocument/2006/relationships/hyperlink" Target="https://podminky.urs.cz/item/CS_URS_2025_01/162701105" TargetMode="External" /><Relationship Id="rId7" Type="http://schemas.openxmlformats.org/officeDocument/2006/relationships/hyperlink" Target="https://podminky.urs.cz/item/CS_URS_2025_01/162701109" TargetMode="External" /><Relationship Id="rId8" Type="http://schemas.openxmlformats.org/officeDocument/2006/relationships/hyperlink" Target="https://podminky.urs.cz/item/CS_URS_2025_01/174101101" TargetMode="External" /><Relationship Id="rId9" Type="http://schemas.openxmlformats.org/officeDocument/2006/relationships/hyperlink" Target="https://podminky.urs.cz/item/CS_URS_2025_01/175151101" TargetMode="External" /><Relationship Id="rId10" Type="http://schemas.openxmlformats.org/officeDocument/2006/relationships/hyperlink" Target="https://podminky.urs.cz/item/CS_URS_2025_01/181301101" TargetMode="External" /><Relationship Id="rId11" Type="http://schemas.openxmlformats.org/officeDocument/2006/relationships/hyperlink" Target="https://podminky.urs.cz/item/CS_URS_2025_01/181411131" TargetMode="External" /><Relationship Id="rId12" Type="http://schemas.openxmlformats.org/officeDocument/2006/relationships/hyperlink" Target="https://podminky.urs.cz/item/CS_URS_2025_01/181951101" TargetMode="External" /><Relationship Id="rId13" Type="http://schemas.openxmlformats.org/officeDocument/2006/relationships/hyperlink" Target="https://podminky.urs.cz/item/CS_URS_2025_01/181951102" TargetMode="External" /><Relationship Id="rId14" Type="http://schemas.openxmlformats.org/officeDocument/2006/relationships/hyperlink" Target="https://podminky.urs.cz/item/CS_URS_2025_01/213141112" TargetMode="External" /><Relationship Id="rId15" Type="http://schemas.openxmlformats.org/officeDocument/2006/relationships/hyperlink" Target="https://podminky.urs.cz/item/CS_URS_2025_01/451572111" TargetMode="External" /><Relationship Id="rId16" Type="http://schemas.openxmlformats.org/officeDocument/2006/relationships/hyperlink" Target="https://podminky.urs.cz/item/CS_URS_2025_01/564851111" TargetMode="External" /><Relationship Id="rId17" Type="http://schemas.openxmlformats.org/officeDocument/2006/relationships/hyperlink" Target="https://podminky.urs.cz/item/CS_URS_2025_01/564861111" TargetMode="External" /><Relationship Id="rId18" Type="http://schemas.openxmlformats.org/officeDocument/2006/relationships/hyperlink" Target="https://podminky.urs.cz/item/CS_URS_2025_01/564952111" TargetMode="External" /><Relationship Id="rId19" Type="http://schemas.openxmlformats.org/officeDocument/2006/relationships/hyperlink" Target="https://podminky.urs.cz/item/CS_URS_2025_01/565135121" TargetMode="External" /><Relationship Id="rId20" Type="http://schemas.openxmlformats.org/officeDocument/2006/relationships/hyperlink" Target="https://podminky.urs.cz/item/CS_URS_2025_01/573211108" TargetMode="External" /><Relationship Id="rId21" Type="http://schemas.openxmlformats.org/officeDocument/2006/relationships/hyperlink" Target="https://podminky.urs.cz/item/CS_URS_2025_01/577144121" TargetMode="External" /><Relationship Id="rId22" Type="http://schemas.openxmlformats.org/officeDocument/2006/relationships/hyperlink" Target="https://podminky.urs.cz/item/CS_URS_2025_01/596211110" TargetMode="External" /><Relationship Id="rId23" Type="http://schemas.openxmlformats.org/officeDocument/2006/relationships/hyperlink" Target="https://podminky.urs.cz/item/CS_URS_2025_01/596212211" TargetMode="External" /><Relationship Id="rId24" Type="http://schemas.openxmlformats.org/officeDocument/2006/relationships/hyperlink" Target="https://podminky.urs.cz/item/CS_URS_2025_01/871313121" TargetMode="External" /><Relationship Id="rId25" Type="http://schemas.openxmlformats.org/officeDocument/2006/relationships/hyperlink" Target="https://podminky.urs.cz/item/CS_URS_2025_01/877310310" TargetMode="External" /><Relationship Id="rId26" Type="http://schemas.openxmlformats.org/officeDocument/2006/relationships/hyperlink" Target="https://podminky.urs.cz/item/CS_URS_2025_01/877375121" TargetMode="External" /><Relationship Id="rId27" Type="http://schemas.openxmlformats.org/officeDocument/2006/relationships/hyperlink" Target="https://podminky.urs.cz/item/CS_URS_2025_01/890411851" TargetMode="External" /><Relationship Id="rId28" Type="http://schemas.openxmlformats.org/officeDocument/2006/relationships/hyperlink" Target="https://podminky.urs.cz/item/CS_URS_2025_01/895941111" TargetMode="External" /><Relationship Id="rId29" Type="http://schemas.openxmlformats.org/officeDocument/2006/relationships/hyperlink" Target="https://podminky.urs.cz/item/CS_URS_2025_01/899131111" TargetMode="External" /><Relationship Id="rId30" Type="http://schemas.openxmlformats.org/officeDocument/2006/relationships/hyperlink" Target="https://podminky.urs.cz/item/CS_URS_2025_01/899204112" TargetMode="External" /><Relationship Id="rId31" Type="http://schemas.openxmlformats.org/officeDocument/2006/relationships/hyperlink" Target="https://podminky.urs.cz/item/CS_URS_2025_01/899301811" TargetMode="External" /><Relationship Id="rId32" Type="http://schemas.openxmlformats.org/officeDocument/2006/relationships/hyperlink" Target="https://podminky.urs.cz/item/CS_URS_2025_01/899431111" TargetMode="External" /><Relationship Id="rId33" Type="http://schemas.openxmlformats.org/officeDocument/2006/relationships/hyperlink" Target="https://podminky.urs.cz/item/CS_URS_2025_01/914111111" TargetMode="External" /><Relationship Id="rId34" Type="http://schemas.openxmlformats.org/officeDocument/2006/relationships/hyperlink" Target="https://podminky.urs.cz/item/CS_URS_2025_01/914511112" TargetMode="External" /><Relationship Id="rId35" Type="http://schemas.openxmlformats.org/officeDocument/2006/relationships/hyperlink" Target="https://podminky.urs.cz/item/CS_URS_2025_01/916131213" TargetMode="External" /><Relationship Id="rId36" Type="http://schemas.openxmlformats.org/officeDocument/2006/relationships/hyperlink" Target="https://podminky.urs.cz/item/CS_URS_2025_01/916231213" TargetMode="External" /><Relationship Id="rId37" Type="http://schemas.openxmlformats.org/officeDocument/2006/relationships/hyperlink" Target="https://podminky.urs.cz/item/CS_URS_2025_01/935112211" TargetMode="External" /><Relationship Id="rId38" Type="http://schemas.openxmlformats.org/officeDocument/2006/relationships/hyperlink" Target="https://podminky.urs.cz/item/CS_URS_2025_01/966006221" TargetMode="External" /><Relationship Id="rId39" Type="http://schemas.openxmlformats.org/officeDocument/2006/relationships/hyperlink" Target="https://podminky.urs.cz/item/CS_URS_2025_01/966008212" TargetMode="External" /><Relationship Id="rId40" Type="http://schemas.openxmlformats.org/officeDocument/2006/relationships/hyperlink" Target="https://podminky.urs.cz/item/CS_URS_2025_01/997221571" TargetMode="External" /><Relationship Id="rId41" Type="http://schemas.openxmlformats.org/officeDocument/2006/relationships/hyperlink" Target="https://podminky.urs.cz/item/CS_URS_2025_01/997221579" TargetMode="External" /><Relationship Id="rId42" Type="http://schemas.openxmlformats.org/officeDocument/2006/relationships/hyperlink" Target="https://podminky.urs.cz/item/CS_URS_2025_01/997221815" TargetMode="External" /><Relationship Id="rId43" Type="http://schemas.openxmlformats.org/officeDocument/2006/relationships/hyperlink" Target="https://podminky.urs.cz/item/CS_URS_2025_01/997221845" TargetMode="External" /><Relationship Id="rId44" Type="http://schemas.openxmlformats.org/officeDocument/2006/relationships/hyperlink" Target="https://podminky.urs.cz/item/CS_URS_2025_01/997221855" TargetMode="External" /><Relationship Id="rId45" Type="http://schemas.openxmlformats.org/officeDocument/2006/relationships/hyperlink" Target="https://podminky.urs.cz/item/CS_URS_2025_01/998225111" TargetMode="External" /><Relationship Id="rId4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0149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DÝŠINA – SLUNEČNÁ ULICE REKONSTRUKCE MK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29. 1. 2020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68</v>
      </c>
      <c r="BT54" s="111" t="s">
        <v>69</v>
      </c>
      <c r="BV54" s="111" t="s">
        <v>70</v>
      </c>
      <c r="BW54" s="111" t="s">
        <v>5</v>
      </c>
      <c r="BX54" s="111" t="s">
        <v>71</v>
      </c>
      <c r="CL54" s="111" t="s">
        <v>19</v>
      </c>
    </row>
    <row r="55" s="7" customFormat="1" ht="24.75" customHeight="1">
      <c r="A55" s="112" t="s">
        <v>72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'0149 - DÝŠINA – SLUNEČNÁ 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73</v>
      </c>
      <c r="AR55" s="119"/>
      <c r="AS55" s="120">
        <v>0</v>
      </c>
      <c r="AT55" s="121">
        <f>ROUND(SUM(AV55:AW55),2)</f>
        <v>0</v>
      </c>
      <c r="AU55" s="122">
        <f>'0149 - DÝŠINA – SLUNEČNÁ ...'!P85</f>
        <v>0</v>
      </c>
      <c r="AV55" s="121">
        <f>'0149 - DÝŠINA – SLUNEČNÁ ...'!J31</f>
        <v>0</v>
      </c>
      <c r="AW55" s="121">
        <f>'0149 - DÝŠINA – SLUNEČNÁ ...'!J32</f>
        <v>0</v>
      </c>
      <c r="AX55" s="121">
        <f>'0149 - DÝŠINA – SLUNEČNÁ ...'!J33</f>
        <v>0</v>
      </c>
      <c r="AY55" s="121">
        <f>'0149 - DÝŠINA – SLUNEČNÁ ...'!J34</f>
        <v>0</v>
      </c>
      <c r="AZ55" s="121">
        <f>'0149 - DÝŠINA – SLUNEČNÁ ...'!F31</f>
        <v>0</v>
      </c>
      <c r="BA55" s="121">
        <f>'0149 - DÝŠINA – SLUNEČNÁ ...'!F32</f>
        <v>0</v>
      </c>
      <c r="BB55" s="121">
        <f>'0149 - DÝŠINA – SLUNEČNÁ ...'!F33</f>
        <v>0</v>
      </c>
      <c r="BC55" s="121">
        <f>'0149 - DÝŠINA – SLUNEČNÁ ...'!F34</f>
        <v>0</v>
      </c>
      <c r="BD55" s="123">
        <f>'0149 - DÝŠINA – SLUNEČNÁ ...'!F35</f>
        <v>0</v>
      </c>
      <c r="BE55" s="7"/>
      <c r="BT55" s="124" t="s">
        <v>74</v>
      </c>
      <c r="BU55" s="124" t="s">
        <v>75</v>
      </c>
      <c r="BV55" s="124" t="s">
        <v>70</v>
      </c>
      <c r="BW55" s="124" t="s">
        <v>5</v>
      </c>
      <c r="BX55" s="124" t="s">
        <v>71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tYxxz1MWqDDTAaqE7SmWzzq5bjhFrsOU+ggfbsASc6Sp1bt81xHLhebUjYtsb0N2Izp6O2QzSmA/TIYYw2mUQQ==" hashValue="LAEYfGipetjwau73nji+JByvy2z1Fbe4htAuNvFMsfY72638Y9OZWD5f4yZgK7p9cx49yq2wFiWDSTgaLnfHy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149 - DÝŠINA – SLUNEČNÁ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76</v>
      </c>
    </row>
    <row r="4" s="1" customFormat="1" ht="24.96" customHeight="1">
      <c r="B4" s="22"/>
      <c r="D4" s="127" t="s">
        <v>77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29. 1. 2020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tr">
        <f>IF('Rekapitulace stavby'!AN10="","",'Rekapitulace stavby'!AN10)</f>
        <v/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tr">
        <f>IF('Rekapitulace stavby'!E11="","",'Rekapitulace stavby'!E11)</f>
        <v xml:space="preserve"> </v>
      </c>
      <c r="F13" s="40"/>
      <c r="G13" s="40"/>
      <c r="H13" s="40"/>
      <c r="I13" s="129" t="s">
        <v>27</v>
      </c>
      <c r="J13" s="132" t="str">
        <f>IF('Rekapitulace stavby'!AN11="","",'Rekapitulace stavby'!AN11)</f>
        <v/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28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27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30</v>
      </c>
      <c r="E18" s="40"/>
      <c r="F18" s="40"/>
      <c r="G18" s="40"/>
      <c r="H18" s="40"/>
      <c r="I18" s="129" t="s">
        <v>26</v>
      </c>
      <c r="J18" s="132" t="str">
        <f>IF('Rekapitulace stavby'!AN16="","",'Rekapitulace stavby'!AN16)</f>
        <v/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tr">
        <f>IF('Rekapitulace stavby'!E17="","",'Rekapitulace stavby'!E17)</f>
        <v xml:space="preserve"> </v>
      </c>
      <c r="F19" s="40"/>
      <c r="G19" s="40"/>
      <c r="H19" s="40"/>
      <c r="I19" s="129" t="s">
        <v>27</v>
      </c>
      <c r="J19" s="132" t="str">
        <f>IF('Rekapitulace stavby'!AN17="","",'Rekapitulace stavby'!AN17)</f>
        <v/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32</v>
      </c>
      <c r="E21" s="40"/>
      <c r="F21" s="40"/>
      <c r="G21" s="40"/>
      <c r="H21" s="40"/>
      <c r="I21" s="129" t="s">
        <v>26</v>
      </c>
      <c r="J21" s="132" t="str">
        <f>IF('Rekapitulace stavby'!AN19="","",'Rekapitulace stavby'!AN19)</f>
        <v/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tr">
        <f>IF('Rekapitulace stavby'!E20="","",'Rekapitulace stavby'!E20)</f>
        <v xml:space="preserve"> </v>
      </c>
      <c r="F22" s="40"/>
      <c r="G22" s="40"/>
      <c r="H22" s="40"/>
      <c r="I22" s="129" t="s">
        <v>27</v>
      </c>
      <c r="J22" s="132" t="str">
        <f>IF('Rekapitulace stavby'!AN20="","",'Rekapitulace stavby'!AN20)</f>
        <v/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33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4"/>
      <c r="B25" s="135"/>
      <c r="C25" s="134"/>
      <c r="D25" s="134"/>
      <c r="E25" s="136" t="s">
        <v>78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35</v>
      </c>
      <c r="E28" s="40"/>
      <c r="F28" s="40"/>
      <c r="G28" s="40"/>
      <c r="H28" s="40"/>
      <c r="I28" s="40"/>
      <c r="J28" s="140">
        <f>ROUND(J85,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37</v>
      </c>
      <c r="G30" s="40"/>
      <c r="H30" s="40"/>
      <c r="I30" s="141" t="s">
        <v>36</v>
      </c>
      <c r="J30" s="141" t="s">
        <v>38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39</v>
      </c>
      <c r="E31" s="129" t="s">
        <v>40</v>
      </c>
      <c r="F31" s="143">
        <f>ROUND((SUM(BE85:BE411)),  2)</f>
        <v>0</v>
      </c>
      <c r="G31" s="40"/>
      <c r="H31" s="40"/>
      <c r="I31" s="144">
        <v>0.20999999999999999</v>
      </c>
      <c r="J31" s="143">
        <f>ROUND(((SUM(BE85:BE411))*I31),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41</v>
      </c>
      <c r="F32" s="143">
        <f>ROUND((SUM(BF85:BF411)),  2)</f>
        <v>0</v>
      </c>
      <c r="G32" s="40"/>
      <c r="H32" s="40"/>
      <c r="I32" s="144">
        <v>0.12</v>
      </c>
      <c r="J32" s="143">
        <f>ROUND(((SUM(BF85:BF411))*I32),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42</v>
      </c>
      <c r="F33" s="143">
        <f>ROUND((SUM(BG85:BG411)),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43</v>
      </c>
      <c r="F34" s="143">
        <f>ROUND((SUM(BH85:BH411)),  2)</f>
        <v>0</v>
      </c>
      <c r="G34" s="40"/>
      <c r="H34" s="40"/>
      <c r="I34" s="144">
        <v>0.12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44</v>
      </c>
      <c r="F35" s="143">
        <f>ROUND((SUM(BI85:BI411)),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45</v>
      </c>
      <c r="E37" s="147"/>
      <c r="F37" s="147"/>
      <c r="G37" s="148" t="s">
        <v>46</v>
      </c>
      <c r="H37" s="149" t="s">
        <v>47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79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DÝŠINA – SLUNEČNÁ ULICE REKONSTRUKCE MK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 xml:space="preserve"> </v>
      </c>
      <c r="G48" s="42"/>
      <c r="H48" s="42"/>
      <c r="I48" s="34" t="s">
        <v>23</v>
      </c>
      <c r="J48" s="74" t="str">
        <f>IF(J10="","",J10)</f>
        <v>29. 1. 2020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 xml:space="preserve"> </v>
      </c>
      <c r="G50" s="42"/>
      <c r="H50" s="42"/>
      <c r="I50" s="34" t="s">
        <v>30</v>
      </c>
      <c r="J50" s="38" t="str">
        <f>E19</f>
        <v xml:space="preserve"> 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28</v>
      </c>
      <c r="D51" s="42"/>
      <c r="E51" s="42"/>
      <c r="F51" s="29" t="str">
        <f>IF(E16="","",E16)</f>
        <v>Vyplň údaj</v>
      </c>
      <c r="G51" s="42"/>
      <c r="H51" s="42"/>
      <c r="I51" s="34" t="s">
        <v>32</v>
      </c>
      <c r="J51" s="38" t="str">
        <f>E22</f>
        <v xml:space="preserve"> 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80</v>
      </c>
      <c r="D53" s="157"/>
      <c r="E53" s="157"/>
      <c r="F53" s="157"/>
      <c r="G53" s="157"/>
      <c r="H53" s="157"/>
      <c r="I53" s="157"/>
      <c r="J53" s="158" t="s">
        <v>81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67</v>
      </c>
      <c r="D55" s="42"/>
      <c r="E55" s="42"/>
      <c r="F55" s="42"/>
      <c r="G55" s="42"/>
      <c r="H55" s="42"/>
      <c r="I55" s="42"/>
      <c r="J55" s="104">
        <f>J85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82</v>
      </c>
    </row>
    <row r="56" s="9" customFormat="1" ht="24.96" customHeight="1">
      <c r="A56" s="9"/>
      <c r="B56" s="160"/>
      <c r="C56" s="161"/>
      <c r="D56" s="162" t="s">
        <v>83</v>
      </c>
      <c r="E56" s="163"/>
      <c r="F56" s="163"/>
      <c r="G56" s="163"/>
      <c r="H56" s="163"/>
      <c r="I56" s="163"/>
      <c r="J56" s="164">
        <f>J86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84</v>
      </c>
      <c r="E57" s="169"/>
      <c r="F57" s="169"/>
      <c r="G57" s="169"/>
      <c r="H57" s="169"/>
      <c r="I57" s="169"/>
      <c r="J57" s="170">
        <f>J87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85</v>
      </c>
      <c r="E58" s="169"/>
      <c r="F58" s="169"/>
      <c r="G58" s="169"/>
      <c r="H58" s="169"/>
      <c r="I58" s="169"/>
      <c r="J58" s="170">
        <f>J180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6"/>
      <c r="C59" s="167"/>
      <c r="D59" s="168" t="s">
        <v>86</v>
      </c>
      <c r="E59" s="169"/>
      <c r="F59" s="169"/>
      <c r="G59" s="169"/>
      <c r="H59" s="169"/>
      <c r="I59" s="169"/>
      <c r="J59" s="170">
        <f>J188</f>
        <v>0</v>
      </c>
      <c r="K59" s="167"/>
      <c r="L59" s="17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6"/>
      <c r="C60" s="167"/>
      <c r="D60" s="168" t="s">
        <v>87</v>
      </c>
      <c r="E60" s="169"/>
      <c r="F60" s="169"/>
      <c r="G60" s="169"/>
      <c r="H60" s="169"/>
      <c r="I60" s="169"/>
      <c r="J60" s="170">
        <f>J193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88</v>
      </c>
      <c r="E61" s="169"/>
      <c r="F61" s="169"/>
      <c r="G61" s="169"/>
      <c r="H61" s="169"/>
      <c r="I61" s="169"/>
      <c r="J61" s="170">
        <f>J246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6"/>
      <c r="C62" s="167"/>
      <c r="D62" s="168" t="s">
        <v>89</v>
      </c>
      <c r="E62" s="169"/>
      <c r="F62" s="169"/>
      <c r="G62" s="169"/>
      <c r="H62" s="169"/>
      <c r="I62" s="169"/>
      <c r="J62" s="170">
        <f>J291</f>
        <v>0</v>
      </c>
      <c r="K62" s="167"/>
      <c r="L62" s="17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6"/>
      <c r="C63" s="167"/>
      <c r="D63" s="168" t="s">
        <v>90</v>
      </c>
      <c r="E63" s="169"/>
      <c r="F63" s="169"/>
      <c r="G63" s="169"/>
      <c r="H63" s="169"/>
      <c r="I63" s="169"/>
      <c r="J63" s="170">
        <f>J354</f>
        <v>0</v>
      </c>
      <c r="K63" s="167"/>
      <c r="L63" s="17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6"/>
      <c r="C64" s="167"/>
      <c r="D64" s="168" t="s">
        <v>91</v>
      </c>
      <c r="E64" s="169"/>
      <c r="F64" s="169"/>
      <c r="G64" s="169"/>
      <c r="H64" s="169"/>
      <c r="I64" s="169"/>
      <c r="J64" s="170">
        <f>J397</f>
        <v>0</v>
      </c>
      <c r="K64" s="167"/>
      <c r="L64" s="17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0"/>
      <c r="C65" s="161"/>
      <c r="D65" s="162" t="s">
        <v>92</v>
      </c>
      <c r="E65" s="163"/>
      <c r="F65" s="163"/>
      <c r="G65" s="163"/>
      <c r="H65" s="163"/>
      <c r="I65" s="163"/>
      <c r="J65" s="164">
        <f>J401</f>
        <v>0</v>
      </c>
      <c r="K65" s="161"/>
      <c r="L65" s="165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66"/>
      <c r="C66" s="167"/>
      <c r="D66" s="168" t="s">
        <v>93</v>
      </c>
      <c r="E66" s="169"/>
      <c r="F66" s="169"/>
      <c r="G66" s="169"/>
      <c r="H66" s="169"/>
      <c r="I66" s="169"/>
      <c r="J66" s="170">
        <f>J402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6"/>
      <c r="C67" s="167"/>
      <c r="D67" s="168" t="s">
        <v>94</v>
      </c>
      <c r="E67" s="169"/>
      <c r="F67" s="169"/>
      <c r="G67" s="169"/>
      <c r="H67" s="169"/>
      <c r="I67" s="169"/>
      <c r="J67" s="170">
        <f>J409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95</v>
      </c>
      <c r="D74" s="42"/>
      <c r="E74" s="42"/>
      <c r="F74" s="42"/>
      <c r="G74" s="42"/>
      <c r="H74" s="42"/>
      <c r="I74" s="42"/>
      <c r="J74" s="42"/>
      <c r="K74" s="42"/>
      <c r="L74" s="13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E7</f>
        <v>DÝŠINA – SLUNEČNÁ ULICE REKONSTRUKCE MK</v>
      </c>
      <c r="F77" s="42"/>
      <c r="G77" s="42"/>
      <c r="H77" s="42"/>
      <c r="I77" s="42"/>
      <c r="J77" s="42"/>
      <c r="K77" s="42"/>
      <c r="L77" s="13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F10</f>
        <v xml:space="preserve"> </v>
      </c>
      <c r="G79" s="42"/>
      <c r="H79" s="42"/>
      <c r="I79" s="34" t="s">
        <v>23</v>
      </c>
      <c r="J79" s="74" t="str">
        <f>IF(J10="","",J10)</f>
        <v>29. 1. 2020</v>
      </c>
      <c r="K79" s="42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E13</f>
        <v xml:space="preserve"> </v>
      </c>
      <c r="G81" s="42"/>
      <c r="H81" s="42"/>
      <c r="I81" s="34" t="s">
        <v>30</v>
      </c>
      <c r="J81" s="38" t="str">
        <f>E19</f>
        <v xml:space="preserve"> </v>
      </c>
      <c r="K81" s="42"/>
      <c r="L81" s="13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28</v>
      </c>
      <c r="D82" s="42"/>
      <c r="E82" s="42"/>
      <c r="F82" s="29" t="str">
        <f>IF(E16="","",E16)</f>
        <v>Vyplň údaj</v>
      </c>
      <c r="G82" s="42"/>
      <c r="H82" s="42"/>
      <c r="I82" s="34" t="s">
        <v>32</v>
      </c>
      <c r="J82" s="38" t="str">
        <f>E22</f>
        <v xml:space="preserve"> </v>
      </c>
      <c r="K82" s="42"/>
      <c r="L82" s="13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2"/>
      <c r="B84" s="173"/>
      <c r="C84" s="174" t="s">
        <v>96</v>
      </c>
      <c r="D84" s="175" t="s">
        <v>54</v>
      </c>
      <c r="E84" s="175" t="s">
        <v>50</v>
      </c>
      <c r="F84" s="175" t="s">
        <v>51</v>
      </c>
      <c r="G84" s="175" t="s">
        <v>97</v>
      </c>
      <c r="H84" s="175" t="s">
        <v>98</v>
      </c>
      <c r="I84" s="175" t="s">
        <v>99</v>
      </c>
      <c r="J84" s="175" t="s">
        <v>81</v>
      </c>
      <c r="K84" s="176" t="s">
        <v>100</v>
      </c>
      <c r="L84" s="177"/>
      <c r="M84" s="94" t="s">
        <v>19</v>
      </c>
      <c r="N84" s="95" t="s">
        <v>39</v>
      </c>
      <c r="O84" s="95" t="s">
        <v>101</v>
      </c>
      <c r="P84" s="95" t="s">
        <v>102</v>
      </c>
      <c r="Q84" s="95" t="s">
        <v>103</v>
      </c>
      <c r="R84" s="95" t="s">
        <v>104</v>
      </c>
      <c r="S84" s="95" t="s">
        <v>105</v>
      </c>
      <c r="T84" s="96" t="s">
        <v>106</v>
      </c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</row>
    <row r="85" s="2" customFormat="1" ht="22.8" customHeight="1">
      <c r="A85" s="40"/>
      <c r="B85" s="41"/>
      <c r="C85" s="101" t="s">
        <v>107</v>
      </c>
      <c r="D85" s="42"/>
      <c r="E85" s="42"/>
      <c r="F85" s="42"/>
      <c r="G85" s="42"/>
      <c r="H85" s="42"/>
      <c r="I85" s="42"/>
      <c r="J85" s="178">
        <f>BK85</f>
        <v>0</v>
      </c>
      <c r="K85" s="42"/>
      <c r="L85" s="46"/>
      <c r="M85" s="97"/>
      <c r="N85" s="179"/>
      <c r="O85" s="98"/>
      <c r="P85" s="180">
        <f>P86+P401</f>
        <v>0</v>
      </c>
      <c r="Q85" s="98"/>
      <c r="R85" s="180">
        <f>R86+R401</f>
        <v>182.41602499999999</v>
      </c>
      <c r="S85" s="98"/>
      <c r="T85" s="181">
        <f>T86+T401</f>
        <v>238.785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68</v>
      </c>
      <c r="AU85" s="19" t="s">
        <v>82</v>
      </c>
      <c r="BK85" s="182">
        <f>BK86+BK401</f>
        <v>0</v>
      </c>
    </row>
    <row r="86" s="12" customFormat="1" ht="25.92" customHeight="1">
      <c r="A86" s="12"/>
      <c r="B86" s="183"/>
      <c r="C86" s="184"/>
      <c r="D86" s="185" t="s">
        <v>68</v>
      </c>
      <c r="E86" s="186" t="s">
        <v>108</v>
      </c>
      <c r="F86" s="186" t="s">
        <v>109</v>
      </c>
      <c r="G86" s="184"/>
      <c r="H86" s="184"/>
      <c r="I86" s="187"/>
      <c r="J86" s="188">
        <f>BK86</f>
        <v>0</v>
      </c>
      <c r="K86" s="184"/>
      <c r="L86" s="189"/>
      <c r="M86" s="190"/>
      <c r="N86" s="191"/>
      <c r="O86" s="191"/>
      <c r="P86" s="192">
        <f>P87+P180+P188+P193+P246+P291+P354+P397</f>
        <v>0</v>
      </c>
      <c r="Q86" s="191"/>
      <c r="R86" s="192">
        <f>R87+R180+R188+R193+R246+R291+R354+R397</f>
        <v>182.41602499999999</v>
      </c>
      <c r="S86" s="191"/>
      <c r="T86" s="193">
        <f>T87+T180+T188+T193+T246+T291+T354+T397</f>
        <v>238.785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4" t="s">
        <v>74</v>
      </c>
      <c r="AT86" s="195" t="s">
        <v>68</v>
      </c>
      <c r="AU86" s="195" t="s">
        <v>69</v>
      </c>
      <c r="AY86" s="194" t="s">
        <v>110</v>
      </c>
      <c r="BK86" s="196">
        <f>BK87+BK180+BK188+BK193+BK246+BK291+BK354+BK397</f>
        <v>0</v>
      </c>
    </row>
    <row r="87" s="12" customFormat="1" ht="22.8" customHeight="1">
      <c r="A87" s="12"/>
      <c r="B87" s="183"/>
      <c r="C87" s="184"/>
      <c r="D87" s="185" t="s">
        <v>68</v>
      </c>
      <c r="E87" s="197" t="s">
        <v>74</v>
      </c>
      <c r="F87" s="197" t="s">
        <v>111</v>
      </c>
      <c r="G87" s="184"/>
      <c r="H87" s="184"/>
      <c r="I87" s="187"/>
      <c r="J87" s="198">
        <f>BK87</f>
        <v>0</v>
      </c>
      <c r="K87" s="184"/>
      <c r="L87" s="189"/>
      <c r="M87" s="190"/>
      <c r="N87" s="191"/>
      <c r="O87" s="191"/>
      <c r="P87" s="192">
        <f>SUM(P88:P179)</f>
        <v>0</v>
      </c>
      <c r="Q87" s="191"/>
      <c r="R87" s="192">
        <f>SUM(R88:R179)</f>
        <v>57.755279999999999</v>
      </c>
      <c r="S87" s="191"/>
      <c r="T87" s="193">
        <f>SUM(T88:T179)</f>
        <v>212.51000000000002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4" t="s">
        <v>74</v>
      </c>
      <c r="AT87" s="195" t="s">
        <v>68</v>
      </c>
      <c r="AU87" s="195" t="s">
        <v>74</v>
      </c>
      <c r="AY87" s="194" t="s">
        <v>110</v>
      </c>
      <c r="BK87" s="196">
        <f>SUM(BK88:BK179)</f>
        <v>0</v>
      </c>
    </row>
    <row r="88" s="2" customFormat="1" ht="24.15" customHeight="1">
      <c r="A88" s="40"/>
      <c r="B88" s="41"/>
      <c r="C88" s="199" t="s">
        <v>74</v>
      </c>
      <c r="D88" s="199" t="s">
        <v>112</v>
      </c>
      <c r="E88" s="200" t="s">
        <v>113</v>
      </c>
      <c r="F88" s="201" t="s">
        <v>114</v>
      </c>
      <c r="G88" s="202" t="s">
        <v>115</v>
      </c>
      <c r="H88" s="203">
        <v>93.75</v>
      </c>
      <c r="I88" s="204"/>
      <c r="J88" s="205">
        <f>ROUND(I88*H88,2)</f>
        <v>0</v>
      </c>
      <c r="K88" s="201" t="s">
        <v>116</v>
      </c>
      <c r="L88" s="206"/>
      <c r="M88" s="207" t="s">
        <v>19</v>
      </c>
      <c r="N88" s="208" t="s">
        <v>40</v>
      </c>
      <c r="O88" s="86"/>
      <c r="P88" s="209">
        <f>O88*H88</f>
        <v>0</v>
      </c>
      <c r="Q88" s="209">
        <v>0</v>
      </c>
      <c r="R88" s="209">
        <f>Q88*H88</f>
        <v>0</v>
      </c>
      <c r="S88" s="209">
        <v>0</v>
      </c>
      <c r="T88" s="210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1" t="s">
        <v>117</v>
      </c>
      <c r="AT88" s="211" t="s">
        <v>112</v>
      </c>
      <c r="AU88" s="211" t="s">
        <v>76</v>
      </c>
      <c r="AY88" s="19" t="s">
        <v>110</v>
      </c>
      <c r="BE88" s="212">
        <f>IF(N88="základní",J88,0)</f>
        <v>0</v>
      </c>
      <c r="BF88" s="212">
        <f>IF(N88="snížená",J88,0)</f>
        <v>0</v>
      </c>
      <c r="BG88" s="212">
        <f>IF(N88="zákl. přenesená",J88,0)</f>
        <v>0</v>
      </c>
      <c r="BH88" s="212">
        <f>IF(N88="sníž. přenesená",J88,0)</f>
        <v>0</v>
      </c>
      <c r="BI88" s="212">
        <f>IF(N88="nulová",J88,0)</f>
        <v>0</v>
      </c>
      <c r="BJ88" s="19" t="s">
        <v>74</v>
      </c>
      <c r="BK88" s="212">
        <f>ROUND(I88*H88,2)</f>
        <v>0</v>
      </c>
      <c r="BL88" s="19" t="s">
        <v>118</v>
      </c>
      <c r="BM88" s="211" t="s">
        <v>119</v>
      </c>
    </row>
    <row r="89" s="2" customFormat="1">
      <c r="A89" s="40"/>
      <c r="B89" s="41"/>
      <c r="C89" s="42"/>
      <c r="D89" s="213" t="s">
        <v>120</v>
      </c>
      <c r="E89" s="42"/>
      <c r="F89" s="214" t="s">
        <v>114</v>
      </c>
      <c r="G89" s="42"/>
      <c r="H89" s="42"/>
      <c r="I89" s="215"/>
      <c r="J89" s="42"/>
      <c r="K89" s="42"/>
      <c r="L89" s="46"/>
      <c r="M89" s="216"/>
      <c r="N89" s="217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120</v>
      </c>
      <c r="AU89" s="19" t="s">
        <v>76</v>
      </c>
    </row>
    <row r="90" s="2" customFormat="1">
      <c r="A90" s="40"/>
      <c r="B90" s="41"/>
      <c r="C90" s="42"/>
      <c r="D90" s="213" t="s">
        <v>121</v>
      </c>
      <c r="E90" s="42"/>
      <c r="F90" s="218" t="s">
        <v>122</v>
      </c>
      <c r="G90" s="42"/>
      <c r="H90" s="42"/>
      <c r="I90" s="215"/>
      <c r="J90" s="42"/>
      <c r="K90" s="42"/>
      <c r="L90" s="46"/>
      <c r="M90" s="216"/>
      <c r="N90" s="217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121</v>
      </c>
      <c r="AU90" s="19" t="s">
        <v>76</v>
      </c>
    </row>
    <row r="91" s="13" customFormat="1">
      <c r="A91" s="13"/>
      <c r="B91" s="219"/>
      <c r="C91" s="220"/>
      <c r="D91" s="213" t="s">
        <v>123</v>
      </c>
      <c r="E91" s="221" t="s">
        <v>19</v>
      </c>
      <c r="F91" s="222" t="s">
        <v>124</v>
      </c>
      <c r="G91" s="220"/>
      <c r="H91" s="221" t="s">
        <v>19</v>
      </c>
      <c r="I91" s="223"/>
      <c r="J91" s="220"/>
      <c r="K91" s="220"/>
      <c r="L91" s="224"/>
      <c r="M91" s="225"/>
      <c r="N91" s="226"/>
      <c r="O91" s="226"/>
      <c r="P91" s="226"/>
      <c r="Q91" s="226"/>
      <c r="R91" s="226"/>
      <c r="S91" s="226"/>
      <c r="T91" s="227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28" t="s">
        <v>123</v>
      </c>
      <c r="AU91" s="228" t="s">
        <v>76</v>
      </c>
      <c r="AV91" s="13" t="s">
        <v>74</v>
      </c>
      <c r="AW91" s="13" t="s">
        <v>31</v>
      </c>
      <c r="AX91" s="13" t="s">
        <v>69</v>
      </c>
      <c r="AY91" s="228" t="s">
        <v>110</v>
      </c>
    </row>
    <row r="92" s="14" customFormat="1">
      <c r="A92" s="14"/>
      <c r="B92" s="229"/>
      <c r="C92" s="230"/>
      <c r="D92" s="213" t="s">
        <v>123</v>
      </c>
      <c r="E92" s="231" t="s">
        <v>19</v>
      </c>
      <c r="F92" s="232" t="s">
        <v>125</v>
      </c>
      <c r="G92" s="230"/>
      <c r="H92" s="233">
        <v>93.75</v>
      </c>
      <c r="I92" s="234"/>
      <c r="J92" s="230"/>
      <c r="K92" s="230"/>
      <c r="L92" s="235"/>
      <c r="M92" s="236"/>
      <c r="N92" s="237"/>
      <c r="O92" s="237"/>
      <c r="P92" s="237"/>
      <c r="Q92" s="237"/>
      <c r="R92" s="237"/>
      <c r="S92" s="237"/>
      <c r="T92" s="238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39" t="s">
        <v>123</v>
      </c>
      <c r="AU92" s="239" t="s">
        <v>76</v>
      </c>
      <c r="AV92" s="14" t="s">
        <v>76</v>
      </c>
      <c r="AW92" s="14" t="s">
        <v>31</v>
      </c>
      <c r="AX92" s="14" t="s">
        <v>74</v>
      </c>
      <c r="AY92" s="239" t="s">
        <v>110</v>
      </c>
    </row>
    <row r="93" s="2" customFormat="1" ht="16.5" customHeight="1">
      <c r="A93" s="40"/>
      <c r="B93" s="41"/>
      <c r="C93" s="240" t="s">
        <v>76</v>
      </c>
      <c r="D93" s="240" t="s">
        <v>126</v>
      </c>
      <c r="E93" s="241" t="s">
        <v>127</v>
      </c>
      <c r="F93" s="242" t="s">
        <v>128</v>
      </c>
      <c r="G93" s="243" t="s">
        <v>129</v>
      </c>
      <c r="H93" s="244">
        <v>23</v>
      </c>
      <c r="I93" s="245"/>
      <c r="J93" s="246">
        <f>ROUND(I93*H93,2)</f>
        <v>0</v>
      </c>
      <c r="K93" s="242" t="s">
        <v>130</v>
      </c>
      <c r="L93" s="46"/>
      <c r="M93" s="247" t="s">
        <v>19</v>
      </c>
      <c r="N93" s="248" t="s">
        <v>40</v>
      </c>
      <c r="O93" s="86"/>
      <c r="P93" s="209">
        <f>O93*H93</f>
        <v>0</v>
      </c>
      <c r="Q93" s="209">
        <v>0</v>
      </c>
      <c r="R93" s="209">
        <f>Q93*H93</f>
        <v>0</v>
      </c>
      <c r="S93" s="209">
        <v>0.29499999999999998</v>
      </c>
      <c r="T93" s="210">
        <f>S93*H93</f>
        <v>6.7849999999999993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1" t="s">
        <v>118</v>
      </c>
      <c r="AT93" s="211" t="s">
        <v>126</v>
      </c>
      <c r="AU93" s="211" t="s">
        <v>76</v>
      </c>
      <c r="AY93" s="19" t="s">
        <v>110</v>
      </c>
      <c r="BE93" s="212">
        <f>IF(N93="základní",J93,0)</f>
        <v>0</v>
      </c>
      <c r="BF93" s="212">
        <f>IF(N93="snížená",J93,0)</f>
        <v>0</v>
      </c>
      <c r="BG93" s="212">
        <f>IF(N93="zákl. přenesená",J93,0)</f>
        <v>0</v>
      </c>
      <c r="BH93" s="212">
        <f>IF(N93="sníž. přenesená",J93,0)</f>
        <v>0</v>
      </c>
      <c r="BI93" s="212">
        <f>IF(N93="nulová",J93,0)</f>
        <v>0</v>
      </c>
      <c r="BJ93" s="19" t="s">
        <v>74</v>
      </c>
      <c r="BK93" s="212">
        <f>ROUND(I93*H93,2)</f>
        <v>0</v>
      </c>
      <c r="BL93" s="19" t="s">
        <v>118</v>
      </c>
      <c r="BM93" s="211" t="s">
        <v>131</v>
      </c>
    </row>
    <row r="94" s="2" customFormat="1">
      <c r="A94" s="40"/>
      <c r="B94" s="41"/>
      <c r="C94" s="42"/>
      <c r="D94" s="213" t="s">
        <v>120</v>
      </c>
      <c r="E94" s="42"/>
      <c r="F94" s="214" t="s">
        <v>132</v>
      </c>
      <c r="G94" s="42"/>
      <c r="H94" s="42"/>
      <c r="I94" s="215"/>
      <c r="J94" s="42"/>
      <c r="K94" s="42"/>
      <c r="L94" s="46"/>
      <c r="M94" s="216"/>
      <c r="N94" s="217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120</v>
      </c>
      <c r="AU94" s="19" t="s">
        <v>76</v>
      </c>
    </row>
    <row r="95" s="2" customFormat="1">
      <c r="A95" s="40"/>
      <c r="B95" s="41"/>
      <c r="C95" s="42"/>
      <c r="D95" s="249" t="s">
        <v>133</v>
      </c>
      <c r="E95" s="42"/>
      <c r="F95" s="250" t="s">
        <v>134</v>
      </c>
      <c r="G95" s="42"/>
      <c r="H95" s="42"/>
      <c r="I95" s="215"/>
      <c r="J95" s="42"/>
      <c r="K95" s="42"/>
      <c r="L95" s="46"/>
      <c r="M95" s="216"/>
      <c r="N95" s="217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133</v>
      </c>
      <c r="AU95" s="19" t="s">
        <v>76</v>
      </c>
    </row>
    <row r="96" s="13" customFormat="1">
      <c r="A96" s="13"/>
      <c r="B96" s="219"/>
      <c r="C96" s="220"/>
      <c r="D96" s="213" t="s">
        <v>123</v>
      </c>
      <c r="E96" s="221" t="s">
        <v>19</v>
      </c>
      <c r="F96" s="222" t="s">
        <v>135</v>
      </c>
      <c r="G96" s="220"/>
      <c r="H96" s="221" t="s">
        <v>19</v>
      </c>
      <c r="I96" s="223"/>
      <c r="J96" s="220"/>
      <c r="K96" s="220"/>
      <c r="L96" s="224"/>
      <c r="M96" s="225"/>
      <c r="N96" s="226"/>
      <c r="O96" s="226"/>
      <c r="P96" s="226"/>
      <c r="Q96" s="226"/>
      <c r="R96" s="226"/>
      <c r="S96" s="226"/>
      <c r="T96" s="227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8" t="s">
        <v>123</v>
      </c>
      <c r="AU96" s="228" t="s">
        <v>76</v>
      </c>
      <c r="AV96" s="13" t="s">
        <v>74</v>
      </c>
      <c r="AW96" s="13" t="s">
        <v>31</v>
      </c>
      <c r="AX96" s="13" t="s">
        <v>69</v>
      </c>
      <c r="AY96" s="228" t="s">
        <v>110</v>
      </c>
    </row>
    <row r="97" s="14" customFormat="1">
      <c r="A97" s="14"/>
      <c r="B97" s="229"/>
      <c r="C97" s="230"/>
      <c r="D97" s="213" t="s">
        <v>123</v>
      </c>
      <c r="E97" s="231" t="s">
        <v>19</v>
      </c>
      <c r="F97" s="232" t="s">
        <v>118</v>
      </c>
      <c r="G97" s="230"/>
      <c r="H97" s="233">
        <v>4</v>
      </c>
      <c r="I97" s="234"/>
      <c r="J97" s="230"/>
      <c r="K97" s="230"/>
      <c r="L97" s="235"/>
      <c r="M97" s="236"/>
      <c r="N97" s="237"/>
      <c r="O97" s="237"/>
      <c r="P97" s="237"/>
      <c r="Q97" s="237"/>
      <c r="R97" s="237"/>
      <c r="S97" s="237"/>
      <c r="T97" s="238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39" t="s">
        <v>123</v>
      </c>
      <c r="AU97" s="239" t="s">
        <v>76</v>
      </c>
      <c r="AV97" s="14" t="s">
        <v>76</v>
      </c>
      <c r="AW97" s="14" t="s">
        <v>31</v>
      </c>
      <c r="AX97" s="14" t="s">
        <v>69</v>
      </c>
      <c r="AY97" s="239" t="s">
        <v>110</v>
      </c>
    </row>
    <row r="98" s="13" customFormat="1">
      <c r="A98" s="13"/>
      <c r="B98" s="219"/>
      <c r="C98" s="220"/>
      <c r="D98" s="213" t="s">
        <v>123</v>
      </c>
      <c r="E98" s="221" t="s">
        <v>19</v>
      </c>
      <c r="F98" s="222" t="s">
        <v>136</v>
      </c>
      <c r="G98" s="220"/>
      <c r="H98" s="221" t="s">
        <v>19</v>
      </c>
      <c r="I98" s="223"/>
      <c r="J98" s="220"/>
      <c r="K98" s="220"/>
      <c r="L98" s="224"/>
      <c r="M98" s="225"/>
      <c r="N98" s="226"/>
      <c r="O98" s="226"/>
      <c r="P98" s="226"/>
      <c r="Q98" s="226"/>
      <c r="R98" s="226"/>
      <c r="S98" s="226"/>
      <c r="T98" s="227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8" t="s">
        <v>123</v>
      </c>
      <c r="AU98" s="228" t="s">
        <v>76</v>
      </c>
      <c r="AV98" s="13" t="s">
        <v>74</v>
      </c>
      <c r="AW98" s="13" t="s">
        <v>31</v>
      </c>
      <c r="AX98" s="13" t="s">
        <v>69</v>
      </c>
      <c r="AY98" s="228" t="s">
        <v>110</v>
      </c>
    </row>
    <row r="99" s="14" customFormat="1">
      <c r="A99" s="14"/>
      <c r="B99" s="229"/>
      <c r="C99" s="230"/>
      <c r="D99" s="213" t="s">
        <v>123</v>
      </c>
      <c r="E99" s="231" t="s">
        <v>19</v>
      </c>
      <c r="F99" s="232" t="s">
        <v>137</v>
      </c>
      <c r="G99" s="230"/>
      <c r="H99" s="233">
        <v>19</v>
      </c>
      <c r="I99" s="234"/>
      <c r="J99" s="230"/>
      <c r="K99" s="230"/>
      <c r="L99" s="235"/>
      <c r="M99" s="236"/>
      <c r="N99" s="237"/>
      <c r="O99" s="237"/>
      <c r="P99" s="237"/>
      <c r="Q99" s="237"/>
      <c r="R99" s="237"/>
      <c r="S99" s="237"/>
      <c r="T99" s="238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39" t="s">
        <v>123</v>
      </c>
      <c r="AU99" s="239" t="s">
        <v>76</v>
      </c>
      <c r="AV99" s="14" t="s">
        <v>76</v>
      </c>
      <c r="AW99" s="14" t="s">
        <v>31</v>
      </c>
      <c r="AX99" s="14" t="s">
        <v>69</v>
      </c>
      <c r="AY99" s="239" t="s">
        <v>110</v>
      </c>
    </row>
    <row r="100" s="15" customFormat="1">
      <c r="A100" s="15"/>
      <c r="B100" s="251"/>
      <c r="C100" s="252"/>
      <c r="D100" s="213" t="s">
        <v>123</v>
      </c>
      <c r="E100" s="253" t="s">
        <v>19</v>
      </c>
      <c r="F100" s="254" t="s">
        <v>138</v>
      </c>
      <c r="G100" s="252"/>
      <c r="H100" s="255">
        <v>23</v>
      </c>
      <c r="I100" s="256"/>
      <c r="J100" s="252"/>
      <c r="K100" s="252"/>
      <c r="L100" s="257"/>
      <c r="M100" s="258"/>
      <c r="N100" s="259"/>
      <c r="O100" s="259"/>
      <c r="P100" s="259"/>
      <c r="Q100" s="259"/>
      <c r="R100" s="259"/>
      <c r="S100" s="259"/>
      <c r="T100" s="260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61" t="s">
        <v>123</v>
      </c>
      <c r="AU100" s="261" t="s">
        <v>76</v>
      </c>
      <c r="AV100" s="15" t="s">
        <v>118</v>
      </c>
      <c r="AW100" s="15" t="s">
        <v>31</v>
      </c>
      <c r="AX100" s="15" t="s">
        <v>74</v>
      </c>
      <c r="AY100" s="261" t="s">
        <v>110</v>
      </c>
    </row>
    <row r="101" s="2" customFormat="1" ht="16.5" customHeight="1">
      <c r="A101" s="40"/>
      <c r="B101" s="41"/>
      <c r="C101" s="240" t="s">
        <v>139</v>
      </c>
      <c r="D101" s="240" t="s">
        <v>126</v>
      </c>
      <c r="E101" s="241" t="s">
        <v>140</v>
      </c>
      <c r="F101" s="242" t="s">
        <v>141</v>
      </c>
      <c r="G101" s="243" t="s">
        <v>129</v>
      </c>
      <c r="H101" s="244">
        <v>640</v>
      </c>
      <c r="I101" s="245"/>
      <c r="J101" s="246">
        <f>ROUND(I101*H101,2)</f>
        <v>0</v>
      </c>
      <c r="K101" s="242" t="s">
        <v>130</v>
      </c>
      <c r="L101" s="46"/>
      <c r="M101" s="247" t="s">
        <v>19</v>
      </c>
      <c r="N101" s="248" t="s">
        <v>40</v>
      </c>
      <c r="O101" s="86"/>
      <c r="P101" s="209">
        <f>O101*H101</f>
        <v>0</v>
      </c>
      <c r="Q101" s="209">
        <v>0</v>
      </c>
      <c r="R101" s="209">
        <f>Q101*H101</f>
        <v>0</v>
      </c>
      <c r="S101" s="209">
        <v>0.316</v>
      </c>
      <c r="T101" s="210">
        <f>S101*H101</f>
        <v>202.24000000000001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1" t="s">
        <v>118</v>
      </c>
      <c r="AT101" s="211" t="s">
        <v>126</v>
      </c>
      <c r="AU101" s="211" t="s">
        <v>76</v>
      </c>
      <c r="AY101" s="19" t="s">
        <v>110</v>
      </c>
      <c r="BE101" s="212">
        <f>IF(N101="základní",J101,0)</f>
        <v>0</v>
      </c>
      <c r="BF101" s="212">
        <f>IF(N101="snížená",J101,0)</f>
        <v>0</v>
      </c>
      <c r="BG101" s="212">
        <f>IF(N101="zákl. přenesená",J101,0)</f>
        <v>0</v>
      </c>
      <c r="BH101" s="212">
        <f>IF(N101="sníž. přenesená",J101,0)</f>
        <v>0</v>
      </c>
      <c r="BI101" s="212">
        <f>IF(N101="nulová",J101,0)</f>
        <v>0</v>
      </c>
      <c r="BJ101" s="19" t="s">
        <v>74</v>
      </c>
      <c r="BK101" s="212">
        <f>ROUND(I101*H101,2)</f>
        <v>0</v>
      </c>
      <c r="BL101" s="19" t="s">
        <v>118</v>
      </c>
      <c r="BM101" s="211" t="s">
        <v>142</v>
      </c>
    </row>
    <row r="102" s="2" customFormat="1">
      <c r="A102" s="40"/>
      <c r="B102" s="41"/>
      <c r="C102" s="42"/>
      <c r="D102" s="213" t="s">
        <v>120</v>
      </c>
      <c r="E102" s="42"/>
      <c r="F102" s="214" t="s">
        <v>143</v>
      </c>
      <c r="G102" s="42"/>
      <c r="H102" s="42"/>
      <c r="I102" s="215"/>
      <c r="J102" s="42"/>
      <c r="K102" s="42"/>
      <c r="L102" s="46"/>
      <c r="M102" s="216"/>
      <c r="N102" s="217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120</v>
      </c>
      <c r="AU102" s="19" t="s">
        <v>76</v>
      </c>
    </row>
    <row r="103" s="2" customFormat="1">
      <c r="A103" s="40"/>
      <c r="B103" s="41"/>
      <c r="C103" s="42"/>
      <c r="D103" s="249" t="s">
        <v>133</v>
      </c>
      <c r="E103" s="42"/>
      <c r="F103" s="250" t="s">
        <v>144</v>
      </c>
      <c r="G103" s="42"/>
      <c r="H103" s="42"/>
      <c r="I103" s="215"/>
      <c r="J103" s="42"/>
      <c r="K103" s="42"/>
      <c r="L103" s="46"/>
      <c r="M103" s="216"/>
      <c r="N103" s="217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133</v>
      </c>
      <c r="AU103" s="19" t="s">
        <v>76</v>
      </c>
    </row>
    <row r="104" s="2" customFormat="1" ht="16.5" customHeight="1">
      <c r="A104" s="40"/>
      <c r="B104" s="41"/>
      <c r="C104" s="240" t="s">
        <v>118</v>
      </c>
      <c r="D104" s="240" t="s">
        <v>126</v>
      </c>
      <c r="E104" s="241" t="s">
        <v>145</v>
      </c>
      <c r="F104" s="242" t="s">
        <v>146</v>
      </c>
      <c r="G104" s="243" t="s">
        <v>147</v>
      </c>
      <c r="H104" s="244">
        <v>17</v>
      </c>
      <c r="I104" s="245"/>
      <c r="J104" s="246">
        <f>ROUND(I104*H104,2)</f>
        <v>0</v>
      </c>
      <c r="K104" s="242" t="s">
        <v>130</v>
      </c>
      <c r="L104" s="46"/>
      <c r="M104" s="247" t="s">
        <v>19</v>
      </c>
      <c r="N104" s="248" t="s">
        <v>40</v>
      </c>
      <c r="O104" s="86"/>
      <c r="P104" s="209">
        <f>O104*H104</f>
        <v>0</v>
      </c>
      <c r="Q104" s="209">
        <v>0</v>
      </c>
      <c r="R104" s="209">
        <f>Q104*H104</f>
        <v>0</v>
      </c>
      <c r="S104" s="209">
        <v>0.20499999999999999</v>
      </c>
      <c r="T104" s="210">
        <f>S104*H104</f>
        <v>3.4849999999999999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1" t="s">
        <v>118</v>
      </c>
      <c r="AT104" s="211" t="s">
        <v>126</v>
      </c>
      <c r="AU104" s="211" t="s">
        <v>76</v>
      </c>
      <c r="AY104" s="19" t="s">
        <v>110</v>
      </c>
      <c r="BE104" s="212">
        <f>IF(N104="základní",J104,0)</f>
        <v>0</v>
      </c>
      <c r="BF104" s="212">
        <f>IF(N104="snížená",J104,0)</f>
        <v>0</v>
      </c>
      <c r="BG104" s="212">
        <f>IF(N104="zákl. přenesená",J104,0)</f>
        <v>0</v>
      </c>
      <c r="BH104" s="212">
        <f>IF(N104="sníž. přenesená",J104,0)</f>
        <v>0</v>
      </c>
      <c r="BI104" s="212">
        <f>IF(N104="nulová",J104,0)</f>
        <v>0</v>
      </c>
      <c r="BJ104" s="19" t="s">
        <v>74</v>
      </c>
      <c r="BK104" s="212">
        <f>ROUND(I104*H104,2)</f>
        <v>0</v>
      </c>
      <c r="BL104" s="19" t="s">
        <v>118</v>
      </c>
      <c r="BM104" s="211" t="s">
        <v>148</v>
      </c>
    </row>
    <row r="105" s="2" customFormat="1">
      <c r="A105" s="40"/>
      <c r="B105" s="41"/>
      <c r="C105" s="42"/>
      <c r="D105" s="213" t="s">
        <v>120</v>
      </c>
      <c r="E105" s="42"/>
      <c r="F105" s="214" t="s">
        <v>149</v>
      </c>
      <c r="G105" s="42"/>
      <c r="H105" s="42"/>
      <c r="I105" s="215"/>
      <c r="J105" s="42"/>
      <c r="K105" s="42"/>
      <c r="L105" s="46"/>
      <c r="M105" s="216"/>
      <c r="N105" s="217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120</v>
      </c>
      <c r="AU105" s="19" t="s">
        <v>76</v>
      </c>
    </row>
    <row r="106" s="2" customFormat="1">
      <c r="A106" s="40"/>
      <c r="B106" s="41"/>
      <c r="C106" s="42"/>
      <c r="D106" s="249" t="s">
        <v>133</v>
      </c>
      <c r="E106" s="42"/>
      <c r="F106" s="250" t="s">
        <v>150</v>
      </c>
      <c r="G106" s="42"/>
      <c r="H106" s="42"/>
      <c r="I106" s="215"/>
      <c r="J106" s="42"/>
      <c r="K106" s="42"/>
      <c r="L106" s="46"/>
      <c r="M106" s="216"/>
      <c r="N106" s="217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133</v>
      </c>
      <c r="AU106" s="19" t="s">
        <v>76</v>
      </c>
    </row>
    <row r="107" s="2" customFormat="1" ht="16.5" customHeight="1">
      <c r="A107" s="40"/>
      <c r="B107" s="41"/>
      <c r="C107" s="240" t="s">
        <v>151</v>
      </c>
      <c r="D107" s="240" t="s">
        <v>126</v>
      </c>
      <c r="E107" s="241" t="s">
        <v>152</v>
      </c>
      <c r="F107" s="242" t="s">
        <v>153</v>
      </c>
      <c r="G107" s="243" t="s">
        <v>115</v>
      </c>
      <c r="H107" s="244">
        <v>248.5</v>
      </c>
      <c r="I107" s="245"/>
      <c r="J107" s="246">
        <f>ROUND(I107*H107,2)</f>
        <v>0</v>
      </c>
      <c r="K107" s="242" t="s">
        <v>130</v>
      </c>
      <c r="L107" s="46"/>
      <c r="M107" s="247" t="s">
        <v>19</v>
      </c>
      <c r="N107" s="248" t="s">
        <v>40</v>
      </c>
      <c r="O107" s="86"/>
      <c r="P107" s="209">
        <f>O107*H107</f>
        <v>0</v>
      </c>
      <c r="Q107" s="209">
        <v>0</v>
      </c>
      <c r="R107" s="209">
        <f>Q107*H107</f>
        <v>0</v>
      </c>
      <c r="S107" s="209">
        <v>0</v>
      </c>
      <c r="T107" s="210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1" t="s">
        <v>118</v>
      </c>
      <c r="AT107" s="211" t="s">
        <v>126</v>
      </c>
      <c r="AU107" s="211" t="s">
        <v>76</v>
      </c>
      <c r="AY107" s="19" t="s">
        <v>110</v>
      </c>
      <c r="BE107" s="212">
        <f>IF(N107="základní",J107,0)</f>
        <v>0</v>
      </c>
      <c r="BF107" s="212">
        <f>IF(N107="snížená",J107,0)</f>
        <v>0</v>
      </c>
      <c r="BG107" s="212">
        <f>IF(N107="zákl. přenesená",J107,0)</f>
        <v>0</v>
      </c>
      <c r="BH107" s="212">
        <f>IF(N107="sníž. přenesená",J107,0)</f>
        <v>0</v>
      </c>
      <c r="BI107" s="212">
        <f>IF(N107="nulová",J107,0)</f>
        <v>0</v>
      </c>
      <c r="BJ107" s="19" t="s">
        <v>74</v>
      </c>
      <c r="BK107" s="212">
        <f>ROUND(I107*H107,2)</f>
        <v>0</v>
      </c>
      <c r="BL107" s="19" t="s">
        <v>118</v>
      </c>
      <c r="BM107" s="211" t="s">
        <v>154</v>
      </c>
    </row>
    <row r="108" s="2" customFormat="1">
      <c r="A108" s="40"/>
      <c r="B108" s="41"/>
      <c r="C108" s="42"/>
      <c r="D108" s="213" t="s">
        <v>120</v>
      </c>
      <c r="E108" s="42"/>
      <c r="F108" s="214" t="s">
        <v>155</v>
      </c>
      <c r="G108" s="42"/>
      <c r="H108" s="42"/>
      <c r="I108" s="215"/>
      <c r="J108" s="42"/>
      <c r="K108" s="42"/>
      <c r="L108" s="46"/>
      <c r="M108" s="216"/>
      <c r="N108" s="217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120</v>
      </c>
      <c r="AU108" s="19" t="s">
        <v>76</v>
      </c>
    </row>
    <row r="109" s="2" customFormat="1">
      <c r="A109" s="40"/>
      <c r="B109" s="41"/>
      <c r="C109" s="42"/>
      <c r="D109" s="249" t="s">
        <v>133</v>
      </c>
      <c r="E109" s="42"/>
      <c r="F109" s="250" t="s">
        <v>156</v>
      </c>
      <c r="G109" s="42"/>
      <c r="H109" s="42"/>
      <c r="I109" s="215"/>
      <c r="J109" s="42"/>
      <c r="K109" s="42"/>
      <c r="L109" s="46"/>
      <c r="M109" s="216"/>
      <c r="N109" s="217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133</v>
      </c>
      <c r="AU109" s="19" t="s">
        <v>76</v>
      </c>
    </row>
    <row r="110" s="13" customFormat="1">
      <c r="A110" s="13"/>
      <c r="B110" s="219"/>
      <c r="C110" s="220"/>
      <c r="D110" s="213" t="s">
        <v>123</v>
      </c>
      <c r="E110" s="221" t="s">
        <v>19</v>
      </c>
      <c r="F110" s="222" t="s">
        <v>157</v>
      </c>
      <c r="G110" s="220"/>
      <c r="H110" s="221" t="s">
        <v>19</v>
      </c>
      <c r="I110" s="223"/>
      <c r="J110" s="220"/>
      <c r="K110" s="220"/>
      <c r="L110" s="224"/>
      <c r="M110" s="225"/>
      <c r="N110" s="226"/>
      <c r="O110" s="226"/>
      <c r="P110" s="226"/>
      <c r="Q110" s="226"/>
      <c r="R110" s="226"/>
      <c r="S110" s="226"/>
      <c r="T110" s="22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28" t="s">
        <v>123</v>
      </c>
      <c r="AU110" s="228" t="s">
        <v>76</v>
      </c>
      <c r="AV110" s="13" t="s">
        <v>74</v>
      </c>
      <c r="AW110" s="13" t="s">
        <v>31</v>
      </c>
      <c r="AX110" s="13" t="s">
        <v>69</v>
      </c>
      <c r="AY110" s="228" t="s">
        <v>110</v>
      </c>
    </row>
    <row r="111" s="14" customFormat="1">
      <c r="A111" s="14"/>
      <c r="B111" s="229"/>
      <c r="C111" s="230"/>
      <c r="D111" s="213" t="s">
        <v>123</v>
      </c>
      <c r="E111" s="231" t="s">
        <v>19</v>
      </c>
      <c r="F111" s="232" t="s">
        <v>158</v>
      </c>
      <c r="G111" s="230"/>
      <c r="H111" s="233">
        <v>218.75</v>
      </c>
      <c r="I111" s="234"/>
      <c r="J111" s="230"/>
      <c r="K111" s="230"/>
      <c r="L111" s="235"/>
      <c r="M111" s="236"/>
      <c r="N111" s="237"/>
      <c r="O111" s="237"/>
      <c r="P111" s="237"/>
      <c r="Q111" s="237"/>
      <c r="R111" s="237"/>
      <c r="S111" s="237"/>
      <c r="T111" s="23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39" t="s">
        <v>123</v>
      </c>
      <c r="AU111" s="239" t="s">
        <v>76</v>
      </c>
      <c r="AV111" s="14" t="s">
        <v>76</v>
      </c>
      <c r="AW111" s="14" t="s">
        <v>31</v>
      </c>
      <c r="AX111" s="14" t="s">
        <v>69</v>
      </c>
      <c r="AY111" s="239" t="s">
        <v>110</v>
      </c>
    </row>
    <row r="112" s="13" customFormat="1">
      <c r="A112" s="13"/>
      <c r="B112" s="219"/>
      <c r="C112" s="220"/>
      <c r="D112" s="213" t="s">
        <v>123</v>
      </c>
      <c r="E112" s="221" t="s">
        <v>19</v>
      </c>
      <c r="F112" s="222" t="s">
        <v>159</v>
      </c>
      <c r="G112" s="220"/>
      <c r="H112" s="221" t="s">
        <v>19</v>
      </c>
      <c r="I112" s="223"/>
      <c r="J112" s="220"/>
      <c r="K112" s="220"/>
      <c r="L112" s="224"/>
      <c r="M112" s="225"/>
      <c r="N112" s="226"/>
      <c r="O112" s="226"/>
      <c r="P112" s="226"/>
      <c r="Q112" s="226"/>
      <c r="R112" s="226"/>
      <c r="S112" s="226"/>
      <c r="T112" s="22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8" t="s">
        <v>123</v>
      </c>
      <c r="AU112" s="228" t="s">
        <v>76</v>
      </c>
      <c r="AV112" s="13" t="s">
        <v>74</v>
      </c>
      <c r="AW112" s="13" t="s">
        <v>31</v>
      </c>
      <c r="AX112" s="13" t="s">
        <v>69</v>
      </c>
      <c r="AY112" s="228" t="s">
        <v>110</v>
      </c>
    </row>
    <row r="113" s="14" customFormat="1">
      <c r="A113" s="14"/>
      <c r="B113" s="229"/>
      <c r="C113" s="230"/>
      <c r="D113" s="213" t="s">
        <v>123</v>
      </c>
      <c r="E113" s="231" t="s">
        <v>19</v>
      </c>
      <c r="F113" s="232" t="s">
        <v>160</v>
      </c>
      <c r="G113" s="230"/>
      <c r="H113" s="233">
        <v>27.75</v>
      </c>
      <c r="I113" s="234"/>
      <c r="J113" s="230"/>
      <c r="K113" s="230"/>
      <c r="L113" s="235"/>
      <c r="M113" s="236"/>
      <c r="N113" s="237"/>
      <c r="O113" s="237"/>
      <c r="P113" s="237"/>
      <c r="Q113" s="237"/>
      <c r="R113" s="237"/>
      <c r="S113" s="237"/>
      <c r="T113" s="23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39" t="s">
        <v>123</v>
      </c>
      <c r="AU113" s="239" t="s">
        <v>76</v>
      </c>
      <c r="AV113" s="14" t="s">
        <v>76</v>
      </c>
      <c r="AW113" s="14" t="s">
        <v>31</v>
      </c>
      <c r="AX113" s="14" t="s">
        <v>69</v>
      </c>
      <c r="AY113" s="239" t="s">
        <v>110</v>
      </c>
    </row>
    <row r="114" s="13" customFormat="1">
      <c r="A114" s="13"/>
      <c r="B114" s="219"/>
      <c r="C114" s="220"/>
      <c r="D114" s="213" t="s">
        <v>123</v>
      </c>
      <c r="E114" s="221" t="s">
        <v>19</v>
      </c>
      <c r="F114" s="222" t="s">
        <v>161</v>
      </c>
      <c r="G114" s="220"/>
      <c r="H114" s="221" t="s">
        <v>19</v>
      </c>
      <c r="I114" s="223"/>
      <c r="J114" s="220"/>
      <c r="K114" s="220"/>
      <c r="L114" s="224"/>
      <c r="M114" s="225"/>
      <c r="N114" s="226"/>
      <c r="O114" s="226"/>
      <c r="P114" s="226"/>
      <c r="Q114" s="226"/>
      <c r="R114" s="226"/>
      <c r="S114" s="226"/>
      <c r="T114" s="227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8" t="s">
        <v>123</v>
      </c>
      <c r="AU114" s="228" t="s">
        <v>76</v>
      </c>
      <c r="AV114" s="13" t="s">
        <v>74</v>
      </c>
      <c r="AW114" s="13" t="s">
        <v>31</v>
      </c>
      <c r="AX114" s="13" t="s">
        <v>69</v>
      </c>
      <c r="AY114" s="228" t="s">
        <v>110</v>
      </c>
    </row>
    <row r="115" s="14" customFormat="1">
      <c r="A115" s="14"/>
      <c r="B115" s="229"/>
      <c r="C115" s="230"/>
      <c r="D115" s="213" t="s">
        <v>123</v>
      </c>
      <c r="E115" s="231" t="s">
        <v>19</v>
      </c>
      <c r="F115" s="232" t="s">
        <v>162</v>
      </c>
      <c r="G115" s="230"/>
      <c r="H115" s="233">
        <v>2</v>
      </c>
      <c r="I115" s="234"/>
      <c r="J115" s="230"/>
      <c r="K115" s="230"/>
      <c r="L115" s="235"/>
      <c r="M115" s="236"/>
      <c r="N115" s="237"/>
      <c r="O115" s="237"/>
      <c r="P115" s="237"/>
      <c r="Q115" s="237"/>
      <c r="R115" s="237"/>
      <c r="S115" s="237"/>
      <c r="T115" s="238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39" t="s">
        <v>123</v>
      </c>
      <c r="AU115" s="239" t="s">
        <v>76</v>
      </c>
      <c r="AV115" s="14" t="s">
        <v>76</v>
      </c>
      <c r="AW115" s="14" t="s">
        <v>31</v>
      </c>
      <c r="AX115" s="14" t="s">
        <v>69</v>
      </c>
      <c r="AY115" s="239" t="s">
        <v>110</v>
      </c>
    </row>
    <row r="116" s="15" customFormat="1">
      <c r="A116" s="15"/>
      <c r="B116" s="251"/>
      <c r="C116" s="252"/>
      <c r="D116" s="213" t="s">
        <v>123</v>
      </c>
      <c r="E116" s="253" t="s">
        <v>19</v>
      </c>
      <c r="F116" s="254" t="s">
        <v>138</v>
      </c>
      <c r="G116" s="252"/>
      <c r="H116" s="255">
        <v>248.5</v>
      </c>
      <c r="I116" s="256"/>
      <c r="J116" s="252"/>
      <c r="K116" s="252"/>
      <c r="L116" s="257"/>
      <c r="M116" s="258"/>
      <c r="N116" s="259"/>
      <c r="O116" s="259"/>
      <c r="P116" s="259"/>
      <c r="Q116" s="259"/>
      <c r="R116" s="259"/>
      <c r="S116" s="259"/>
      <c r="T116" s="260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61" t="s">
        <v>123</v>
      </c>
      <c r="AU116" s="261" t="s">
        <v>76</v>
      </c>
      <c r="AV116" s="15" t="s">
        <v>118</v>
      </c>
      <c r="AW116" s="15" t="s">
        <v>31</v>
      </c>
      <c r="AX116" s="15" t="s">
        <v>74</v>
      </c>
      <c r="AY116" s="261" t="s">
        <v>110</v>
      </c>
    </row>
    <row r="117" s="2" customFormat="1" ht="16.5" customHeight="1">
      <c r="A117" s="40"/>
      <c r="B117" s="41"/>
      <c r="C117" s="240" t="s">
        <v>163</v>
      </c>
      <c r="D117" s="240" t="s">
        <v>126</v>
      </c>
      <c r="E117" s="241" t="s">
        <v>164</v>
      </c>
      <c r="F117" s="242" t="s">
        <v>165</v>
      </c>
      <c r="G117" s="243" t="s">
        <v>115</v>
      </c>
      <c r="H117" s="244">
        <v>6.7999999999999998</v>
      </c>
      <c r="I117" s="245"/>
      <c r="J117" s="246">
        <f>ROUND(I117*H117,2)</f>
        <v>0</v>
      </c>
      <c r="K117" s="242" t="s">
        <v>130</v>
      </c>
      <c r="L117" s="46"/>
      <c r="M117" s="247" t="s">
        <v>19</v>
      </c>
      <c r="N117" s="248" t="s">
        <v>40</v>
      </c>
      <c r="O117" s="86"/>
      <c r="P117" s="209">
        <f>O117*H117</f>
        <v>0</v>
      </c>
      <c r="Q117" s="209">
        <v>0</v>
      </c>
      <c r="R117" s="209">
        <f>Q117*H117</f>
        <v>0</v>
      </c>
      <c r="S117" s="209">
        <v>0</v>
      </c>
      <c r="T117" s="21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1" t="s">
        <v>118</v>
      </c>
      <c r="AT117" s="211" t="s">
        <v>126</v>
      </c>
      <c r="AU117" s="211" t="s">
        <v>76</v>
      </c>
      <c r="AY117" s="19" t="s">
        <v>110</v>
      </c>
      <c r="BE117" s="212">
        <f>IF(N117="základní",J117,0)</f>
        <v>0</v>
      </c>
      <c r="BF117" s="212">
        <f>IF(N117="snížená",J117,0)</f>
        <v>0</v>
      </c>
      <c r="BG117" s="212">
        <f>IF(N117="zákl. přenesená",J117,0)</f>
        <v>0</v>
      </c>
      <c r="BH117" s="212">
        <f>IF(N117="sníž. přenesená",J117,0)</f>
        <v>0</v>
      </c>
      <c r="BI117" s="212">
        <f>IF(N117="nulová",J117,0)</f>
        <v>0</v>
      </c>
      <c r="BJ117" s="19" t="s">
        <v>74</v>
      </c>
      <c r="BK117" s="212">
        <f>ROUND(I117*H117,2)</f>
        <v>0</v>
      </c>
      <c r="BL117" s="19" t="s">
        <v>118</v>
      </c>
      <c r="BM117" s="211" t="s">
        <v>166</v>
      </c>
    </row>
    <row r="118" s="2" customFormat="1">
      <c r="A118" s="40"/>
      <c r="B118" s="41"/>
      <c r="C118" s="42"/>
      <c r="D118" s="213" t="s">
        <v>120</v>
      </c>
      <c r="E118" s="42"/>
      <c r="F118" s="214" t="s">
        <v>167</v>
      </c>
      <c r="G118" s="42"/>
      <c r="H118" s="42"/>
      <c r="I118" s="215"/>
      <c r="J118" s="42"/>
      <c r="K118" s="42"/>
      <c r="L118" s="46"/>
      <c r="M118" s="216"/>
      <c r="N118" s="217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120</v>
      </c>
      <c r="AU118" s="19" t="s">
        <v>76</v>
      </c>
    </row>
    <row r="119" s="2" customFormat="1">
      <c r="A119" s="40"/>
      <c r="B119" s="41"/>
      <c r="C119" s="42"/>
      <c r="D119" s="249" t="s">
        <v>133</v>
      </c>
      <c r="E119" s="42"/>
      <c r="F119" s="250" t="s">
        <v>168</v>
      </c>
      <c r="G119" s="42"/>
      <c r="H119" s="42"/>
      <c r="I119" s="215"/>
      <c r="J119" s="42"/>
      <c r="K119" s="42"/>
      <c r="L119" s="46"/>
      <c r="M119" s="216"/>
      <c r="N119" s="217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133</v>
      </c>
      <c r="AU119" s="19" t="s">
        <v>76</v>
      </c>
    </row>
    <row r="120" s="14" customFormat="1">
      <c r="A120" s="14"/>
      <c r="B120" s="229"/>
      <c r="C120" s="230"/>
      <c r="D120" s="213" t="s">
        <v>123</v>
      </c>
      <c r="E120" s="231" t="s">
        <v>19</v>
      </c>
      <c r="F120" s="232" t="s">
        <v>169</v>
      </c>
      <c r="G120" s="230"/>
      <c r="H120" s="233">
        <v>6.7999999999999998</v>
      </c>
      <c r="I120" s="234"/>
      <c r="J120" s="230"/>
      <c r="K120" s="230"/>
      <c r="L120" s="235"/>
      <c r="M120" s="236"/>
      <c r="N120" s="237"/>
      <c r="O120" s="237"/>
      <c r="P120" s="237"/>
      <c r="Q120" s="237"/>
      <c r="R120" s="237"/>
      <c r="S120" s="237"/>
      <c r="T120" s="23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39" t="s">
        <v>123</v>
      </c>
      <c r="AU120" s="239" t="s">
        <v>76</v>
      </c>
      <c r="AV120" s="14" t="s">
        <v>76</v>
      </c>
      <c r="AW120" s="14" t="s">
        <v>31</v>
      </c>
      <c r="AX120" s="14" t="s">
        <v>74</v>
      </c>
      <c r="AY120" s="239" t="s">
        <v>110</v>
      </c>
    </row>
    <row r="121" s="2" customFormat="1" ht="16.5" customHeight="1">
      <c r="A121" s="40"/>
      <c r="B121" s="41"/>
      <c r="C121" s="240" t="s">
        <v>170</v>
      </c>
      <c r="D121" s="240" t="s">
        <v>126</v>
      </c>
      <c r="E121" s="241" t="s">
        <v>171</v>
      </c>
      <c r="F121" s="242" t="s">
        <v>172</v>
      </c>
      <c r="G121" s="243" t="s">
        <v>115</v>
      </c>
      <c r="H121" s="244">
        <v>255.30000000000001</v>
      </c>
      <c r="I121" s="245"/>
      <c r="J121" s="246">
        <f>ROUND(I121*H121,2)</f>
        <v>0</v>
      </c>
      <c r="K121" s="242" t="s">
        <v>130</v>
      </c>
      <c r="L121" s="46"/>
      <c r="M121" s="247" t="s">
        <v>19</v>
      </c>
      <c r="N121" s="248" t="s">
        <v>40</v>
      </c>
      <c r="O121" s="86"/>
      <c r="P121" s="209">
        <f>O121*H121</f>
        <v>0</v>
      </c>
      <c r="Q121" s="209">
        <v>0</v>
      </c>
      <c r="R121" s="209">
        <f>Q121*H121</f>
        <v>0</v>
      </c>
      <c r="S121" s="209">
        <v>0</v>
      </c>
      <c r="T121" s="210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1" t="s">
        <v>118</v>
      </c>
      <c r="AT121" s="211" t="s">
        <v>126</v>
      </c>
      <c r="AU121" s="211" t="s">
        <v>76</v>
      </c>
      <c r="AY121" s="19" t="s">
        <v>110</v>
      </c>
      <c r="BE121" s="212">
        <f>IF(N121="základní",J121,0)</f>
        <v>0</v>
      </c>
      <c r="BF121" s="212">
        <f>IF(N121="snížená",J121,0)</f>
        <v>0</v>
      </c>
      <c r="BG121" s="212">
        <f>IF(N121="zákl. přenesená",J121,0)</f>
        <v>0</v>
      </c>
      <c r="BH121" s="212">
        <f>IF(N121="sníž. přenesená",J121,0)</f>
        <v>0</v>
      </c>
      <c r="BI121" s="212">
        <f>IF(N121="nulová",J121,0)</f>
        <v>0</v>
      </c>
      <c r="BJ121" s="19" t="s">
        <v>74</v>
      </c>
      <c r="BK121" s="212">
        <f>ROUND(I121*H121,2)</f>
        <v>0</v>
      </c>
      <c r="BL121" s="19" t="s">
        <v>118</v>
      </c>
      <c r="BM121" s="211" t="s">
        <v>173</v>
      </c>
    </row>
    <row r="122" s="2" customFormat="1">
      <c r="A122" s="40"/>
      <c r="B122" s="41"/>
      <c r="C122" s="42"/>
      <c r="D122" s="213" t="s">
        <v>120</v>
      </c>
      <c r="E122" s="42"/>
      <c r="F122" s="214" t="s">
        <v>174</v>
      </c>
      <c r="G122" s="42"/>
      <c r="H122" s="42"/>
      <c r="I122" s="215"/>
      <c r="J122" s="42"/>
      <c r="K122" s="42"/>
      <c r="L122" s="46"/>
      <c r="M122" s="216"/>
      <c r="N122" s="217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120</v>
      </c>
      <c r="AU122" s="19" t="s">
        <v>76</v>
      </c>
    </row>
    <row r="123" s="2" customFormat="1">
      <c r="A123" s="40"/>
      <c r="B123" s="41"/>
      <c r="C123" s="42"/>
      <c r="D123" s="249" t="s">
        <v>133</v>
      </c>
      <c r="E123" s="42"/>
      <c r="F123" s="250" t="s">
        <v>175</v>
      </c>
      <c r="G123" s="42"/>
      <c r="H123" s="42"/>
      <c r="I123" s="215"/>
      <c r="J123" s="42"/>
      <c r="K123" s="42"/>
      <c r="L123" s="46"/>
      <c r="M123" s="216"/>
      <c r="N123" s="217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133</v>
      </c>
      <c r="AU123" s="19" t="s">
        <v>76</v>
      </c>
    </row>
    <row r="124" s="13" customFormat="1">
      <c r="A124" s="13"/>
      <c r="B124" s="219"/>
      <c r="C124" s="220"/>
      <c r="D124" s="213" t="s">
        <v>123</v>
      </c>
      <c r="E124" s="221" t="s">
        <v>19</v>
      </c>
      <c r="F124" s="222" t="s">
        <v>157</v>
      </c>
      <c r="G124" s="220"/>
      <c r="H124" s="221" t="s">
        <v>19</v>
      </c>
      <c r="I124" s="223"/>
      <c r="J124" s="220"/>
      <c r="K124" s="220"/>
      <c r="L124" s="224"/>
      <c r="M124" s="225"/>
      <c r="N124" s="226"/>
      <c r="O124" s="226"/>
      <c r="P124" s="226"/>
      <c r="Q124" s="226"/>
      <c r="R124" s="226"/>
      <c r="S124" s="226"/>
      <c r="T124" s="22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8" t="s">
        <v>123</v>
      </c>
      <c r="AU124" s="228" t="s">
        <v>76</v>
      </c>
      <c r="AV124" s="13" t="s">
        <v>74</v>
      </c>
      <c r="AW124" s="13" t="s">
        <v>31</v>
      </c>
      <c r="AX124" s="13" t="s">
        <v>69</v>
      </c>
      <c r="AY124" s="228" t="s">
        <v>110</v>
      </c>
    </row>
    <row r="125" s="14" customFormat="1">
      <c r="A125" s="14"/>
      <c r="B125" s="229"/>
      <c r="C125" s="230"/>
      <c r="D125" s="213" t="s">
        <v>123</v>
      </c>
      <c r="E125" s="231" t="s">
        <v>19</v>
      </c>
      <c r="F125" s="232" t="s">
        <v>176</v>
      </c>
      <c r="G125" s="230"/>
      <c r="H125" s="233">
        <v>248.5</v>
      </c>
      <c r="I125" s="234"/>
      <c r="J125" s="230"/>
      <c r="K125" s="230"/>
      <c r="L125" s="235"/>
      <c r="M125" s="236"/>
      <c r="N125" s="237"/>
      <c r="O125" s="237"/>
      <c r="P125" s="237"/>
      <c r="Q125" s="237"/>
      <c r="R125" s="237"/>
      <c r="S125" s="237"/>
      <c r="T125" s="23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39" t="s">
        <v>123</v>
      </c>
      <c r="AU125" s="239" t="s">
        <v>76</v>
      </c>
      <c r="AV125" s="14" t="s">
        <v>76</v>
      </c>
      <c r="AW125" s="14" t="s">
        <v>31</v>
      </c>
      <c r="AX125" s="14" t="s">
        <v>69</v>
      </c>
      <c r="AY125" s="239" t="s">
        <v>110</v>
      </c>
    </row>
    <row r="126" s="13" customFormat="1">
      <c r="A126" s="13"/>
      <c r="B126" s="219"/>
      <c r="C126" s="220"/>
      <c r="D126" s="213" t="s">
        <v>123</v>
      </c>
      <c r="E126" s="221" t="s">
        <v>19</v>
      </c>
      <c r="F126" s="222" t="s">
        <v>177</v>
      </c>
      <c r="G126" s="220"/>
      <c r="H126" s="221" t="s">
        <v>19</v>
      </c>
      <c r="I126" s="223"/>
      <c r="J126" s="220"/>
      <c r="K126" s="220"/>
      <c r="L126" s="224"/>
      <c r="M126" s="225"/>
      <c r="N126" s="226"/>
      <c r="O126" s="226"/>
      <c r="P126" s="226"/>
      <c r="Q126" s="226"/>
      <c r="R126" s="226"/>
      <c r="S126" s="226"/>
      <c r="T126" s="22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8" t="s">
        <v>123</v>
      </c>
      <c r="AU126" s="228" t="s">
        <v>76</v>
      </c>
      <c r="AV126" s="13" t="s">
        <v>74</v>
      </c>
      <c r="AW126" s="13" t="s">
        <v>31</v>
      </c>
      <c r="AX126" s="13" t="s">
        <v>69</v>
      </c>
      <c r="AY126" s="228" t="s">
        <v>110</v>
      </c>
    </row>
    <row r="127" s="14" customFormat="1">
      <c r="A127" s="14"/>
      <c r="B127" s="229"/>
      <c r="C127" s="230"/>
      <c r="D127" s="213" t="s">
        <v>123</v>
      </c>
      <c r="E127" s="231" t="s">
        <v>19</v>
      </c>
      <c r="F127" s="232" t="s">
        <v>178</v>
      </c>
      <c r="G127" s="230"/>
      <c r="H127" s="233">
        <v>6.7999999999999998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39" t="s">
        <v>123</v>
      </c>
      <c r="AU127" s="239" t="s">
        <v>76</v>
      </c>
      <c r="AV127" s="14" t="s">
        <v>76</v>
      </c>
      <c r="AW127" s="14" t="s">
        <v>31</v>
      </c>
      <c r="AX127" s="14" t="s">
        <v>69</v>
      </c>
      <c r="AY127" s="239" t="s">
        <v>110</v>
      </c>
    </row>
    <row r="128" s="15" customFormat="1">
      <c r="A128" s="15"/>
      <c r="B128" s="251"/>
      <c r="C128" s="252"/>
      <c r="D128" s="213" t="s">
        <v>123</v>
      </c>
      <c r="E128" s="253" t="s">
        <v>19</v>
      </c>
      <c r="F128" s="254" t="s">
        <v>138</v>
      </c>
      <c r="G128" s="252"/>
      <c r="H128" s="255">
        <v>255.30000000000001</v>
      </c>
      <c r="I128" s="256"/>
      <c r="J128" s="252"/>
      <c r="K128" s="252"/>
      <c r="L128" s="257"/>
      <c r="M128" s="258"/>
      <c r="N128" s="259"/>
      <c r="O128" s="259"/>
      <c r="P128" s="259"/>
      <c r="Q128" s="259"/>
      <c r="R128" s="259"/>
      <c r="S128" s="259"/>
      <c r="T128" s="260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1" t="s">
        <v>123</v>
      </c>
      <c r="AU128" s="261" t="s">
        <v>76</v>
      </c>
      <c r="AV128" s="15" t="s">
        <v>118</v>
      </c>
      <c r="AW128" s="15" t="s">
        <v>31</v>
      </c>
      <c r="AX128" s="15" t="s">
        <v>74</v>
      </c>
      <c r="AY128" s="261" t="s">
        <v>110</v>
      </c>
    </row>
    <row r="129" s="2" customFormat="1" ht="21.75" customHeight="1">
      <c r="A129" s="40"/>
      <c r="B129" s="41"/>
      <c r="C129" s="240" t="s">
        <v>117</v>
      </c>
      <c r="D129" s="240" t="s">
        <v>126</v>
      </c>
      <c r="E129" s="241" t="s">
        <v>179</v>
      </c>
      <c r="F129" s="242" t="s">
        <v>180</v>
      </c>
      <c r="G129" s="243" t="s">
        <v>115</v>
      </c>
      <c r="H129" s="244">
        <v>2553</v>
      </c>
      <c r="I129" s="245"/>
      <c r="J129" s="246">
        <f>ROUND(I129*H129,2)</f>
        <v>0</v>
      </c>
      <c r="K129" s="242" t="s">
        <v>130</v>
      </c>
      <c r="L129" s="46"/>
      <c r="M129" s="247" t="s">
        <v>19</v>
      </c>
      <c r="N129" s="248" t="s">
        <v>40</v>
      </c>
      <c r="O129" s="86"/>
      <c r="P129" s="209">
        <f>O129*H129</f>
        <v>0</v>
      </c>
      <c r="Q129" s="209">
        <v>0</v>
      </c>
      <c r="R129" s="209">
        <f>Q129*H129</f>
        <v>0</v>
      </c>
      <c r="S129" s="209">
        <v>0</v>
      </c>
      <c r="T129" s="210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1" t="s">
        <v>118</v>
      </c>
      <c r="AT129" s="211" t="s">
        <v>126</v>
      </c>
      <c r="AU129" s="211" t="s">
        <v>76</v>
      </c>
      <c r="AY129" s="19" t="s">
        <v>110</v>
      </c>
      <c r="BE129" s="212">
        <f>IF(N129="základní",J129,0)</f>
        <v>0</v>
      </c>
      <c r="BF129" s="212">
        <f>IF(N129="snížená",J129,0)</f>
        <v>0</v>
      </c>
      <c r="BG129" s="212">
        <f>IF(N129="zákl. přenesená",J129,0)</f>
        <v>0</v>
      </c>
      <c r="BH129" s="212">
        <f>IF(N129="sníž. přenesená",J129,0)</f>
        <v>0</v>
      </c>
      <c r="BI129" s="212">
        <f>IF(N129="nulová",J129,0)</f>
        <v>0</v>
      </c>
      <c r="BJ129" s="19" t="s">
        <v>74</v>
      </c>
      <c r="BK129" s="212">
        <f>ROUND(I129*H129,2)</f>
        <v>0</v>
      </c>
      <c r="BL129" s="19" t="s">
        <v>118</v>
      </c>
      <c r="BM129" s="211" t="s">
        <v>181</v>
      </c>
    </row>
    <row r="130" s="2" customFormat="1">
      <c r="A130" s="40"/>
      <c r="B130" s="41"/>
      <c r="C130" s="42"/>
      <c r="D130" s="213" t="s">
        <v>120</v>
      </c>
      <c r="E130" s="42"/>
      <c r="F130" s="214" t="s">
        <v>182</v>
      </c>
      <c r="G130" s="42"/>
      <c r="H130" s="42"/>
      <c r="I130" s="215"/>
      <c r="J130" s="42"/>
      <c r="K130" s="42"/>
      <c r="L130" s="46"/>
      <c r="M130" s="216"/>
      <c r="N130" s="217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120</v>
      </c>
      <c r="AU130" s="19" t="s">
        <v>76</v>
      </c>
    </row>
    <row r="131" s="2" customFormat="1">
      <c r="A131" s="40"/>
      <c r="B131" s="41"/>
      <c r="C131" s="42"/>
      <c r="D131" s="249" t="s">
        <v>133</v>
      </c>
      <c r="E131" s="42"/>
      <c r="F131" s="250" t="s">
        <v>183</v>
      </c>
      <c r="G131" s="42"/>
      <c r="H131" s="42"/>
      <c r="I131" s="215"/>
      <c r="J131" s="42"/>
      <c r="K131" s="42"/>
      <c r="L131" s="46"/>
      <c r="M131" s="216"/>
      <c r="N131" s="217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133</v>
      </c>
      <c r="AU131" s="19" t="s">
        <v>76</v>
      </c>
    </row>
    <row r="132" s="2" customFormat="1">
      <c r="A132" s="40"/>
      <c r="B132" s="41"/>
      <c r="C132" s="42"/>
      <c r="D132" s="213" t="s">
        <v>121</v>
      </c>
      <c r="E132" s="42"/>
      <c r="F132" s="218" t="s">
        <v>184</v>
      </c>
      <c r="G132" s="42"/>
      <c r="H132" s="42"/>
      <c r="I132" s="215"/>
      <c r="J132" s="42"/>
      <c r="K132" s="42"/>
      <c r="L132" s="46"/>
      <c r="M132" s="216"/>
      <c r="N132" s="217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121</v>
      </c>
      <c r="AU132" s="19" t="s">
        <v>76</v>
      </c>
    </row>
    <row r="133" s="13" customFormat="1">
      <c r="A133" s="13"/>
      <c r="B133" s="219"/>
      <c r="C133" s="220"/>
      <c r="D133" s="213" t="s">
        <v>123</v>
      </c>
      <c r="E133" s="221" t="s">
        <v>19</v>
      </c>
      <c r="F133" s="222" t="s">
        <v>157</v>
      </c>
      <c r="G133" s="220"/>
      <c r="H133" s="221" t="s">
        <v>19</v>
      </c>
      <c r="I133" s="223"/>
      <c r="J133" s="220"/>
      <c r="K133" s="220"/>
      <c r="L133" s="224"/>
      <c r="M133" s="225"/>
      <c r="N133" s="226"/>
      <c r="O133" s="226"/>
      <c r="P133" s="226"/>
      <c r="Q133" s="226"/>
      <c r="R133" s="226"/>
      <c r="S133" s="226"/>
      <c r="T133" s="22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8" t="s">
        <v>123</v>
      </c>
      <c r="AU133" s="228" t="s">
        <v>76</v>
      </c>
      <c r="AV133" s="13" t="s">
        <v>74</v>
      </c>
      <c r="AW133" s="13" t="s">
        <v>31</v>
      </c>
      <c r="AX133" s="13" t="s">
        <v>69</v>
      </c>
      <c r="AY133" s="228" t="s">
        <v>110</v>
      </c>
    </row>
    <row r="134" s="14" customFormat="1">
      <c r="A134" s="14"/>
      <c r="B134" s="229"/>
      <c r="C134" s="230"/>
      <c r="D134" s="213" t="s">
        <v>123</v>
      </c>
      <c r="E134" s="231" t="s">
        <v>19</v>
      </c>
      <c r="F134" s="232" t="s">
        <v>176</v>
      </c>
      <c r="G134" s="230"/>
      <c r="H134" s="233">
        <v>248.5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39" t="s">
        <v>123</v>
      </c>
      <c r="AU134" s="239" t="s">
        <v>76</v>
      </c>
      <c r="AV134" s="14" t="s">
        <v>76</v>
      </c>
      <c r="AW134" s="14" t="s">
        <v>31</v>
      </c>
      <c r="AX134" s="14" t="s">
        <v>69</v>
      </c>
      <c r="AY134" s="239" t="s">
        <v>110</v>
      </c>
    </row>
    <row r="135" s="13" customFormat="1">
      <c r="A135" s="13"/>
      <c r="B135" s="219"/>
      <c r="C135" s="220"/>
      <c r="D135" s="213" t="s">
        <v>123</v>
      </c>
      <c r="E135" s="221" t="s">
        <v>19</v>
      </c>
      <c r="F135" s="222" t="s">
        <v>177</v>
      </c>
      <c r="G135" s="220"/>
      <c r="H135" s="221" t="s">
        <v>19</v>
      </c>
      <c r="I135" s="223"/>
      <c r="J135" s="220"/>
      <c r="K135" s="220"/>
      <c r="L135" s="224"/>
      <c r="M135" s="225"/>
      <c r="N135" s="226"/>
      <c r="O135" s="226"/>
      <c r="P135" s="226"/>
      <c r="Q135" s="226"/>
      <c r="R135" s="226"/>
      <c r="S135" s="226"/>
      <c r="T135" s="22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8" t="s">
        <v>123</v>
      </c>
      <c r="AU135" s="228" t="s">
        <v>76</v>
      </c>
      <c r="AV135" s="13" t="s">
        <v>74</v>
      </c>
      <c r="AW135" s="13" t="s">
        <v>31</v>
      </c>
      <c r="AX135" s="13" t="s">
        <v>69</v>
      </c>
      <c r="AY135" s="228" t="s">
        <v>110</v>
      </c>
    </row>
    <row r="136" s="14" customFormat="1">
      <c r="A136" s="14"/>
      <c r="B136" s="229"/>
      <c r="C136" s="230"/>
      <c r="D136" s="213" t="s">
        <v>123</v>
      </c>
      <c r="E136" s="231" t="s">
        <v>19</v>
      </c>
      <c r="F136" s="232" t="s">
        <v>178</v>
      </c>
      <c r="G136" s="230"/>
      <c r="H136" s="233">
        <v>6.7999999999999998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39" t="s">
        <v>123</v>
      </c>
      <c r="AU136" s="239" t="s">
        <v>76</v>
      </c>
      <c r="AV136" s="14" t="s">
        <v>76</v>
      </c>
      <c r="AW136" s="14" t="s">
        <v>31</v>
      </c>
      <c r="AX136" s="14" t="s">
        <v>69</v>
      </c>
      <c r="AY136" s="239" t="s">
        <v>110</v>
      </c>
    </row>
    <row r="137" s="15" customFormat="1">
      <c r="A137" s="15"/>
      <c r="B137" s="251"/>
      <c r="C137" s="252"/>
      <c r="D137" s="213" t="s">
        <v>123</v>
      </c>
      <c r="E137" s="253" t="s">
        <v>19</v>
      </c>
      <c r="F137" s="254" t="s">
        <v>138</v>
      </c>
      <c r="G137" s="252"/>
      <c r="H137" s="255">
        <v>255.30000000000001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1" t="s">
        <v>123</v>
      </c>
      <c r="AU137" s="261" t="s">
        <v>76</v>
      </c>
      <c r="AV137" s="15" t="s">
        <v>118</v>
      </c>
      <c r="AW137" s="15" t="s">
        <v>31</v>
      </c>
      <c r="AX137" s="15" t="s">
        <v>74</v>
      </c>
      <c r="AY137" s="261" t="s">
        <v>110</v>
      </c>
    </row>
    <row r="138" s="14" customFormat="1">
      <c r="A138" s="14"/>
      <c r="B138" s="229"/>
      <c r="C138" s="230"/>
      <c r="D138" s="213" t="s">
        <v>123</v>
      </c>
      <c r="E138" s="230"/>
      <c r="F138" s="232" t="s">
        <v>185</v>
      </c>
      <c r="G138" s="230"/>
      <c r="H138" s="233">
        <v>2553</v>
      </c>
      <c r="I138" s="234"/>
      <c r="J138" s="230"/>
      <c r="K138" s="230"/>
      <c r="L138" s="235"/>
      <c r="M138" s="236"/>
      <c r="N138" s="237"/>
      <c r="O138" s="237"/>
      <c r="P138" s="237"/>
      <c r="Q138" s="237"/>
      <c r="R138" s="237"/>
      <c r="S138" s="237"/>
      <c r="T138" s="23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39" t="s">
        <v>123</v>
      </c>
      <c r="AU138" s="239" t="s">
        <v>76</v>
      </c>
      <c r="AV138" s="14" t="s">
        <v>76</v>
      </c>
      <c r="AW138" s="14" t="s">
        <v>4</v>
      </c>
      <c r="AX138" s="14" t="s">
        <v>74</v>
      </c>
      <c r="AY138" s="239" t="s">
        <v>110</v>
      </c>
    </row>
    <row r="139" s="2" customFormat="1" ht="16.5" customHeight="1">
      <c r="A139" s="40"/>
      <c r="B139" s="41"/>
      <c r="C139" s="240" t="s">
        <v>186</v>
      </c>
      <c r="D139" s="240" t="s">
        <v>126</v>
      </c>
      <c r="E139" s="241" t="s">
        <v>187</v>
      </c>
      <c r="F139" s="242" t="s">
        <v>188</v>
      </c>
      <c r="G139" s="243" t="s">
        <v>115</v>
      </c>
      <c r="H139" s="244">
        <v>3.2000000000000002</v>
      </c>
      <c r="I139" s="245"/>
      <c r="J139" s="246">
        <f>ROUND(I139*H139,2)</f>
        <v>0</v>
      </c>
      <c r="K139" s="242" t="s">
        <v>130</v>
      </c>
      <c r="L139" s="46"/>
      <c r="M139" s="247" t="s">
        <v>19</v>
      </c>
      <c r="N139" s="248" t="s">
        <v>40</v>
      </c>
      <c r="O139" s="86"/>
      <c r="P139" s="209">
        <f>O139*H139</f>
        <v>0</v>
      </c>
      <c r="Q139" s="209">
        <v>0</v>
      </c>
      <c r="R139" s="209">
        <f>Q139*H139</f>
        <v>0</v>
      </c>
      <c r="S139" s="209">
        <v>0</v>
      </c>
      <c r="T139" s="210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1" t="s">
        <v>118</v>
      </c>
      <c r="AT139" s="211" t="s">
        <v>126</v>
      </c>
      <c r="AU139" s="211" t="s">
        <v>76</v>
      </c>
      <c r="AY139" s="19" t="s">
        <v>110</v>
      </c>
      <c r="BE139" s="212">
        <f>IF(N139="základní",J139,0)</f>
        <v>0</v>
      </c>
      <c r="BF139" s="212">
        <f>IF(N139="snížená",J139,0)</f>
        <v>0</v>
      </c>
      <c r="BG139" s="212">
        <f>IF(N139="zákl. přenesená",J139,0)</f>
        <v>0</v>
      </c>
      <c r="BH139" s="212">
        <f>IF(N139="sníž. přenesená",J139,0)</f>
        <v>0</v>
      </c>
      <c r="BI139" s="212">
        <f>IF(N139="nulová",J139,0)</f>
        <v>0</v>
      </c>
      <c r="BJ139" s="19" t="s">
        <v>74</v>
      </c>
      <c r="BK139" s="212">
        <f>ROUND(I139*H139,2)</f>
        <v>0</v>
      </c>
      <c r="BL139" s="19" t="s">
        <v>118</v>
      </c>
      <c r="BM139" s="211" t="s">
        <v>189</v>
      </c>
    </row>
    <row r="140" s="2" customFormat="1">
      <c r="A140" s="40"/>
      <c r="B140" s="41"/>
      <c r="C140" s="42"/>
      <c r="D140" s="213" t="s">
        <v>120</v>
      </c>
      <c r="E140" s="42"/>
      <c r="F140" s="214" t="s">
        <v>190</v>
      </c>
      <c r="G140" s="42"/>
      <c r="H140" s="42"/>
      <c r="I140" s="215"/>
      <c r="J140" s="42"/>
      <c r="K140" s="42"/>
      <c r="L140" s="46"/>
      <c r="M140" s="216"/>
      <c r="N140" s="217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120</v>
      </c>
      <c r="AU140" s="19" t="s">
        <v>76</v>
      </c>
    </row>
    <row r="141" s="2" customFormat="1">
      <c r="A141" s="40"/>
      <c r="B141" s="41"/>
      <c r="C141" s="42"/>
      <c r="D141" s="249" t="s">
        <v>133</v>
      </c>
      <c r="E141" s="42"/>
      <c r="F141" s="250" t="s">
        <v>191</v>
      </c>
      <c r="G141" s="42"/>
      <c r="H141" s="42"/>
      <c r="I141" s="215"/>
      <c r="J141" s="42"/>
      <c r="K141" s="42"/>
      <c r="L141" s="46"/>
      <c r="M141" s="216"/>
      <c r="N141" s="217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133</v>
      </c>
      <c r="AU141" s="19" t="s">
        <v>76</v>
      </c>
    </row>
    <row r="142" s="14" customFormat="1">
      <c r="A142" s="14"/>
      <c r="B142" s="229"/>
      <c r="C142" s="230"/>
      <c r="D142" s="213" t="s">
        <v>123</v>
      </c>
      <c r="E142" s="231" t="s">
        <v>19</v>
      </c>
      <c r="F142" s="232" t="s">
        <v>192</v>
      </c>
      <c r="G142" s="230"/>
      <c r="H142" s="233">
        <v>3.2000000000000002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39" t="s">
        <v>123</v>
      </c>
      <c r="AU142" s="239" t="s">
        <v>76</v>
      </c>
      <c r="AV142" s="14" t="s">
        <v>76</v>
      </c>
      <c r="AW142" s="14" t="s">
        <v>31</v>
      </c>
      <c r="AX142" s="14" t="s">
        <v>74</v>
      </c>
      <c r="AY142" s="239" t="s">
        <v>110</v>
      </c>
    </row>
    <row r="143" s="2" customFormat="1" ht="16.5" customHeight="1">
      <c r="A143" s="40"/>
      <c r="B143" s="41"/>
      <c r="C143" s="199" t="s">
        <v>193</v>
      </c>
      <c r="D143" s="199" t="s">
        <v>112</v>
      </c>
      <c r="E143" s="200" t="s">
        <v>194</v>
      </c>
      <c r="F143" s="201" t="s">
        <v>195</v>
      </c>
      <c r="G143" s="202" t="s">
        <v>196</v>
      </c>
      <c r="H143" s="203">
        <v>3.2000000000000002</v>
      </c>
      <c r="I143" s="204"/>
      <c r="J143" s="205">
        <f>ROUND(I143*H143,2)</f>
        <v>0</v>
      </c>
      <c r="K143" s="201" t="s">
        <v>130</v>
      </c>
      <c r="L143" s="206"/>
      <c r="M143" s="207" t="s">
        <v>19</v>
      </c>
      <c r="N143" s="208" t="s">
        <v>40</v>
      </c>
      <c r="O143" s="86"/>
      <c r="P143" s="209">
        <f>O143*H143</f>
        <v>0</v>
      </c>
      <c r="Q143" s="209">
        <v>1</v>
      </c>
      <c r="R143" s="209">
        <f>Q143*H143</f>
        <v>3.2000000000000002</v>
      </c>
      <c r="S143" s="209">
        <v>0</v>
      </c>
      <c r="T143" s="210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1" t="s">
        <v>117</v>
      </c>
      <c r="AT143" s="211" t="s">
        <v>112</v>
      </c>
      <c r="AU143" s="211" t="s">
        <v>76</v>
      </c>
      <c r="AY143" s="19" t="s">
        <v>110</v>
      </c>
      <c r="BE143" s="212">
        <f>IF(N143="základní",J143,0)</f>
        <v>0</v>
      </c>
      <c r="BF143" s="212">
        <f>IF(N143="snížená",J143,0)</f>
        <v>0</v>
      </c>
      <c r="BG143" s="212">
        <f>IF(N143="zákl. přenesená",J143,0)</f>
        <v>0</v>
      </c>
      <c r="BH143" s="212">
        <f>IF(N143="sníž. přenesená",J143,0)</f>
        <v>0</v>
      </c>
      <c r="BI143" s="212">
        <f>IF(N143="nulová",J143,0)</f>
        <v>0</v>
      </c>
      <c r="BJ143" s="19" t="s">
        <v>74</v>
      </c>
      <c r="BK143" s="212">
        <f>ROUND(I143*H143,2)</f>
        <v>0</v>
      </c>
      <c r="BL143" s="19" t="s">
        <v>118</v>
      </c>
      <c r="BM143" s="211" t="s">
        <v>197</v>
      </c>
    </row>
    <row r="144" s="2" customFormat="1">
      <c r="A144" s="40"/>
      <c r="B144" s="41"/>
      <c r="C144" s="42"/>
      <c r="D144" s="213" t="s">
        <v>120</v>
      </c>
      <c r="E144" s="42"/>
      <c r="F144" s="214" t="s">
        <v>195</v>
      </c>
      <c r="G144" s="42"/>
      <c r="H144" s="42"/>
      <c r="I144" s="215"/>
      <c r="J144" s="42"/>
      <c r="K144" s="42"/>
      <c r="L144" s="46"/>
      <c r="M144" s="216"/>
      <c r="N144" s="217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120</v>
      </c>
      <c r="AU144" s="19" t="s">
        <v>76</v>
      </c>
    </row>
    <row r="145" s="2" customFormat="1" ht="16.5" customHeight="1">
      <c r="A145" s="40"/>
      <c r="B145" s="41"/>
      <c r="C145" s="240" t="s">
        <v>198</v>
      </c>
      <c r="D145" s="240" t="s">
        <v>126</v>
      </c>
      <c r="E145" s="241" t="s">
        <v>199</v>
      </c>
      <c r="F145" s="242" t="s">
        <v>200</v>
      </c>
      <c r="G145" s="243" t="s">
        <v>115</v>
      </c>
      <c r="H145" s="244">
        <v>1.75</v>
      </c>
      <c r="I145" s="245"/>
      <c r="J145" s="246">
        <f>ROUND(I145*H145,2)</f>
        <v>0</v>
      </c>
      <c r="K145" s="242" t="s">
        <v>130</v>
      </c>
      <c r="L145" s="46"/>
      <c r="M145" s="247" t="s">
        <v>19</v>
      </c>
      <c r="N145" s="248" t="s">
        <v>40</v>
      </c>
      <c r="O145" s="86"/>
      <c r="P145" s="209">
        <f>O145*H145</f>
        <v>0</v>
      </c>
      <c r="Q145" s="209">
        <v>0</v>
      </c>
      <c r="R145" s="209">
        <f>Q145*H145</f>
        <v>0</v>
      </c>
      <c r="S145" s="209">
        <v>0</v>
      </c>
      <c r="T145" s="210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1" t="s">
        <v>118</v>
      </c>
      <c r="AT145" s="211" t="s">
        <v>126</v>
      </c>
      <c r="AU145" s="211" t="s">
        <v>76</v>
      </c>
      <c r="AY145" s="19" t="s">
        <v>110</v>
      </c>
      <c r="BE145" s="212">
        <f>IF(N145="základní",J145,0)</f>
        <v>0</v>
      </c>
      <c r="BF145" s="212">
        <f>IF(N145="snížená",J145,0)</f>
        <v>0</v>
      </c>
      <c r="BG145" s="212">
        <f>IF(N145="zákl. přenesená",J145,0)</f>
        <v>0</v>
      </c>
      <c r="BH145" s="212">
        <f>IF(N145="sníž. přenesená",J145,0)</f>
        <v>0</v>
      </c>
      <c r="BI145" s="212">
        <f>IF(N145="nulová",J145,0)</f>
        <v>0</v>
      </c>
      <c r="BJ145" s="19" t="s">
        <v>74</v>
      </c>
      <c r="BK145" s="212">
        <f>ROUND(I145*H145,2)</f>
        <v>0</v>
      </c>
      <c r="BL145" s="19" t="s">
        <v>118</v>
      </c>
      <c r="BM145" s="211" t="s">
        <v>201</v>
      </c>
    </row>
    <row r="146" s="2" customFormat="1">
      <c r="A146" s="40"/>
      <c r="B146" s="41"/>
      <c r="C146" s="42"/>
      <c r="D146" s="213" t="s">
        <v>120</v>
      </c>
      <c r="E146" s="42"/>
      <c r="F146" s="214" t="s">
        <v>202</v>
      </c>
      <c r="G146" s="42"/>
      <c r="H146" s="42"/>
      <c r="I146" s="215"/>
      <c r="J146" s="42"/>
      <c r="K146" s="42"/>
      <c r="L146" s="46"/>
      <c r="M146" s="216"/>
      <c r="N146" s="217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120</v>
      </c>
      <c r="AU146" s="19" t="s">
        <v>76</v>
      </c>
    </row>
    <row r="147" s="2" customFormat="1">
      <c r="A147" s="40"/>
      <c r="B147" s="41"/>
      <c r="C147" s="42"/>
      <c r="D147" s="249" t="s">
        <v>133</v>
      </c>
      <c r="E147" s="42"/>
      <c r="F147" s="250" t="s">
        <v>203</v>
      </c>
      <c r="G147" s="42"/>
      <c r="H147" s="42"/>
      <c r="I147" s="215"/>
      <c r="J147" s="42"/>
      <c r="K147" s="42"/>
      <c r="L147" s="46"/>
      <c r="M147" s="216"/>
      <c r="N147" s="217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133</v>
      </c>
      <c r="AU147" s="19" t="s">
        <v>76</v>
      </c>
    </row>
    <row r="148" s="14" customFormat="1">
      <c r="A148" s="14"/>
      <c r="B148" s="229"/>
      <c r="C148" s="230"/>
      <c r="D148" s="213" t="s">
        <v>123</v>
      </c>
      <c r="E148" s="231" t="s">
        <v>19</v>
      </c>
      <c r="F148" s="232" t="s">
        <v>204</v>
      </c>
      <c r="G148" s="230"/>
      <c r="H148" s="233">
        <v>1.75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39" t="s">
        <v>123</v>
      </c>
      <c r="AU148" s="239" t="s">
        <v>76</v>
      </c>
      <c r="AV148" s="14" t="s">
        <v>76</v>
      </c>
      <c r="AW148" s="14" t="s">
        <v>31</v>
      </c>
      <c r="AX148" s="14" t="s">
        <v>74</v>
      </c>
      <c r="AY148" s="239" t="s">
        <v>110</v>
      </c>
    </row>
    <row r="149" s="2" customFormat="1" ht="16.5" customHeight="1">
      <c r="A149" s="40"/>
      <c r="B149" s="41"/>
      <c r="C149" s="199" t="s">
        <v>8</v>
      </c>
      <c r="D149" s="199" t="s">
        <v>112</v>
      </c>
      <c r="E149" s="200" t="s">
        <v>205</v>
      </c>
      <c r="F149" s="201" t="s">
        <v>206</v>
      </c>
      <c r="G149" s="202" t="s">
        <v>196</v>
      </c>
      <c r="H149" s="203">
        <v>1.75</v>
      </c>
      <c r="I149" s="204"/>
      <c r="J149" s="205">
        <f>ROUND(I149*H149,2)</f>
        <v>0</v>
      </c>
      <c r="K149" s="201" t="s">
        <v>130</v>
      </c>
      <c r="L149" s="206"/>
      <c r="M149" s="207" t="s">
        <v>19</v>
      </c>
      <c r="N149" s="208" t="s">
        <v>40</v>
      </c>
      <c r="O149" s="86"/>
      <c r="P149" s="209">
        <f>O149*H149</f>
        <v>0</v>
      </c>
      <c r="Q149" s="209">
        <v>1</v>
      </c>
      <c r="R149" s="209">
        <f>Q149*H149</f>
        <v>1.75</v>
      </c>
      <c r="S149" s="209">
        <v>0</v>
      </c>
      <c r="T149" s="210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1" t="s">
        <v>117</v>
      </c>
      <c r="AT149" s="211" t="s">
        <v>112</v>
      </c>
      <c r="AU149" s="211" t="s">
        <v>76</v>
      </c>
      <c r="AY149" s="19" t="s">
        <v>110</v>
      </c>
      <c r="BE149" s="212">
        <f>IF(N149="základní",J149,0)</f>
        <v>0</v>
      </c>
      <c r="BF149" s="212">
        <f>IF(N149="snížená",J149,0)</f>
        <v>0</v>
      </c>
      <c r="BG149" s="212">
        <f>IF(N149="zákl. přenesená",J149,0)</f>
        <v>0</v>
      </c>
      <c r="BH149" s="212">
        <f>IF(N149="sníž. přenesená",J149,0)</f>
        <v>0</v>
      </c>
      <c r="BI149" s="212">
        <f>IF(N149="nulová",J149,0)</f>
        <v>0</v>
      </c>
      <c r="BJ149" s="19" t="s">
        <v>74</v>
      </c>
      <c r="BK149" s="212">
        <f>ROUND(I149*H149,2)</f>
        <v>0</v>
      </c>
      <c r="BL149" s="19" t="s">
        <v>118</v>
      </c>
      <c r="BM149" s="211" t="s">
        <v>207</v>
      </c>
    </row>
    <row r="150" s="2" customFormat="1">
      <c r="A150" s="40"/>
      <c r="B150" s="41"/>
      <c r="C150" s="42"/>
      <c r="D150" s="213" t="s">
        <v>120</v>
      </c>
      <c r="E150" s="42"/>
      <c r="F150" s="214" t="s">
        <v>206</v>
      </c>
      <c r="G150" s="42"/>
      <c r="H150" s="42"/>
      <c r="I150" s="215"/>
      <c r="J150" s="42"/>
      <c r="K150" s="42"/>
      <c r="L150" s="46"/>
      <c r="M150" s="216"/>
      <c r="N150" s="217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120</v>
      </c>
      <c r="AU150" s="19" t="s">
        <v>76</v>
      </c>
    </row>
    <row r="151" s="2" customFormat="1" ht="16.5" customHeight="1">
      <c r="A151" s="40"/>
      <c r="B151" s="41"/>
      <c r="C151" s="240" t="s">
        <v>208</v>
      </c>
      <c r="D151" s="240" t="s">
        <v>126</v>
      </c>
      <c r="E151" s="241" t="s">
        <v>209</v>
      </c>
      <c r="F151" s="242" t="s">
        <v>210</v>
      </c>
      <c r="G151" s="243" t="s">
        <v>129</v>
      </c>
      <c r="H151" s="244">
        <v>352</v>
      </c>
      <c r="I151" s="245"/>
      <c r="J151" s="246">
        <f>ROUND(I151*H151,2)</f>
        <v>0</v>
      </c>
      <c r="K151" s="242" t="s">
        <v>130</v>
      </c>
      <c r="L151" s="46"/>
      <c r="M151" s="247" t="s">
        <v>19</v>
      </c>
      <c r="N151" s="248" t="s">
        <v>40</v>
      </c>
      <c r="O151" s="86"/>
      <c r="P151" s="209">
        <f>O151*H151</f>
        <v>0</v>
      </c>
      <c r="Q151" s="209">
        <v>0</v>
      </c>
      <c r="R151" s="209">
        <f>Q151*H151</f>
        <v>0</v>
      </c>
      <c r="S151" s="209">
        <v>0</v>
      </c>
      <c r="T151" s="210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1" t="s">
        <v>118</v>
      </c>
      <c r="AT151" s="211" t="s">
        <v>126</v>
      </c>
      <c r="AU151" s="211" t="s">
        <v>76</v>
      </c>
      <c r="AY151" s="19" t="s">
        <v>110</v>
      </c>
      <c r="BE151" s="212">
        <f>IF(N151="základní",J151,0)</f>
        <v>0</v>
      </c>
      <c r="BF151" s="212">
        <f>IF(N151="snížená",J151,0)</f>
        <v>0</v>
      </c>
      <c r="BG151" s="212">
        <f>IF(N151="zákl. přenesená",J151,0)</f>
        <v>0</v>
      </c>
      <c r="BH151" s="212">
        <f>IF(N151="sníž. přenesená",J151,0)</f>
        <v>0</v>
      </c>
      <c r="BI151" s="212">
        <f>IF(N151="nulová",J151,0)</f>
        <v>0</v>
      </c>
      <c r="BJ151" s="19" t="s">
        <v>74</v>
      </c>
      <c r="BK151" s="212">
        <f>ROUND(I151*H151,2)</f>
        <v>0</v>
      </c>
      <c r="BL151" s="19" t="s">
        <v>118</v>
      </c>
      <c r="BM151" s="211" t="s">
        <v>211</v>
      </c>
    </row>
    <row r="152" s="2" customFormat="1">
      <c r="A152" s="40"/>
      <c r="B152" s="41"/>
      <c r="C152" s="42"/>
      <c r="D152" s="213" t="s">
        <v>120</v>
      </c>
      <c r="E152" s="42"/>
      <c r="F152" s="214" t="s">
        <v>212</v>
      </c>
      <c r="G152" s="42"/>
      <c r="H152" s="42"/>
      <c r="I152" s="215"/>
      <c r="J152" s="42"/>
      <c r="K152" s="42"/>
      <c r="L152" s="46"/>
      <c r="M152" s="216"/>
      <c r="N152" s="217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120</v>
      </c>
      <c r="AU152" s="19" t="s">
        <v>76</v>
      </c>
    </row>
    <row r="153" s="2" customFormat="1">
      <c r="A153" s="40"/>
      <c r="B153" s="41"/>
      <c r="C153" s="42"/>
      <c r="D153" s="249" t="s">
        <v>133</v>
      </c>
      <c r="E153" s="42"/>
      <c r="F153" s="250" t="s">
        <v>213</v>
      </c>
      <c r="G153" s="42"/>
      <c r="H153" s="42"/>
      <c r="I153" s="215"/>
      <c r="J153" s="42"/>
      <c r="K153" s="42"/>
      <c r="L153" s="46"/>
      <c r="M153" s="216"/>
      <c r="N153" s="217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133</v>
      </c>
      <c r="AU153" s="19" t="s">
        <v>76</v>
      </c>
    </row>
    <row r="154" s="2" customFormat="1" ht="16.5" customHeight="1">
      <c r="A154" s="40"/>
      <c r="B154" s="41"/>
      <c r="C154" s="199" t="s">
        <v>214</v>
      </c>
      <c r="D154" s="199" t="s">
        <v>112</v>
      </c>
      <c r="E154" s="200" t="s">
        <v>215</v>
      </c>
      <c r="F154" s="201" t="s">
        <v>216</v>
      </c>
      <c r="G154" s="202" t="s">
        <v>196</v>
      </c>
      <c r="H154" s="203">
        <v>52.799999999999997</v>
      </c>
      <c r="I154" s="204"/>
      <c r="J154" s="205">
        <f>ROUND(I154*H154,2)</f>
        <v>0</v>
      </c>
      <c r="K154" s="201" t="s">
        <v>130</v>
      </c>
      <c r="L154" s="206"/>
      <c r="M154" s="207" t="s">
        <v>19</v>
      </c>
      <c r="N154" s="208" t="s">
        <v>40</v>
      </c>
      <c r="O154" s="86"/>
      <c r="P154" s="209">
        <f>O154*H154</f>
        <v>0</v>
      </c>
      <c r="Q154" s="209">
        <v>1</v>
      </c>
      <c r="R154" s="209">
        <f>Q154*H154</f>
        <v>52.799999999999997</v>
      </c>
      <c r="S154" s="209">
        <v>0</v>
      </c>
      <c r="T154" s="210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1" t="s">
        <v>117</v>
      </c>
      <c r="AT154" s="211" t="s">
        <v>112</v>
      </c>
      <c r="AU154" s="211" t="s">
        <v>76</v>
      </c>
      <c r="AY154" s="19" t="s">
        <v>110</v>
      </c>
      <c r="BE154" s="212">
        <f>IF(N154="základní",J154,0)</f>
        <v>0</v>
      </c>
      <c r="BF154" s="212">
        <f>IF(N154="snížená",J154,0)</f>
        <v>0</v>
      </c>
      <c r="BG154" s="212">
        <f>IF(N154="zákl. přenesená",J154,0)</f>
        <v>0</v>
      </c>
      <c r="BH154" s="212">
        <f>IF(N154="sníž. přenesená",J154,0)</f>
        <v>0</v>
      </c>
      <c r="BI154" s="212">
        <f>IF(N154="nulová",J154,0)</f>
        <v>0</v>
      </c>
      <c r="BJ154" s="19" t="s">
        <v>74</v>
      </c>
      <c r="BK154" s="212">
        <f>ROUND(I154*H154,2)</f>
        <v>0</v>
      </c>
      <c r="BL154" s="19" t="s">
        <v>118</v>
      </c>
      <c r="BM154" s="211" t="s">
        <v>217</v>
      </c>
    </row>
    <row r="155" s="2" customFormat="1">
      <c r="A155" s="40"/>
      <c r="B155" s="41"/>
      <c r="C155" s="42"/>
      <c r="D155" s="213" t="s">
        <v>120</v>
      </c>
      <c r="E155" s="42"/>
      <c r="F155" s="214" t="s">
        <v>216</v>
      </c>
      <c r="G155" s="42"/>
      <c r="H155" s="42"/>
      <c r="I155" s="215"/>
      <c r="J155" s="42"/>
      <c r="K155" s="42"/>
      <c r="L155" s="46"/>
      <c r="M155" s="216"/>
      <c r="N155" s="217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120</v>
      </c>
      <c r="AU155" s="19" t="s">
        <v>76</v>
      </c>
    </row>
    <row r="156" s="14" customFormat="1">
      <c r="A156" s="14"/>
      <c r="B156" s="229"/>
      <c r="C156" s="230"/>
      <c r="D156" s="213" t="s">
        <v>123</v>
      </c>
      <c r="E156" s="231" t="s">
        <v>19</v>
      </c>
      <c r="F156" s="232" t="s">
        <v>218</v>
      </c>
      <c r="G156" s="230"/>
      <c r="H156" s="233">
        <v>52.799999999999997</v>
      </c>
      <c r="I156" s="234"/>
      <c r="J156" s="230"/>
      <c r="K156" s="230"/>
      <c r="L156" s="235"/>
      <c r="M156" s="236"/>
      <c r="N156" s="237"/>
      <c r="O156" s="237"/>
      <c r="P156" s="237"/>
      <c r="Q156" s="237"/>
      <c r="R156" s="237"/>
      <c r="S156" s="237"/>
      <c r="T156" s="23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39" t="s">
        <v>123</v>
      </c>
      <c r="AU156" s="239" t="s">
        <v>76</v>
      </c>
      <c r="AV156" s="14" t="s">
        <v>76</v>
      </c>
      <c r="AW156" s="14" t="s">
        <v>31</v>
      </c>
      <c r="AX156" s="14" t="s">
        <v>74</v>
      </c>
      <c r="AY156" s="239" t="s">
        <v>110</v>
      </c>
    </row>
    <row r="157" s="2" customFormat="1" ht="16.5" customHeight="1">
      <c r="A157" s="40"/>
      <c r="B157" s="41"/>
      <c r="C157" s="240" t="s">
        <v>219</v>
      </c>
      <c r="D157" s="240" t="s">
        <v>126</v>
      </c>
      <c r="E157" s="241" t="s">
        <v>220</v>
      </c>
      <c r="F157" s="242" t="s">
        <v>221</v>
      </c>
      <c r="G157" s="243" t="s">
        <v>129</v>
      </c>
      <c r="H157" s="244">
        <v>352</v>
      </c>
      <c r="I157" s="245"/>
      <c r="J157" s="246">
        <f>ROUND(I157*H157,2)</f>
        <v>0</v>
      </c>
      <c r="K157" s="242" t="s">
        <v>130</v>
      </c>
      <c r="L157" s="46"/>
      <c r="M157" s="247" t="s">
        <v>19</v>
      </c>
      <c r="N157" s="248" t="s">
        <v>40</v>
      </c>
      <c r="O157" s="86"/>
      <c r="P157" s="209">
        <f>O157*H157</f>
        <v>0</v>
      </c>
      <c r="Q157" s="209">
        <v>0</v>
      </c>
      <c r="R157" s="209">
        <f>Q157*H157</f>
        <v>0</v>
      </c>
      <c r="S157" s="209">
        <v>0</v>
      </c>
      <c r="T157" s="210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1" t="s">
        <v>118</v>
      </c>
      <c r="AT157" s="211" t="s">
        <v>126</v>
      </c>
      <c r="AU157" s="211" t="s">
        <v>76</v>
      </c>
      <c r="AY157" s="19" t="s">
        <v>110</v>
      </c>
      <c r="BE157" s="212">
        <f>IF(N157="základní",J157,0)</f>
        <v>0</v>
      </c>
      <c r="BF157" s="212">
        <f>IF(N157="snížená",J157,0)</f>
        <v>0</v>
      </c>
      <c r="BG157" s="212">
        <f>IF(N157="zákl. přenesená",J157,0)</f>
        <v>0</v>
      </c>
      <c r="BH157" s="212">
        <f>IF(N157="sníž. přenesená",J157,0)</f>
        <v>0</v>
      </c>
      <c r="BI157" s="212">
        <f>IF(N157="nulová",J157,0)</f>
        <v>0</v>
      </c>
      <c r="BJ157" s="19" t="s">
        <v>74</v>
      </c>
      <c r="BK157" s="212">
        <f>ROUND(I157*H157,2)</f>
        <v>0</v>
      </c>
      <c r="BL157" s="19" t="s">
        <v>118</v>
      </c>
      <c r="BM157" s="211" t="s">
        <v>222</v>
      </c>
    </row>
    <row r="158" s="2" customFormat="1">
      <c r="A158" s="40"/>
      <c r="B158" s="41"/>
      <c r="C158" s="42"/>
      <c r="D158" s="213" t="s">
        <v>120</v>
      </c>
      <c r="E158" s="42"/>
      <c r="F158" s="214" t="s">
        <v>223</v>
      </c>
      <c r="G158" s="42"/>
      <c r="H158" s="42"/>
      <c r="I158" s="215"/>
      <c r="J158" s="42"/>
      <c r="K158" s="42"/>
      <c r="L158" s="46"/>
      <c r="M158" s="216"/>
      <c r="N158" s="217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120</v>
      </c>
      <c r="AU158" s="19" t="s">
        <v>76</v>
      </c>
    </row>
    <row r="159" s="2" customFormat="1">
      <c r="A159" s="40"/>
      <c r="B159" s="41"/>
      <c r="C159" s="42"/>
      <c r="D159" s="249" t="s">
        <v>133</v>
      </c>
      <c r="E159" s="42"/>
      <c r="F159" s="250" t="s">
        <v>224</v>
      </c>
      <c r="G159" s="42"/>
      <c r="H159" s="42"/>
      <c r="I159" s="215"/>
      <c r="J159" s="42"/>
      <c r="K159" s="42"/>
      <c r="L159" s="46"/>
      <c r="M159" s="216"/>
      <c r="N159" s="217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133</v>
      </c>
      <c r="AU159" s="19" t="s">
        <v>76</v>
      </c>
    </row>
    <row r="160" s="2" customFormat="1" ht="16.5" customHeight="1">
      <c r="A160" s="40"/>
      <c r="B160" s="41"/>
      <c r="C160" s="199" t="s">
        <v>225</v>
      </c>
      <c r="D160" s="199" t="s">
        <v>112</v>
      </c>
      <c r="E160" s="200" t="s">
        <v>226</v>
      </c>
      <c r="F160" s="201" t="s">
        <v>227</v>
      </c>
      <c r="G160" s="202" t="s">
        <v>228</v>
      </c>
      <c r="H160" s="203">
        <v>5.2800000000000002</v>
      </c>
      <c r="I160" s="204"/>
      <c r="J160" s="205">
        <f>ROUND(I160*H160,2)</f>
        <v>0</v>
      </c>
      <c r="K160" s="201" t="s">
        <v>130</v>
      </c>
      <c r="L160" s="206"/>
      <c r="M160" s="207" t="s">
        <v>19</v>
      </c>
      <c r="N160" s="208" t="s">
        <v>40</v>
      </c>
      <c r="O160" s="86"/>
      <c r="P160" s="209">
        <f>O160*H160</f>
        <v>0</v>
      </c>
      <c r="Q160" s="209">
        <v>0.001</v>
      </c>
      <c r="R160" s="209">
        <f>Q160*H160</f>
        <v>0.00528</v>
      </c>
      <c r="S160" s="209">
        <v>0</v>
      </c>
      <c r="T160" s="210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1" t="s">
        <v>117</v>
      </c>
      <c r="AT160" s="211" t="s">
        <v>112</v>
      </c>
      <c r="AU160" s="211" t="s">
        <v>76</v>
      </c>
      <c r="AY160" s="19" t="s">
        <v>110</v>
      </c>
      <c r="BE160" s="212">
        <f>IF(N160="základní",J160,0)</f>
        <v>0</v>
      </c>
      <c r="BF160" s="212">
        <f>IF(N160="snížená",J160,0)</f>
        <v>0</v>
      </c>
      <c r="BG160" s="212">
        <f>IF(N160="zákl. přenesená",J160,0)</f>
        <v>0</v>
      </c>
      <c r="BH160" s="212">
        <f>IF(N160="sníž. přenesená",J160,0)</f>
        <v>0</v>
      </c>
      <c r="BI160" s="212">
        <f>IF(N160="nulová",J160,0)</f>
        <v>0</v>
      </c>
      <c r="BJ160" s="19" t="s">
        <v>74</v>
      </c>
      <c r="BK160" s="212">
        <f>ROUND(I160*H160,2)</f>
        <v>0</v>
      </c>
      <c r="BL160" s="19" t="s">
        <v>118</v>
      </c>
      <c r="BM160" s="211" t="s">
        <v>229</v>
      </c>
    </row>
    <row r="161" s="2" customFormat="1">
      <c r="A161" s="40"/>
      <c r="B161" s="41"/>
      <c r="C161" s="42"/>
      <c r="D161" s="213" t="s">
        <v>120</v>
      </c>
      <c r="E161" s="42"/>
      <c r="F161" s="214" t="s">
        <v>227</v>
      </c>
      <c r="G161" s="42"/>
      <c r="H161" s="42"/>
      <c r="I161" s="215"/>
      <c r="J161" s="42"/>
      <c r="K161" s="42"/>
      <c r="L161" s="46"/>
      <c r="M161" s="216"/>
      <c r="N161" s="217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120</v>
      </c>
      <c r="AU161" s="19" t="s">
        <v>76</v>
      </c>
    </row>
    <row r="162" s="14" customFormat="1">
      <c r="A162" s="14"/>
      <c r="B162" s="229"/>
      <c r="C162" s="230"/>
      <c r="D162" s="213" t="s">
        <v>123</v>
      </c>
      <c r="E162" s="230"/>
      <c r="F162" s="232" t="s">
        <v>230</v>
      </c>
      <c r="G162" s="230"/>
      <c r="H162" s="233">
        <v>5.2800000000000002</v>
      </c>
      <c r="I162" s="234"/>
      <c r="J162" s="230"/>
      <c r="K162" s="230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123</v>
      </c>
      <c r="AU162" s="239" t="s">
        <v>76</v>
      </c>
      <c r="AV162" s="14" t="s">
        <v>76</v>
      </c>
      <c r="AW162" s="14" t="s">
        <v>4</v>
      </c>
      <c r="AX162" s="14" t="s">
        <v>74</v>
      </c>
      <c r="AY162" s="239" t="s">
        <v>110</v>
      </c>
    </row>
    <row r="163" s="2" customFormat="1" ht="16.5" customHeight="1">
      <c r="A163" s="40"/>
      <c r="B163" s="41"/>
      <c r="C163" s="240" t="s">
        <v>231</v>
      </c>
      <c r="D163" s="240" t="s">
        <v>126</v>
      </c>
      <c r="E163" s="241" t="s">
        <v>232</v>
      </c>
      <c r="F163" s="242" t="s">
        <v>233</v>
      </c>
      <c r="G163" s="243" t="s">
        <v>129</v>
      </c>
      <c r="H163" s="244">
        <v>352</v>
      </c>
      <c r="I163" s="245"/>
      <c r="J163" s="246">
        <f>ROUND(I163*H163,2)</f>
        <v>0</v>
      </c>
      <c r="K163" s="242" t="s">
        <v>130</v>
      </c>
      <c r="L163" s="46"/>
      <c r="M163" s="247" t="s">
        <v>19</v>
      </c>
      <c r="N163" s="248" t="s">
        <v>40</v>
      </c>
      <c r="O163" s="86"/>
      <c r="P163" s="209">
        <f>O163*H163</f>
        <v>0</v>
      </c>
      <c r="Q163" s="209">
        <v>0</v>
      </c>
      <c r="R163" s="209">
        <f>Q163*H163</f>
        <v>0</v>
      </c>
      <c r="S163" s="209">
        <v>0</v>
      </c>
      <c r="T163" s="210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1" t="s">
        <v>118</v>
      </c>
      <c r="AT163" s="211" t="s">
        <v>126</v>
      </c>
      <c r="AU163" s="211" t="s">
        <v>76</v>
      </c>
      <c r="AY163" s="19" t="s">
        <v>110</v>
      </c>
      <c r="BE163" s="212">
        <f>IF(N163="základní",J163,0)</f>
        <v>0</v>
      </c>
      <c r="BF163" s="212">
        <f>IF(N163="snížená",J163,0)</f>
        <v>0</v>
      </c>
      <c r="BG163" s="212">
        <f>IF(N163="zákl. přenesená",J163,0)</f>
        <v>0</v>
      </c>
      <c r="BH163" s="212">
        <f>IF(N163="sníž. přenesená",J163,0)</f>
        <v>0</v>
      </c>
      <c r="BI163" s="212">
        <f>IF(N163="nulová",J163,0)</f>
        <v>0</v>
      </c>
      <c r="BJ163" s="19" t="s">
        <v>74</v>
      </c>
      <c r="BK163" s="212">
        <f>ROUND(I163*H163,2)</f>
        <v>0</v>
      </c>
      <c r="BL163" s="19" t="s">
        <v>118</v>
      </c>
      <c r="BM163" s="211" t="s">
        <v>234</v>
      </c>
    </row>
    <row r="164" s="2" customFormat="1">
      <c r="A164" s="40"/>
      <c r="B164" s="41"/>
      <c r="C164" s="42"/>
      <c r="D164" s="213" t="s">
        <v>120</v>
      </c>
      <c r="E164" s="42"/>
      <c r="F164" s="214" t="s">
        <v>235</v>
      </c>
      <c r="G164" s="42"/>
      <c r="H164" s="42"/>
      <c r="I164" s="215"/>
      <c r="J164" s="42"/>
      <c r="K164" s="42"/>
      <c r="L164" s="46"/>
      <c r="M164" s="216"/>
      <c r="N164" s="217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120</v>
      </c>
      <c r="AU164" s="19" t="s">
        <v>76</v>
      </c>
    </row>
    <row r="165" s="2" customFormat="1">
      <c r="A165" s="40"/>
      <c r="B165" s="41"/>
      <c r="C165" s="42"/>
      <c r="D165" s="249" t="s">
        <v>133</v>
      </c>
      <c r="E165" s="42"/>
      <c r="F165" s="250" t="s">
        <v>236</v>
      </c>
      <c r="G165" s="42"/>
      <c r="H165" s="42"/>
      <c r="I165" s="215"/>
      <c r="J165" s="42"/>
      <c r="K165" s="42"/>
      <c r="L165" s="46"/>
      <c r="M165" s="216"/>
      <c r="N165" s="217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133</v>
      </c>
      <c r="AU165" s="19" t="s">
        <v>76</v>
      </c>
    </row>
    <row r="166" s="13" customFormat="1">
      <c r="A166" s="13"/>
      <c r="B166" s="219"/>
      <c r="C166" s="220"/>
      <c r="D166" s="213" t="s">
        <v>123</v>
      </c>
      <c r="E166" s="221" t="s">
        <v>19</v>
      </c>
      <c r="F166" s="222" t="s">
        <v>237</v>
      </c>
      <c r="G166" s="220"/>
      <c r="H166" s="221" t="s">
        <v>19</v>
      </c>
      <c r="I166" s="223"/>
      <c r="J166" s="220"/>
      <c r="K166" s="220"/>
      <c r="L166" s="224"/>
      <c r="M166" s="225"/>
      <c r="N166" s="226"/>
      <c r="O166" s="226"/>
      <c r="P166" s="226"/>
      <c r="Q166" s="226"/>
      <c r="R166" s="226"/>
      <c r="S166" s="226"/>
      <c r="T166" s="22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28" t="s">
        <v>123</v>
      </c>
      <c r="AU166" s="228" t="s">
        <v>76</v>
      </c>
      <c r="AV166" s="13" t="s">
        <v>74</v>
      </c>
      <c r="AW166" s="13" t="s">
        <v>31</v>
      </c>
      <c r="AX166" s="13" t="s">
        <v>69</v>
      </c>
      <c r="AY166" s="228" t="s">
        <v>110</v>
      </c>
    </row>
    <row r="167" s="14" customFormat="1">
      <c r="A167" s="14"/>
      <c r="B167" s="229"/>
      <c r="C167" s="230"/>
      <c r="D167" s="213" t="s">
        <v>123</v>
      </c>
      <c r="E167" s="231" t="s">
        <v>19</v>
      </c>
      <c r="F167" s="232" t="s">
        <v>238</v>
      </c>
      <c r="G167" s="230"/>
      <c r="H167" s="233">
        <v>352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39" t="s">
        <v>123</v>
      </c>
      <c r="AU167" s="239" t="s">
        <v>76</v>
      </c>
      <c r="AV167" s="14" t="s">
        <v>76</v>
      </c>
      <c r="AW167" s="14" t="s">
        <v>31</v>
      </c>
      <c r="AX167" s="14" t="s">
        <v>74</v>
      </c>
      <c r="AY167" s="239" t="s">
        <v>110</v>
      </c>
    </row>
    <row r="168" s="2" customFormat="1" ht="16.5" customHeight="1">
      <c r="A168" s="40"/>
      <c r="B168" s="41"/>
      <c r="C168" s="240" t="s">
        <v>239</v>
      </c>
      <c r="D168" s="240" t="s">
        <v>126</v>
      </c>
      <c r="E168" s="241" t="s">
        <v>240</v>
      </c>
      <c r="F168" s="242" t="s">
        <v>241</v>
      </c>
      <c r="G168" s="243" t="s">
        <v>129</v>
      </c>
      <c r="H168" s="244">
        <v>724</v>
      </c>
      <c r="I168" s="245"/>
      <c r="J168" s="246">
        <f>ROUND(I168*H168,2)</f>
        <v>0</v>
      </c>
      <c r="K168" s="242" t="s">
        <v>130</v>
      </c>
      <c r="L168" s="46"/>
      <c r="M168" s="247" t="s">
        <v>19</v>
      </c>
      <c r="N168" s="248" t="s">
        <v>40</v>
      </c>
      <c r="O168" s="86"/>
      <c r="P168" s="209">
        <f>O168*H168</f>
        <v>0</v>
      </c>
      <c r="Q168" s="209">
        <v>0</v>
      </c>
      <c r="R168" s="209">
        <f>Q168*H168</f>
        <v>0</v>
      </c>
      <c r="S168" s="209">
        <v>0</v>
      </c>
      <c r="T168" s="210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1" t="s">
        <v>118</v>
      </c>
      <c r="AT168" s="211" t="s">
        <v>126</v>
      </c>
      <c r="AU168" s="211" t="s">
        <v>76</v>
      </c>
      <c r="AY168" s="19" t="s">
        <v>110</v>
      </c>
      <c r="BE168" s="212">
        <f>IF(N168="základní",J168,0)</f>
        <v>0</v>
      </c>
      <c r="BF168" s="212">
        <f>IF(N168="snížená",J168,0)</f>
        <v>0</v>
      </c>
      <c r="BG168" s="212">
        <f>IF(N168="zákl. přenesená",J168,0)</f>
        <v>0</v>
      </c>
      <c r="BH168" s="212">
        <f>IF(N168="sníž. přenesená",J168,0)</f>
        <v>0</v>
      </c>
      <c r="BI168" s="212">
        <f>IF(N168="nulová",J168,0)</f>
        <v>0</v>
      </c>
      <c r="BJ168" s="19" t="s">
        <v>74</v>
      </c>
      <c r="BK168" s="212">
        <f>ROUND(I168*H168,2)</f>
        <v>0</v>
      </c>
      <c r="BL168" s="19" t="s">
        <v>118</v>
      </c>
      <c r="BM168" s="211" t="s">
        <v>242</v>
      </c>
    </row>
    <row r="169" s="2" customFormat="1">
      <c r="A169" s="40"/>
      <c r="B169" s="41"/>
      <c r="C169" s="42"/>
      <c r="D169" s="213" t="s">
        <v>120</v>
      </c>
      <c r="E169" s="42"/>
      <c r="F169" s="214" t="s">
        <v>243</v>
      </c>
      <c r="G169" s="42"/>
      <c r="H169" s="42"/>
      <c r="I169" s="215"/>
      <c r="J169" s="42"/>
      <c r="K169" s="42"/>
      <c r="L169" s="46"/>
      <c r="M169" s="216"/>
      <c r="N169" s="217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120</v>
      </c>
      <c r="AU169" s="19" t="s">
        <v>76</v>
      </c>
    </row>
    <row r="170" s="2" customFormat="1">
      <c r="A170" s="40"/>
      <c r="B170" s="41"/>
      <c r="C170" s="42"/>
      <c r="D170" s="249" t="s">
        <v>133</v>
      </c>
      <c r="E170" s="42"/>
      <c r="F170" s="250" t="s">
        <v>244</v>
      </c>
      <c r="G170" s="42"/>
      <c r="H170" s="42"/>
      <c r="I170" s="215"/>
      <c r="J170" s="42"/>
      <c r="K170" s="42"/>
      <c r="L170" s="46"/>
      <c r="M170" s="216"/>
      <c r="N170" s="217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133</v>
      </c>
      <c r="AU170" s="19" t="s">
        <v>76</v>
      </c>
    </row>
    <row r="171" s="13" customFormat="1">
      <c r="A171" s="13"/>
      <c r="B171" s="219"/>
      <c r="C171" s="220"/>
      <c r="D171" s="213" t="s">
        <v>123</v>
      </c>
      <c r="E171" s="221" t="s">
        <v>19</v>
      </c>
      <c r="F171" s="222" t="s">
        <v>245</v>
      </c>
      <c r="G171" s="220"/>
      <c r="H171" s="221" t="s">
        <v>19</v>
      </c>
      <c r="I171" s="223"/>
      <c r="J171" s="220"/>
      <c r="K171" s="220"/>
      <c r="L171" s="224"/>
      <c r="M171" s="225"/>
      <c r="N171" s="226"/>
      <c r="O171" s="226"/>
      <c r="P171" s="226"/>
      <c r="Q171" s="226"/>
      <c r="R171" s="226"/>
      <c r="S171" s="226"/>
      <c r="T171" s="22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28" t="s">
        <v>123</v>
      </c>
      <c r="AU171" s="228" t="s">
        <v>76</v>
      </c>
      <c r="AV171" s="13" t="s">
        <v>74</v>
      </c>
      <c r="AW171" s="13" t="s">
        <v>31</v>
      </c>
      <c r="AX171" s="13" t="s">
        <v>69</v>
      </c>
      <c r="AY171" s="228" t="s">
        <v>110</v>
      </c>
    </row>
    <row r="172" s="14" customFormat="1">
      <c r="A172" s="14"/>
      <c r="B172" s="229"/>
      <c r="C172" s="230"/>
      <c r="D172" s="213" t="s">
        <v>123</v>
      </c>
      <c r="E172" s="231" t="s">
        <v>19</v>
      </c>
      <c r="F172" s="232" t="s">
        <v>246</v>
      </c>
      <c r="G172" s="230"/>
      <c r="H172" s="233">
        <v>625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39" t="s">
        <v>123</v>
      </c>
      <c r="AU172" s="239" t="s">
        <v>76</v>
      </c>
      <c r="AV172" s="14" t="s">
        <v>76</v>
      </c>
      <c r="AW172" s="14" t="s">
        <v>31</v>
      </c>
      <c r="AX172" s="14" t="s">
        <v>69</v>
      </c>
      <c r="AY172" s="239" t="s">
        <v>110</v>
      </c>
    </row>
    <row r="173" s="13" customFormat="1">
      <c r="A173" s="13"/>
      <c r="B173" s="219"/>
      <c r="C173" s="220"/>
      <c r="D173" s="213" t="s">
        <v>123</v>
      </c>
      <c r="E173" s="221" t="s">
        <v>19</v>
      </c>
      <c r="F173" s="222" t="s">
        <v>247</v>
      </c>
      <c r="G173" s="220"/>
      <c r="H173" s="221" t="s">
        <v>19</v>
      </c>
      <c r="I173" s="223"/>
      <c r="J173" s="220"/>
      <c r="K173" s="220"/>
      <c r="L173" s="224"/>
      <c r="M173" s="225"/>
      <c r="N173" s="226"/>
      <c r="O173" s="226"/>
      <c r="P173" s="226"/>
      <c r="Q173" s="226"/>
      <c r="R173" s="226"/>
      <c r="S173" s="226"/>
      <c r="T173" s="22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8" t="s">
        <v>123</v>
      </c>
      <c r="AU173" s="228" t="s">
        <v>76</v>
      </c>
      <c r="AV173" s="13" t="s">
        <v>74</v>
      </c>
      <c r="AW173" s="13" t="s">
        <v>31</v>
      </c>
      <c r="AX173" s="13" t="s">
        <v>69</v>
      </c>
      <c r="AY173" s="228" t="s">
        <v>110</v>
      </c>
    </row>
    <row r="174" s="14" customFormat="1">
      <c r="A174" s="14"/>
      <c r="B174" s="229"/>
      <c r="C174" s="230"/>
      <c r="D174" s="213" t="s">
        <v>123</v>
      </c>
      <c r="E174" s="231" t="s">
        <v>19</v>
      </c>
      <c r="F174" s="232" t="s">
        <v>248</v>
      </c>
      <c r="G174" s="230"/>
      <c r="H174" s="233">
        <v>75</v>
      </c>
      <c r="I174" s="234"/>
      <c r="J174" s="230"/>
      <c r="K174" s="230"/>
      <c r="L174" s="235"/>
      <c r="M174" s="236"/>
      <c r="N174" s="237"/>
      <c r="O174" s="237"/>
      <c r="P174" s="237"/>
      <c r="Q174" s="237"/>
      <c r="R174" s="237"/>
      <c r="S174" s="237"/>
      <c r="T174" s="23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39" t="s">
        <v>123</v>
      </c>
      <c r="AU174" s="239" t="s">
        <v>76</v>
      </c>
      <c r="AV174" s="14" t="s">
        <v>76</v>
      </c>
      <c r="AW174" s="14" t="s">
        <v>31</v>
      </c>
      <c r="AX174" s="14" t="s">
        <v>69</v>
      </c>
      <c r="AY174" s="239" t="s">
        <v>110</v>
      </c>
    </row>
    <row r="175" s="13" customFormat="1">
      <c r="A175" s="13"/>
      <c r="B175" s="219"/>
      <c r="C175" s="220"/>
      <c r="D175" s="213" t="s">
        <v>123</v>
      </c>
      <c r="E175" s="221" t="s">
        <v>19</v>
      </c>
      <c r="F175" s="222" t="s">
        <v>249</v>
      </c>
      <c r="G175" s="220"/>
      <c r="H175" s="221" t="s">
        <v>19</v>
      </c>
      <c r="I175" s="223"/>
      <c r="J175" s="220"/>
      <c r="K175" s="220"/>
      <c r="L175" s="224"/>
      <c r="M175" s="225"/>
      <c r="N175" s="226"/>
      <c r="O175" s="226"/>
      <c r="P175" s="226"/>
      <c r="Q175" s="226"/>
      <c r="R175" s="226"/>
      <c r="S175" s="226"/>
      <c r="T175" s="22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8" t="s">
        <v>123</v>
      </c>
      <c r="AU175" s="228" t="s">
        <v>76</v>
      </c>
      <c r="AV175" s="13" t="s">
        <v>74</v>
      </c>
      <c r="AW175" s="13" t="s">
        <v>31</v>
      </c>
      <c r="AX175" s="13" t="s">
        <v>69</v>
      </c>
      <c r="AY175" s="228" t="s">
        <v>110</v>
      </c>
    </row>
    <row r="176" s="14" customFormat="1">
      <c r="A176" s="14"/>
      <c r="B176" s="229"/>
      <c r="C176" s="230"/>
      <c r="D176" s="213" t="s">
        <v>123</v>
      </c>
      <c r="E176" s="231" t="s">
        <v>19</v>
      </c>
      <c r="F176" s="232" t="s">
        <v>151</v>
      </c>
      <c r="G176" s="230"/>
      <c r="H176" s="233">
        <v>5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123</v>
      </c>
      <c r="AU176" s="239" t="s">
        <v>76</v>
      </c>
      <c r="AV176" s="14" t="s">
        <v>76</v>
      </c>
      <c r="AW176" s="14" t="s">
        <v>31</v>
      </c>
      <c r="AX176" s="14" t="s">
        <v>69</v>
      </c>
      <c r="AY176" s="239" t="s">
        <v>110</v>
      </c>
    </row>
    <row r="177" s="13" customFormat="1">
      <c r="A177" s="13"/>
      <c r="B177" s="219"/>
      <c r="C177" s="220"/>
      <c r="D177" s="213" t="s">
        <v>123</v>
      </c>
      <c r="E177" s="221" t="s">
        <v>19</v>
      </c>
      <c r="F177" s="222" t="s">
        <v>250</v>
      </c>
      <c r="G177" s="220"/>
      <c r="H177" s="221" t="s">
        <v>19</v>
      </c>
      <c r="I177" s="223"/>
      <c r="J177" s="220"/>
      <c r="K177" s="220"/>
      <c r="L177" s="224"/>
      <c r="M177" s="225"/>
      <c r="N177" s="226"/>
      <c r="O177" s="226"/>
      <c r="P177" s="226"/>
      <c r="Q177" s="226"/>
      <c r="R177" s="226"/>
      <c r="S177" s="226"/>
      <c r="T177" s="22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28" t="s">
        <v>123</v>
      </c>
      <c r="AU177" s="228" t="s">
        <v>76</v>
      </c>
      <c r="AV177" s="13" t="s">
        <v>74</v>
      </c>
      <c r="AW177" s="13" t="s">
        <v>31</v>
      </c>
      <c r="AX177" s="13" t="s">
        <v>69</v>
      </c>
      <c r="AY177" s="228" t="s">
        <v>110</v>
      </c>
    </row>
    <row r="178" s="14" customFormat="1">
      <c r="A178" s="14"/>
      <c r="B178" s="229"/>
      <c r="C178" s="230"/>
      <c r="D178" s="213" t="s">
        <v>123</v>
      </c>
      <c r="E178" s="231" t="s">
        <v>19</v>
      </c>
      <c r="F178" s="232" t="s">
        <v>137</v>
      </c>
      <c r="G178" s="230"/>
      <c r="H178" s="233">
        <v>19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39" t="s">
        <v>123</v>
      </c>
      <c r="AU178" s="239" t="s">
        <v>76</v>
      </c>
      <c r="AV178" s="14" t="s">
        <v>76</v>
      </c>
      <c r="AW178" s="14" t="s">
        <v>31</v>
      </c>
      <c r="AX178" s="14" t="s">
        <v>69</v>
      </c>
      <c r="AY178" s="239" t="s">
        <v>110</v>
      </c>
    </row>
    <row r="179" s="15" customFormat="1">
      <c r="A179" s="15"/>
      <c r="B179" s="251"/>
      <c r="C179" s="252"/>
      <c r="D179" s="213" t="s">
        <v>123</v>
      </c>
      <c r="E179" s="253" t="s">
        <v>19</v>
      </c>
      <c r="F179" s="254" t="s">
        <v>138</v>
      </c>
      <c r="G179" s="252"/>
      <c r="H179" s="255">
        <v>724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1" t="s">
        <v>123</v>
      </c>
      <c r="AU179" s="261" t="s">
        <v>76</v>
      </c>
      <c r="AV179" s="15" t="s">
        <v>118</v>
      </c>
      <c r="AW179" s="15" t="s">
        <v>31</v>
      </c>
      <c r="AX179" s="15" t="s">
        <v>74</v>
      </c>
      <c r="AY179" s="261" t="s">
        <v>110</v>
      </c>
    </row>
    <row r="180" s="12" customFormat="1" ht="22.8" customHeight="1">
      <c r="A180" s="12"/>
      <c r="B180" s="183"/>
      <c r="C180" s="184"/>
      <c r="D180" s="185" t="s">
        <v>68</v>
      </c>
      <c r="E180" s="197" t="s">
        <v>76</v>
      </c>
      <c r="F180" s="197" t="s">
        <v>251</v>
      </c>
      <c r="G180" s="184"/>
      <c r="H180" s="184"/>
      <c r="I180" s="187"/>
      <c r="J180" s="198">
        <f>BK180</f>
        <v>0</v>
      </c>
      <c r="K180" s="184"/>
      <c r="L180" s="189"/>
      <c r="M180" s="190"/>
      <c r="N180" s="191"/>
      <c r="O180" s="191"/>
      <c r="P180" s="192">
        <f>SUM(P181:P187)</f>
        <v>0</v>
      </c>
      <c r="Q180" s="191"/>
      <c r="R180" s="192">
        <f>SUM(R181:R187)</f>
        <v>0.13749999999999998</v>
      </c>
      <c r="S180" s="191"/>
      <c r="T180" s="193">
        <f>SUM(T181:T187)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94" t="s">
        <v>74</v>
      </c>
      <c r="AT180" s="195" t="s">
        <v>68</v>
      </c>
      <c r="AU180" s="195" t="s">
        <v>74</v>
      </c>
      <c r="AY180" s="194" t="s">
        <v>110</v>
      </c>
      <c r="BK180" s="196">
        <f>SUM(BK181:BK187)</f>
        <v>0</v>
      </c>
    </row>
    <row r="181" s="2" customFormat="1" ht="16.5" customHeight="1">
      <c r="A181" s="40"/>
      <c r="B181" s="41"/>
      <c r="C181" s="240" t="s">
        <v>137</v>
      </c>
      <c r="D181" s="240" t="s">
        <v>126</v>
      </c>
      <c r="E181" s="241" t="s">
        <v>252</v>
      </c>
      <c r="F181" s="242" t="s">
        <v>253</v>
      </c>
      <c r="G181" s="243" t="s">
        <v>129</v>
      </c>
      <c r="H181" s="244">
        <v>312.5</v>
      </c>
      <c r="I181" s="245"/>
      <c r="J181" s="246">
        <f>ROUND(I181*H181,2)</f>
        <v>0</v>
      </c>
      <c r="K181" s="242" t="s">
        <v>130</v>
      </c>
      <c r="L181" s="46"/>
      <c r="M181" s="247" t="s">
        <v>19</v>
      </c>
      <c r="N181" s="248" t="s">
        <v>40</v>
      </c>
      <c r="O181" s="86"/>
      <c r="P181" s="209">
        <f>O181*H181</f>
        <v>0</v>
      </c>
      <c r="Q181" s="209">
        <v>0.00013999999999999999</v>
      </c>
      <c r="R181" s="209">
        <f>Q181*H181</f>
        <v>0.043749999999999997</v>
      </c>
      <c r="S181" s="209">
        <v>0</v>
      </c>
      <c r="T181" s="210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1" t="s">
        <v>118</v>
      </c>
      <c r="AT181" s="211" t="s">
        <v>126</v>
      </c>
      <c r="AU181" s="211" t="s">
        <v>76</v>
      </c>
      <c r="AY181" s="19" t="s">
        <v>110</v>
      </c>
      <c r="BE181" s="212">
        <f>IF(N181="základní",J181,0)</f>
        <v>0</v>
      </c>
      <c r="BF181" s="212">
        <f>IF(N181="snížená",J181,0)</f>
        <v>0</v>
      </c>
      <c r="BG181" s="212">
        <f>IF(N181="zákl. přenesená",J181,0)</f>
        <v>0</v>
      </c>
      <c r="BH181" s="212">
        <f>IF(N181="sníž. přenesená",J181,0)</f>
        <v>0</v>
      </c>
      <c r="BI181" s="212">
        <f>IF(N181="nulová",J181,0)</f>
        <v>0</v>
      </c>
      <c r="BJ181" s="19" t="s">
        <v>74</v>
      </c>
      <c r="BK181" s="212">
        <f>ROUND(I181*H181,2)</f>
        <v>0</v>
      </c>
      <c r="BL181" s="19" t="s">
        <v>118</v>
      </c>
      <c r="BM181" s="211" t="s">
        <v>254</v>
      </c>
    </row>
    <row r="182" s="2" customFormat="1">
      <c r="A182" s="40"/>
      <c r="B182" s="41"/>
      <c r="C182" s="42"/>
      <c r="D182" s="213" t="s">
        <v>120</v>
      </c>
      <c r="E182" s="42"/>
      <c r="F182" s="214" t="s">
        <v>255</v>
      </c>
      <c r="G182" s="42"/>
      <c r="H182" s="42"/>
      <c r="I182" s="215"/>
      <c r="J182" s="42"/>
      <c r="K182" s="42"/>
      <c r="L182" s="46"/>
      <c r="M182" s="216"/>
      <c r="N182" s="217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120</v>
      </c>
      <c r="AU182" s="19" t="s">
        <v>76</v>
      </c>
    </row>
    <row r="183" s="2" customFormat="1">
      <c r="A183" s="40"/>
      <c r="B183" s="41"/>
      <c r="C183" s="42"/>
      <c r="D183" s="249" t="s">
        <v>133</v>
      </c>
      <c r="E183" s="42"/>
      <c r="F183" s="250" t="s">
        <v>256</v>
      </c>
      <c r="G183" s="42"/>
      <c r="H183" s="42"/>
      <c r="I183" s="215"/>
      <c r="J183" s="42"/>
      <c r="K183" s="42"/>
      <c r="L183" s="46"/>
      <c r="M183" s="216"/>
      <c r="N183" s="217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133</v>
      </c>
      <c r="AU183" s="19" t="s">
        <v>76</v>
      </c>
    </row>
    <row r="184" s="13" customFormat="1">
      <c r="A184" s="13"/>
      <c r="B184" s="219"/>
      <c r="C184" s="220"/>
      <c r="D184" s="213" t="s">
        <v>123</v>
      </c>
      <c r="E184" s="221" t="s">
        <v>19</v>
      </c>
      <c r="F184" s="222" t="s">
        <v>257</v>
      </c>
      <c r="G184" s="220"/>
      <c r="H184" s="221" t="s">
        <v>19</v>
      </c>
      <c r="I184" s="223"/>
      <c r="J184" s="220"/>
      <c r="K184" s="220"/>
      <c r="L184" s="224"/>
      <c r="M184" s="225"/>
      <c r="N184" s="226"/>
      <c r="O184" s="226"/>
      <c r="P184" s="226"/>
      <c r="Q184" s="226"/>
      <c r="R184" s="226"/>
      <c r="S184" s="226"/>
      <c r="T184" s="22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28" t="s">
        <v>123</v>
      </c>
      <c r="AU184" s="228" t="s">
        <v>76</v>
      </c>
      <c r="AV184" s="13" t="s">
        <v>74</v>
      </c>
      <c r="AW184" s="13" t="s">
        <v>31</v>
      </c>
      <c r="AX184" s="13" t="s">
        <v>69</v>
      </c>
      <c r="AY184" s="228" t="s">
        <v>110</v>
      </c>
    </row>
    <row r="185" s="14" customFormat="1">
      <c r="A185" s="14"/>
      <c r="B185" s="229"/>
      <c r="C185" s="230"/>
      <c r="D185" s="213" t="s">
        <v>123</v>
      </c>
      <c r="E185" s="231" t="s">
        <v>19</v>
      </c>
      <c r="F185" s="232" t="s">
        <v>258</v>
      </c>
      <c r="G185" s="230"/>
      <c r="H185" s="233">
        <v>312.5</v>
      </c>
      <c r="I185" s="234"/>
      <c r="J185" s="230"/>
      <c r="K185" s="230"/>
      <c r="L185" s="235"/>
      <c r="M185" s="236"/>
      <c r="N185" s="237"/>
      <c r="O185" s="237"/>
      <c r="P185" s="237"/>
      <c r="Q185" s="237"/>
      <c r="R185" s="237"/>
      <c r="S185" s="237"/>
      <c r="T185" s="23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39" t="s">
        <v>123</v>
      </c>
      <c r="AU185" s="239" t="s">
        <v>76</v>
      </c>
      <c r="AV185" s="14" t="s">
        <v>76</v>
      </c>
      <c r="AW185" s="14" t="s">
        <v>31</v>
      </c>
      <c r="AX185" s="14" t="s">
        <v>74</v>
      </c>
      <c r="AY185" s="239" t="s">
        <v>110</v>
      </c>
    </row>
    <row r="186" s="2" customFormat="1" ht="16.5" customHeight="1">
      <c r="A186" s="40"/>
      <c r="B186" s="41"/>
      <c r="C186" s="199" t="s">
        <v>259</v>
      </c>
      <c r="D186" s="199" t="s">
        <v>112</v>
      </c>
      <c r="E186" s="200" t="s">
        <v>260</v>
      </c>
      <c r="F186" s="201" t="s">
        <v>261</v>
      </c>
      <c r="G186" s="202" t="s">
        <v>129</v>
      </c>
      <c r="H186" s="203">
        <v>312.5</v>
      </c>
      <c r="I186" s="204"/>
      <c r="J186" s="205">
        <f>ROUND(I186*H186,2)</f>
        <v>0</v>
      </c>
      <c r="K186" s="201" t="s">
        <v>130</v>
      </c>
      <c r="L186" s="206"/>
      <c r="M186" s="207" t="s">
        <v>19</v>
      </c>
      <c r="N186" s="208" t="s">
        <v>40</v>
      </c>
      <c r="O186" s="86"/>
      <c r="P186" s="209">
        <f>O186*H186</f>
        <v>0</v>
      </c>
      <c r="Q186" s="209">
        <v>0.00029999999999999997</v>
      </c>
      <c r="R186" s="209">
        <f>Q186*H186</f>
        <v>0.093749999999999986</v>
      </c>
      <c r="S186" s="209">
        <v>0</v>
      </c>
      <c r="T186" s="210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1" t="s">
        <v>117</v>
      </c>
      <c r="AT186" s="211" t="s">
        <v>112</v>
      </c>
      <c r="AU186" s="211" t="s">
        <v>76</v>
      </c>
      <c r="AY186" s="19" t="s">
        <v>110</v>
      </c>
      <c r="BE186" s="212">
        <f>IF(N186="základní",J186,0)</f>
        <v>0</v>
      </c>
      <c r="BF186" s="212">
        <f>IF(N186="snížená",J186,0)</f>
        <v>0</v>
      </c>
      <c r="BG186" s="212">
        <f>IF(N186="zákl. přenesená",J186,0)</f>
        <v>0</v>
      </c>
      <c r="BH186" s="212">
        <f>IF(N186="sníž. přenesená",J186,0)</f>
        <v>0</v>
      </c>
      <c r="BI186" s="212">
        <f>IF(N186="nulová",J186,0)</f>
        <v>0</v>
      </c>
      <c r="BJ186" s="19" t="s">
        <v>74</v>
      </c>
      <c r="BK186" s="212">
        <f>ROUND(I186*H186,2)</f>
        <v>0</v>
      </c>
      <c r="BL186" s="19" t="s">
        <v>118</v>
      </c>
      <c r="BM186" s="211" t="s">
        <v>262</v>
      </c>
    </row>
    <row r="187" s="2" customFormat="1">
      <c r="A187" s="40"/>
      <c r="B187" s="41"/>
      <c r="C187" s="42"/>
      <c r="D187" s="213" t="s">
        <v>120</v>
      </c>
      <c r="E187" s="42"/>
      <c r="F187" s="214" t="s">
        <v>261</v>
      </c>
      <c r="G187" s="42"/>
      <c r="H187" s="42"/>
      <c r="I187" s="215"/>
      <c r="J187" s="42"/>
      <c r="K187" s="42"/>
      <c r="L187" s="46"/>
      <c r="M187" s="216"/>
      <c r="N187" s="217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120</v>
      </c>
      <c r="AU187" s="19" t="s">
        <v>76</v>
      </c>
    </row>
    <row r="188" s="12" customFormat="1" ht="22.8" customHeight="1">
      <c r="A188" s="12"/>
      <c r="B188" s="183"/>
      <c r="C188" s="184"/>
      <c r="D188" s="185" t="s">
        <v>68</v>
      </c>
      <c r="E188" s="197" t="s">
        <v>118</v>
      </c>
      <c r="F188" s="197" t="s">
        <v>263</v>
      </c>
      <c r="G188" s="184"/>
      <c r="H188" s="184"/>
      <c r="I188" s="187"/>
      <c r="J188" s="198">
        <f>BK188</f>
        <v>0</v>
      </c>
      <c r="K188" s="184"/>
      <c r="L188" s="189"/>
      <c r="M188" s="190"/>
      <c r="N188" s="191"/>
      <c r="O188" s="191"/>
      <c r="P188" s="192">
        <f>SUM(P189:P192)</f>
        <v>0</v>
      </c>
      <c r="Q188" s="191"/>
      <c r="R188" s="192">
        <f>SUM(R189:R192)</f>
        <v>0</v>
      </c>
      <c r="S188" s="191"/>
      <c r="T188" s="193">
        <f>SUM(T189:T192)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94" t="s">
        <v>74</v>
      </c>
      <c r="AT188" s="195" t="s">
        <v>68</v>
      </c>
      <c r="AU188" s="195" t="s">
        <v>74</v>
      </c>
      <c r="AY188" s="194" t="s">
        <v>110</v>
      </c>
      <c r="BK188" s="196">
        <f>SUM(BK189:BK192)</f>
        <v>0</v>
      </c>
    </row>
    <row r="189" s="2" customFormat="1" ht="16.5" customHeight="1">
      <c r="A189" s="40"/>
      <c r="B189" s="41"/>
      <c r="C189" s="240" t="s">
        <v>7</v>
      </c>
      <c r="D189" s="240" t="s">
        <v>126</v>
      </c>
      <c r="E189" s="241" t="s">
        <v>264</v>
      </c>
      <c r="F189" s="242" t="s">
        <v>265</v>
      </c>
      <c r="G189" s="243" t="s">
        <v>115</v>
      </c>
      <c r="H189" s="244">
        <v>0.40000000000000002</v>
      </c>
      <c r="I189" s="245"/>
      <c r="J189" s="246">
        <f>ROUND(I189*H189,2)</f>
        <v>0</v>
      </c>
      <c r="K189" s="242" t="s">
        <v>130</v>
      </c>
      <c r="L189" s="46"/>
      <c r="M189" s="247" t="s">
        <v>19</v>
      </c>
      <c r="N189" s="248" t="s">
        <v>40</v>
      </c>
      <c r="O189" s="86"/>
      <c r="P189" s="209">
        <f>O189*H189</f>
        <v>0</v>
      </c>
      <c r="Q189" s="209">
        <v>0</v>
      </c>
      <c r="R189" s="209">
        <f>Q189*H189</f>
        <v>0</v>
      </c>
      <c r="S189" s="209">
        <v>0</v>
      </c>
      <c r="T189" s="210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1" t="s">
        <v>118</v>
      </c>
      <c r="AT189" s="211" t="s">
        <v>126</v>
      </c>
      <c r="AU189" s="211" t="s">
        <v>76</v>
      </c>
      <c r="AY189" s="19" t="s">
        <v>110</v>
      </c>
      <c r="BE189" s="212">
        <f>IF(N189="základní",J189,0)</f>
        <v>0</v>
      </c>
      <c r="BF189" s="212">
        <f>IF(N189="snížená",J189,0)</f>
        <v>0</v>
      </c>
      <c r="BG189" s="212">
        <f>IF(N189="zákl. přenesená",J189,0)</f>
        <v>0</v>
      </c>
      <c r="BH189" s="212">
        <f>IF(N189="sníž. přenesená",J189,0)</f>
        <v>0</v>
      </c>
      <c r="BI189" s="212">
        <f>IF(N189="nulová",J189,0)</f>
        <v>0</v>
      </c>
      <c r="BJ189" s="19" t="s">
        <v>74</v>
      </c>
      <c r="BK189" s="212">
        <f>ROUND(I189*H189,2)</f>
        <v>0</v>
      </c>
      <c r="BL189" s="19" t="s">
        <v>118</v>
      </c>
      <c r="BM189" s="211" t="s">
        <v>266</v>
      </c>
    </row>
    <row r="190" s="2" customFormat="1">
      <c r="A190" s="40"/>
      <c r="B190" s="41"/>
      <c r="C190" s="42"/>
      <c r="D190" s="213" t="s">
        <v>120</v>
      </c>
      <c r="E190" s="42"/>
      <c r="F190" s="214" t="s">
        <v>267</v>
      </c>
      <c r="G190" s="42"/>
      <c r="H190" s="42"/>
      <c r="I190" s="215"/>
      <c r="J190" s="42"/>
      <c r="K190" s="42"/>
      <c r="L190" s="46"/>
      <c r="M190" s="216"/>
      <c r="N190" s="217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120</v>
      </c>
      <c r="AU190" s="19" t="s">
        <v>76</v>
      </c>
    </row>
    <row r="191" s="2" customFormat="1">
      <c r="A191" s="40"/>
      <c r="B191" s="41"/>
      <c r="C191" s="42"/>
      <c r="D191" s="249" t="s">
        <v>133</v>
      </c>
      <c r="E191" s="42"/>
      <c r="F191" s="250" t="s">
        <v>268</v>
      </c>
      <c r="G191" s="42"/>
      <c r="H191" s="42"/>
      <c r="I191" s="215"/>
      <c r="J191" s="42"/>
      <c r="K191" s="42"/>
      <c r="L191" s="46"/>
      <c r="M191" s="216"/>
      <c r="N191" s="217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133</v>
      </c>
      <c r="AU191" s="19" t="s">
        <v>76</v>
      </c>
    </row>
    <row r="192" s="14" customFormat="1">
      <c r="A192" s="14"/>
      <c r="B192" s="229"/>
      <c r="C192" s="230"/>
      <c r="D192" s="213" t="s">
        <v>123</v>
      </c>
      <c r="E192" s="231" t="s">
        <v>19</v>
      </c>
      <c r="F192" s="232" t="s">
        <v>269</v>
      </c>
      <c r="G192" s="230"/>
      <c r="H192" s="233">
        <v>0.40000000000000002</v>
      </c>
      <c r="I192" s="234"/>
      <c r="J192" s="230"/>
      <c r="K192" s="230"/>
      <c r="L192" s="235"/>
      <c r="M192" s="236"/>
      <c r="N192" s="237"/>
      <c r="O192" s="237"/>
      <c r="P192" s="237"/>
      <c r="Q192" s="237"/>
      <c r="R192" s="237"/>
      <c r="S192" s="237"/>
      <c r="T192" s="23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9" t="s">
        <v>123</v>
      </c>
      <c r="AU192" s="239" t="s">
        <v>76</v>
      </c>
      <c r="AV192" s="14" t="s">
        <v>76</v>
      </c>
      <c r="AW192" s="14" t="s">
        <v>31</v>
      </c>
      <c r="AX192" s="14" t="s">
        <v>74</v>
      </c>
      <c r="AY192" s="239" t="s">
        <v>110</v>
      </c>
    </row>
    <row r="193" s="12" customFormat="1" ht="22.8" customHeight="1">
      <c r="A193" s="12"/>
      <c r="B193" s="183"/>
      <c r="C193" s="184"/>
      <c r="D193" s="185" t="s">
        <v>68</v>
      </c>
      <c r="E193" s="197" t="s">
        <v>151</v>
      </c>
      <c r="F193" s="197" t="s">
        <v>270</v>
      </c>
      <c r="G193" s="184"/>
      <c r="H193" s="184"/>
      <c r="I193" s="187"/>
      <c r="J193" s="198">
        <f>BK193</f>
        <v>0</v>
      </c>
      <c r="K193" s="184"/>
      <c r="L193" s="189"/>
      <c r="M193" s="190"/>
      <c r="N193" s="191"/>
      <c r="O193" s="191"/>
      <c r="P193" s="192">
        <f>SUM(P194:P245)</f>
        <v>0</v>
      </c>
      <c r="Q193" s="191"/>
      <c r="R193" s="192">
        <f>SUM(R194:R245)</f>
        <v>25.57488</v>
      </c>
      <c r="S193" s="191"/>
      <c r="T193" s="193">
        <f>SUM(T194:T245)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94" t="s">
        <v>74</v>
      </c>
      <c r="AT193" s="195" t="s">
        <v>68</v>
      </c>
      <c r="AU193" s="195" t="s">
        <v>74</v>
      </c>
      <c r="AY193" s="194" t="s">
        <v>110</v>
      </c>
      <c r="BK193" s="196">
        <f>SUM(BK194:BK245)</f>
        <v>0</v>
      </c>
    </row>
    <row r="194" s="2" customFormat="1" ht="16.5" customHeight="1">
      <c r="A194" s="40"/>
      <c r="B194" s="41"/>
      <c r="C194" s="240" t="s">
        <v>271</v>
      </c>
      <c r="D194" s="240" t="s">
        <v>126</v>
      </c>
      <c r="E194" s="241" t="s">
        <v>272</v>
      </c>
      <c r="F194" s="242" t="s">
        <v>273</v>
      </c>
      <c r="G194" s="243" t="s">
        <v>129</v>
      </c>
      <c r="H194" s="244">
        <v>107</v>
      </c>
      <c r="I194" s="245"/>
      <c r="J194" s="246">
        <f>ROUND(I194*H194,2)</f>
        <v>0</v>
      </c>
      <c r="K194" s="242" t="s">
        <v>130</v>
      </c>
      <c r="L194" s="46"/>
      <c r="M194" s="247" t="s">
        <v>19</v>
      </c>
      <c r="N194" s="248" t="s">
        <v>40</v>
      </c>
      <c r="O194" s="86"/>
      <c r="P194" s="209">
        <f>O194*H194</f>
        <v>0</v>
      </c>
      <c r="Q194" s="209">
        <v>0</v>
      </c>
      <c r="R194" s="209">
        <f>Q194*H194</f>
        <v>0</v>
      </c>
      <c r="S194" s="209">
        <v>0</v>
      </c>
      <c r="T194" s="210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1" t="s">
        <v>118</v>
      </c>
      <c r="AT194" s="211" t="s">
        <v>126</v>
      </c>
      <c r="AU194" s="211" t="s">
        <v>76</v>
      </c>
      <c r="AY194" s="19" t="s">
        <v>110</v>
      </c>
      <c r="BE194" s="212">
        <f>IF(N194="základní",J194,0)</f>
        <v>0</v>
      </c>
      <c r="BF194" s="212">
        <f>IF(N194="snížená",J194,0)</f>
        <v>0</v>
      </c>
      <c r="BG194" s="212">
        <f>IF(N194="zákl. přenesená",J194,0)</f>
        <v>0</v>
      </c>
      <c r="BH194" s="212">
        <f>IF(N194="sníž. přenesená",J194,0)</f>
        <v>0</v>
      </c>
      <c r="BI194" s="212">
        <f>IF(N194="nulová",J194,0)</f>
        <v>0</v>
      </c>
      <c r="BJ194" s="19" t="s">
        <v>74</v>
      </c>
      <c r="BK194" s="212">
        <f>ROUND(I194*H194,2)</f>
        <v>0</v>
      </c>
      <c r="BL194" s="19" t="s">
        <v>118</v>
      </c>
      <c r="BM194" s="211" t="s">
        <v>274</v>
      </c>
    </row>
    <row r="195" s="2" customFormat="1">
      <c r="A195" s="40"/>
      <c r="B195" s="41"/>
      <c r="C195" s="42"/>
      <c r="D195" s="213" t="s">
        <v>120</v>
      </c>
      <c r="E195" s="42"/>
      <c r="F195" s="214" t="s">
        <v>275</v>
      </c>
      <c r="G195" s="42"/>
      <c r="H195" s="42"/>
      <c r="I195" s="215"/>
      <c r="J195" s="42"/>
      <c r="K195" s="42"/>
      <c r="L195" s="46"/>
      <c r="M195" s="216"/>
      <c r="N195" s="217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120</v>
      </c>
      <c r="AU195" s="19" t="s">
        <v>76</v>
      </c>
    </row>
    <row r="196" s="2" customFormat="1">
      <c r="A196" s="40"/>
      <c r="B196" s="41"/>
      <c r="C196" s="42"/>
      <c r="D196" s="249" t="s">
        <v>133</v>
      </c>
      <c r="E196" s="42"/>
      <c r="F196" s="250" t="s">
        <v>276</v>
      </c>
      <c r="G196" s="42"/>
      <c r="H196" s="42"/>
      <c r="I196" s="215"/>
      <c r="J196" s="42"/>
      <c r="K196" s="42"/>
      <c r="L196" s="46"/>
      <c r="M196" s="216"/>
      <c r="N196" s="217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133</v>
      </c>
      <c r="AU196" s="19" t="s">
        <v>76</v>
      </c>
    </row>
    <row r="197" s="13" customFormat="1">
      <c r="A197" s="13"/>
      <c r="B197" s="219"/>
      <c r="C197" s="220"/>
      <c r="D197" s="213" t="s">
        <v>123</v>
      </c>
      <c r="E197" s="221" t="s">
        <v>19</v>
      </c>
      <c r="F197" s="222" t="s">
        <v>247</v>
      </c>
      <c r="G197" s="220"/>
      <c r="H197" s="221" t="s">
        <v>19</v>
      </c>
      <c r="I197" s="223"/>
      <c r="J197" s="220"/>
      <c r="K197" s="220"/>
      <c r="L197" s="224"/>
      <c r="M197" s="225"/>
      <c r="N197" s="226"/>
      <c r="O197" s="226"/>
      <c r="P197" s="226"/>
      <c r="Q197" s="226"/>
      <c r="R197" s="226"/>
      <c r="S197" s="226"/>
      <c r="T197" s="22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8" t="s">
        <v>123</v>
      </c>
      <c r="AU197" s="228" t="s">
        <v>76</v>
      </c>
      <c r="AV197" s="13" t="s">
        <v>74</v>
      </c>
      <c r="AW197" s="13" t="s">
        <v>31</v>
      </c>
      <c r="AX197" s="13" t="s">
        <v>69</v>
      </c>
      <c r="AY197" s="228" t="s">
        <v>110</v>
      </c>
    </row>
    <row r="198" s="14" customFormat="1">
      <c r="A198" s="14"/>
      <c r="B198" s="229"/>
      <c r="C198" s="230"/>
      <c r="D198" s="213" t="s">
        <v>123</v>
      </c>
      <c r="E198" s="231" t="s">
        <v>19</v>
      </c>
      <c r="F198" s="232" t="s">
        <v>248</v>
      </c>
      <c r="G198" s="230"/>
      <c r="H198" s="233">
        <v>75</v>
      </c>
      <c r="I198" s="234"/>
      <c r="J198" s="230"/>
      <c r="K198" s="230"/>
      <c r="L198" s="235"/>
      <c r="M198" s="236"/>
      <c r="N198" s="237"/>
      <c r="O198" s="237"/>
      <c r="P198" s="237"/>
      <c r="Q198" s="237"/>
      <c r="R198" s="237"/>
      <c r="S198" s="237"/>
      <c r="T198" s="23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39" t="s">
        <v>123</v>
      </c>
      <c r="AU198" s="239" t="s">
        <v>76</v>
      </c>
      <c r="AV198" s="14" t="s">
        <v>76</v>
      </c>
      <c r="AW198" s="14" t="s">
        <v>31</v>
      </c>
      <c r="AX198" s="14" t="s">
        <v>69</v>
      </c>
      <c r="AY198" s="239" t="s">
        <v>110</v>
      </c>
    </row>
    <row r="199" s="13" customFormat="1">
      <c r="A199" s="13"/>
      <c r="B199" s="219"/>
      <c r="C199" s="220"/>
      <c r="D199" s="213" t="s">
        <v>123</v>
      </c>
      <c r="E199" s="221" t="s">
        <v>19</v>
      </c>
      <c r="F199" s="222" t="s">
        <v>249</v>
      </c>
      <c r="G199" s="220"/>
      <c r="H199" s="221" t="s">
        <v>19</v>
      </c>
      <c r="I199" s="223"/>
      <c r="J199" s="220"/>
      <c r="K199" s="220"/>
      <c r="L199" s="224"/>
      <c r="M199" s="225"/>
      <c r="N199" s="226"/>
      <c r="O199" s="226"/>
      <c r="P199" s="226"/>
      <c r="Q199" s="226"/>
      <c r="R199" s="226"/>
      <c r="S199" s="226"/>
      <c r="T199" s="22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28" t="s">
        <v>123</v>
      </c>
      <c r="AU199" s="228" t="s">
        <v>76</v>
      </c>
      <c r="AV199" s="13" t="s">
        <v>74</v>
      </c>
      <c r="AW199" s="13" t="s">
        <v>31</v>
      </c>
      <c r="AX199" s="13" t="s">
        <v>69</v>
      </c>
      <c r="AY199" s="228" t="s">
        <v>110</v>
      </c>
    </row>
    <row r="200" s="14" customFormat="1">
      <c r="A200" s="14"/>
      <c r="B200" s="229"/>
      <c r="C200" s="230"/>
      <c r="D200" s="213" t="s">
        <v>123</v>
      </c>
      <c r="E200" s="231" t="s">
        <v>19</v>
      </c>
      <c r="F200" s="232" t="s">
        <v>151</v>
      </c>
      <c r="G200" s="230"/>
      <c r="H200" s="233">
        <v>5</v>
      </c>
      <c r="I200" s="234"/>
      <c r="J200" s="230"/>
      <c r="K200" s="230"/>
      <c r="L200" s="235"/>
      <c r="M200" s="236"/>
      <c r="N200" s="237"/>
      <c r="O200" s="237"/>
      <c r="P200" s="237"/>
      <c r="Q200" s="237"/>
      <c r="R200" s="237"/>
      <c r="S200" s="237"/>
      <c r="T200" s="23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39" t="s">
        <v>123</v>
      </c>
      <c r="AU200" s="239" t="s">
        <v>76</v>
      </c>
      <c r="AV200" s="14" t="s">
        <v>76</v>
      </c>
      <c r="AW200" s="14" t="s">
        <v>31</v>
      </c>
      <c r="AX200" s="14" t="s">
        <v>69</v>
      </c>
      <c r="AY200" s="239" t="s">
        <v>110</v>
      </c>
    </row>
    <row r="201" s="13" customFormat="1">
      <c r="A201" s="13"/>
      <c r="B201" s="219"/>
      <c r="C201" s="220"/>
      <c r="D201" s="213" t="s">
        <v>123</v>
      </c>
      <c r="E201" s="221" t="s">
        <v>19</v>
      </c>
      <c r="F201" s="222" t="s">
        <v>250</v>
      </c>
      <c r="G201" s="220"/>
      <c r="H201" s="221" t="s">
        <v>19</v>
      </c>
      <c r="I201" s="223"/>
      <c r="J201" s="220"/>
      <c r="K201" s="220"/>
      <c r="L201" s="224"/>
      <c r="M201" s="225"/>
      <c r="N201" s="226"/>
      <c r="O201" s="226"/>
      <c r="P201" s="226"/>
      <c r="Q201" s="226"/>
      <c r="R201" s="226"/>
      <c r="S201" s="226"/>
      <c r="T201" s="22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28" t="s">
        <v>123</v>
      </c>
      <c r="AU201" s="228" t="s">
        <v>76</v>
      </c>
      <c r="AV201" s="13" t="s">
        <v>74</v>
      </c>
      <c r="AW201" s="13" t="s">
        <v>31</v>
      </c>
      <c r="AX201" s="13" t="s">
        <v>69</v>
      </c>
      <c r="AY201" s="228" t="s">
        <v>110</v>
      </c>
    </row>
    <row r="202" s="14" customFormat="1">
      <c r="A202" s="14"/>
      <c r="B202" s="229"/>
      <c r="C202" s="230"/>
      <c r="D202" s="213" t="s">
        <v>123</v>
      </c>
      <c r="E202" s="231" t="s">
        <v>19</v>
      </c>
      <c r="F202" s="232" t="s">
        <v>137</v>
      </c>
      <c r="G202" s="230"/>
      <c r="H202" s="233">
        <v>19</v>
      </c>
      <c r="I202" s="234"/>
      <c r="J202" s="230"/>
      <c r="K202" s="230"/>
      <c r="L202" s="235"/>
      <c r="M202" s="236"/>
      <c r="N202" s="237"/>
      <c r="O202" s="237"/>
      <c r="P202" s="237"/>
      <c r="Q202" s="237"/>
      <c r="R202" s="237"/>
      <c r="S202" s="237"/>
      <c r="T202" s="23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39" t="s">
        <v>123</v>
      </c>
      <c r="AU202" s="239" t="s">
        <v>76</v>
      </c>
      <c r="AV202" s="14" t="s">
        <v>76</v>
      </c>
      <c r="AW202" s="14" t="s">
        <v>31</v>
      </c>
      <c r="AX202" s="14" t="s">
        <v>69</v>
      </c>
      <c r="AY202" s="239" t="s">
        <v>110</v>
      </c>
    </row>
    <row r="203" s="13" customFormat="1">
      <c r="A203" s="13"/>
      <c r="B203" s="219"/>
      <c r="C203" s="220"/>
      <c r="D203" s="213" t="s">
        <v>123</v>
      </c>
      <c r="E203" s="221" t="s">
        <v>19</v>
      </c>
      <c r="F203" s="222" t="s">
        <v>277</v>
      </c>
      <c r="G203" s="220"/>
      <c r="H203" s="221" t="s">
        <v>19</v>
      </c>
      <c r="I203" s="223"/>
      <c r="J203" s="220"/>
      <c r="K203" s="220"/>
      <c r="L203" s="224"/>
      <c r="M203" s="225"/>
      <c r="N203" s="226"/>
      <c r="O203" s="226"/>
      <c r="P203" s="226"/>
      <c r="Q203" s="226"/>
      <c r="R203" s="226"/>
      <c r="S203" s="226"/>
      <c r="T203" s="22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8" t="s">
        <v>123</v>
      </c>
      <c r="AU203" s="228" t="s">
        <v>76</v>
      </c>
      <c r="AV203" s="13" t="s">
        <v>74</v>
      </c>
      <c r="AW203" s="13" t="s">
        <v>31</v>
      </c>
      <c r="AX203" s="13" t="s">
        <v>69</v>
      </c>
      <c r="AY203" s="228" t="s">
        <v>110</v>
      </c>
    </row>
    <row r="204" s="14" customFormat="1">
      <c r="A204" s="14"/>
      <c r="B204" s="229"/>
      <c r="C204" s="230"/>
      <c r="D204" s="213" t="s">
        <v>123</v>
      </c>
      <c r="E204" s="231" t="s">
        <v>19</v>
      </c>
      <c r="F204" s="232" t="s">
        <v>117</v>
      </c>
      <c r="G204" s="230"/>
      <c r="H204" s="233">
        <v>8</v>
      </c>
      <c r="I204" s="234"/>
      <c r="J204" s="230"/>
      <c r="K204" s="230"/>
      <c r="L204" s="235"/>
      <c r="M204" s="236"/>
      <c r="N204" s="237"/>
      <c r="O204" s="237"/>
      <c r="P204" s="237"/>
      <c r="Q204" s="237"/>
      <c r="R204" s="237"/>
      <c r="S204" s="237"/>
      <c r="T204" s="23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39" t="s">
        <v>123</v>
      </c>
      <c r="AU204" s="239" t="s">
        <v>76</v>
      </c>
      <c r="AV204" s="14" t="s">
        <v>76</v>
      </c>
      <c r="AW204" s="14" t="s">
        <v>31</v>
      </c>
      <c r="AX204" s="14" t="s">
        <v>69</v>
      </c>
      <c r="AY204" s="239" t="s">
        <v>110</v>
      </c>
    </row>
    <row r="205" s="15" customFormat="1">
      <c r="A205" s="15"/>
      <c r="B205" s="251"/>
      <c r="C205" s="252"/>
      <c r="D205" s="213" t="s">
        <v>123</v>
      </c>
      <c r="E205" s="253" t="s">
        <v>19</v>
      </c>
      <c r="F205" s="254" t="s">
        <v>138</v>
      </c>
      <c r="G205" s="252"/>
      <c r="H205" s="255">
        <v>107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1" t="s">
        <v>123</v>
      </c>
      <c r="AU205" s="261" t="s">
        <v>76</v>
      </c>
      <c r="AV205" s="15" t="s">
        <v>118</v>
      </c>
      <c r="AW205" s="15" t="s">
        <v>31</v>
      </c>
      <c r="AX205" s="15" t="s">
        <v>74</v>
      </c>
      <c r="AY205" s="261" t="s">
        <v>110</v>
      </c>
    </row>
    <row r="206" s="2" customFormat="1" ht="16.5" customHeight="1">
      <c r="A206" s="40"/>
      <c r="B206" s="41"/>
      <c r="C206" s="240" t="s">
        <v>278</v>
      </c>
      <c r="D206" s="240" t="s">
        <v>126</v>
      </c>
      <c r="E206" s="241" t="s">
        <v>279</v>
      </c>
      <c r="F206" s="242" t="s">
        <v>280</v>
      </c>
      <c r="G206" s="243" t="s">
        <v>129</v>
      </c>
      <c r="H206" s="244">
        <v>625</v>
      </c>
      <c r="I206" s="245"/>
      <c r="J206" s="246">
        <f>ROUND(I206*H206,2)</f>
        <v>0</v>
      </c>
      <c r="K206" s="242" t="s">
        <v>130</v>
      </c>
      <c r="L206" s="46"/>
      <c r="M206" s="247" t="s">
        <v>19</v>
      </c>
      <c r="N206" s="248" t="s">
        <v>40</v>
      </c>
      <c r="O206" s="86"/>
      <c r="P206" s="209">
        <f>O206*H206</f>
        <v>0</v>
      </c>
      <c r="Q206" s="209">
        <v>0</v>
      </c>
      <c r="R206" s="209">
        <f>Q206*H206</f>
        <v>0</v>
      </c>
      <c r="S206" s="209">
        <v>0</v>
      </c>
      <c r="T206" s="210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1" t="s">
        <v>118</v>
      </c>
      <c r="AT206" s="211" t="s">
        <v>126</v>
      </c>
      <c r="AU206" s="211" t="s">
        <v>76</v>
      </c>
      <c r="AY206" s="19" t="s">
        <v>110</v>
      </c>
      <c r="BE206" s="212">
        <f>IF(N206="základní",J206,0)</f>
        <v>0</v>
      </c>
      <c r="BF206" s="212">
        <f>IF(N206="snížená",J206,0)</f>
        <v>0</v>
      </c>
      <c r="BG206" s="212">
        <f>IF(N206="zákl. přenesená",J206,0)</f>
        <v>0</v>
      </c>
      <c r="BH206" s="212">
        <f>IF(N206="sníž. přenesená",J206,0)</f>
        <v>0</v>
      </c>
      <c r="BI206" s="212">
        <f>IF(N206="nulová",J206,0)</f>
        <v>0</v>
      </c>
      <c r="BJ206" s="19" t="s">
        <v>74</v>
      </c>
      <c r="BK206" s="212">
        <f>ROUND(I206*H206,2)</f>
        <v>0</v>
      </c>
      <c r="BL206" s="19" t="s">
        <v>118</v>
      </c>
      <c r="BM206" s="211" t="s">
        <v>281</v>
      </c>
    </row>
    <row r="207" s="2" customFormat="1">
      <c r="A207" s="40"/>
      <c r="B207" s="41"/>
      <c r="C207" s="42"/>
      <c r="D207" s="213" t="s">
        <v>120</v>
      </c>
      <c r="E207" s="42"/>
      <c r="F207" s="214" t="s">
        <v>282</v>
      </c>
      <c r="G207" s="42"/>
      <c r="H207" s="42"/>
      <c r="I207" s="215"/>
      <c r="J207" s="42"/>
      <c r="K207" s="42"/>
      <c r="L207" s="46"/>
      <c r="M207" s="216"/>
      <c r="N207" s="217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120</v>
      </c>
      <c r="AU207" s="19" t="s">
        <v>76</v>
      </c>
    </row>
    <row r="208" s="2" customFormat="1">
      <c r="A208" s="40"/>
      <c r="B208" s="41"/>
      <c r="C208" s="42"/>
      <c r="D208" s="249" t="s">
        <v>133</v>
      </c>
      <c r="E208" s="42"/>
      <c r="F208" s="250" t="s">
        <v>283</v>
      </c>
      <c r="G208" s="42"/>
      <c r="H208" s="42"/>
      <c r="I208" s="215"/>
      <c r="J208" s="42"/>
      <c r="K208" s="42"/>
      <c r="L208" s="46"/>
      <c r="M208" s="216"/>
      <c r="N208" s="217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133</v>
      </c>
      <c r="AU208" s="19" t="s">
        <v>76</v>
      </c>
    </row>
    <row r="209" s="2" customFormat="1" ht="16.5" customHeight="1">
      <c r="A209" s="40"/>
      <c r="B209" s="41"/>
      <c r="C209" s="240" t="s">
        <v>284</v>
      </c>
      <c r="D209" s="240" t="s">
        <v>126</v>
      </c>
      <c r="E209" s="241" t="s">
        <v>285</v>
      </c>
      <c r="F209" s="242" t="s">
        <v>286</v>
      </c>
      <c r="G209" s="243" t="s">
        <v>129</v>
      </c>
      <c r="H209" s="244">
        <v>625</v>
      </c>
      <c r="I209" s="245"/>
      <c r="J209" s="246">
        <f>ROUND(I209*H209,2)</f>
        <v>0</v>
      </c>
      <c r="K209" s="242" t="s">
        <v>130</v>
      </c>
      <c r="L209" s="46"/>
      <c r="M209" s="247" t="s">
        <v>19</v>
      </c>
      <c r="N209" s="248" t="s">
        <v>40</v>
      </c>
      <c r="O209" s="86"/>
      <c r="P209" s="209">
        <f>O209*H209</f>
        <v>0</v>
      </c>
      <c r="Q209" s="209">
        <v>0</v>
      </c>
      <c r="R209" s="209">
        <f>Q209*H209</f>
        <v>0</v>
      </c>
      <c r="S209" s="209">
        <v>0</v>
      </c>
      <c r="T209" s="210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1" t="s">
        <v>118</v>
      </c>
      <c r="AT209" s="211" t="s">
        <v>126</v>
      </c>
      <c r="AU209" s="211" t="s">
        <v>76</v>
      </c>
      <c r="AY209" s="19" t="s">
        <v>110</v>
      </c>
      <c r="BE209" s="212">
        <f>IF(N209="základní",J209,0)</f>
        <v>0</v>
      </c>
      <c r="BF209" s="212">
        <f>IF(N209="snížená",J209,0)</f>
        <v>0</v>
      </c>
      <c r="BG209" s="212">
        <f>IF(N209="zákl. přenesená",J209,0)</f>
        <v>0</v>
      </c>
      <c r="BH209" s="212">
        <f>IF(N209="sníž. přenesená",J209,0)</f>
        <v>0</v>
      </c>
      <c r="BI209" s="212">
        <f>IF(N209="nulová",J209,0)</f>
        <v>0</v>
      </c>
      <c r="BJ209" s="19" t="s">
        <v>74</v>
      </c>
      <c r="BK209" s="212">
        <f>ROUND(I209*H209,2)</f>
        <v>0</v>
      </c>
      <c r="BL209" s="19" t="s">
        <v>118</v>
      </c>
      <c r="BM209" s="211" t="s">
        <v>287</v>
      </c>
    </row>
    <row r="210" s="2" customFormat="1">
      <c r="A210" s="40"/>
      <c r="B210" s="41"/>
      <c r="C210" s="42"/>
      <c r="D210" s="213" t="s">
        <v>120</v>
      </c>
      <c r="E210" s="42"/>
      <c r="F210" s="214" t="s">
        <v>288</v>
      </c>
      <c r="G210" s="42"/>
      <c r="H210" s="42"/>
      <c r="I210" s="215"/>
      <c r="J210" s="42"/>
      <c r="K210" s="42"/>
      <c r="L210" s="46"/>
      <c r="M210" s="216"/>
      <c r="N210" s="217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120</v>
      </c>
      <c r="AU210" s="19" t="s">
        <v>76</v>
      </c>
    </row>
    <row r="211" s="2" customFormat="1">
      <c r="A211" s="40"/>
      <c r="B211" s="41"/>
      <c r="C211" s="42"/>
      <c r="D211" s="249" t="s">
        <v>133</v>
      </c>
      <c r="E211" s="42"/>
      <c r="F211" s="250" t="s">
        <v>289</v>
      </c>
      <c r="G211" s="42"/>
      <c r="H211" s="42"/>
      <c r="I211" s="215"/>
      <c r="J211" s="42"/>
      <c r="K211" s="42"/>
      <c r="L211" s="46"/>
      <c r="M211" s="216"/>
      <c r="N211" s="217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133</v>
      </c>
      <c r="AU211" s="19" t="s">
        <v>76</v>
      </c>
    </row>
    <row r="212" s="2" customFormat="1" ht="16.5" customHeight="1">
      <c r="A212" s="40"/>
      <c r="B212" s="41"/>
      <c r="C212" s="240" t="s">
        <v>290</v>
      </c>
      <c r="D212" s="240" t="s">
        <v>126</v>
      </c>
      <c r="E212" s="241" t="s">
        <v>291</v>
      </c>
      <c r="F212" s="242" t="s">
        <v>292</v>
      </c>
      <c r="G212" s="243" t="s">
        <v>129</v>
      </c>
      <c r="H212" s="244">
        <v>625</v>
      </c>
      <c r="I212" s="245"/>
      <c r="J212" s="246">
        <f>ROUND(I212*H212,2)</f>
        <v>0</v>
      </c>
      <c r="K212" s="242" t="s">
        <v>130</v>
      </c>
      <c r="L212" s="46"/>
      <c r="M212" s="247" t="s">
        <v>19</v>
      </c>
      <c r="N212" s="248" t="s">
        <v>40</v>
      </c>
      <c r="O212" s="86"/>
      <c r="P212" s="209">
        <f>O212*H212</f>
        <v>0</v>
      </c>
      <c r="Q212" s="209">
        <v>0</v>
      </c>
      <c r="R212" s="209">
        <f>Q212*H212</f>
        <v>0</v>
      </c>
      <c r="S212" s="209">
        <v>0</v>
      </c>
      <c r="T212" s="210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1" t="s">
        <v>118</v>
      </c>
      <c r="AT212" s="211" t="s">
        <v>126</v>
      </c>
      <c r="AU212" s="211" t="s">
        <v>76</v>
      </c>
      <c r="AY212" s="19" t="s">
        <v>110</v>
      </c>
      <c r="BE212" s="212">
        <f>IF(N212="základní",J212,0)</f>
        <v>0</v>
      </c>
      <c r="BF212" s="212">
        <f>IF(N212="snížená",J212,0)</f>
        <v>0</v>
      </c>
      <c r="BG212" s="212">
        <f>IF(N212="zákl. přenesená",J212,0)</f>
        <v>0</v>
      </c>
      <c r="BH212" s="212">
        <f>IF(N212="sníž. přenesená",J212,0)</f>
        <v>0</v>
      </c>
      <c r="BI212" s="212">
        <f>IF(N212="nulová",J212,0)</f>
        <v>0</v>
      </c>
      <c r="BJ212" s="19" t="s">
        <v>74</v>
      </c>
      <c r="BK212" s="212">
        <f>ROUND(I212*H212,2)</f>
        <v>0</v>
      </c>
      <c r="BL212" s="19" t="s">
        <v>118</v>
      </c>
      <c r="BM212" s="211" t="s">
        <v>293</v>
      </c>
    </row>
    <row r="213" s="2" customFormat="1">
      <c r="A213" s="40"/>
      <c r="B213" s="41"/>
      <c r="C213" s="42"/>
      <c r="D213" s="213" t="s">
        <v>120</v>
      </c>
      <c r="E213" s="42"/>
      <c r="F213" s="214" t="s">
        <v>294</v>
      </c>
      <c r="G213" s="42"/>
      <c r="H213" s="42"/>
      <c r="I213" s="215"/>
      <c r="J213" s="42"/>
      <c r="K213" s="42"/>
      <c r="L213" s="46"/>
      <c r="M213" s="216"/>
      <c r="N213" s="217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120</v>
      </c>
      <c r="AU213" s="19" t="s">
        <v>76</v>
      </c>
    </row>
    <row r="214" s="2" customFormat="1">
      <c r="A214" s="40"/>
      <c r="B214" s="41"/>
      <c r="C214" s="42"/>
      <c r="D214" s="249" t="s">
        <v>133</v>
      </c>
      <c r="E214" s="42"/>
      <c r="F214" s="250" t="s">
        <v>295</v>
      </c>
      <c r="G214" s="42"/>
      <c r="H214" s="42"/>
      <c r="I214" s="215"/>
      <c r="J214" s="42"/>
      <c r="K214" s="42"/>
      <c r="L214" s="46"/>
      <c r="M214" s="216"/>
      <c r="N214" s="217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133</v>
      </c>
      <c r="AU214" s="19" t="s">
        <v>76</v>
      </c>
    </row>
    <row r="215" s="2" customFormat="1" ht="16.5" customHeight="1">
      <c r="A215" s="40"/>
      <c r="B215" s="41"/>
      <c r="C215" s="240" t="s">
        <v>296</v>
      </c>
      <c r="D215" s="240" t="s">
        <v>126</v>
      </c>
      <c r="E215" s="241" t="s">
        <v>297</v>
      </c>
      <c r="F215" s="242" t="s">
        <v>298</v>
      </c>
      <c r="G215" s="243" t="s">
        <v>129</v>
      </c>
      <c r="H215" s="244">
        <v>625</v>
      </c>
      <c r="I215" s="245"/>
      <c r="J215" s="246">
        <f>ROUND(I215*H215,2)</f>
        <v>0</v>
      </c>
      <c r="K215" s="242" t="s">
        <v>130</v>
      </c>
      <c r="L215" s="46"/>
      <c r="M215" s="247" t="s">
        <v>19</v>
      </c>
      <c r="N215" s="248" t="s">
        <v>40</v>
      </c>
      <c r="O215" s="86"/>
      <c r="P215" s="209">
        <f>O215*H215</f>
        <v>0</v>
      </c>
      <c r="Q215" s="209">
        <v>0</v>
      </c>
      <c r="R215" s="209">
        <f>Q215*H215</f>
        <v>0</v>
      </c>
      <c r="S215" s="209">
        <v>0</v>
      </c>
      <c r="T215" s="210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1" t="s">
        <v>118</v>
      </c>
      <c r="AT215" s="211" t="s">
        <v>126</v>
      </c>
      <c r="AU215" s="211" t="s">
        <v>76</v>
      </c>
      <c r="AY215" s="19" t="s">
        <v>110</v>
      </c>
      <c r="BE215" s="212">
        <f>IF(N215="základní",J215,0)</f>
        <v>0</v>
      </c>
      <c r="BF215" s="212">
        <f>IF(N215="snížená",J215,0)</f>
        <v>0</v>
      </c>
      <c r="BG215" s="212">
        <f>IF(N215="zákl. přenesená",J215,0)</f>
        <v>0</v>
      </c>
      <c r="BH215" s="212">
        <f>IF(N215="sníž. přenesená",J215,0)</f>
        <v>0</v>
      </c>
      <c r="BI215" s="212">
        <f>IF(N215="nulová",J215,0)</f>
        <v>0</v>
      </c>
      <c r="BJ215" s="19" t="s">
        <v>74</v>
      </c>
      <c r="BK215" s="212">
        <f>ROUND(I215*H215,2)</f>
        <v>0</v>
      </c>
      <c r="BL215" s="19" t="s">
        <v>118</v>
      </c>
      <c r="BM215" s="211" t="s">
        <v>299</v>
      </c>
    </row>
    <row r="216" s="2" customFormat="1">
      <c r="A216" s="40"/>
      <c r="B216" s="41"/>
      <c r="C216" s="42"/>
      <c r="D216" s="213" t="s">
        <v>120</v>
      </c>
      <c r="E216" s="42"/>
      <c r="F216" s="214" t="s">
        <v>300</v>
      </c>
      <c r="G216" s="42"/>
      <c r="H216" s="42"/>
      <c r="I216" s="215"/>
      <c r="J216" s="42"/>
      <c r="K216" s="42"/>
      <c r="L216" s="46"/>
      <c r="M216" s="216"/>
      <c r="N216" s="217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120</v>
      </c>
      <c r="AU216" s="19" t="s">
        <v>76</v>
      </c>
    </row>
    <row r="217" s="2" customFormat="1">
      <c r="A217" s="40"/>
      <c r="B217" s="41"/>
      <c r="C217" s="42"/>
      <c r="D217" s="249" t="s">
        <v>133</v>
      </c>
      <c r="E217" s="42"/>
      <c r="F217" s="250" t="s">
        <v>301</v>
      </c>
      <c r="G217" s="42"/>
      <c r="H217" s="42"/>
      <c r="I217" s="215"/>
      <c r="J217" s="42"/>
      <c r="K217" s="42"/>
      <c r="L217" s="46"/>
      <c r="M217" s="216"/>
      <c r="N217" s="217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133</v>
      </c>
      <c r="AU217" s="19" t="s">
        <v>76</v>
      </c>
    </row>
    <row r="218" s="2" customFormat="1" ht="21.75" customHeight="1">
      <c r="A218" s="40"/>
      <c r="B218" s="41"/>
      <c r="C218" s="240" t="s">
        <v>302</v>
      </c>
      <c r="D218" s="240" t="s">
        <v>126</v>
      </c>
      <c r="E218" s="241" t="s">
        <v>303</v>
      </c>
      <c r="F218" s="242" t="s">
        <v>304</v>
      </c>
      <c r="G218" s="243" t="s">
        <v>129</v>
      </c>
      <c r="H218" s="244">
        <v>625</v>
      </c>
      <c r="I218" s="245"/>
      <c r="J218" s="246">
        <f>ROUND(I218*H218,2)</f>
        <v>0</v>
      </c>
      <c r="K218" s="242" t="s">
        <v>130</v>
      </c>
      <c r="L218" s="46"/>
      <c r="M218" s="247" t="s">
        <v>19</v>
      </c>
      <c r="N218" s="248" t="s">
        <v>40</v>
      </c>
      <c r="O218" s="86"/>
      <c r="P218" s="209">
        <f>O218*H218</f>
        <v>0</v>
      </c>
      <c r="Q218" s="209">
        <v>0</v>
      </c>
      <c r="R218" s="209">
        <f>Q218*H218</f>
        <v>0</v>
      </c>
      <c r="S218" s="209">
        <v>0</v>
      </c>
      <c r="T218" s="210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1" t="s">
        <v>118</v>
      </c>
      <c r="AT218" s="211" t="s">
        <v>126</v>
      </c>
      <c r="AU218" s="211" t="s">
        <v>76</v>
      </c>
      <c r="AY218" s="19" t="s">
        <v>110</v>
      </c>
      <c r="BE218" s="212">
        <f>IF(N218="základní",J218,0)</f>
        <v>0</v>
      </c>
      <c r="BF218" s="212">
        <f>IF(N218="snížená",J218,0)</f>
        <v>0</v>
      </c>
      <c r="BG218" s="212">
        <f>IF(N218="zákl. přenesená",J218,0)</f>
        <v>0</v>
      </c>
      <c r="BH218" s="212">
        <f>IF(N218="sníž. přenesená",J218,0)</f>
        <v>0</v>
      </c>
      <c r="BI218" s="212">
        <f>IF(N218="nulová",J218,0)</f>
        <v>0</v>
      </c>
      <c r="BJ218" s="19" t="s">
        <v>74</v>
      </c>
      <c r="BK218" s="212">
        <f>ROUND(I218*H218,2)</f>
        <v>0</v>
      </c>
      <c r="BL218" s="19" t="s">
        <v>118</v>
      </c>
      <c r="BM218" s="211" t="s">
        <v>305</v>
      </c>
    </row>
    <row r="219" s="2" customFormat="1">
      <c r="A219" s="40"/>
      <c r="B219" s="41"/>
      <c r="C219" s="42"/>
      <c r="D219" s="213" t="s">
        <v>120</v>
      </c>
      <c r="E219" s="42"/>
      <c r="F219" s="214" t="s">
        <v>306</v>
      </c>
      <c r="G219" s="42"/>
      <c r="H219" s="42"/>
      <c r="I219" s="215"/>
      <c r="J219" s="42"/>
      <c r="K219" s="42"/>
      <c r="L219" s="46"/>
      <c r="M219" s="216"/>
      <c r="N219" s="217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120</v>
      </c>
      <c r="AU219" s="19" t="s">
        <v>76</v>
      </c>
    </row>
    <row r="220" s="2" customFormat="1">
      <c r="A220" s="40"/>
      <c r="B220" s="41"/>
      <c r="C220" s="42"/>
      <c r="D220" s="249" t="s">
        <v>133</v>
      </c>
      <c r="E220" s="42"/>
      <c r="F220" s="250" t="s">
        <v>307</v>
      </c>
      <c r="G220" s="42"/>
      <c r="H220" s="42"/>
      <c r="I220" s="215"/>
      <c r="J220" s="42"/>
      <c r="K220" s="42"/>
      <c r="L220" s="46"/>
      <c r="M220" s="216"/>
      <c r="N220" s="217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133</v>
      </c>
      <c r="AU220" s="19" t="s">
        <v>76</v>
      </c>
    </row>
    <row r="221" s="2" customFormat="1" ht="16.5" customHeight="1">
      <c r="A221" s="40"/>
      <c r="B221" s="41"/>
      <c r="C221" s="240" t="s">
        <v>308</v>
      </c>
      <c r="D221" s="240" t="s">
        <v>126</v>
      </c>
      <c r="E221" s="241" t="s">
        <v>309</v>
      </c>
      <c r="F221" s="242" t="s">
        <v>310</v>
      </c>
      <c r="G221" s="243" t="s">
        <v>129</v>
      </c>
      <c r="H221" s="244">
        <v>6</v>
      </c>
      <c r="I221" s="245"/>
      <c r="J221" s="246">
        <f>ROUND(I221*H221,2)</f>
        <v>0</v>
      </c>
      <c r="K221" s="242" t="s">
        <v>130</v>
      </c>
      <c r="L221" s="46"/>
      <c r="M221" s="247" t="s">
        <v>19</v>
      </c>
      <c r="N221" s="248" t="s">
        <v>40</v>
      </c>
      <c r="O221" s="86"/>
      <c r="P221" s="209">
        <f>O221*H221</f>
        <v>0</v>
      </c>
      <c r="Q221" s="209">
        <v>0.084250000000000005</v>
      </c>
      <c r="R221" s="209">
        <f>Q221*H221</f>
        <v>0.50550000000000006</v>
      </c>
      <c r="S221" s="209">
        <v>0</v>
      </c>
      <c r="T221" s="210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1" t="s">
        <v>118</v>
      </c>
      <c r="AT221" s="211" t="s">
        <v>126</v>
      </c>
      <c r="AU221" s="211" t="s">
        <v>76</v>
      </c>
      <c r="AY221" s="19" t="s">
        <v>110</v>
      </c>
      <c r="BE221" s="212">
        <f>IF(N221="základní",J221,0)</f>
        <v>0</v>
      </c>
      <c r="BF221" s="212">
        <f>IF(N221="snížená",J221,0)</f>
        <v>0</v>
      </c>
      <c r="BG221" s="212">
        <f>IF(N221="zákl. přenesená",J221,0)</f>
        <v>0</v>
      </c>
      <c r="BH221" s="212">
        <f>IF(N221="sníž. přenesená",J221,0)</f>
        <v>0</v>
      </c>
      <c r="BI221" s="212">
        <f>IF(N221="nulová",J221,0)</f>
        <v>0</v>
      </c>
      <c r="BJ221" s="19" t="s">
        <v>74</v>
      </c>
      <c r="BK221" s="212">
        <f>ROUND(I221*H221,2)</f>
        <v>0</v>
      </c>
      <c r="BL221" s="19" t="s">
        <v>118</v>
      </c>
      <c r="BM221" s="211" t="s">
        <v>311</v>
      </c>
    </row>
    <row r="222" s="2" customFormat="1">
      <c r="A222" s="40"/>
      <c r="B222" s="41"/>
      <c r="C222" s="42"/>
      <c r="D222" s="213" t="s">
        <v>120</v>
      </c>
      <c r="E222" s="42"/>
      <c r="F222" s="214" t="s">
        <v>312</v>
      </c>
      <c r="G222" s="42"/>
      <c r="H222" s="42"/>
      <c r="I222" s="215"/>
      <c r="J222" s="42"/>
      <c r="K222" s="42"/>
      <c r="L222" s="46"/>
      <c r="M222" s="216"/>
      <c r="N222" s="217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120</v>
      </c>
      <c r="AU222" s="19" t="s">
        <v>76</v>
      </c>
    </row>
    <row r="223" s="2" customFormat="1">
      <c r="A223" s="40"/>
      <c r="B223" s="41"/>
      <c r="C223" s="42"/>
      <c r="D223" s="249" t="s">
        <v>133</v>
      </c>
      <c r="E223" s="42"/>
      <c r="F223" s="250" t="s">
        <v>313</v>
      </c>
      <c r="G223" s="42"/>
      <c r="H223" s="42"/>
      <c r="I223" s="215"/>
      <c r="J223" s="42"/>
      <c r="K223" s="42"/>
      <c r="L223" s="46"/>
      <c r="M223" s="216"/>
      <c r="N223" s="217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133</v>
      </c>
      <c r="AU223" s="19" t="s">
        <v>76</v>
      </c>
    </row>
    <row r="224" s="13" customFormat="1">
      <c r="A224" s="13"/>
      <c r="B224" s="219"/>
      <c r="C224" s="220"/>
      <c r="D224" s="213" t="s">
        <v>123</v>
      </c>
      <c r="E224" s="221" t="s">
        <v>19</v>
      </c>
      <c r="F224" s="222" t="s">
        <v>314</v>
      </c>
      <c r="G224" s="220"/>
      <c r="H224" s="221" t="s">
        <v>19</v>
      </c>
      <c r="I224" s="223"/>
      <c r="J224" s="220"/>
      <c r="K224" s="220"/>
      <c r="L224" s="224"/>
      <c r="M224" s="225"/>
      <c r="N224" s="226"/>
      <c r="O224" s="226"/>
      <c r="P224" s="226"/>
      <c r="Q224" s="226"/>
      <c r="R224" s="226"/>
      <c r="S224" s="226"/>
      <c r="T224" s="22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8" t="s">
        <v>123</v>
      </c>
      <c r="AU224" s="228" t="s">
        <v>76</v>
      </c>
      <c r="AV224" s="13" t="s">
        <v>74</v>
      </c>
      <c r="AW224" s="13" t="s">
        <v>31</v>
      </c>
      <c r="AX224" s="13" t="s">
        <v>69</v>
      </c>
      <c r="AY224" s="228" t="s">
        <v>110</v>
      </c>
    </row>
    <row r="225" s="14" customFormat="1">
      <c r="A225" s="14"/>
      <c r="B225" s="229"/>
      <c r="C225" s="230"/>
      <c r="D225" s="213" t="s">
        <v>123</v>
      </c>
      <c r="E225" s="231" t="s">
        <v>19</v>
      </c>
      <c r="F225" s="232" t="s">
        <v>163</v>
      </c>
      <c r="G225" s="230"/>
      <c r="H225" s="233">
        <v>6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123</v>
      </c>
      <c r="AU225" s="239" t="s">
        <v>76</v>
      </c>
      <c r="AV225" s="14" t="s">
        <v>76</v>
      </c>
      <c r="AW225" s="14" t="s">
        <v>31</v>
      </c>
      <c r="AX225" s="14" t="s">
        <v>74</v>
      </c>
      <c r="AY225" s="239" t="s">
        <v>110</v>
      </c>
    </row>
    <row r="226" s="2" customFormat="1" ht="16.5" customHeight="1">
      <c r="A226" s="40"/>
      <c r="B226" s="41"/>
      <c r="C226" s="199" t="s">
        <v>315</v>
      </c>
      <c r="D226" s="199" t="s">
        <v>112</v>
      </c>
      <c r="E226" s="200" t="s">
        <v>316</v>
      </c>
      <c r="F226" s="201" t="s">
        <v>317</v>
      </c>
      <c r="G226" s="202" t="s">
        <v>129</v>
      </c>
      <c r="H226" s="203">
        <v>6</v>
      </c>
      <c r="I226" s="204"/>
      <c r="J226" s="205">
        <f>ROUND(I226*H226,2)</f>
        <v>0</v>
      </c>
      <c r="K226" s="201" t="s">
        <v>130</v>
      </c>
      <c r="L226" s="206"/>
      <c r="M226" s="207" t="s">
        <v>19</v>
      </c>
      <c r="N226" s="208" t="s">
        <v>40</v>
      </c>
      <c r="O226" s="86"/>
      <c r="P226" s="209">
        <f>O226*H226</f>
        <v>0</v>
      </c>
      <c r="Q226" s="209">
        <v>0.13100000000000001</v>
      </c>
      <c r="R226" s="209">
        <f>Q226*H226</f>
        <v>0.78600000000000003</v>
      </c>
      <c r="S226" s="209">
        <v>0</v>
      </c>
      <c r="T226" s="210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1" t="s">
        <v>117</v>
      </c>
      <c r="AT226" s="211" t="s">
        <v>112</v>
      </c>
      <c r="AU226" s="211" t="s">
        <v>76</v>
      </c>
      <c r="AY226" s="19" t="s">
        <v>110</v>
      </c>
      <c r="BE226" s="212">
        <f>IF(N226="základní",J226,0)</f>
        <v>0</v>
      </c>
      <c r="BF226" s="212">
        <f>IF(N226="snížená",J226,0)</f>
        <v>0</v>
      </c>
      <c r="BG226" s="212">
        <f>IF(N226="zákl. přenesená",J226,0)</f>
        <v>0</v>
      </c>
      <c r="BH226" s="212">
        <f>IF(N226="sníž. přenesená",J226,0)</f>
        <v>0</v>
      </c>
      <c r="BI226" s="212">
        <f>IF(N226="nulová",J226,0)</f>
        <v>0</v>
      </c>
      <c r="BJ226" s="19" t="s">
        <v>74</v>
      </c>
      <c r="BK226" s="212">
        <f>ROUND(I226*H226,2)</f>
        <v>0</v>
      </c>
      <c r="BL226" s="19" t="s">
        <v>118</v>
      </c>
      <c r="BM226" s="211" t="s">
        <v>318</v>
      </c>
    </row>
    <row r="227" s="2" customFormat="1">
      <c r="A227" s="40"/>
      <c r="B227" s="41"/>
      <c r="C227" s="42"/>
      <c r="D227" s="213" t="s">
        <v>120</v>
      </c>
      <c r="E227" s="42"/>
      <c r="F227" s="214" t="s">
        <v>317</v>
      </c>
      <c r="G227" s="42"/>
      <c r="H227" s="42"/>
      <c r="I227" s="215"/>
      <c r="J227" s="42"/>
      <c r="K227" s="42"/>
      <c r="L227" s="46"/>
      <c r="M227" s="216"/>
      <c r="N227" s="217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120</v>
      </c>
      <c r="AU227" s="19" t="s">
        <v>76</v>
      </c>
    </row>
    <row r="228" s="2" customFormat="1" ht="16.5" customHeight="1">
      <c r="A228" s="40"/>
      <c r="B228" s="41"/>
      <c r="C228" s="240" t="s">
        <v>319</v>
      </c>
      <c r="D228" s="240" t="s">
        <v>126</v>
      </c>
      <c r="E228" s="241" t="s">
        <v>320</v>
      </c>
      <c r="F228" s="242" t="s">
        <v>321</v>
      </c>
      <c r="G228" s="243" t="s">
        <v>129</v>
      </c>
      <c r="H228" s="244">
        <v>99</v>
      </c>
      <c r="I228" s="245"/>
      <c r="J228" s="246">
        <f>ROUND(I228*H228,2)</f>
        <v>0</v>
      </c>
      <c r="K228" s="242" t="s">
        <v>130</v>
      </c>
      <c r="L228" s="46"/>
      <c r="M228" s="247" t="s">
        <v>19</v>
      </c>
      <c r="N228" s="248" t="s">
        <v>40</v>
      </c>
      <c r="O228" s="86"/>
      <c r="P228" s="209">
        <f>O228*H228</f>
        <v>0</v>
      </c>
      <c r="Q228" s="209">
        <v>0.10362</v>
      </c>
      <c r="R228" s="209">
        <f>Q228*H228</f>
        <v>10.258380000000001</v>
      </c>
      <c r="S228" s="209">
        <v>0</v>
      </c>
      <c r="T228" s="210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1" t="s">
        <v>118</v>
      </c>
      <c r="AT228" s="211" t="s">
        <v>126</v>
      </c>
      <c r="AU228" s="211" t="s">
        <v>76</v>
      </c>
      <c r="AY228" s="19" t="s">
        <v>110</v>
      </c>
      <c r="BE228" s="212">
        <f>IF(N228="základní",J228,0)</f>
        <v>0</v>
      </c>
      <c r="BF228" s="212">
        <f>IF(N228="snížená",J228,0)</f>
        <v>0</v>
      </c>
      <c r="BG228" s="212">
        <f>IF(N228="zákl. přenesená",J228,0)</f>
        <v>0</v>
      </c>
      <c r="BH228" s="212">
        <f>IF(N228="sníž. přenesená",J228,0)</f>
        <v>0</v>
      </c>
      <c r="BI228" s="212">
        <f>IF(N228="nulová",J228,0)</f>
        <v>0</v>
      </c>
      <c r="BJ228" s="19" t="s">
        <v>74</v>
      </c>
      <c r="BK228" s="212">
        <f>ROUND(I228*H228,2)</f>
        <v>0</v>
      </c>
      <c r="BL228" s="19" t="s">
        <v>118</v>
      </c>
      <c r="BM228" s="211" t="s">
        <v>322</v>
      </c>
    </row>
    <row r="229" s="2" customFormat="1">
      <c r="A229" s="40"/>
      <c r="B229" s="41"/>
      <c r="C229" s="42"/>
      <c r="D229" s="213" t="s">
        <v>120</v>
      </c>
      <c r="E229" s="42"/>
      <c r="F229" s="214" t="s">
        <v>323</v>
      </c>
      <c r="G229" s="42"/>
      <c r="H229" s="42"/>
      <c r="I229" s="215"/>
      <c r="J229" s="42"/>
      <c r="K229" s="42"/>
      <c r="L229" s="46"/>
      <c r="M229" s="216"/>
      <c r="N229" s="217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120</v>
      </c>
      <c r="AU229" s="19" t="s">
        <v>76</v>
      </c>
    </row>
    <row r="230" s="2" customFormat="1">
      <c r="A230" s="40"/>
      <c r="B230" s="41"/>
      <c r="C230" s="42"/>
      <c r="D230" s="249" t="s">
        <v>133</v>
      </c>
      <c r="E230" s="42"/>
      <c r="F230" s="250" t="s">
        <v>324</v>
      </c>
      <c r="G230" s="42"/>
      <c r="H230" s="42"/>
      <c r="I230" s="215"/>
      <c r="J230" s="42"/>
      <c r="K230" s="42"/>
      <c r="L230" s="46"/>
      <c r="M230" s="216"/>
      <c r="N230" s="217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133</v>
      </c>
      <c r="AU230" s="19" t="s">
        <v>76</v>
      </c>
    </row>
    <row r="231" s="13" customFormat="1">
      <c r="A231" s="13"/>
      <c r="B231" s="219"/>
      <c r="C231" s="220"/>
      <c r="D231" s="213" t="s">
        <v>123</v>
      </c>
      <c r="E231" s="221" t="s">
        <v>19</v>
      </c>
      <c r="F231" s="222" t="s">
        <v>247</v>
      </c>
      <c r="G231" s="220"/>
      <c r="H231" s="221" t="s">
        <v>19</v>
      </c>
      <c r="I231" s="223"/>
      <c r="J231" s="220"/>
      <c r="K231" s="220"/>
      <c r="L231" s="224"/>
      <c r="M231" s="225"/>
      <c r="N231" s="226"/>
      <c r="O231" s="226"/>
      <c r="P231" s="226"/>
      <c r="Q231" s="226"/>
      <c r="R231" s="226"/>
      <c r="S231" s="226"/>
      <c r="T231" s="22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28" t="s">
        <v>123</v>
      </c>
      <c r="AU231" s="228" t="s">
        <v>76</v>
      </c>
      <c r="AV231" s="13" t="s">
        <v>74</v>
      </c>
      <c r="AW231" s="13" t="s">
        <v>31</v>
      </c>
      <c r="AX231" s="13" t="s">
        <v>69</v>
      </c>
      <c r="AY231" s="228" t="s">
        <v>110</v>
      </c>
    </row>
    <row r="232" s="14" customFormat="1">
      <c r="A232" s="14"/>
      <c r="B232" s="229"/>
      <c r="C232" s="230"/>
      <c r="D232" s="213" t="s">
        <v>123</v>
      </c>
      <c r="E232" s="231" t="s">
        <v>19</v>
      </c>
      <c r="F232" s="232" t="s">
        <v>248</v>
      </c>
      <c r="G232" s="230"/>
      <c r="H232" s="233">
        <v>75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123</v>
      </c>
      <c r="AU232" s="239" t="s">
        <v>76</v>
      </c>
      <c r="AV232" s="14" t="s">
        <v>76</v>
      </c>
      <c r="AW232" s="14" t="s">
        <v>31</v>
      </c>
      <c r="AX232" s="14" t="s">
        <v>69</v>
      </c>
      <c r="AY232" s="239" t="s">
        <v>110</v>
      </c>
    </row>
    <row r="233" s="13" customFormat="1">
      <c r="A233" s="13"/>
      <c r="B233" s="219"/>
      <c r="C233" s="220"/>
      <c r="D233" s="213" t="s">
        <v>123</v>
      </c>
      <c r="E233" s="221" t="s">
        <v>19</v>
      </c>
      <c r="F233" s="222" t="s">
        <v>249</v>
      </c>
      <c r="G233" s="220"/>
      <c r="H233" s="221" t="s">
        <v>19</v>
      </c>
      <c r="I233" s="223"/>
      <c r="J233" s="220"/>
      <c r="K233" s="220"/>
      <c r="L233" s="224"/>
      <c r="M233" s="225"/>
      <c r="N233" s="226"/>
      <c r="O233" s="226"/>
      <c r="P233" s="226"/>
      <c r="Q233" s="226"/>
      <c r="R233" s="226"/>
      <c r="S233" s="226"/>
      <c r="T233" s="22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8" t="s">
        <v>123</v>
      </c>
      <c r="AU233" s="228" t="s">
        <v>76</v>
      </c>
      <c r="AV233" s="13" t="s">
        <v>74</v>
      </c>
      <c r="AW233" s="13" t="s">
        <v>31</v>
      </c>
      <c r="AX233" s="13" t="s">
        <v>69</v>
      </c>
      <c r="AY233" s="228" t="s">
        <v>110</v>
      </c>
    </row>
    <row r="234" s="14" customFormat="1">
      <c r="A234" s="14"/>
      <c r="B234" s="229"/>
      <c r="C234" s="230"/>
      <c r="D234" s="213" t="s">
        <v>123</v>
      </c>
      <c r="E234" s="231" t="s">
        <v>19</v>
      </c>
      <c r="F234" s="232" t="s">
        <v>151</v>
      </c>
      <c r="G234" s="230"/>
      <c r="H234" s="233">
        <v>5</v>
      </c>
      <c r="I234" s="234"/>
      <c r="J234" s="230"/>
      <c r="K234" s="230"/>
      <c r="L234" s="235"/>
      <c r="M234" s="236"/>
      <c r="N234" s="237"/>
      <c r="O234" s="237"/>
      <c r="P234" s="237"/>
      <c r="Q234" s="237"/>
      <c r="R234" s="237"/>
      <c r="S234" s="237"/>
      <c r="T234" s="23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9" t="s">
        <v>123</v>
      </c>
      <c r="AU234" s="239" t="s">
        <v>76</v>
      </c>
      <c r="AV234" s="14" t="s">
        <v>76</v>
      </c>
      <c r="AW234" s="14" t="s">
        <v>31</v>
      </c>
      <c r="AX234" s="14" t="s">
        <v>69</v>
      </c>
      <c r="AY234" s="239" t="s">
        <v>110</v>
      </c>
    </row>
    <row r="235" s="13" customFormat="1">
      <c r="A235" s="13"/>
      <c r="B235" s="219"/>
      <c r="C235" s="220"/>
      <c r="D235" s="213" t="s">
        <v>123</v>
      </c>
      <c r="E235" s="221" t="s">
        <v>19</v>
      </c>
      <c r="F235" s="222" t="s">
        <v>325</v>
      </c>
      <c r="G235" s="220"/>
      <c r="H235" s="221" t="s">
        <v>19</v>
      </c>
      <c r="I235" s="223"/>
      <c r="J235" s="220"/>
      <c r="K235" s="220"/>
      <c r="L235" s="224"/>
      <c r="M235" s="225"/>
      <c r="N235" s="226"/>
      <c r="O235" s="226"/>
      <c r="P235" s="226"/>
      <c r="Q235" s="226"/>
      <c r="R235" s="226"/>
      <c r="S235" s="226"/>
      <c r="T235" s="22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8" t="s">
        <v>123</v>
      </c>
      <c r="AU235" s="228" t="s">
        <v>76</v>
      </c>
      <c r="AV235" s="13" t="s">
        <v>74</v>
      </c>
      <c r="AW235" s="13" t="s">
        <v>31</v>
      </c>
      <c r="AX235" s="13" t="s">
        <v>69</v>
      </c>
      <c r="AY235" s="228" t="s">
        <v>110</v>
      </c>
    </row>
    <row r="236" s="14" customFormat="1">
      <c r="A236" s="14"/>
      <c r="B236" s="229"/>
      <c r="C236" s="230"/>
      <c r="D236" s="213" t="s">
        <v>123</v>
      </c>
      <c r="E236" s="231" t="s">
        <v>19</v>
      </c>
      <c r="F236" s="232" t="s">
        <v>137</v>
      </c>
      <c r="G236" s="230"/>
      <c r="H236" s="233">
        <v>19</v>
      </c>
      <c r="I236" s="234"/>
      <c r="J236" s="230"/>
      <c r="K236" s="230"/>
      <c r="L236" s="235"/>
      <c r="M236" s="236"/>
      <c r="N236" s="237"/>
      <c r="O236" s="237"/>
      <c r="P236" s="237"/>
      <c r="Q236" s="237"/>
      <c r="R236" s="237"/>
      <c r="S236" s="237"/>
      <c r="T236" s="23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39" t="s">
        <v>123</v>
      </c>
      <c r="AU236" s="239" t="s">
        <v>76</v>
      </c>
      <c r="AV236" s="14" t="s">
        <v>76</v>
      </c>
      <c r="AW236" s="14" t="s">
        <v>31</v>
      </c>
      <c r="AX236" s="14" t="s">
        <v>69</v>
      </c>
      <c r="AY236" s="239" t="s">
        <v>110</v>
      </c>
    </row>
    <row r="237" s="15" customFormat="1">
      <c r="A237" s="15"/>
      <c r="B237" s="251"/>
      <c r="C237" s="252"/>
      <c r="D237" s="213" t="s">
        <v>123</v>
      </c>
      <c r="E237" s="253" t="s">
        <v>19</v>
      </c>
      <c r="F237" s="254" t="s">
        <v>138</v>
      </c>
      <c r="G237" s="252"/>
      <c r="H237" s="255">
        <v>99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1" t="s">
        <v>123</v>
      </c>
      <c r="AU237" s="261" t="s">
        <v>76</v>
      </c>
      <c r="AV237" s="15" t="s">
        <v>118</v>
      </c>
      <c r="AW237" s="15" t="s">
        <v>31</v>
      </c>
      <c r="AX237" s="15" t="s">
        <v>74</v>
      </c>
      <c r="AY237" s="261" t="s">
        <v>110</v>
      </c>
    </row>
    <row r="238" s="2" customFormat="1" ht="16.5" customHeight="1">
      <c r="A238" s="40"/>
      <c r="B238" s="41"/>
      <c r="C238" s="199" t="s">
        <v>326</v>
      </c>
      <c r="D238" s="199" t="s">
        <v>112</v>
      </c>
      <c r="E238" s="200" t="s">
        <v>327</v>
      </c>
      <c r="F238" s="201" t="s">
        <v>328</v>
      </c>
      <c r="G238" s="202" t="s">
        <v>129</v>
      </c>
      <c r="H238" s="203">
        <v>5</v>
      </c>
      <c r="I238" s="204"/>
      <c r="J238" s="205">
        <f>ROUND(I238*H238,2)</f>
        <v>0</v>
      </c>
      <c r="K238" s="201" t="s">
        <v>130</v>
      </c>
      <c r="L238" s="206"/>
      <c r="M238" s="207" t="s">
        <v>19</v>
      </c>
      <c r="N238" s="208" t="s">
        <v>40</v>
      </c>
      <c r="O238" s="86"/>
      <c r="P238" s="209">
        <f>O238*H238</f>
        <v>0</v>
      </c>
      <c r="Q238" s="209">
        <v>0.16500000000000001</v>
      </c>
      <c r="R238" s="209">
        <f>Q238*H238</f>
        <v>0.82500000000000007</v>
      </c>
      <c r="S238" s="209">
        <v>0</v>
      </c>
      <c r="T238" s="210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1" t="s">
        <v>117</v>
      </c>
      <c r="AT238" s="211" t="s">
        <v>112</v>
      </c>
      <c r="AU238" s="211" t="s">
        <v>76</v>
      </c>
      <c r="AY238" s="19" t="s">
        <v>110</v>
      </c>
      <c r="BE238" s="212">
        <f>IF(N238="základní",J238,0)</f>
        <v>0</v>
      </c>
      <c r="BF238" s="212">
        <f>IF(N238="snížená",J238,0)</f>
        <v>0</v>
      </c>
      <c r="BG238" s="212">
        <f>IF(N238="zákl. přenesená",J238,0)</f>
        <v>0</v>
      </c>
      <c r="BH238" s="212">
        <f>IF(N238="sníž. přenesená",J238,0)</f>
        <v>0</v>
      </c>
      <c r="BI238" s="212">
        <f>IF(N238="nulová",J238,0)</f>
        <v>0</v>
      </c>
      <c r="BJ238" s="19" t="s">
        <v>74</v>
      </c>
      <c r="BK238" s="212">
        <f>ROUND(I238*H238,2)</f>
        <v>0</v>
      </c>
      <c r="BL238" s="19" t="s">
        <v>118</v>
      </c>
      <c r="BM238" s="211" t="s">
        <v>329</v>
      </c>
    </row>
    <row r="239" s="2" customFormat="1">
      <c r="A239" s="40"/>
      <c r="B239" s="41"/>
      <c r="C239" s="42"/>
      <c r="D239" s="213" t="s">
        <v>120</v>
      </c>
      <c r="E239" s="42"/>
      <c r="F239" s="214" t="s">
        <v>328</v>
      </c>
      <c r="G239" s="42"/>
      <c r="H239" s="42"/>
      <c r="I239" s="215"/>
      <c r="J239" s="42"/>
      <c r="K239" s="42"/>
      <c r="L239" s="46"/>
      <c r="M239" s="216"/>
      <c r="N239" s="217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120</v>
      </c>
      <c r="AU239" s="19" t="s">
        <v>76</v>
      </c>
    </row>
    <row r="240" s="13" customFormat="1">
      <c r="A240" s="13"/>
      <c r="B240" s="219"/>
      <c r="C240" s="220"/>
      <c r="D240" s="213" t="s">
        <v>123</v>
      </c>
      <c r="E240" s="221" t="s">
        <v>19</v>
      </c>
      <c r="F240" s="222" t="s">
        <v>330</v>
      </c>
      <c r="G240" s="220"/>
      <c r="H240" s="221" t="s">
        <v>19</v>
      </c>
      <c r="I240" s="223"/>
      <c r="J240" s="220"/>
      <c r="K240" s="220"/>
      <c r="L240" s="224"/>
      <c r="M240" s="225"/>
      <c r="N240" s="226"/>
      <c r="O240" s="226"/>
      <c r="P240" s="226"/>
      <c r="Q240" s="226"/>
      <c r="R240" s="226"/>
      <c r="S240" s="226"/>
      <c r="T240" s="22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8" t="s">
        <v>123</v>
      </c>
      <c r="AU240" s="228" t="s">
        <v>76</v>
      </c>
      <c r="AV240" s="13" t="s">
        <v>74</v>
      </c>
      <c r="AW240" s="13" t="s">
        <v>31</v>
      </c>
      <c r="AX240" s="13" t="s">
        <v>69</v>
      </c>
      <c r="AY240" s="228" t="s">
        <v>110</v>
      </c>
    </row>
    <row r="241" s="14" customFormat="1">
      <c r="A241" s="14"/>
      <c r="B241" s="229"/>
      <c r="C241" s="230"/>
      <c r="D241" s="213" t="s">
        <v>123</v>
      </c>
      <c r="E241" s="231" t="s">
        <v>19</v>
      </c>
      <c r="F241" s="232" t="s">
        <v>151</v>
      </c>
      <c r="G241" s="230"/>
      <c r="H241" s="233">
        <v>5</v>
      </c>
      <c r="I241" s="234"/>
      <c r="J241" s="230"/>
      <c r="K241" s="230"/>
      <c r="L241" s="235"/>
      <c r="M241" s="236"/>
      <c r="N241" s="237"/>
      <c r="O241" s="237"/>
      <c r="P241" s="237"/>
      <c r="Q241" s="237"/>
      <c r="R241" s="237"/>
      <c r="S241" s="237"/>
      <c r="T241" s="23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39" t="s">
        <v>123</v>
      </c>
      <c r="AU241" s="239" t="s">
        <v>76</v>
      </c>
      <c r="AV241" s="14" t="s">
        <v>76</v>
      </c>
      <c r="AW241" s="14" t="s">
        <v>31</v>
      </c>
      <c r="AX241" s="14" t="s">
        <v>74</v>
      </c>
      <c r="AY241" s="239" t="s">
        <v>110</v>
      </c>
    </row>
    <row r="242" s="2" customFormat="1" ht="16.5" customHeight="1">
      <c r="A242" s="40"/>
      <c r="B242" s="41"/>
      <c r="C242" s="199" t="s">
        <v>331</v>
      </c>
      <c r="D242" s="199" t="s">
        <v>112</v>
      </c>
      <c r="E242" s="200" t="s">
        <v>332</v>
      </c>
      <c r="F242" s="201" t="s">
        <v>333</v>
      </c>
      <c r="G242" s="202" t="s">
        <v>129</v>
      </c>
      <c r="H242" s="203">
        <v>75</v>
      </c>
      <c r="I242" s="204"/>
      <c r="J242" s="205">
        <f>ROUND(I242*H242,2)</f>
        <v>0</v>
      </c>
      <c r="K242" s="201" t="s">
        <v>130</v>
      </c>
      <c r="L242" s="206"/>
      <c r="M242" s="207" t="s">
        <v>19</v>
      </c>
      <c r="N242" s="208" t="s">
        <v>40</v>
      </c>
      <c r="O242" s="86"/>
      <c r="P242" s="209">
        <f>O242*H242</f>
        <v>0</v>
      </c>
      <c r="Q242" s="209">
        <v>0.17599999999999999</v>
      </c>
      <c r="R242" s="209">
        <f>Q242*H242</f>
        <v>13.199999999999999</v>
      </c>
      <c r="S242" s="209">
        <v>0</v>
      </c>
      <c r="T242" s="210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1" t="s">
        <v>117</v>
      </c>
      <c r="AT242" s="211" t="s">
        <v>112</v>
      </c>
      <c r="AU242" s="211" t="s">
        <v>76</v>
      </c>
      <c r="AY242" s="19" t="s">
        <v>110</v>
      </c>
      <c r="BE242" s="212">
        <f>IF(N242="základní",J242,0)</f>
        <v>0</v>
      </c>
      <c r="BF242" s="212">
        <f>IF(N242="snížená",J242,0)</f>
        <v>0</v>
      </c>
      <c r="BG242" s="212">
        <f>IF(N242="zákl. přenesená",J242,0)</f>
        <v>0</v>
      </c>
      <c r="BH242" s="212">
        <f>IF(N242="sníž. přenesená",J242,0)</f>
        <v>0</v>
      </c>
      <c r="BI242" s="212">
        <f>IF(N242="nulová",J242,0)</f>
        <v>0</v>
      </c>
      <c r="BJ242" s="19" t="s">
        <v>74</v>
      </c>
      <c r="BK242" s="212">
        <f>ROUND(I242*H242,2)</f>
        <v>0</v>
      </c>
      <c r="BL242" s="19" t="s">
        <v>118</v>
      </c>
      <c r="BM242" s="211" t="s">
        <v>334</v>
      </c>
    </row>
    <row r="243" s="2" customFormat="1">
      <c r="A243" s="40"/>
      <c r="B243" s="41"/>
      <c r="C243" s="42"/>
      <c r="D243" s="213" t="s">
        <v>120</v>
      </c>
      <c r="E243" s="42"/>
      <c r="F243" s="214" t="s">
        <v>333</v>
      </c>
      <c r="G243" s="42"/>
      <c r="H243" s="42"/>
      <c r="I243" s="215"/>
      <c r="J243" s="42"/>
      <c r="K243" s="42"/>
      <c r="L243" s="46"/>
      <c r="M243" s="216"/>
      <c r="N243" s="217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120</v>
      </c>
      <c r="AU243" s="19" t="s">
        <v>76</v>
      </c>
    </row>
    <row r="244" s="13" customFormat="1">
      <c r="A244" s="13"/>
      <c r="B244" s="219"/>
      <c r="C244" s="220"/>
      <c r="D244" s="213" t="s">
        <v>123</v>
      </c>
      <c r="E244" s="221" t="s">
        <v>19</v>
      </c>
      <c r="F244" s="222" t="s">
        <v>247</v>
      </c>
      <c r="G244" s="220"/>
      <c r="H244" s="221" t="s">
        <v>19</v>
      </c>
      <c r="I244" s="223"/>
      <c r="J244" s="220"/>
      <c r="K244" s="220"/>
      <c r="L244" s="224"/>
      <c r="M244" s="225"/>
      <c r="N244" s="226"/>
      <c r="O244" s="226"/>
      <c r="P244" s="226"/>
      <c r="Q244" s="226"/>
      <c r="R244" s="226"/>
      <c r="S244" s="226"/>
      <c r="T244" s="22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8" t="s">
        <v>123</v>
      </c>
      <c r="AU244" s="228" t="s">
        <v>76</v>
      </c>
      <c r="AV244" s="13" t="s">
        <v>74</v>
      </c>
      <c r="AW244" s="13" t="s">
        <v>31</v>
      </c>
      <c r="AX244" s="13" t="s">
        <v>69</v>
      </c>
      <c r="AY244" s="228" t="s">
        <v>110</v>
      </c>
    </row>
    <row r="245" s="14" customFormat="1">
      <c r="A245" s="14"/>
      <c r="B245" s="229"/>
      <c r="C245" s="230"/>
      <c r="D245" s="213" t="s">
        <v>123</v>
      </c>
      <c r="E245" s="231" t="s">
        <v>19</v>
      </c>
      <c r="F245" s="232" t="s">
        <v>248</v>
      </c>
      <c r="G245" s="230"/>
      <c r="H245" s="233">
        <v>75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39" t="s">
        <v>123</v>
      </c>
      <c r="AU245" s="239" t="s">
        <v>76</v>
      </c>
      <c r="AV245" s="14" t="s">
        <v>76</v>
      </c>
      <c r="AW245" s="14" t="s">
        <v>31</v>
      </c>
      <c r="AX245" s="14" t="s">
        <v>74</v>
      </c>
      <c r="AY245" s="239" t="s">
        <v>110</v>
      </c>
    </row>
    <row r="246" s="12" customFormat="1" ht="22.8" customHeight="1">
      <c r="A246" s="12"/>
      <c r="B246" s="183"/>
      <c r="C246" s="184"/>
      <c r="D246" s="185" t="s">
        <v>68</v>
      </c>
      <c r="E246" s="197" t="s">
        <v>117</v>
      </c>
      <c r="F246" s="197" t="s">
        <v>335</v>
      </c>
      <c r="G246" s="184"/>
      <c r="H246" s="184"/>
      <c r="I246" s="187"/>
      <c r="J246" s="198">
        <f>BK246</f>
        <v>0</v>
      </c>
      <c r="K246" s="184"/>
      <c r="L246" s="189"/>
      <c r="M246" s="190"/>
      <c r="N246" s="191"/>
      <c r="O246" s="191"/>
      <c r="P246" s="192">
        <f>SUM(P247:P290)</f>
        <v>0</v>
      </c>
      <c r="Q246" s="191"/>
      <c r="R246" s="192">
        <f>SUM(R247:R290)</f>
        <v>12.335940000000001</v>
      </c>
      <c r="S246" s="191"/>
      <c r="T246" s="193">
        <f>SUM(T247:T290)</f>
        <v>4.9199999999999999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94" t="s">
        <v>74</v>
      </c>
      <c r="AT246" s="195" t="s">
        <v>68</v>
      </c>
      <c r="AU246" s="195" t="s">
        <v>74</v>
      </c>
      <c r="AY246" s="194" t="s">
        <v>110</v>
      </c>
      <c r="BK246" s="196">
        <f>SUM(BK247:BK290)</f>
        <v>0</v>
      </c>
    </row>
    <row r="247" s="2" customFormat="1" ht="21.75" customHeight="1">
      <c r="A247" s="40"/>
      <c r="B247" s="41"/>
      <c r="C247" s="240" t="s">
        <v>336</v>
      </c>
      <c r="D247" s="240" t="s">
        <v>126</v>
      </c>
      <c r="E247" s="241" t="s">
        <v>337</v>
      </c>
      <c r="F247" s="242" t="s">
        <v>338</v>
      </c>
      <c r="G247" s="243" t="s">
        <v>147</v>
      </c>
      <c r="H247" s="244">
        <v>5</v>
      </c>
      <c r="I247" s="245"/>
      <c r="J247" s="246">
        <f>ROUND(I247*H247,2)</f>
        <v>0</v>
      </c>
      <c r="K247" s="242" t="s">
        <v>130</v>
      </c>
      <c r="L247" s="46"/>
      <c r="M247" s="247" t="s">
        <v>19</v>
      </c>
      <c r="N247" s="248" t="s">
        <v>40</v>
      </c>
      <c r="O247" s="86"/>
      <c r="P247" s="209">
        <f>O247*H247</f>
        <v>0</v>
      </c>
      <c r="Q247" s="209">
        <v>1.0000000000000001E-05</v>
      </c>
      <c r="R247" s="209">
        <f>Q247*H247</f>
        <v>5.0000000000000002E-05</v>
      </c>
      <c r="S247" s="209">
        <v>0</v>
      </c>
      <c r="T247" s="210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1" t="s">
        <v>118</v>
      </c>
      <c r="AT247" s="211" t="s">
        <v>126</v>
      </c>
      <c r="AU247" s="211" t="s">
        <v>76</v>
      </c>
      <c r="AY247" s="19" t="s">
        <v>110</v>
      </c>
      <c r="BE247" s="212">
        <f>IF(N247="základní",J247,0)</f>
        <v>0</v>
      </c>
      <c r="BF247" s="212">
        <f>IF(N247="snížená",J247,0)</f>
        <v>0</v>
      </c>
      <c r="BG247" s="212">
        <f>IF(N247="zákl. přenesená",J247,0)</f>
        <v>0</v>
      </c>
      <c r="BH247" s="212">
        <f>IF(N247="sníž. přenesená",J247,0)</f>
        <v>0</v>
      </c>
      <c r="BI247" s="212">
        <f>IF(N247="nulová",J247,0)</f>
        <v>0</v>
      </c>
      <c r="BJ247" s="19" t="s">
        <v>74</v>
      </c>
      <c r="BK247" s="212">
        <f>ROUND(I247*H247,2)</f>
        <v>0</v>
      </c>
      <c r="BL247" s="19" t="s">
        <v>118</v>
      </c>
      <c r="BM247" s="211" t="s">
        <v>339</v>
      </c>
    </row>
    <row r="248" s="2" customFormat="1">
      <c r="A248" s="40"/>
      <c r="B248" s="41"/>
      <c r="C248" s="42"/>
      <c r="D248" s="213" t="s">
        <v>120</v>
      </c>
      <c r="E248" s="42"/>
      <c r="F248" s="214" t="s">
        <v>340</v>
      </c>
      <c r="G248" s="42"/>
      <c r="H248" s="42"/>
      <c r="I248" s="215"/>
      <c r="J248" s="42"/>
      <c r="K248" s="42"/>
      <c r="L248" s="46"/>
      <c r="M248" s="216"/>
      <c r="N248" s="217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120</v>
      </c>
      <c r="AU248" s="19" t="s">
        <v>76</v>
      </c>
    </row>
    <row r="249" s="2" customFormat="1">
      <c r="A249" s="40"/>
      <c r="B249" s="41"/>
      <c r="C249" s="42"/>
      <c r="D249" s="249" t="s">
        <v>133</v>
      </c>
      <c r="E249" s="42"/>
      <c r="F249" s="250" t="s">
        <v>341</v>
      </c>
      <c r="G249" s="42"/>
      <c r="H249" s="42"/>
      <c r="I249" s="215"/>
      <c r="J249" s="42"/>
      <c r="K249" s="42"/>
      <c r="L249" s="46"/>
      <c r="M249" s="216"/>
      <c r="N249" s="217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133</v>
      </c>
      <c r="AU249" s="19" t="s">
        <v>76</v>
      </c>
    </row>
    <row r="250" s="2" customFormat="1" ht="16.5" customHeight="1">
      <c r="A250" s="40"/>
      <c r="B250" s="41"/>
      <c r="C250" s="199" t="s">
        <v>342</v>
      </c>
      <c r="D250" s="199" t="s">
        <v>112</v>
      </c>
      <c r="E250" s="200" t="s">
        <v>343</v>
      </c>
      <c r="F250" s="201" t="s">
        <v>344</v>
      </c>
      <c r="G250" s="202" t="s">
        <v>147</v>
      </c>
      <c r="H250" s="203">
        <v>5</v>
      </c>
      <c r="I250" s="204"/>
      <c r="J250" s="205">
        <f>ROUND(I250*H250,2)</f>
        <v>0</v>
      </c>
      <c r="K250" s="201" t="s">
        <v>130</v>
      </c>
      <c r="L250" s="206"/>
      <c r="M250" s="207" t="s">
        <v>19</v>
      </c>
      <c r="N250" s="208" t="s">
        <v>40</v>
      </c>
      <c r="O250" s="86"/>
      <c r="P250" s="209">
        <f>O250*H250</f>
        <v>0</v>
      </c>
      <c r="Q250" s="209">
        <v>0.0026700000000000001</v>
      </c>
      <c r="R250" s="209">
        <f>Q250*H250</f>
        <v>0.013350000000000001</v>
      </c>
      <c r="S250" s="209">
        <v>0</v>
      </c>
      <c r="T250" s="210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1" t="s">
        <v>117</v>
      </c>
      <c r="AT250" s="211" t="s">
        <v>112</v>
      </c>
      <c r="AU250" s="211" t="s">
        <v>76</v>
      </c>
      <c r="AY250" s="19" t="s">
        <v>110</v>
      </c>
      <c r="BE250" s="212">
        <f>IF(N250="základní",J250,0)</f>
        <v>0</v>
      </c>
      <c r="BF250" s="212">
        <f>IF(N250="snížená",J250,0)</f>
        <v>0</v>
      </c>
      <c r="BG250" s="212">
        <f>IF(N250="zákl. přenesená",J250,0)</f>
        <v>0</v>
      </c>
      <c r="BH250" s="212">
        <f>IF(N250="sníž. přenesená",J250,0)</f>
        <v>0</v>
      </c>
      <c r="BI250" s="212">
        <f>IF(N250="nulová",J250,0)</f>
        <v>0</v>
      </c>
      <c r="BJ250" s="19" t="s">
        <v>74</v>
      </c>
      <c r="BK250" s="212">
        <f>ROUND(I250*H250,2)</f>
        <v>0</v>
      </c>
      <c r="BL250" s="19" t="s">
        <v>118</v>
      </c>
      <c r="BM250" s="211" t="s">
        <v>345</v>
      </c>
    </row>
    <row r="251" s="2" customFormat="1">
      <c r="A251" s="40"/>
      <c r="B251" s="41"/>
      <c r="C251" s="42"/>
      <c r="D251" s="213" t="s">
        <v>120</v>
      </c>
      <c r="E251" s="42"/>
      <c r="F251" s="214" t="s">
        <v>344</v>
      </c>
      <c r="G251" s="42"/>
      <c r="H251" s="42"/>
      <c r="I251" s="215"/>
      <c r="J251" s="42"/>
      <c r="K251" s="42"/>
      <c r="L251" s="46"/>
      <c r="M251" s="216"/>
      <c r="N251" s="217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120</v>
      </c>
      <c r="AU251" s="19" t="s">
        <v>76</v>
      </c>
    </row>
    <row r="252" s="2" customFormat="1" ht="16.5" customHeight="1">
      <c r="A252" s="40"/>
      <c r="B252" s="41"/>
      <c r="C252" s="240" t="s">
        <v>346</v>
      </c>
      <c r="D252" s="240" t="s">
        <v>126</v>
      </c>
      <c r="E252" s="241" t="s">
        <v>347</v>
      </c>
      <c r="F252" s="242" t="s">
        <v>348</v>
      </c>
      <c r="G252" s="243" t="s">
        <v>349</v>
      </c>
      <c r="H252" s="244">
        <v>10</v>
      </c>
      <c r="I252" s="245"/>
      <c r="J252" s="246">
        <f>ROUND(I252*H252,2)</f>
        <v>0</v>
      </c>
      <c r="K252" s="242" t="s">
        <v>130</v>
      </c>
      <c r="L252" s="46"/>
      <c r="M252" s="247" t="s">
        <v>19</v>
      </c>
      <c r="N252" s="248" t="s">
        <v>40</v>
      </c>
      <c r="O252" s="86"/>
      <c r="P252" s="209">
        <f>O252*H252</f>
        <v>0</v>
      </c>
      <c r="Q252" s="209">
        <v>0</v>
      </c>
      <c r="R252" s="209">
        <f>Q252*H252</f>
        <v>0</v>
      </c>
      <c r="S252" s="209">
        <v>0</v>
      </c>
      <c r="T252" s="210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1" t="s">
        <v>118</v>
      </c>
      <c r="AT252" s="211" t="s">
        <v>126</v>
      </c>
      <c r="AU252" s="211" t="s">
        <v>76</v>
      </c>
      <c r="AY252" s="19" t="s">
        <v>110</v>
      </c>
      <c r="BE252" s="212">
        <f>IF(N252="základní",J252,0)</f>
        <v>0</v>
      </c>
      <c r="BF252" s="212">
        <f>IF(N252="snížená",J252,0)</f>
        <v>0</v>
      </c>
      <c r="BG252" s="212">
        <f>IF(N252="zákl. přenesená",J252,0)</f>
        <v>0</v>
      </c>
      <c r="BH252" s="212">
        <f>IF(N252="sníž. přenesená",J252,0)</f>
        <v>0</v>
      </c>
      <c r="BI252" s="212">
        <f>IF(N252="nulová",J252,0)</f>
        <v>0</v>
      </c>
      <c r="BJ252" s="19" t="s">
        <v>74</v>
      </c>
      <c r="BK252" s="212">
        <f>ROUND(I252*H252,2)</f>
        <v>0</v>
      </c>
      <c r="BL252" s="19" t="s">
        <v>118</v>
      </c>
      <c r="BM252" s="211" t="s">
        <v>350</v>
      </c>
    </row>
    <row r="253" s="2" customFormat="1">
      <c r="A253" s="40"/>
      <c r="B253" s="41"/>
      <c r="C253" s="42"/>
      <c r="D253" s="213" t="s">
        <v>120</v>
      </c>
      <c r="E253" s="42"/>
      <c r="F253" s="214" t="s">
        <v>351</v>
      </c>
      <c r="G253" s="42"/>
      <c r="H253" s="42"/>
      <c r="I253" s="215"/>
      <c r="J253" s="42"/>
      <c r="K253" s="42"/>
      <c r="L253" s="46"/>
      <c r="M253" s="216"/>
      <c r="N253" s="217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120</v>
      </c>
      <c r="AU253" s="19" t="s">
        <v>76</v>
      </c>
    </row>
    <row r="254" s="2" customFormat="1">
      <c r="A254" s="40"/>
      <c r="B254" s="41"/>
      <c r="C254" s="42"/>
      <c r="D254" s="249" t="s">
        <v>133</v>
      </c>
      <c r="E254" s="42"/>
      <c r="F254" s="250" t="s">
        <v>352</v>
      </c>
      <c r="G254" s="42"/>
      <c r="H254" s="42"/>
      <c r="I254" s="215"/>
      <c r="J254" s="42"/>
      <c r="K254" s="42"/>
      <c r="L254" s="46"/>
      <c r="M254" s="216"/>
      <c r="N254" s="217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133</v>
      </c>
      <c r="AU254" s="19" t="s">
        <v>76</v>
      </c>
    </row>
    <row r="255" s="2" customFormat="1" ht="16.5" customHeight="1">
      <c r="A255" s="40"/>
      <c r="B255" s="41"/>
      <c r="C255" s="199" t="s">
        <v>353</v>
      </c>
      <c r="D255" s="199" t="s">
        <v>112</v>
      </c>
      <c r="E255" s="200" t="s">
        <v>354</v>
      </c>
      <c r="F255" s="201" t="s">
        <v>355</v>
      </c>
      <c r="G255" s="202" t="s">
        <v>349</v>
      </c>
      <c r="H255" s="203">
        <v>10</v>
      </c>
      <c r="I255" s="204"/>
      <c r="J255" s="205">
        <f>ROUND(I255*H255,2)</f>
        <v>0</v>
      </c>
      <c r="K255" s="201" t="s">
        <v>130</v>
      </c>
      <c r="L255" s="206"/>
      <c r="M255" s="207" t="s">
        <v>19</v>
      </c>
      <c r="N255" s="208" t="s">
        <v>40</v>
      </c>
      <c r="O255" s="86"/>
      <c r="P255" s="209">
        <f>O255*H255</f>
        <v>0</v>
      </c>
      <c r="Q255" s="209">
        <v>0.00069999999999999999</v>
      </c>
      <c r="R255" s="209">
        <f>Q255*H255</f>
        <v>0.0070000000000000001</v>
      </c>
      <c r="S255" s="209">
        <v>0</v>
      </c>
      <c r="T255" s="210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1" t="s">
        <v>117</v>
      </c>
      <c r="AT255" s="211" t="s">
        <v>112</v>
      </c>
      <c r="AU255" s="211" t="s">
        <v>76</v>
      </c>
      <c r="AY255" s="19" t="s">
        <v>110</v>
      </c>
      <c r="BE255" s="212">
        <f>IF(N255="základní",J255,0)</f>
        <v>0</v>
      </c>
      <c r="BF255" s="212">
        <f>IF(N255="snížená",J255,0)</f>
        <v>0</v>
      </c>
      <c r="BG255" s="212">
        <f>IF(N255="zákl. přenesená",J255,0)</f>
        <v>0</v>
      </c>
      <c r="BH255" s="212">
        <f>IF(N255="sníž. přenesená",J255,0)</f>
        <v>0</v>
      </c>
      <c r="BI255" s="212">
        <f>IF(N255="nulová",J255,0)</f>
        <v>0</v>
      </c>
      <c r="BJ255" s="19" t="s">
        <v>74</v>
      </c>
      <c r="BK255" s="212">
        <f>ROUND(I255*H255,2)</f>
        <v>0</v>
      </c>
      <c r="BL255" s="19" t="s">
        <v>118</v>
      </c>
      <c r="BM255" s="211" t="s">
        <v>356</v>
      </c>
    </row>
    <row r="256" s="2" customFormat="1">
      <c r="A256" s="40"/>
      <c r="B256" s="41"/>
      <c r="C256" s="42"/>
      <c r="D256" s="213" t="s">
        <v>120</v>
      </c>
      <c r="E256" s="42"/>
      <c r="F256" s="214" t="s">
        <v>355</v>
      </c>
      <c r="G256" s="42"/>
      <c r="H256" s="42"/>
      <c r="I256" s="215"/>
      <c r="J256" s="42"/>
      <c r="K256" s="42"/>
      <c r="L256" s="46"/>
      <c r="M256" s="216"/>
      <c r="N256" s="217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120</v>
      </c>
      <c r="AU256" s="19" t="s">
        <v>76</v>
      </c>
    </row>
    <row r="257" s="2" customFormat="1" ht="16.5" customHeight="1">
      <c r="A257" s="40"/>
      <c r="B257" s="41"/>
      <c r="C257" s="240" t="s">
        <v>357</v>
      </c>
      <c r="D257" s="240" t="s">
        <v>126</v>
      </c>
      <c r="E257" s="241" t="s">
        <v>358</v>
      </c>
      <c r="F257" s="242" t="s">
        <v>359</v>
      </c>
      <c r="G257" s="243" t="s">
        <v>349</v>
      </c>
      <c r="H257" s="244">
        <v>6</v>
      </c>
      <c r="I257" s="245"/>
      <c r="J257" s="246">
        <f>ROUND(I257*H257,2)</f>
        <v>0</v>
      </c>
      <c r="K257" s="242" t="s">
        <v>130</v>
      </c>
      <c r="L257" s="46"/>
      <c r="M257" s="247" t="s">
        <v>19</v>
      </c>
      <c r="N257" s="248" t="s">
        <v>40</v>
      </c>
      <c r="O257" s="86"/>
      <c r="P257" s="209">
        <f>O257*H257</f>
        <v>0</v>
      </c>
      <c r="Q257" s="209">
        <v>0.00012</v>
      </c>
      <c r="R257" s="209">
        <f>Q257*H257</f>
        <v>0.00072000000000000005</v>
      </c>
      <c r="S257" s="209">
        <v>0</v>
      </c>
      <c r="T257" s="210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1" t="s">
        <v>118</v>
      </c>
      <c r="AT257" s="211" t="s">
        <v>126</v>
      </c>
      <c r="AU257" s="211" t="s">
        <v>76</v>
      </c>
      <c r="AY257" s="19" t="s">
        <v>110</v>
      </c>
      <c r="BE257" s="212">
        <f>IF(N257="základní",J257,0)</f>
        <v>0</v>
      </c>
      <c r="BF257" s="212">
        <f>IF(N257="snížená",J257,0)</f>
        <v>0</v>
      </c>
      <c r="BG257" s="212">
        <f>IF(N257="zákl. přenesená",J257,0)</f>
        <v>0</v>
      </c>
      <c r="BH257" s="212">
        <f>IF(N257="sníž. přenesená",J257,0)</f>
        <v>0</v>
      </c>
      <c r="BI257" s="212">
        <f>IF(N257="nulová",J257,0)</f>
        <v>0</v>
      </c>
      <c r="BJ257" s="19" t="s">
        <v>74</v>
      </c>
      <c r="BK257" s="212">
        <f>ROUND(I257*H257,2)</f>
        <v>0</v>
      </c>
      <c r="BL257" s="19" t="s">
        <v>118</v>
      </c>
      <c r="BM257" s="211" t="s">
        <v>360</v>
      </c>
    </row>
    <row r="258" s="2" customFormat="1">
      <c r="A258" s="40"/>
      <c r="B258" s="41"/>
      <c r="C258" s="42"/>
      <c r="D258" s="213" t="s">
        <v>120</v>
      </c>
      <c r="E258" s="42"/>
      <c r="F258" s="214" t="s">
        <v>361</v>
      </c>
      <c r="G258" s="42"/>
      <c r="H258" s="42"/>
      <c r="I258" s="215"/>
      <c r="J258" s="42"/>
      <c r="K258" s="42"/>
      <c r="L258" s="46"/>
      <c r="M258" s="216"/>
      <c r="N258" s="217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120</v>
      </c>
      <c r="AU258" s="19" t="s">
        <v>76</v>
      </c>
    </row>
    <row r="259" s="2" customFormat="1">
      <c r="A259" s="40"/>
      <c r="B259" s="41"/>
      <c r="C259" s="42"/>
      <c r="D259" s="249" t="s">
        <v>133</v>
      </c>
      <c r="E259" s="42"/>
      <c r="F259" s="250" t="s">
        <v>362</v>
      </c>
      <c r="G259" s="42"/>
      <c r="H259" s="42"/>
      <c r="I259" s="215"/>
      <c r="J259" s="42"/>
      <c r="K259" s="42"/>
      <c r="L259" s="46"/>
      <c r="M259" s="216"/>
      <c r="N259" s="217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133</v>
      </c>
      <c r="AU259" s="19" t="s">
        <v>76</v>
      </c>
    </row>
    <row r="260" s="2" customFormat="1" ht="16.5" customHeight="1">
      <c r="A260" s="40"/>
      <c r="B260" s="41"/>
      <c r="C260" s="240" t="s">
        <v>363</v>
      </c>
      <c r="D260" s="240" t="s">
        <v>126</v>
      </c>
      <c r="E260" s="241" t="s">
        <v>364</v>
      </c>
      <c r="F260" s="242" t="s">
        <v>365</v>
      </c>
      <c r="G260" s="243" t="s">
        <v>115</v>
      </c>
      <c r="H260" s="244">
        <v>1</v>
      </c>
      <c r="I260" s="245"/>
      <c r="J260" s="246">
        <f>ROUND(I260*H260,2)</f>
        <v>0</v>
      </c>
      <c r="K260" s="242" t="s">
        <v>130</v>
      </c>
      <c r="L260" s="46"/>
      <c r="M260" s="247" t="s">
        <v>19</v>
      </c>
      <c r="N260" s="248" t="s">
        <v>40</v>
      </c>
      <c r="O260" s="86"/>
      <c r="P260" s="209">
        <f>O260*H260</f>
        <v>0</v>
      </c>
      <c r="Q260" s="209">
        <v>0</v>
      </c>
      <c r="R260" s="209">
        <f>Q260*H260</f>
        <v>0</v>
      </c>
      <c r="S260" s="209">
        <v>1.9199999999999999</v>
      </c>
      <c r="T260" s="210">
        <f>S260*H260</f>
        <v>1.9199999999999999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1" t="s">
        <v>118</v>
      </c>
      <c r="AT260" s="211" t="s">
        <v>126</v>
      </c>
      <c r="AU260" s="211" t="s">
        <v>76</v>
      </c>
      <c r="AY260" s="19" t="s">
        <v>110</v>
      </c>
      <c r="BE260" s="212">
        <f>IF(N260="základní",J260,0)</f>
        <v>0</v>
      </c>
      <c r="BF260" s="212">
        <f>IF(N260="snížená",J260,0)</f>
        <v>0</v>
      </c>
      <c r="BG260" s="212">
        <f>IF(N260="zákl. přenesená",J260,0)</f>
        <v>0</v>
      </c>
      <c r="BH260" s="212">
        <f>IF(N260="sníž. přenesená",J260,0)</f>
        <v>0</v>
      </c>
      <c r="BI260" s="212">
        <f>IF(N260="nulová",J260,0)</f>
        <v>0</v>
      </c>
      <c r="BJ260" s="19" t="s">
        <v>74</v>
      </c>
      <c r="BK260" s="212">
        <f>ROUND(I260*H260,2)</f>
        <v>0</v>
      </c>
      <c r="BL260" s="19" t="s">
        <v>118</v>
      </c>
      <c r="BM260" s="211" t="s">
        <v>366</v>
      </c>
    </row>
    <row r="261" s="2" customFormat="1">
      <c r="A261" s="40"/>
      <c r="B261" s="41"/>
      <c r="C261" s="42"/>
      <c r="D261" s="213" t="s">
        <v>120</v>
      </c>
      <c r="E261" s="42"/>
      <c r="F261" s="214" t="s">
        <v>367</v>
      </c>
      <c r="G261" s="42"/>
      <c r="H261" s="42"/>
      <c r="I261" s="215"/>
      <c r="J261" s="42"/>
      <c r="K261" s="42"/>
      <c r="L261" s="46"/>
      <c r="M261" s="216"/>
      <c r="N261" s="217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120</v>
      </c>
      <c r="AU261" s="19" t="s">
        <v>76</v>
      </c>
    </row>
    <row r="262" s="2" customFormat="1">
      <c r="A262" s="40"/>
      <c r="B262" s="41"/>
      <c r="C262" s="42"/>
      <c r="D262" s="249" t="s">
        <v>133</v>
      </c>
      <c r="E262" s="42"/>
      <c r="F262" s="250" t="s">
        <v>368</v>
      </c>
      <c r="G262" s="42"/>
      <c r="H262" s="42"/>
      <c r="I262" s="215"/>
      <c r="J262" s="42"/>
      <c r="K262" s="42"/>
      <c r="L262" s="46"/>
      <c r="M262" s="216"/>
      <c r="N262" s="217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133</v>
      </c>
      <c r="AU262" s="19" t="s">
        <v>76</v>
      </c>
    </row>
    <row r="263" s="2" customFormat="1" ht="16.5" customHeight="1">
      <c r="A263" s="40"/>
      <c r="B263" s="41"/>
      <c r="C263" s="240" t="s">
        <v>369</v>
      </c>
      <c r="D263" s="240" t="s">
        <v>126</v>
      </c>
      <c r="E263" s="241" t="s">
        <v>370</v>
      </c>
      <c r="F263" s="242" t="s">
        <v>371</v>
      </c>
      <c r="G263" s="243" t="s">
        <v>349</v>
      </c>
      <c r="H263" s="244">
        <v>6</v>
      </c>
      <c r="I263" s="245"/>
      <c r="J263" s="246">
        <f>ROUND(I263*H263,2)</f>
        <v>0</v>
      </c>
      <c r="K263" s="242" t="s">
        <v>130</v>
      </c>
      <c r="L263" s="46"/>
      <c r="M263" s="247" t="s">
        <v>19</v>
      </c>
      <c r="N263" s="248" t="s">
        <v>40</v>
      </c>
      <c r="O263" s="86"/>
      <c r="P263" s="209">
        <f>O263*H263</f>
        <v>0</v>
      </c>
      <c r="Q263" s="209">
        <v>0.34089999999999998</v>
      </c>
      <c r="R263" s="209">
        <f>Q263*H263</f>
        <v>2.0453999999999999</v>
      </c>
      <c r="S263" s="209">
        <v>0</v>
      </c>
      <c r="T263" s="210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1" t="s">
        <v>118</v>
      </c>
      <c r="AT263" s="211" t="s">
        <v>126</v>
      </c>
      <c r="AU263" s="211" t="s">
        <v>76</v>
      </c>
      <c r="AY263" s="19" t="s">
        <v>110</v>
      </c>
      <c r="BE263" s="212">
        <f>IF(N263="základní",J263,0)</f>
        <v>0</v>
      </c>
      <c r="BF263" s="212">
        <f>IF(N263="snížená",J263,0)</f>
        <v>0</v>
      </c>
      <c r="BG263" s="212">
        <f>IF(N263="zákl. přenesená",J263,0)</f>
        <v>0</v>
      </c>
      <c r="BH263" s="212">
        <f>IF(N263="sníž. přenesená",J263,0)</f>
        <v>0</v>
      </c>
      <c r="BI263" s="212">
        <f>IF(N263="nulová",J263,0)</f>
        <v>0</v>
      </c>
      <c r="BJ263" s="19" t="s">
        <v>74</v>
      </c>
      <c r="BK263" s="212">
        <f>ROUND(I263*H263,2)</f>
        <v>0</v>
      </c>
      <c r="BL263" s="19" t="s">
        <v>118</v>
      </c>
      <c r="BM263" s="211" t="s">
        <v>372</v>
      </c>
    </row>
    <row r="264" s="2" customFormat="1">
      <c r="A264" s="40"/>
      <c r="B264" s="41"/>
      <c r="C264" s="42"/>
      <c r="D264" s="213" t="s">
        <v>120</v>
      </c>
      <c r="E264" s="42"/>
      <c r="F264" s="214" t="s">
        <v>371</v>
      </c>
      <c r="G264" s="42"/>
      <c r="H264" s="42"/>
      <c r="I264" s="215"/>
      <c r="J264" s="42"/>
      <c r="K264" s="42"/>
      <c r="L264" s="46"/>
      <c r="M264" s="216"/>
      <c r="N264" s="217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120</v>
      </c>
      <c r="AU264" s="19" t="s">
        <v>76</v>
      </c>
    </row>
    <row r="265" s="2" customFormat="1">
      <c r="A265" s="40"/>
      <c r="B265" s="41"/>
      <c r="C265" s="42"/>
      <c r="D265" s="249" t="s">
        <v>133</v>
      </c>
      <c r="E265" s="42"/>
      <c r="F265" s="250" t="s">
        <v>373</v>
      </c>
      <c r="G265" s="42"/>
      <c r="H265" s="42"/>
      <c r="I265" s="215"/>
      <c r="J265" s="42"/>
      <c r="K265" s="42"/>
      <c r="L265" s="46"/>
      <c r="M265" s="216"/>
      <c r="N265" s="217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133</v>
      </c>
      <c r="AU265" s="19" t="s">
        <v>76</v>
      </c>
    </row>
    <row r="266" s="2" customFormat="1" ht="16.5" customHeight="1">
      <c r="A266" s="40"/>
      <c r="B266" s="41"/>
      <c r="C266" s="199" t="s">
        <v>374</v>
      </c>
      <c r="D266" s="199" t="s">
        <v>112</v>
      </c>
      <c r="E266" s="200" t="s">
        <v>375</v>
      </c>
      <c r="F266" s="201" t="s">
        <v>376</v>
      </c>
      <c r="G266" s="202" t="s">
        <v>349</v>
      </c>
      <c r="H266" s="203">
        <v>6</v>
      </c>
      <c r="I266" s="204"/>
      <c r="J266" s="205">
        <f>ROUND(I266*H266,2)</f>
        <v>0</v>
      </c>
      <c r="K266" s="201" t="s">
        <v>130</v>
      </c>
      <c r="L266" s="206"/>
      <c r="M266" s="207" t="s">
        <v>19</v>
      </c>
      <c r="N266" s="208" t="s">
        <v>40</v>
      </c>
      <c r="O266" s="86"/>
      <c r="P266" s="209">
        <f>O266*H266</f>
        <v>0</v>
      </c>
      <c r="Q266" s="209">
        <v>0.080000000000000002</v>
      </c>
      <c r="R266" s="209">
        <f>Q266*H266</f>
        <v>0.47999999999999998</v>
      </c>
      <c r="S266" s="209">
        <v>0</v>
      </c>
      <c r="T266" s="210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1" t="s">
        <v>117</v>
      </c>
      <c r="AT266" s="211" t="s">
        <v>112</v>
      </c>
      <c r="AU266" s="211" t="s">
        <v>76</v>
      </c>
      <c r="AY266" s="19" t="s">
        <v>110</v>
      </c>
      <c r="BE266" s="212">
        <f>IF(N266="základní",J266,0)</f>
        <v>0</v>
      </c>
      <c r="BF266" s="212">
        <f>IF(N266="snížená",J266,0)</f>
        <v>0</v>
      </c>
      <c r="BG266" s="212">
        <f>IF(N266="zákl. přenesená",J266,0)</f>
        <v>0</v>
      </c>
      <c r="BH266" s="212">
        <f>IF(N266="sníž. přenesená",J266,0)</f>
        <v>0</v>
      </c>
      <c r="BI266" s="212">
        <f>IF(N266="nulová",J266,0)</f>
        <v>0</v>
      </c>
      <c r="BJ266" s="19" t="s">
        <v>74</v>
      </c>
      <c r="BK266" s="212">
        <f>ROUND(I266*H266,2)</f>
        <v>0</v>
      </c>
      <c r="BL266" s="19" t="s">
        <v>118</v>
      </c>
      <c r="BM266" s="211" t="s">
        <v>377</v>
      </c>
    </row>
    <row r="267" s="2" customFormat="1">
      <c r="A267" s="40"/>
      <c r="B267" s="41"/>
      <c r="C267" s="42"/>
      <c r="D267" s="213" t="s">
        <v>120</v>
      </c>
      <c r="E267" s="42"/>
      <c r="F267" s="214" t="s">
        <v>378</v>
      </c>
      <c r="G267" s="42"/>
      <c r="H267" s="42"/>
      <c r="I267" s="215"/>
      <c r="J267" s="42"/>
      <c r="K267" s="42"/>
      <c r="L267" s="46"/>
      <c r="M267" s="216"/>
      <c r="N267" s="217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120</v>
      </c>
      <c r="AU267" s="19" t="s">
        <v>76</v>
      </c>
    </row>
    <row r="268" s="2" customFormat="1" ht="16.5" customHeight="1">
      <c r="A268" s="40"/>
      <c r="B268" s="41"/>
      <c r="C268" s="199" t="s">
        <v>379</v>
      </c>
      <c r="D268" s="199" t="s">
        <v>112</v>
      </c>
      <c r="E268" s="200" t="s">
        <v>380</v>
      </c>
      <c r="F268" s="201" t="s">
        <v>381</v>
      </c>
      <c r="G268" s="202" t="s">
        <v>349</v>
      </c>
      <c r="H268" s="203">
        <v>6</v>
      </c>
      <c r="I268" s="204"/>
      <c r="J268" s="205">
        <f>ROUND(I268*H268,2)</f>
        <v>0</v>
      </c>
      <c r="K268" s="201" t="s">
        <v>130</v>
      </c>
      <c r="L268" s="206"/>
      <c r="M268" s="207" t="s">
        <v>19</v>
      </c>
      <c r="N268" s="208" t="s">
        <v>40</v>
      </c>
      <c r="O268" s="86"/>
      <c r="P268" s="209">
        <f>O268*H268</f>
        <v>0</v>
      </c>
      <c r="Q268" s="209">
        <v>0.111</v>
      </c>
      <c r="R268" s="209">
        <f>Q268*H268</f>
        <v>0.66600000000000004</v>
      </c>
      <c r="S268" s="209">
        <v>0</v>
      </c>
      <c r="T268" s="210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1" t="s">
        <v>117</v>
      </c>
      <c r="AT268" s="211" t="s">
        <v>112</v>
      </c>
      <c r="AU268" s="211" t="s">
        <v>76</v>
      </c>
      <c r="AY268" s="19" t="s">
        <v>110</v>
      </c>
      <c r="BE268" s="212">
        <f>IF(N268="základní",J268,0)</f>
        <v>0</v>
      </c>
      <c r="BF268" s="212">
        <f>IF(N268="snížená",J268,0)</f>
        <v>0</v>
      </c>
      <c r="BG268" s="212">
        <f>IF(N268="zákl. přenesená",J268,0)</f>
        <v>0</v>
      </c>
      <c r="BH268" s="212">
        <f>IF(N268="sníž. přenesená",J268,0)</f>
        <v>0</v>
      </c>
      <c r="BI268" s="212">
        <f>IF(N268="nulová",J268,0)</f>
        <v>0</v>
      </c>
      <c r="BJ268" s="19" t="s">
        <v>74</v>
      </c>
      <c r="BK268" s="212">
        <f>ROUND(I268*H268,2)</f>
        <v>0</v>
      </c>
      <c r="BL268" s="19" t="s">
        <v>118</v>
      </c>
      <c r="BM268" s="211" t="s">
        <v>382</v>
      </c>
    </row>
    <row r="269" s="2" customFormat="1">
      <c r="A269" s="40"/>
      <c r="B269" s="41"/>
      <c r="C269" s="42"/>
      <c r="D269" s="213" t="s">
        <v>120</v>
      </c>
      <c r="E269" s="42"/>
      <c r="F269" s="214" t="s">
        <v>381</v>
      </c>
      <c r="G269" s="42"/>
      <c r="H269" s="42"/>
      <c r="I269" s="215"/>
      <c r="J269" s="42"/>
      <c r="K269" s="42"/>
      <c r="L269" s="46"/>
      <c r="M269" s="216"/>
      <c r="N269" s="217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120</v>
      </c>
      <c r="AU269" s="19" t="s">
        <v>76</v>
      </c>
    </row>
    <row r="270" s="2" customFormat="1" ht="16.5" customHeight="1">
      <c r="A270" s="40"/>
      <c r="B270" s="41"/>
      <c r="C270" s="199" t="s">
        <v>383</v>
      </c>
      <c r="D270" s="199" t="s">
        <v>112</v>
      </c>
      <c r="E270" s="200" t="s">
        <v>384</v>
      </c>
      <c r="F270" s="201" t="s">
        <v>385</v>
      </c>
      <c r="G270" s="202" t="s">
        <v>349</v>
      </c>
      <c r="H270" s="203">
        <v>6</v>
      </c>
      <c r="I270" s="204"/>
      <c r="J270" s="205">
        <f>ROUND(I270*H270,2)</f>
        <v>0</v>
      </c>
      <c r="K270" s="201" t="s">
        <v>130</v>
      </c>
      <c r="L270" s="206"/>
      <c r="M270" s="207" t="s">
        <v>19</v>
      </c>
      <c r="N270" s="208" t="s">
        <v>40</v>
      </c>
      <c r="O270" s="86"/>
      <c r="P270" s="209">
        <f>O270*H270</f>
        <v>0</v>
      </c>
      <c r="Q270" s="209">
        <v>0.027</v>
      </c>
      <c r="R270" s="209">
        <f>Q270*H270</f>
        <v>0.16200000000000001</v>
      </c>
      <c r="S270" s="209">
        <v>0</v>
      </c>
      <c r="T270" s="210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1" t="s">
        <v>117</v>
      </c>
      <c r="AT270" s="211" t="s">
        <v>112</v>
      </c>
      <c r="AU270" s="211" t="s">
        <v>76</v>
      </c>
      <c r="AY270" s="19" t="s">
        <v>110</v>
      </c>
      <c r="BE270" s="212">
        <f>IF(N270="základní",J270,0)</f>
        <v>0</v>
      </c>
      <c r="BF270" s="212">
        <f>IF(N270="snížená",J270,0)</f>
        <v>0</v>
      </c>
      <c r="BG270" s="212">
        <f>IF(N270="zákl. přenesená",J270,0)</f>
        <v>0</v>
      </c>
      <c r="BH270" s="212">
        <f>IF(N270="sníž. přenesená",J270,0)</f>
        <v>0</v>
      </c>
      <c r="BI270" s="212">
        <f>IF(N270="nulová",J270,0)</f>
        <v>0</v>
      </c>
      <c r="BJ270" s="19" t="s">
        <v>74</v>
      </c>
      <c r="BK270" s="212">
        <f>ROUND(I270*H270,2)</f>
        <v>0</v>
      </c>
      <c r="BL270" s="19" t="s">
        <v>118</v>
      </c>
      <c r="BM270" s="211" t="s">
        <v>386</v>
      </c>
    </row>
    <row r="271" s="2" customFormat="1">
      <c r="A271" s="40"/>
      <c r="B271" s="41"/>
      <c r="C271" s="42"/>
      <c r="D271" s="213" t="s">
        <v>120</v>
      </c>
      <c r="E271" s="42"/>
      <c r="F271" s="214" t="s">
        <v>385</v>
      </c>
      <c r="G271" s="42"/>
      <c r="H271" s="42"/>
      <c r="I271" s="215"/>
      <c r="J271" s="42"/>
      <c r="K271" s="42"/>
      <c r="L271" s="46"/>
      <c r="M271" s="216"/>
      <c r="N271" s="217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120</v>
      </c>
      <c r="AU271" s="19" t="s">
        <v>76</v>
      </c>
    </row>
    <row r="272" s="2" customFormat="1" ht="16.5" customHeight="1">
      <c r="A272" s="40"/>
      <c r="B272" s="41"/>
      <c r="C272" s="199" t="s">
        <v>387</v>
      </c>
      <c r="D272" s="199" t="s">
        <v>112</v>
      </c>
      <c r="E272" s="200" t="s">
        <v>388</v>
      </c>
      <c r="F272" s="201" t="s">
        <v>389</v>
      </c>
      <c r="G272" s="202" t="s">
        <v>349</v>
      </c>
      <c r="H272" s="203">
        <v>6</v>
      </c>
      <c r="I272" s="204"/>
      <c r="J272" s="205">
        <f>ROUND(I272*H272,2)</f>
        <v>0</v>
      </c>
      <c r="K272" s="201" t="s">
        <v>130</v>
      </c>
      <c r="L272" s="206"/>
      <c r="M272" s="207" t="s">
        <v>19</v>
      </c>
      <c r="N272" s="208" t="s">
        <v>40</v>
      </c>
      <c r="O272" s="86"/>
      <c r="P272" s="209">
        <f>O272*H272</f>
        <v>0</v>
      </c>
      <c r="Q272" s="209">
        <v>0.071999999999999995</v>
      </c>
      <c r="R272" s="209">
        <f>Q272*H272</f>
        <v>0.43199999999999994</v>
      </c>
      <c r="S272" s="209">
        <v>0</v>
      </c>
      <c r="T272" s="210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1" t="s">
        <v>117</v>
      </c>
      <c r="AT272" s="211" t="s">
        <v>112</v>
      </c>
      <c r="AU272" s="211" t="s">
        <v>76</v>
      </c>
      <c r="AY272" s="19" t="s">
        <v>110</v>
      </c>
      <c r="BE272" s="212">
        <f>IF(N272="základní",J272,0)</f>
        <v>0</v>
      </c>
      <c r="BF272" s="212">
        <f>IF(N272="snížená",J272,0)</f>
        <v>0</v>
      </c>
      <c r="BG272" s="212">
        <f>IF(N272="zákl. přenesená",J272,0)</f>
        <v>0</v>
      </c>
      <c r="BH272" s="212">
        <f>IF(N272="sníž. přenesená",J272,0)</f>
        <v>0</v>
      </c>
      <c r="BI272" s="212">
        <f>IF(N272="nulová",J272,0)</f>
        <v>0</v>
      </c>
      <c r="BJ272" s="19" t="s">
        <v>74</v>
      </c>
      <c r="BK272" s="212">
        <f>ROUND(I272*H272,2)</f>
        <v>0</v>
      </c>
      <c r="BL272" s="19" t="s">
        <v>118</v>
      </c>
      <c r="BM272" s="211" t="s">
        <v>390</v>
      </c>
    </row>
    <row r="273" s="2" customFormat="1">
      <c r="A273" s="40"/>
      <c r="B273" s="41"/>
      <c r="C273" s="42"/>
      <c r="D273" s="213" t="s">
        <v>120</v>
      </c>
      <c r="E273" s="42"/>
      <c r="F273" s="214" t="s">
        <v>389</v>
      </c>
      <c r="G273" s="42"/>
      <c r="H273" s="42"/>
      <c r="I273" s="215"/>
      <c r="J273" s="42"/>
      <c r="K273" s="42"/>
      <c r="L273" s="46"/>
      <c r="M273" s="216"/>
      <c r="N273" s="217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120</v>
      </c>
      <c r="AU273" s="19" t="s">
        <v>76</v>
      </c>
    </row>
    <row r="274" s="2" customFormat="1" ht="16.5" customHeight="1">
      <c r="A274" s="40"/>
      <c r="B274" s="41"/>
      <c r="C274" s="240" t="s">
        <v>391</v>
      </c>
      <c r="D274" s="240" t="s">
        <v>126</v>
      </c>
      <c r="E274" s="241" t="s">
        <v>392</v>
      </c>
      <c r="F274" s="242" t="s">
        <v>393</v>
      </c>
      <c r="G274" s="243" t="s">
        <v>349</v>
      </c>
      <c r="H274" s="244">
        <v>6</v>
      </c>
      <c r="I274" s="245"/>
      <c r="J274" s="246">
        <f>ROUND(I274*H274,2)</f>
        <v>0</v>
      </c>
      <c r="K274" s="242" t="s">
        <v>130</v>
      </c>
      <c r="L274" s="46"/>
      <c r="M274" s="247" t="s">
        <v>19</v>
      </c>
      <c r="N274" s="248" t="s">
        <v>40</v>
      </c>
      <c r="O274" s="86"/>
      <c r="P274" s="209">
        <f>O274*H274</f>
        <v>0</v>
      </c>
      <c r="Q274" s="209">
        <v>0.67850999999999995</v>
      </c>
      <c r="R274" s="209">
        <f>Q274*H274</f>
        <v>4.0710599999999992</v>
      </c>
      <c r="S274" s="209">
        <v>0.45000000000000001</v>
      </c>
      <c r="T274" s="210">
        <f>S274*H274</f>
        <v>2.7000000000000002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1" t="s">
        <v>118</v>
      </c>
      <c r="AT274" s="211" t="s">
        <v>126</v>
      </c>
      <c r="AU274" s="211" t="s">
        <v>76</v>
      </c>
      <c r="AY274" s="19" t="s">
        <v>110</v>
      </c>
      <c r="BE274" s="212">
        <f>IF(N274="základní",J274,0)</f>
        <v>0</v>
      </c>
      <c r="BF274" s="212">
        <f>IF(N274="snížená",J274,0)</f>
        <v>0</v>
      </c>
      <c r="BG274" s="212">
        <f>IF(N274="zákl. přenesená",J274,0)</f>
        <v>0</v>
      </c>
      <c r="BH274" s="212">
        <f>IF(N274="sníž. přenesená",J274,0)</f>
        <v>0</v>
      </c>
      <c r="BI274" s="212">
        <f>IF(N274="nulová",J274,0)</f>
        <v>0</v>
      </c>
      <c r="BJ274" s="19" t="s">
        <v>74</v>
      </c>
      <c r="BK274" s="212">
        <f>ROUND(I274*H274,2)</f>
        <v>0</v>
      </c>
      <c r="BL274" s="19" t="s">
        <v>118</v>
      </c>
      <c r="BM274" s="211" t="s">
        <v>394</v>
      </c>
    </row>
    <row r="275" s="2" customFormat="1">
      <c r="A275" s="40"/>
      <c r="B275" s="41"/>
      <c r="C275" s="42"/>
      <c r="D275" s="213" t="s">
        <v>120</v>
      </c>
      <c r="E275" s="42"/>
      <c r="F275" s="214" t="s">
        <v>395</v>
      </c>
      <c r="G275" s="42"/>
      <c r="H275" s="42"/>
      <c r="I275" s="215"/>
      <c r="J275" s="42"/>
      <c r="K275" s="42"/>
      <c r="L275" s="46"/>
      <c r="M275" s="216"/>
      <c r="N275" s="217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120</v>
      </c>
      <c r="AU275" s="19" t="s">
        <v>76</v>
      </c>
    </row>
    <row r="276" s="2" customFormat="1">
      <c r="A276" s="40"/>
      <c r="B276" s="41"/>
      <c r="C276" s="42"/>
      <c r="D276" s="249" t="s">
        <v>133</v>
      </c>
      <c r="E276" s="42"/>
      <c r="F276" s="250" t="s">
        <v>396</v>
      </c>
      <c r="G276" s="42"/>
      <c r="H276" s="42"/>
      <c r="I276" s="215"/>
      <c r="J276" s="42"/>
      <c r="K276" s="42"/>
      <c r="L276" s="46"/>
      <c r="M276" s="216"/>
      <c r="N276" s="217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133</v>
      </c>
      <c r="AU276" s="19" t="s">
        <v>76</v>
      </c>
    </row>
    <row r="277" s="2" customFormat="1" ht="16.5" customHeight="1">
      <c r="A277" s="40"/>
      <c r="B277" s="41"/>
      <c r="C277" s="240" t="s">
        <v>397</v>
      </c>
      <c r="D277" s="240" t="s">
        <v>126</v>
      </c>
      <c r="E277" s="241" t="s">
        <v>398</v>
      </c>
      <c r="F277" s="242" t="s">
        <v>399</v>
      </c>
      <c r="G277" s="243" t="s">
        <v>349</v>
      </c>
      <c r="H277" s="244">
        <v>6</v>
      </c>
      <c r="I277" s="245"/>
      <c r="J277" s="246">
        <f>ROUND(I277*H277,2)</f>
        <v>0</v>
      </c>
      <c r="K277" s="242" t="s">
        <v>130</v>
      </c>
      <c r="L277" s="46"/>
      <c r="M277" s="247" t="s">
        <v>19</v>
      </c>
      <c r="N277" s="248" t="s">
        <v>40</v>
      </c>
      <c r="O277" s="86"/>
      <c r="P277" s="209">
        <f>O277*H277</f>
        <v>0</v>
      </c>
      <c r="Q277" s="209">
        <v>0.21734000000000001</v>
      </c>
      <c r="R277" s="209">
        <f>Q277*H277</f>
        <v>1.3040400000000001</v>
      </c>
      <c r="S277" s="209">
        <v>0</v>
      </c>
      <c r="T277" s="210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1" t="s">
        <v>118</v>
      </c>
      <c r="AT277" s="211" t="s">
        <v>126</v>
      </c>
      <c r="AU277" s="211" t="s">
        <v>76</v>
      </c>
      <c r="AY277" s="19" t="s">
        <v>110</v>
      </c>
      <c r="BE277" s="212">
        <f>IF(N277="základní",J277,0)</f>
        <v>0</v>
      </c>
      <c r="BF277" s="212">
        <f>IF(N277="snížená",J277,0)</f>
        <v>0</v>
      </c>
      <c r="BG277" s="212">
        <f>IF(N277="zákl. přenesená",J277,0)</f>
        <v>0</v>
      </c>
      <c r="BH277" s="212">
        <f>IF(N277="sníž. přenesená",J277,0)</f>
        <v>0</v>
      </c>
      <c r="BI277" s="212">
        <f>IF(N277="nulová",J277,0)</f>
        <v>0</v>
      </c>
      <c r="BJ277" s="19" t="s">
        <v>74</v>
      </c>
      <c r="BK277" s="212">
        <f>ROUND(I277*H277,2)</f>
        <v>0</v>
      </c>
      <c r="BL277" s="19" t="s">
        <v>118</v>
      </c>
      <c r="BM277" s="211" t="s">
        <v>400</v>
      </c>
    </row>
    <row r="278" s="2" customFormat="1">
      <c r="A278" s="40"/>
      <c r="B278" s="41"/>
      <c r="C278" s="42"/>
      <c r="D278" s="213" t="s">
        <v>120</v>
      </c>
      <c r="E278" s="42"/>
      <c r="F278" s="214" t="s">
        <v>401</v>
      </c>
      <c r="G278" s="42"/>
      <c r="H278" s="42"/>
      <c r="I278" s="215"/>
      <c r="J278" s="42"/>
      <c r="K278" s="42"/>
      <c r="L278" s="46"/>
      <c r="M278" s="216"/>
      <c r="N278" s="217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120</v>
      </c>
      <c r="AU278" s="19" t="s">
        <v>76</v>
      </c>
    </row>
    <row r="279" s="2" customFormat="1">
      <c r="A279" s="40"/>
      <c r="B279" s="41"/>
      <c r="C279" s="42"/>
      <c r="D279" s="249" t="s">
        <v>133</v>
      </c>
      <c r="E279" s="42"/>
      <c r="F279" s="250" t="s">
        <v>402</v>
      </c>
      <c r="G279" s="42"/>
      <c r="H279" s="42"/>
      <c r="I279" s="215"/>
      <c r="J279" s="42"/>
      <c r="K279" s="42"/>
      <c r="L279" s="46"/>
      <c r="M279" s="216"/>
      <c r="N279" s="217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133</v>
      </c>
      <c r="AU279" s="19" t="s">
        <v>76</v>
      </c>
    </row>
    <row r="280" s="2" customFormat="1" ht="16.5" customHeight="1">
      <c r="A280" s="40"/>
      <c r="B280" s="41"/>
      <c r="C280" s="199" t="s">
        <v>403</v>
      </c>
      <c r="D280" s="199" t="s">
        <v>112</v>
      </c>
      <c r="E280" s="200" t="s">
        <v>404</v>
      </c>
      <c r="F280" s="201" t="s">
        <v>405</v>
      </c>
      <c r="G280" s="202" t="s">
        <v>349</v>
      </c>
      <c r="H280" s="203">
        <v>6</v>
      </c>
      <c r="I280" s="204"/>
      <c r="J280" s="205">
        <f>ROUND(I280*H280,2)</f>
        <v>0</v>
      </c>
      <c r="K280" s="201" t="s">
        <v>130</v>
      </c>
      <c r="L280" s="206"/>
      <c r="M280" s="207" t="s">
        <v>19</v>
      </c>
      <c r="N280" s="208" t="s">
        <v>40</v>
      </c>
      <c r="O280" s="86"/>
      <c r="P280" s="209">
        <f>O280*H280</f>
        <v>0</v>
      </c>
      <c r="Q280" s="209">
        <v>0.050599999999999999</v>
      </c>
      <c r="R280" s="209">
        <f>Q280*H280</f>
        <v>0.30359999999999998</v>
      </c>
      <c r="S280" s="209">
        <v>0</v>
      </c>
      <c r="T280" s="210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1" t="s">
        <v>117</v>
      </c>
      <c r="AT280" s="211" t="s">
        <v>112</v>
      </c>
      <c r="AU280" s="211" t="s">
        <v>76</v>
      </c>
      <c r="AY280" s="19" t="s">
        <v>110</v>
      </c>
      <c r="BE280" s="212">
        <f>IF(N280="základní",J280,0)</f>
        <v>0</v>
      </c>
      <c r="BF280" s="212">
        <f>IF(N280="snížená",J280,0)</f>
        <v>0</v>
      </c>
      <c r="BG280" s="212">
        <f>IF(N280="zákl. přenesená",J280,0)</f>
        <v>0</v>
      </c>
      <c r="BH280" s="212">
        <f>IF(N280="sníž. přenesená",J280,0)</f>
        <v>0</v>
      </c>
      <c r="BI280" s="212">
        <f>IF(N280="nulová",J280,0)</f>
        <v>0</v>
      </c>
      <c r="BJ280" s="19" t="s">
        <v>74</v>
      </c>
      <c r="BK280" s="212">
        <f>ROUND(I280*H280,2)</f>
        <v>0</v>
      </c>
      <c r="BL280" s="19" t="s">
        <v>118</v>
      </c>
      <c r="BM280" s="211" t="s">
        <v>406</v>
      </c>
    </row>
    <row r="281" s="2" customFormat="1">
      <c r="A281" s="40"/>
      <c r="B281" s="41"/>
      <c r="C281" s="42"/>
      <c r="D281" s="213" t="s">
        <v>120</v>
      </c>
      <c r="E281" s="42"/>
      <c r="F281" s="214" t="s">
        <v>405</v>
      </c>
      <c r="G281" s="42"/>
      <c r="H281" s="42"/>
      <c r="I281" s="215"/>
      <c r="J281" s="42"/>
      <c r="K281" s="42"/>
      <c r="L281" s="46"/>
      <c r="M281" s="216"/>
      <c r="N281" s="217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120</v>
      </c>
      <c r="AU281" s="19" t="s">
        <v>76</v>
      </c>
    </row>
    <row r="282" s="2" customFormat="1" ht="16.5" customHeight="1">
      <c r="A282" s="40"/>
      <c r="B282" s="41"/>
      <c r="C282" s="199" t="s">
        <v>407</v>
      </c>
      <c r="D282" s="199" t="s">
        <v>112</v>
      </c>
      <c r="E282" s="200" t="s">
        <v>408</v>
      </c>
      <c r="F282" s="201" t="s">
        <v>409</v>
      </c>
      <c r="G282" s="202" t="s">
        <v>349</v>
      </c>
      <c r="H282" s="203">
        <v>6</v>
      </c>
      <c r="I282" s="204"/>
      <c r="J282" s="205">
        <f>ROUND(I282*H282,2)</f>
        <v>0</v>
      </c>
      <c r="K282" s="201" t="s">
        <v>130</v>
      </c>
      <c r="L282" s="206"/>
      <c r="M282" s="207" t="s">
        <v>19</v>
      </c>
      <c r="N282" s="208" t="s">
        <v>40</v>
      </c>
      <c r="O282" s="86"/>
      <c r="P282" s="209">
        <f>O282*H282</f>
        <v>0</v>
      </c>
      <c r="Q282" s="209">
        <v>0.0085000000000000006</v>
      </c>
      <c r="R282" s="209">
        <f>Q282*H282</f>
        <v>0.051000000000000004</v>
      </c>
      <c r="S282" s="209">
        <v>0</v>
      </c>
      <c r="T282" s="210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1" t="s">
        <v>117</v>
      </c>
      <c r="AT282" s="211" t="s">
        <v>112</v>
      </c>
      <c r="AU282" s="211" t="s">
        <v>76</v>
      </c>
      <c r="AY282" s="19" t="s">
        <v>110</v>
      </c>
      <c r="BE282" s="212">
        <f>IF(N282="základní",J282,0)</f>
        <v>0</v>
      </c>
      <c r="BF282" s="212">
        <f>IF(N282="snížená",J282,0)</f>
        <v>0</v>
      </c>
      <c r="BG282" s="212">
        <f>IF(N282="zákl. přenesená",J282,0)</f>
        <v>0</v>
      </c>
      <c r="BH282" s="212">
        <f>IF(N282="sníž. přenesená",J282,0)</f>
        <v>0</v>
      </c>
      <c r="BI282" s="212">
        <f>IF(N282="nulová",J282,0)</f>
        <v>0</v>
      </c>
      <c r="BJ282" s="19" t="s">
        <v>74</v>
      </c>
      <c r="BK282" s="212">
        <f>ROUND(I282*H282,2)</f>
        <v>0</v>
      </c>
      <c r="BL282" s="19" t="s">
        <v>118</v>
      </c>
      <c r="BM282" s="211" t="s">
        <v>410</v>
      </c>
    </row>
    <row r="283" s="2" customFormat="1">
      <c r="A283" s="40"/>
      <c r="B283" s="41"/>
      <c r="C283" s="42"/>
      <c r="D283" s="213" t="s">
        <v>120</v>
      </c>
      <c r="E283" s="42"/>
      <c r="F283" s="214" t="s">
        <v>409</v>
      </c>
      <c r="G283" s="42"/>
      <c r="H283" s="42"/>
      <c r="I283" s="215"/>
      <c r="J283" s="42"/>
      <c r="K283" s="42"/>
      <c r="L283" s="46"/>
      <c r="M283" s="216"/>
      <c r="N283" s="217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120</v>
      </c>
      <c r="AU283" s="19" t="s">
        <v>76</v>
      </c>
    </row>
    <row r="284" s="2" customFormat="1" ht="16.5" customHeight="1">
      <c r="A284" s="40"/>
      <c r="B284" s="41"/>
      <c r="C284" s="240" t="s">
        <v>411</v>
      </c>
      <c r="D284" s="240" t="s">
        <v>126</v>
      </c>
      <c r="E284" s="241" t="s">
        <v>412</v>
      </c>
      <c r="F284" s="242" t="s">
        <v>413</v>
      </c>
      <c r="G284" s="243" t="s">
        <v>349</v>
      </c>
      <c r="H284" s="244">
        <v>6</v>
      </c>
      <c r="I284" s="245"/>
      <c r="J284" s="246">
        <f>ROUND(I284*H284,2)</f>
        <v>0</v>
      </c>
      <c r="K284" s="242" t="s">
        <v>130</v>
      </c>
      <c r="L284" s="46"/>
      <c r="M284" s="247" t="s">
        <v>19</v>
      </c>
      <c r="N284" s="248" t="s">
        <v>40</v>
      </c>
      <c r="O284" s="86"/>
      <c r="P284" s="209">
        <f>O284*H284</f>
        <v>0</v>
      </c>
      <c r="Q284" s="209">
        <v>0</v>
      </c>
      <c r="R284" s="209">
        <f>Q284*H284</f>
        <v>0</v>
      </c>
      <c r="S284" s="209">
        <v>0.050000000000000003</v>
      </c>
      <c r="T284" s="210">
        <f>S284*H284</f>
        <v>0.30000000000000004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1" t="s">
        <v>118</v>
      </c>
      <c r="AT284" s="211" t="s">
        <v>126</v>
      </c>
      <c r="AU284" s="211" t="s">
        <v>76</v>
      </c>
      <c r="AY284" s="19" t="s">
        <v>110</v>
      </c>
      <c r="BE284" s="212">
        <f>IF(N284="základní",J284,0)</f>
        <v>0</v>
      </c>
      <c r="BF284" s="212">
        <f>IF(N284="snížená",J284,0)</f>
        <v>0</v>
      </c>
      <c r="BG284" s="212">
        <f>IF(N284="zákl. přenesená",J284,0)</f>
        <v>0</v>
      </c>
      <c r="BH284" s="212">
        <f>IF(N284="sníž. přenesená",J284,0)</f>
        <v>0</v>
      </c>
      <c r="BI284" s="212">
        <f>IF(N284="nulová",J284,0)</f>
        <v>0</v>
      </c>
      <c r="BJ284" s="19" t="s">
        <v>74</v>
      </c>
      <c r="BK284" s="212">
        <f>ROUND(I284*H284,2)</f>
        <v>0</v>
      </c>
      <c r="BL284" s="19" t="s">
        <v>118</v>
      </c>
      <c r="BM284" s="211" t="s">
        <v>414</v>
      </c>
    </row>
    <row r="285" s="2" customFormat="1">
      <c r="A285" s="40"/>
      <c r="B285" s="41"/>
      <c r="C285" s="42"/>
      <c r="D285" s="213" t="s">
        <v>120</v>
      </c>
      <c r="E285" s="42"/>
      <c r="F285" s="214" t="s">
        <v>415</v>
      </c>
      <c r="G285" s="42"/>
      <c r="H285" s="42"/>
      <c r="I285" s="215"/>
      <c r="J285" s="42"/>
      <c r="K285" s="42"/>
      <c r="L285" s="46"/>
      <c r="M285" s="216"/>
      <c r="N285" s="217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120</v>
      </c>
      <c r="AU285" s="19" t="s">
        <v>76</v>
      </c>
    </row>
    <row r="286" s="2" customFormat="1">
      <c r="A286" s="40"/>
      <c r="B286" s="41"/>
      <c r="C286" s="42"/>
      <c r="D286" s="249" t="s">
        <v>133</v>
      </c>
      <c r="E286" s="42"/>
      <c r="F286" s="250" t="s">
        <v>416</v>
      </c>
      <c r="G286" s="42"/>
      <c r="H286" s="42"/>
      <c r="I286" s="215"/>
      <c r="J286" s="42"/>
      <c r="K286" s="42"/>
      <c r="L286" s="46"/>
      <c r="M286" s="216"/>
      <c r="N286" s="217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133</v>
      </c>
      <c r="AU286" s="19" t="s">
        <v>76</v>
      </c>
    </row>
    <row r="287" s="2" customFormat="1" ht="21.75" customHeight="1">
      <c r="A287" s="40"/>
      <c r="B287" s="41"/>
      <c r="C287" s="240" t="s">
        <v>417</v>
      </c>
      <c r="D287" s="240" t="s">
        <v>126</v>
      </c>
      <c r="E287" s="241" t="s">
        <v>418</v>
      </c>
      <c r="F287" s="242" t="s">
        <v>419</v>
      </c>
      <c r="G287" s="243" t="s">
        <v>349</v>
      </c>
      <c r="H287" s="244">
        <v>9</v>
      </c>
      <c r="I287" s="245"/>
      <c r="J287" s="246">
        <f>ROUND(I287*H287,2)</f>
        <v>0</v>
      </c>
      <c r="K287" s="242" t="s">
        <v>130</v>
      </c>
      <c r="L287" s="46"/>
      <c r="M287" s="247" t="s">
        <v>19</v>
      </c>
      <c r="N287" s="248" t="s">
        <v>40</v>
      </c>
      <c r="O287" s="86"/>
      <c r="P287" s="209">
        <f>O287*H287</f>
        <v>0</v>
      </c>
      <c r="Q287" s="209">
        <v>0.31108000000000002</v>
      </c>
      <c r="R287" s="209">
        <f>Q287*H287</f>
        <v>2.7997200000000002</v>
      </c>
      <c r="S287" s="209">
        <v>0</v>
      </c>
      <c r="T287" s="210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1" t="s">
        <v>118</v>
      </c>
      <c r="AT287" s="211" t="s">
        <v>126</v>
      </c>
      <c r="AU287" s="211" t="s">
        <v>76</v>
      </c>
      <c r="AY287" s="19" t="s">
        <v>110</v>
      </c>
      <c r="BE287" s="212">
        <f>IF(N287="základní",J287,0)</f>
        <v>0</v>
      </c>
      <c r="BF287" s="212">
        <f>IF(N287="snížená",J287,0)</f>
        <v>0</v>
      </c>
      <c r="BG287" s="212">
        <f>IF(N287="zákl. přenesená",J287,0)</f>
        <v>0</v>
      </c>
      <c r="BH287" s="212">
        <f>IF(N287="sníž. přenesená",J287,0)</f>
        <v>0</v>
      </c>
      <c r="BI287" s="212">
        <f>IF(N287="nulová",J287,0)</f>
        <v>0</v>
      </c>
      <c r="BJ287" s="19" t="s">
        <v>74</v>
      </c>
      <c r="BK287" s="212">
        <f>ROUND(I287*H287,2)</f>
        <v>0</v>
      </c>
      <c r="BL287" s="19" t="s">
        <v>118</v>
      </c>
      <c r="BM287" s="211" t="s">
        <v>420</v>
      </c>
    </row>
    <row r="288" s="2" customFormat="1">
      <c r="A288" s="40"/>
      <c r="B288" s="41"/>
      <c r="C288" s="42"/>
      <c r="D288" s="213" t="s">
        <v>120</v>
      </c>
      <c r="E288" s="42"/>
      <c r="F288" s="214" t="s">
        <v>421</v>
      </c>
      <c r="G288" s="42"/>
      <c r="H288" s="42"/>
      <c r="I288" s="215"/>
      <c r="J288" s="42"/>
      <c r="K288" s="42"/>
      <c r="L288" s="46"/>
      <c r="M288" s="216"/>
      <c r="N288" s="217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120</v>
      </c>
      <c r="AU288" s="19" t="s">
        <v>76</v>
      </c>
    </row>
    <row r="289" s="2" customFormat="1">
      <c r="A289" s="40"/>
      <c r="B289" s="41"/>
      <c r="C289" s="42"/>
      <c r="D289" s="249" t="s">
        <v>133</v>
      </c>
      <c r="E289" s="42"/>
      <c r="F289" s="250" t="s">
        <v>422</v>
      </c>
      <c r="G289" s="42"/>
      <c r="H289" s="42"/>
      <c r="I289" s="215"/>
      <c r="J289" s="42"/>
      <c r="K289" s="42"/>
      <c r="L289" s="46"/>
      <c r="M289" s="216"/>
      <c r="N289" s="217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133</v>
      </c>
      <c r="AU289" s="19" t="s">
        <v>76</v>
      </c>
    </row>
    <row r="290" s="2" customFormat="1">
      <c r="A290" s="40"/>
      <c r="B290" s="41"/>
      <c r="C290" s="42"/>
      <c r="D290" s="213" t="s">
        <v>121</v>
      </c>
      <c r="E290" s="42"/>
      <c r="F290" s="218" t="s">
        <v>423</v>
      </c>
      <c r="G290" s="42"/>
      <c r="H290" s="42"/>
      <c r="I290" s="215"/>
      <c r="J290" s="42"/>
      <c r="K290" s="42"/>
      <c r="L290" s="46"/>
      <c r="M290" s="216"/>
      <c r="N290" s="217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121</v>
      </c>
      <c r="AU290" s="19" t="s">
        <v>76</v>
      </c>
    </row>
    <row r="291" s="12" customFormat="1" ht="22.8" customHeight="1">
      <c r="A291" s="12"/>
      <c r="B291" s="183"/>
      <c r="C291" s="184"/>
      <c r="D291" s="185" t="s">
        <v>68</v>
      </c>
      <c r="E291" s="197" t="s">
        <v>186</v>
      </c>
      <c r="F291" s="197" t="s">
        <v>424</v>
      </c>
      <c r="G291" s="184"/>
      <c r="H291" s="184"/>
      <c r="I291" s="187"/>
      <c r="J291" s="198">
        <f>BK291</f>
        <v>0</v>
      </c>
      <c r="K291" s="184"/>
      <c r="L291" s="189"/>
      <c r="M291" s="190"/>
      <c r="N291" s="191"/>
      <c r="O291" s="191"/>
      <c r="P291" s="192">
        <f>SUM(P292:P353)</f>
        <v>0</v>
      </c>
      <c r="Q291" s="191"/>
      <c r="R291" s="192">
        <f>SUM(R292:R353)</f>
        <v>86.612424999999988</v>
      </c>
      <c r="S291" s="191"/>
      <c r="T291" s="193">
        <f>SUM(T292:T353)</f>
        <v>21.354999999999997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94" t="s">
        <v>74</v>
      </c>
      <c r="AT291" s="195" t="s">
        <v>68</v>
      </c>
      <c r="AU291" s="195" t="s">
        <v>74</v>
      </c>
      <c r="AY291" s="194" t="s">
        <v>110</v>
      </c>
      <c r="BK291" s="196">
        <f>SUM(BK292:BK353)</f>
        <v>0</v>
      </c>
    </row>
    <row r="292" s="2" customFormat="1" ht="16.5" customHeight="1">
      <c r="A292" s="40"/>
      <c r="B292" s="41"/>
      <c r="C292" s="240" t="s">
        <v>425</v>
      </c>
      <c r="D292" s="240" t="s">
        <v>126</v>
      </c>
      <c r="E292" s="241" t="s">
        <v>426</v>
      </c>
      <c r="F292" s="242" t="s">
        <v>427</v>
      </c>
      <c r="G292" s="243" t="s">
        <v>349</v>
      </c>
      <c r="H292" s="244">
        <v>1</v>
      </c>
      <c r="I292" s="245"/>
      <c r="J292" s="246">
        <f>ROUND(I292*H292,2)</f>
        <v>0</v>
      </c>
      <c r="K292" s="242" t="s">
        <v>130</v>
      </c>
      <c r="L292" s="46"/>
      <c r="M292" s="247" t="s">
        <v>19</v>
      </c>
      <c r="N292" s="248" t="s">
        <v>40</v>
      </c>
      <c r="O292" s="86"/>
      <c r="P292" s="209">
        <f>O292*H292</f>
        <v>0</v>
      </c>
      <c r="Q292" s="209">
        <v>0.00069999999999999999</v>
      </c>
      <c r="R292" s="209">
        <f>Q292*H292</f>
        <v>0.00069999999999999999</v>
      </c>
      <c r="S292" s="209">
        <v>0</v>
      </c>
      <c r="T292" s="210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1" t="s">
        <v>118</v>
      </c>
      <c r="AT292" s="211" t="s">
        <v>126</v>
      </c>
      <c r="AU292" s="211" t="s">
        <v>76</v>
      </c>
      <c r="AY292" s="19" t="s">
        <v>110</v>
      </c>
      <c r="BE292" s="212">
        <f>IF(N292="základní",J292,0)</f>
        <v>0</v>
      </c>
      <c r="BF292" s="212">
        <f>IF(N292="snížená",J292,0)</f>
        <v>0</v>
      </c>
      <c r="BG292" s="212">
        <f>IF(N292="zákl. přenesená",J292,0)</f>
        <v>0</v>
      </c>
      <c r="BH292" s="212">
        <f>IF(N292="sníž. přenesená",J292,0)</f>
        <v>0</v>
      </c>
      <c r="BI292" s="212">
        <f>IF(N292="nulová",J292,0)</f>
        <v>0</v>
      </c>
      <c r="BJ292" s="19" t="s">
        <v>74</v>
      </c>
      <c r="BK292" s="212">
        <f>ROUND(I292*H292,2)</f>
        <v>0</v>
      </c>
      <c r="BL292" s="19" t="s">
        <v>118</v>
      </c>
      <c r="BM292" s="211" t="s">
        <v>428</v>
      </c>
    </row>
    <row r="293" s="2" customFormat="1">
      <c r="A293" s="40"/>
      <c r="B293" s="41"/>
      <c r="C293" s="42"/>
      <c r="D293" s="213" t="s">
        <v>120</v>
      </c>
      <c r="E293" s="42"/>
      <c r="F293" s="214" t="s">
        <v>429</v>
      </c>
      <c r="G293" s="42"/>
      <c r="H293" s="42"/>
      <c r="I293" s="215"/>
      <c r="J293" s="42"/>
      <c r="K293" s="42"/>
      <c r="L293" s="46"/>
      <c r="M293" s="216"/>
      <c r="N293" s="217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120</v>
      </c>
      <c r="AU293" s="19" t="s">
        <v>76</v>
      </c>
    </row>
    <row r="294" s="2" customFormat="1">
      <c r="A294" s="40"/>
      <c r="B294" s="41"/>
      <c r="C294" s="42"/>
      <c r="D294" s="249" t="s">
        <v>133</v>
      </c>
      <c r="E294" s="42"/>
      <c r="F294" s="250" t="s">
        <v>430</v>
      </c>
      <c r="G294" s="42"/>
      <c r="H294" s="42"/>
      <c r="I294" s="215"/>
      <c r="J294" s="42"/>
      <c r="K294" s="42"/>
      <c r="L294" s="46"/>
      <c r="M294" s="216"/>
      <c r="N294" s="217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133</v>
      </c>
      <c r="AU294" s="19" t="s">
        <v>76</v>
      </c>
    </row>
    <row r="295" s="13" customFormat="1">
      <c r="A295" s="13"/>
      <c r="B295" s="219"/>
      <c r="C295" s="220"/>
      <c r="D295" s="213" t="s">
        <v>123</v>
      </c>
      <c r="E295" s="221" t="s">
        <v>19</v>
      </c>
      <c r="F295" s="222" t="s">
        <v>431</v>
      </c>
      <c r="G295" s="220"/>
      <c r="H295" s="221" t="s">
        <v>19</v>
      </c>
      <c r="I295" s="223"/>
      <c r="J295" s="220"/>
      <c r="K295" s="220"/>
      <c r="L295" s="224"/>
      <c r="M295" s="225"/>
      <c r="N295" s="226"/>
      <c r="O295" s="226"/>
      <c r="P295" s="226"/>
      <c r="Q295" s="226"/>
      <c r="R295" s="226"/>
      <c r="S295" s="226"/>
      <c r="T295" s="22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28" t="s">
        <v>123</v>
      </c>
      <c r="AU295" s="228" t="s">
        <v>76</v>
      </c>
      <c r="AV295" s="13" t="s">
        <v>74</v>
      </c>
      <c r="AW295" s="13" t="s">
        <v>31</v>
      </c>
      <c r="AX295" s="13" t="s">
        <v>69</v>
      </c>
      <c r="AY295" s="228" t="s">
        <v>110</v>
      </c>
    </row>
    <row r="296" s="14" customFormat="1">
      <c r="A296" s="14"/>
      <c r="B296" s="229"/>
      <c r="C296" s="230"/>
      <c r="D296" s="213" t="s">
        <v>123</v>
      </c>
      <c r="E296" s="231" t="s">
        <v>19</v>
      </c>
      <c r="F296" s="232" t="s">
        <v>74</v>
      </c>
      <c r="G296" s="230"/>
      <c r="H296" s="233">
        <v>1</v>
      </c>
      <c r="I296" s="234"/>
      <c r="J296" s="230"/>
      <c r="K296" s="230"/>
      <c r="L296" s="235"/>
      <c r="M296" s="236"/>
      <c r="N296" s="237"/>
      <c r="O296" s="237"/>
      <c r="P296" s="237"/>
      <c r="Q296" s="237"/>
      <c r="R296" s="237"/>
      <c r="S296" s="237"/>
      <c r="T296" s="23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39" t="s">
        <v>123</v>
      </c>
      <c r="AU296" s="239" t="s">
        <v>76</v>
      </c>
      <c r="AV296" s="14" t="s">
        <v>76</v>
      </c>
      <c r="AW296" s="14" t="s">
        <v>31</v>
      </c>
      <c r="AX296" s="14" t="s">
        <v>74</v>
      </c>
      <c r="AY296" s="239" t="s">
        <v>110</v>
      </c>
    </row>
    <row r="297" s="2" customFormat="1" ht="16.5" customHeight="1">
      <c r="A297" s="40"/>
      <c r="B297" s="41"/>
      <c r="C297" s="199" t="s">
        <v>432</v>
      </c>
      <c r="D297" s="199" t="s">
        <v>112</v>
      </c>
      <c r="E297" s="200" t="s">
        <v>433</v>
      </c>
      <c r="F297" s="201" t="s">
        <v>434</v>
      </c>
      <c r="G297" s="202" t="s">
        <v>349</v>
      </c>
      <c r="H297" s="203">
        <v>1</v>
      </c>
      <c r="I297" s="204"/>
      <c r="J297" s="205">
        <f>ROUND(I297*H297,2)</f>
        <v>0</v>
      </c>
      <c r="K297" s="201" t="s">
        <v>130</v>
      </c>
      <c r="L297" s="206"/>
      <c r="M297" s="207" t="s">
        <v>19</v>
      </c>
      <c r="N297" s="208" t="s">
        <v>40</v>
      </c>
      <c r="O297" s="86"/>
      <c r="P297" s="209">
        <f>O297*H297</f>
        <v>0</v>
      </c>
      <c r="Q297" s="209">
        <v>0.0041000000000000003</v>
      </c>
      <c r="R297" s="209">
        <f>Q297*H297</f>
        <v>0.0041000000000000003</v>
      </c>
      <c r="S297" s="209">
        <v>0</v>
      </c>
      <c r="T297" s="210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1" t="s">
        <v>117</v>
      </c>
      <c r="AT297" s="211" t="s">
        <v>112</v>
      </c>
      <c r="AU297" s="211" t="s">
        <v>76</v>
      </c>
      <c r="AY297" s="19" t="s">
        <v>110</v>
      </c>
      <c r="BE297" s="212">
        <f>IF(N297="základní",J297,0)</f>
        <v>0</v>
      </c>
      <c r="BF297" s="212">
        <f>IF(N297="snížená",J297,0)</f>
        <v>0</v>
      </c>
      <c r="BG297" s="212">
        <f>IF(N297="zákl. přenesená",J297,0)</f>
        <v>0</v>
      </c>
      <c r="BH297" s="212">
        <f>IF(N297="sníž. přenesená",J297,0)</f>
        <v>0</v>
      </c>
      <c r="BI297" s="212">
        <f>IF(N297="nulová",J297,0)</f>
        <v>0</v>
      </c>
      <c r="BJ297" s="19" t="s">
        <v>74</v>
      </c>
      <c r="BK297" s="212">
        <f>ROUND(I297*H297,2)</f>
        <v>0</v>
      </c>
      <c r="BL297" s="19" t="s">
        <v>118</v>
      </c>
      <c r="BM297" s="211" t="s">
        <v>435</v>
      </c>
    </row>
    <row r="298" s="2" customFormat="1">
      <c r="A298" s="40"/>
      <c r="B298" s="41"/>
      <c r="C298" s="42"/>
      <c r="D298" s="213" t="s">
        <v>120</v>
      </c>
      <c r="E298" s="42"/>
      <c r="F298" s="214" t="s">
        <v>434</v>
      </c>
      <c r="G298" s="42"/>
      <c r="H298" s="42"/>
      <c r="I298" s="215"/>
      <c r="J298" s="42"/>
      <c r="K298" s="42"/>
      <c r="L298" s="46"/>
      <c r="M298" s="216"/>
      <c r="N298" s="217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120</v>
      </c>
      <c r="AU298" s="19" t="s">
        <v>76</v>
      </c>
    </row>
    <row r="299" s="13" customFormat="1">
      <c r="A299" s="13"/>
      <c r="B299" s="219"/>
      <c r="C299" s="220"/>
      <c r="D299" s="213" t="s">
        <v>123</v>
      </c>
      <c r="E299" s="221" t="s">
        <v>19</v>
      </c>
      <c r="F299" s="222" t="s">
        <v>431</v>
      </c>
      <c r="G299" s="220"/>
      <c r="H299" s="221" t="s">
        <v>19</v>
      </c>
      <c r="I299" s="223"/>
      <c r="J299" s="220"/>
      <c r="K299" s="220"/>
      <c r="L299" s="224"/>
      <c r="M299" s="225"/>
      <c r="N299" s="226"/>
      <c r="O299" s="226"/>
      <c r="P299" s="226"/>
      <c r="Q299" s="226"/>
      <c r="R299" s="226"/>
      <c r="S299" s="226"/>
      <c r="T299" s="22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28" t="s">
        <v>123</v>
      </c>
      <c r="AU299" s="228" t="s">
        <v>76</v>
      </c>
      <c r="AV299" s="13" t="s">
        <v>74</v>
      </c>
      <c r="AW299" s="13" t="s">
        <v>31</v>
      </c>
      <c r="AX299" s="13" t="s">
        <v>69</v>
      </c>
      <c r="AY299" s="228" t="s">
        <v>110</v>
      </c>
    </row>
    <row r="300" s="14" customFormat="1">
      <c r="A300" s="14"/>
      <c r="B300" s="229"/>
      <c r="C300" s="230"/>
      <c r="D300" s="213" t="s">
        <v>123</v>
      </c>
      <c r="E300" s="231" t="s">
        <v>19</v>
      </c>
      <c r="F300" s="232" t="s">
        <v>74</v>
      </c>
      <c r="G300" s="230"/>
      <c r="H300" s="233">
        <v>1</v>
      </c>
      <c r="I300" s="234"/>
      <c r="J300" s="230"/>
      <c r="K300" s="230"/>
      <c r="L300" s="235"/>
      <c r="M300" s="236"/>
      <c r="N300" s="237"/>
      <c r="O300" s="237"/>
      <c r="P300" s="237"/>
      <c r="Q300" s="237"/>
      <c r="R300" s="237"/>
      <c r="S300" s="237"/>
      <c r="T300" s="23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39" t="s">
        <v>123</v>
      </c>
      <c r="AU300" s="239" t="s">
        <v>76</v>
      </c>
      <c r="AV300" s="14" t="s">
        <v>76</v>
      </c>
      <c r="AW300" s="14" t="s">
        <v>31</v>
      </c>
      <c r="AX300" s="14" t="s">
        <v>74</v>
      </c>
      <c r="AY300" s="239" t="s">
        <v>110</v>
      </c>
    </row>
    <row r="301" s="2" customFormat="1" ht="16.5" customHeight="1">
      <c r="A301" s="40"/>
      <c r="B301" s="41"/>
      <c r="C301" s="240" t="s">
        <v>436</v>
      </c>
      <c r="D301" s="240" t="s">
        <v>126</v>
      </c>
      <c r="E301" s="241" t="s">
        <v>437</v>
      </c>
      <c r="F301" s="242" t="s">
        <v>438</v>
      </c>
      <c r="G301" s="243" t="s">
        <v>349</v>
      </c>
      <c r="H301" s="244">
        <v>2</v>
      </c>
      <c r="I301" s="245"/>
      <c r="J301" s="246">
        <f>ROUND(I301*H301,2)</f>
        <v>0</v>
      </c>
      <c r="K301" s="242" t="s">
        <v>130</v>
      </c>
      <c r="L301" s="46"/>
      <c r="M301" s="247" t="s">
        <v>19</v>
      </c>
      <c r="N301" s="248" t="s">
        <v>40</v>
      </c>
      <c r="O301" s="86"/>
      <c r="P301" s="209">
        <f>O301*H301</f>
        <v>0</v>
      </c>
      <c r="Q301" s="209">
        <v>0.11241</v>
      </c>
      <c r="R301" s="209">
        <f>Q301*H301</f>
        <v>0.22481999999999999</v>
      </c>
      <c r="S301" s="209">
        <v>0</v>
      </c>
      <c r="T301" s="210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1" t="s">
        <v>118</v>
      </c>
      <c r="AT301" s="211" t="s">
        <v>126</v>
      </c>
      <c r="AU301" s="211" t="s">
        <v>76</v>
      </c>
      <c r="AY301" s="19" t="s">
        <v>110</v>
      </c>
      <c r="BE301" s="212">
        <f>IF(N301="základní",J301,0)</f>
        <v>0</v>
      </c>
      <c r="BF301" s="212">
        <f>IF(N301="snížená",J301,0)</f>
        <v>0</v>
      </c>
      <c r="BG301" s="212">
        <f>IF(N301="zákl. přenesená",J301,0)</f>
        <v>0</v>
      </c>
      <c r="BH301" s="212">
        <f>IF(N301="sníž. přenesená",J301,0)</f>
        <v>0</v>
      </c>
      <c r="BI301" s="212">
        <f>IF(N301="nulová",J301,0)</f>
        <v>0</v>
      </c>
      <c r="BJ301" s="19" t="s">
        <v>74</v>
      </c>
      <c r="BK301" s="212">
        <f>ROUND(I301*H301,2)</f>
        <v>0</v>
      </c>
      <c r="BL301" s="19" t="s">
        <v>118</v>
      </c>
      <c r="BM301" s="211" t="s">
        <v>439</v>
      </c>
    </row>
    <row r="302" s="2" customFormat="1">
      <c r="A302" s="40"/>
      <c r="B302" s="41"/>
      <c r="C302" s="42"/>
      <c r="D302" s="213" t="s">
        <v>120</v>
      </c>
      <c r="E302" s="42"/>
      <c r="F302" s="214" t="s">
        <v>440</v>
      </c>
      <c r="G302" s="42"/>
      <c r="H302" s="42"/>
      <c r="I302" s="215"/>
      <c r="J302" s="42"/>
      <c r="K302" s="42"/>
      <c r="L302" s="46"/>
      <c r="M302" s="216"/>
      <c r="N302" s="217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120</v>
      </c>
      <c r="AU302" s="19" t="s">
        <v>76</v>
      </c>
    </row>
    <row r="303" s="2" customFormat="1">
      <c r="A303" s="40"/>
      <c r="B303" s="41"/>
      <c r="C303" s="42"/>
      <c r="D303" s="249" t="s">
        <v>133</v>
      </c>
      <c r="E303" s="42"/>
      <c r="F303" s="250" t="s">
        <v>441</v>
      </c>
      <c r="G303" s="42"/>
      <c r="H303" s="42"/>
      <c r="I303" s="215"/>
      <c r="J303" s="42"/>
      <c r="K303" s="42"/>
      <c r="L303" s="46"/>
      <c r="M303" s="216"/>
      <c r="N303" s="217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133</v>
      </c>
      <c r="AU303" s="19" t="s">
        <v>76</v>
      </c>
    </row>
    <row r="304" s="13" customFormat="1">
      <c r="A304" s="13"/>
      <c r="B304" s="219"/>
      <c r="C304" s="220"/>
      <c r="D304" s="213" t="s">
        <v>123</v>
      </c>
      <c r="E304" s="221" t="s">
        <v>19</v>
      </c>
      <c r="F304" s="222" t="s">
        <v>442</v>
      </c>
      <c r="G304" s="220"/>
      <c r="H304" s="221" t="s">
        <v>19</v>
      </c>
      <c r="I304" s="223"/>
      <c r="J304" s="220"/>
      <c r="K304" s="220"/>
      <c r="L304" s="224"/>
      <c r="M304" s="225"/>
      <c r="N304" s="226"/>
      <c r="O304" s="226"/>
      <c r="P304" s="226"/>
      <c r="Q304" s="226"/>
      <c r="R304" s="226"/>
      <c r="S304" s="226"/>
      <c r="T304" s="22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8" t="s">
        <v>123</v>
      </c>
      <c r="AU304" s="228" t="s">
        <v>76</v>
      </c>
      <c r="AV304" s="13" t="s">
        <v>74</v>
      </c>
      <c r="AW304" s="13" t="s">
        <v>31</v>
      </c>
      <c r="AX304" s="13" t="s">
        <v>69</v>
      </c>
      <c r="AY304" s="228" t="s">
        <v>110</v>
      </c>
    </row>
    <row r="305" s="14" customFormat="1">
      <c r="A305" s="14"/>
      <c r="B305" s="229"/>
      <c r="C305" s="230"/>
      <c r="D305" s="213" t="s">
        <v>123</v>
      </c>
      <c r="E305" s="231" t="s">
        <v>19</v>
      </c>
      <c r="F305" s="232" t="s">
        <v>74</v>
      </c>
      <c r="G305" s="230"/>
      <c r="H305" s="233">
        <v>1</v>
      </c>
      <c r="I305" s="234"/>
      <c r="J305" s="230"/>
      <c r="K305" s="230"/>
      <c r="L305" s="235"/>
      <c r="M305" s="236"/>
      <c r="N305" s="237"/>
      <c r="O305" s="237"/>
      <c r="P305" s="237"/>
      <c r="Q305" s="237"/>
      <c r="R305" s="237"/>
      <c r="S305" s="237"/>
      <c r="T305" s="238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39" t="s">
        <v>123</v>
      </c>
      <c r="AU305" s="239" t="s">
        <v>76</v>
      </c>
      <c r="AV305" s="14" t="s">
        <v>76</v>
      </c>
      <c r="AW305" s="14" t="s">
        <v>31</v>
      </c>
      <c r="AX305" s="14" t="s">
        <v>69</v>
      </c>
      <c r="AY305" s="239" t="s">
        <v>110</v>
      </c>
    </row>
    <row r="306" s="13" customFormat="1">
      <c r="A306" s="13"/>
      <c r="B306" s="219"/>
      <c r="C306" s="220"/>
      <c r="D306" s="213" t="s">
        <v>123</v>
      </c>
      <c r="E306" s="221" t="s">
        <v>19</v>
      </c>
      <c r="F306" s="222" t="s">
        <v>443</v>
      </c>
      <c r="G306" s="220"/>
      <c r="H306" s="221" t="s">
        <v>19</v>
      </c>
      <c r="I306" s="223"/>
      <c r="J306" s="220"/>
      <c r="K306" s="220"/>
      <c r="L306" s="224"/>
      <c r="M306" s="225"/>
      <c r="N306" s="226"/>
      <c r="O306" s="226"/>
      <c r="P306" s="226"/>
      <c r="Q306" s="226"/>
      <c r="R306" s="226"/>
      <c r="S306" s="226"/>
      <c r="T306" s="22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28" t="s">
        <v>123</v>
      </c>
      <c r="AU306" s="228" t="s">
        <v>76</v>
      </c>
      <c r="AV306" s="13" t="s">
        <v>74</v>
      </c>
      <c r="AW306" s="13" t="s">
        <v>31</v>
      </c>
      <c r="AX306" s="13" t="s">
        <v>69</v>
      </c>
      <c r="AY306" s="228" t="s">
        <v>110</v>
      </c>
    </row>
    <row r="307" s="14" customFormat="1">
      <c r="A307" s="14"/>
      <c r="B307" s="229"/>
      <c r="C307" s="230"/>
      <c r="D307" s="213" t="s">
        <v>123</v>
      </c>
      <c r="E307" s="231" t="s">
        <v>19</v>
      </c>
      <c r="F307" s="232" t="s">
        <v>74</v>
      </c>
      <c r="G307" s="230"/>
      <c r="H307" s="233">
        <v>1</v>
      </c>
      <c r="I307" s="234"/>
      <c r="J307" s="230"/>
      <c r="K307" s="230"/>
      <c r="L307" s="235"/>
      <c r="M307" s="236"/>
      <c r="N307" s="237"/>
      <c r="O307" s="237"/>
      <c r="P307" s="237"/>
      <c r="Q307" s="237"/>
      <c r="R307" s="237"/>
      <c r="S307" s="237"/>
      <c r="T307" s="238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39" t="s">
        <v>123</v>
      </c>
      <c r="AU307" s="239" t="s">
        <v>76</v>
      </c>
      <c r="AV307" s="14" t="s">
        <v>76</v>
      </c>
      <c r="AW307" s="14" t="s">
        <v>31</v>
      </c>
      <c r="AX307" s="14" t="s">
        <v>69</v>
      </c>
      <c r="AY307" s="239" t="s">
        <v>110</v>
      </c>
    </row>
    <row r="308" s="15" customFormat="1">
      <c r="A308" s="15"/>
      <c r="B308" s="251"/>
      <c r="C308" s="252"/>
      <c r="D308" s="213" t="s">
        <v>123</v>
      </c>
      <c r="E308" s="253" t="s">
        <v>19</v>
      </c>
      <c r="F308" s="254" t="s">
        <v>138</v>
      </c>
      <c r="G308" s="252"/>
      <c r="H308" s="255">
        <v>2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1" t="s">
        <v>123</v>
      </c>
      <c r="AU308" s="261" t="s">
        <v>76</v>
      </c>
      <c r="AV308" s="15" t="s">
        <v>118</v>
      </c>
      <c r="AW308" s="15" t="s">
        <v>31</v>
      </c>
      <c r="AX308" s="15" t="s">
        <v>74</v>
      </c>
      <c r="AY308" s="261" t="s">
        <v>110</v>
      </c>
    </row>
    <row r="309" s="2" customFormat="1" ht="16.5" customHeight="1">
      <c r="A309" s="40"/>
      <c r="B309" s="41"/>
      <c r="C309" s="199" t="s">
        <v>444</v>
      </c>
      <c r="D309" s="199" t="s">
        <v>112</v>
      </c>
      <c r="E309" s="200" t="s">
        <v>445</v>
      </c>
      <c r="F309" s="201" t="s">
        <v>446</v>
      </c>
      <c r="G309" s="202" t="s">
        <v>349</v>
      </c>
      <c r="H309" s="203">
        <v>1</v>
      </c>
      <c r="I309" s="204"/>
      <c r="J309" s="205">
        <f>ROUND(I309*H309,2)</f>
        <v>0</v>
      </c>
      <c r="K309" s="201" t="s">
        <v>130</v>
      </c>
      <c r="L309" s="206"/>
      <c r="M309" s="207" t="s">
        <v>19</v>
      </c>
      <c r="N309" s="208" t="s">
        <v>40</v>
      </c>
      <c r="O309" s="86"/>
      <c r="P309" s="209">
        <f>O309*H309</f>
        <v>0</v>
      </c>
      <c r="Q309" s="209">
        <v>0.0061000000000000004</v>
      </c>
      <c r="R309" s="209">
        <f>Q309*H309</f>
        <v>0.0061000000000000004</v>
      </c>
      <c r="S309" s="209">
        <v>0</v>
      </c>
      <c r="T309" s="210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1" t="s">
        <v>117</v>
      </c>
      <c r="AT309" s="211" t="s">
        <v>112</v>
      </c>
      <c r="AU309" s="211" t="s">
        <v>76</v>
      </c>
      <c r="AY309" s="19" t="s">
        <v>110</v>
      </c>
      <c r="BE309" s="212">
        <f>IF(N309="základní",J309,0)</f>
        <v>0</v>
      </c>
      <c r="BF309" s="212">
        <f>IF(N309="snížená",J309,0)</f>
        <v>0</v>
      </c>
      <c r="BG309" s="212">
        <f>IF(N309="zákl. přenesená",J309,0)</f>
        <v>0</v>
      </c>
      <c r="BH309" s="212">
        <f>IF(N309="sníž. přenesená",J309,0)</f>
        <v>0</v>
      </c>
      <c r="BI309" s="212">
        <f>IF(N309="nulová",J309,0)</f>
        <v>0</v>
      </c>
      <c r="BJ309" s="19" t="s">
        <v>74</v>
      </c>
      <c r="BK309" s="212">
        <f>ROUND(I309*H309,2)</f>
        <v>0</v>
      </c>
      <c r="BL309" s="19" t="s">
        <v>118</v>
      </c>
      <c r="BM309" s="211" t="s">
        <v>447</v>
      </c>
    </row>
    <row r="310" s="2" customFormat="1">
      <c r="A310" s="40"/>
      <c r="B310" s="41"/>
      <c r="C310" s="42"/>
      <c r="D310" s="213" t="s">
        <v>120</v>
      </c>
      <c r="E310" s="42"/>
      <c r="F310" s="214" t="s">
        <v>446</v>
      </c>
      <c r="G310" s="42"/>
      <c r="H310" s="42"/>
      <c r="I310" s="215"/>
      <c r="J310" s="42"/>
      <c r="K310" s="42"/>
      <c r="L310" s="46"/>
      <c r="M310" s="216"/>
      <c r="N310" s="217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120</v>
      </c>
      <c r="AU310" s="19" t="s">
        <v>76</v>
      </c>
    </row>
    <row r="311" s="13" customFormat="1">
      <c r="A311" s="13"/>
      <c r="B311" s="219"/>
      <c r="C311" s="220"/>
      <c r="D311" s="213" t="s">
        <v>123</v>
      </c>
      <c r="E311" s="221" t="s">
        <v>19</v>
      </c>
      <c r="F311" s="222" t="s">
        <v>448</v>
      </c>
      <c r="G311" s="220"/>
      <c r="H311" s="221" t="s">
        <v>19</v>
      </c>
      <c r="I311" s="223"/>
      <c r="J311" s="220"/>
      <c r="K311" s="220"/>
      <c r="L311" s="224"/>
      <c r="M311" s="225"/>
      <c r="N311" s="226"/>
      <c r="O311" s="226"/>
      <c r="P311" s="226"/>
      <c r="Q311" s="226"/>
      <c r="R311" s="226"/>
      <c r="S311" s="226"/>
      <c r="T311" s="22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28" t="s">
        <v>123</v>
      </c>
      <c r="AU311" s="228" t="s">
        <v>76</v>
      </c>
      <c r="AV311" s="13" t="s">
        <v>74</v>
      </c>
      <c r="AW311" s="13" t="s">
        <v>31</v>
      </c>
      <c r="AX311" s="13" t="s">
        <v>69</v>
      </c>
      <c r="AY311" s="228" t="s">
        <v>110</v>
      </c>
    </row>
    <row r="312" s="14" customFormat="1">
      <c r="A312" s="14"/>
      <c r="B312" s="229"/>
      <c r="C312" s="230"/>
      <c r="D312" s="213" t="s">
        <v>123</v>
      </c>
      <c r="E312" s="231" t="s">
        <v>19</v>
      </c>
      <c r="F312" s="232" t="s">
        <v>74</v>
      </c>
      <c r="G312" s="230"/>
      <c r="H312" s="233">
        <v>1</v>
      </c>
      <c r="I312" s="234"/>
      <c r="J312" s="230"/>
      <c r="K312" s="230"/>
      <c r="L312" s="235"/>
      <c r="M312" s="236"/>
      <c r="N312" s="237"/>
      <c r="O312" s="237"/>
      <c r="P312" s="237"/>
      <c r="Q312" s="237"/>
      <c r="R312" s="237"/>
      <c r="S312" s="237"/>
      <c r="T312" s="238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39" t="s">
        <v>123</v>
      </c>
      <c r="AU312" s="239" t="s">
        <v>76</v>
      </c>
      <c r="AV312" s="14" t="s">
        <v>76</v>
      </c>
      <c r="AW312" s="14" t="s">
        <v>31</v>
      </c>
      <c r="AX312" s="14" t="s">
        <v>74</v>
      </c>
      <c r="AY312" s="239" t="s">
        <v>110</v>
      </c>
    </row>
    <row r="313" s="2" customFormat="1" ht="16.5" customHeight="1">
      <c r="A313" s="40"/>
      <c r="B313" s="41"/>
      <c r="C313" s="199" t="s">
        <v>449</v>
      </c>
      <c r="D313" s="199" t="s">
        <v>112</v>
      </c>
      <c r="E313" s="200" t="s">
        <v>450</v>
      </c>
      <c r="F313" s="201" t="s">
        <v>451</v>
      </c>
      <c r="G313" s="202" t="s">
        <v>349</v>
      </c>
      <c r="H313" s="203">
        <v>1</v>
      </c>
      <c r="I313" s="204"/>
      <c r="J313" s="205">
        <f>ROUND(I313*H313,2)</f>
        <v>0</v>
      </c>
      <c r="K313" s="201" t="s">
        <v>130</v>
      </c>
      <c r="L313" s="206"/>
      <c r="M313" s="207" t="s">
        <v>19</v>
      </c>
      <c r="N313" s="208" t="s">
        <v>40</v>
      </c>
      <c r="O313" s="86"/>
      <c r="P313" s="209">
        <f>O313*H313</f>
        <v>0</v>
      </c>
      <c r="Q313" s="209">
        <v>0.0030000000000000001</v>
      </c>
      <c r="R313" s="209">
        <f>Q313*H313</f>
        <v>0.0030000000000000001</v>
      </c>
      <c r="S313" s="209">
        <v>0</v>
      </c>
      <c r="T313" s="210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1" t="s">
        <v>117</v>
      </c>
      <c r="AT313" s="211" t="s">
        <v>112</v>
      </c>
      <c r="AU313" s="211" t="s">
        <v>76</v>
      </c>
      <c r="AY313" s="19" t="s">
        <v>110</v>
      </c>
      <c r="BE313" s="212">
        <f>IF(N313="základní",J313,0)</f>
        <v>0</v>
      </c>
      <c r="BF313" s="212">
        <f>IF(N313="snížená",J313,0)</f>
        <v>0</v>
      </c>
      <c r="BG313" s="212">
        <f>IF(N313="zákl. přenesená",J313,0)</f>
        <v>0</v>
      </c>
      <c r="BH313" s="212">
        <f>IF(N313="sníž. přenesená",J313,0)</f>
        <v>0</v>
      </c>
      <c r="BI313" s="212">
        <f>IF(N313="nulová",J313,0)</f>
        <v>0</v>
      </c>
      <c r="BJ313" s="19" t="s">
        <v>74</v>
      </c>
      <c r="BK313" s="212">
        <f>ROUND(I313*H313,2)</f>
        <v>0</v>
      </c>
      <c r="BL313" s="19" t="s">
        <v>118</v>
      </c>
      <c r="BM313" s="211" t="s">
        <v>452</v>
      </c>
    </row>
    <row r="314" s="2" customFormat="1">
      <c r="A314" s="40"/>
      <c r="B314" s="41"/>
      <c r="C314" s="42"/>
      <c r="D314" s="213" t="s">
        <v>120</v>
      </c>
      <c r="E314" s="42"/>
      <c r="F314" s="214" t="s">
        <v>451</v>
      </c>
      <c r="G314" s="42"/>
      <c r="H314" s="42"/>
      <c r="I314" s="215"/>
      <c r="J314" s="42"/>
      <c r="K314" s="42"/>
      <c r="L314" s="46"/>
      <c r="M314" s="216"/>
      <c r="N314" s="217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120</v>
      </c>
      <c r="AU314" s="19" t="s">
        <v>76</v>
      </c>
    </row>
    <row r="315" s="2" customFormat="1" ht="16.5" customHeight="1">
      <c r="A315" s="40"/>
      <c r="B315" s="41"/>
      <c r="C315" s="240" t="s">
        <v>453</v>
      </c>
      <c r="D315" s="240" t="s">
        <v>126</v>
      </c>
      <c r="E315" s="241" t="s">
        <v>454</v>
      </c>
      <c r="F315" s="242" t="s">
        <v>455</v>
      </c>
      <c r="G315" s="243" t="s">
        <v>147</v>
      </c>
      <c r="H315" s="244">
        <v>27</v>
      </c>
      <c r="I315" s="245"/>
      <c r="J315" s="246">
        <f>ROUND(I315*H315,2)</f>
        <v>0</v>
      </c>
      <c r="K315" s="242" t="s">
        <v>130</v>
      </c>
      <c r="L315" s="46"/>
      <c r="M315" s="247" t="s">
        <v>19</v>
      </c>
      <c r="N315" s="248" t="s">
        <v>40</v>
      </c>
      <c r="O315" s="86"/>
      <c r="P315" s="209">
        <f>O315*H315</f>
        <v>0</v>
      </c>
      <c r="Q315" s="209">
        <v>0.15540000000000001</v>
      </c>
      <c r="R315" s="209">
        <f>Q315*H315</f>
        <v>4.1958000000000002</v>
      </c>
      <c r="S315" s="209">
        <v>0</v>
      </c>
      <c r="T315" s="210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1" t="s">
        <v>118</v>
      </c>
      <c r="AT315" s="211" t="s">
        <v>126</v>
      </c>
      <c r="AU315" s="211" t="s">
        <v>76</v>
      </c>
      <c r="AY315" s="19" t="s">
        <v>110</v>
      </c>
      <c r="BE315" s="212">
        <f>IF(N315="základní",J315,0)</f>
        <v>0</v>
      </c>
      <c r="BF315" s="212">
        <f>IF(N315="snížená",J315,0)</f>
        <v>0</v>
      </c>
      <c r="BG315" s="212">
        <f>IF(N315="zákl. přenesená",J315,0)</f>
        <v>0</v>
      </c>
      <c r="BH315" s="212">
        <f>IF(N315="sníž. přenesená",J315,0)</f>
        <v>0</v>
      </c>
      <c r="BI315" s="212">
        <f>IF(N315="nulová",J315,0)</f>
        <v>0</v>
      </c>
      <c r="BJ315" s="19" t="s">
        <v>74</v>
      </c>
      <c r="BK315" s="212">
        <f>ROUND(I315*H315,2)</f>
        <v>0</v>
      </c>
      <c r="BL315" s="19" t="s">
        <v>118</v>
      </c>
      <c r="BM315" s="211" t="s">
        <v>456</v>
      </c>
    </row>
    <row r="316" s="2" customFormat="1">
      <c r="A316" s="40"/>
      <c r="B316" s="41"/>
      <c r="C316" s="42"/>
      <c r="D316" s="213" t="s">
        <v>120</v>
      </c>
      <c r="E316" s="42"/>
      <c r="F316" s="214" t="s">
        <v>457</v>
      </c>
      <c r="G316" s="42"/>
      <c r="H316" s="42"/>
      <c r="I316" s="215"/>
      <c r="J316" s="42"/>
      <c r="K316" s="42"/>
      <c r="L316" s="46"/>
      <c r="M316" s="216"/>
      <c r="N316" s="217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120</v>
      </c>
      <c r="AU316" s="19" t="s">
        <v>76</v>
      </c>
    </row>
    <row r="317" s="2" customFormat="1">
      <c r="A317" s="40"/>
      <c r="B317" s="41"/>
      <c r="C317" s="42"/>
      <c r="D317" s="249" t="s">
        <v>133</v>
      </c>
      <c r="E317" s="42"/>
      <c r="F317" s="250" t="s">
        <v>458</v>
      </c>
      <c r="G317" s="42"/>
      <c r="H317" s="42"/>
      <c r="I317" s="215"/>
      <c r="J317" s="42"/>
      <c r="K317" s="42"/>
      <c r="L317" s="46"/>
      <c r="M317" s="216"/>
      <c r="N317" s="217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133</v>
      </c>
      <c r="AU317" s="19" t="s">
        <v>76</v>
      </c>
    </row>
    <row r="318" s="2" customFormat="1" ht="16.5" customHeight="1">
      <c r="A318" s="40"/>
      <c r="B318" s="41"/>
      <c r="C318" s="199" t="s">
        <v>459</v>
      </c>
      <c r="D318" s="199" t="s">
        <v>112</v>
      </c>
      <c r="E318" s="200" t="s">
        <v>460</v>
      </c>
      <c r="F318" s="201" t="s">
        <v>461</v>
      </c>
      <c r="G318" s="202" t="s">
        <v>147</v>
      </c>
      <c r="H318" s="203">
        <v>27</v>
      </c>
      <c r="I318" s="204"/>
      <c r="J318" s="205">
        <f>ROUND(I318*H318,2)</f>
        <v>0</v>
      </c>
      <c r="K318" s="201" t="s">
        <v>130</v>
      </c>
      <c r="L318" s="206"/>
      <c r="M318" s="207" t="s">
        <v>19</v>
      </c>
      <c r="N318" s="208" t="s">
        <v>40</v>
      </c>
      <c r="O318" s="86"/>
      <c r="P318" s="209">
        <f>O318*H318</f>
        <v>0</v>
      </c>
      <c r="Q318" s="209">
        <v>0.082199999999999995</v>
      </c>
      <c r="R318" s="209">
        <f>Q318*H318</f>
        <v>2.2193999999999998</v>
      </c>
      <c r="S318" s="209">
        <v>0</v>
      </c>
      <c r="T318" s="210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1" t="s">
        <v>117</v>
      </c>
      <c r="AT318" s="211" t="s">
        <v>112</v>
      </c>
      <c r="AU318" s="211" t="s">
        <v>76</v>
      </c>
      <c r="AY318" s="19" t="s">
        <v>110</v>
      </c>
      <c r="BE318" s="212">
        <f>IF(N318="základní",J318,0)</f>
        <v>0</v>
      </c>
      <c r="BF318" s="212">
        <f>IF(N318="snížená",J318,0)</f>
        <v>0</v>
      </c>
      <c r="BG318" s="212">
        <f>IF(N318="zákl. přenesená",J318,0)</f>
        <v>0</v>
      </c>
      <c r="BH318" s="212">
        <f>IF(N318="sníž. přenesená",J318,0)</f>
        <v>0</v>
      </c>
      <c r="BI318" s="212">
        <f>IF(N318="nulová",J318,0)</f>
        <v>0</v>
      </c>
      <c r="BJ318" s="19" t="s">
        <v>74</v>
      </c>
      <c r="BK318" s="212">
        <f>ROUND(I318*H318,2)</f>
        <v>0</v>
      </c>
      <c r="BL318" s="19" t="s">
        <v>118</v>
      </c>
      <c r="BM318" s="211" t="s">
        <v>462</v>
      </c>
    </row>
    <row r="319" s="2" customFormat="1">
      <c r="A319" s="40"/>
      <c r="B319" s="41"/>
      <c r="C319" s="42"/>
      <c r="D319" s="213" t="s">
        <v>120</v>
      </c>
      <c r="E319" s="42"/>
      <c r="F319" s="214" t="s">
        <v>461</v>
      </c>
      <c r="G319" s="42"/>
      <c r="H319" s="42"/>
      <c r="I319" s="215"/>
      <c r="J319" s="42"/>
      <c r="K319" s="42"/>
      <c r="L319" s="46"/>
      <c r="M319" s="216"/>
      <c r="N319" s="217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120</v>
      </c>
      <c r="AU319" s="19" t="s">
        <v>76</v>
      </c>
    </row>
    <row r="320" s="2" customFormat="1" ht="16.5" customHeight="1">
      <c r="A320" s="40"/>
      <c r="B320" s="41"/>
      <c r="C320" s="240" t="s">
        <v>463</v>
      </c>
      <c r="D320" s="240" t="s">
        <v>126</v>
      </c>
      <c r="E320" s="241" t="s">
        <v>464</v>
      </c>
      <c r="F320" s="242" t="s">
        <v>465</v>
      </c>
      <c r="G320" s="243" t="s">
        <v>147</v>
      </c>
      <c r="H320" s="244">
        <v>197.5</v>
      </c>
      <c r="I320" s="245"/>
      <c r="J320" s="246">
        <f>ROUND(I320*H320,2)</f>
        <v>0</v>
      </c>
      <c r="K320" s="242" t="s">
        <v>130</v>
      </c>
      <c r="L320" s="46"/>
      <c r="M320" s="247" t="s">
        <v>19</v>
      </c>
      <c r="N320" s="248" t="s">
        <v>40</v>
      </c>
      <c r="O320" s="86"/>
      <c r="P320" s="209">
        <f>O320*H320</f>
        <v>0</v>
      </c>
      <c r="Q320" s="209">
        <v>0.1295</v>
      </c>
      <c r="R320" s="209">
        <f>Q320*H320</f>
        <v>25.576250000000002</v>
      </c>
      <c r="S320" s="209">
        <v>0</v>
      </c>
      <c r="T320" s="210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1" t="s">
        <v>118</v>
      </c>
      <c r="AT320" s="211" t="s">
        <v>126</v>
      </c>
      <c r="AU320" s="211" t="s">
        <v>76</v>
      </c>
      <c r="AY320" s="19" t="s">
        <v>110</v>
      </c>
      <c r="BE320" s="212">
        <f>IF(N320="základní",J320,0)</f>
        <v>0</v>
      </c>
      <c r="BF320" s="212">
        <f>IF(N320="snížená",J320,0)</f>
        <v>0</v>
      </c>
      <c r="BG320" s="212">
        <f>IF(N320="zákl. přenesená",J320,0)</f>
        <v>0</v>
      </c>
      <c r="BH320" s="212">
        <f>IF(N320="sníž. přenesená",J320,0)</f>
        <v>0</v>
      </c>
      <c r="BI320" s="212">
        <f>IF(N320="nulová",J320,0)</f>
        <v>0</v>
      </c>
      <c r="BJ320" s="19" t="s">
        <v>74</v>
      </c>
      <c r="BK320" s="212">
        <f>ROUND(I320*H320,2)</f>
        <v>0</v>
      </c>
      <c r="BL320" s="19" t="s">
        <v>118</v>
      </c>
      <c r="BM320" s="211" t="s">
        <v>466</v>
      </c>
    </row>
    <row r="321" s="2" customFormat="1">
      <c r="A321" s="40"/>
      <c r="B321" s="41"/>
      <c r="C321" s="42"/>
      <c r="D321" s="213" t="s">
        <v>120</v>
      </c>
      <c r="E321" s="42"/>
      <c r="F321" s="214" t="s">
        <v>467</v>
      </c>
      <c r="G321" s="42"/>
      <c r="H321" s="42"/>
      <c r="I321" s="215"/>
      <c r="J321" s="42"/>
      <c r="K321" s="42"/>
      <c r="L321" s="46"/>
      <c r="M321" s="216"/>
      <c r="N321" s="217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120</v>
      </c>
      <c r="AU321" s="19" t="s">
        <v>76</v>
      </c>
    </row>
    <row r="322" s="2" customFormat="1">
      <c r="A322" s="40"/>
      <c r="B322" s="41"/>
      <c r="C322" s="42"/>
      <c r="D322" s="249" t="s">
        <v>133</v>
      </c>
      <c r="E322" s="42"/>
      <c r="F322" s="250" t="s">
        <v>468</v>
      </c>
      <c r="G322" s="42"/>
      <c r="H322" s="42"/>
      <c r="I322" s="215"/>
      <c r="J322" s="42"/>
      <c r="K322" s="42"/>
      <c r="L322" s="46"/>
      <c r="M322" s="216"/>
      <c r="N322" s="217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133</v>
      </c>
      <c r="AU322" s="19" t="s">
        <v>76</v>
      </c>
    </row>
    <row r="323" s="13" customFormat="1">
      <c r="A323" s="13"/>
      <c r="B323" s="219"/>
      <c r="C323" s="220"/>
      <c r="D323" s="213" t="s">
        <v>123</v>
      </c>
      <c r="E323" s="221" t="s">
        <v>19</v>
      </c>
      <c r="F323" s="222" t="s">
        <v>469</v>
      </c>
      <c r="G323" s="220"/>
      <c r="H323" s="221" t="s">
        <v>19</v>
      </c>
      <c r="I323" s="223"/>
      <c r="J323" s="220"/>
      <c r="K323" s="220"/>
      <c r="L323" s="224"/>
      <c r="M323" s="225"/>
      <c r="N323" s="226"/>
      <c r="O323" s="226"/>
      <c r="P323" s="226"/>
      <c r="Q323" s="226"/>
      <c r="R323" s="226"/>
      <c r="S323" s="226"/>
      <c r="T323" s="22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28" t="s">
        <v>123</v>
      </c>
      <c r="AU323" s="228" t="s">
        <v>76</v>
      </c>
      <c r="AV323" s="13" t="s">
        <v>74</v>
      </c>
      <c r="AW323" s="13" t="s">
        <v>31</v>
      </c>
      <c r="AX323" s="13" t="s">
        <v>69</v>
      </c>
      <c r="AY323" s="228" t="s">
        <v>110</v>
      </c>
    </row>
    <row r="324" s="14" customFormat="1">
      <c r="A324" s="14"/>
      <c r="B324" s="229"/>
      <c r="C324" s="230"/>
      <c r="D324" s="213" t="s">
        <v>123</v>
      </c>
      <c r="E324" s="231" t="s">
        <v>19</v>
      </c>
      <c r="F324" s="232" t="s">
        <v>470</v>
      </c>
      <c r="G324" s="230"/>
      <c r="H324" s="233">
        <v>183</v>
      </c>
      <c r="I324" s="234"/>
      <c r="J324" s="230"/>
      <c r="K324" s="230"/>
      <c r="L324" s="235"/>
      <c r="M324" s="236"/>
      <c r="N324" s="237"/>
      <c r="O324" s="237"/>
      <c r="P324" s="237"/>
      <c r="Q324" s="237"/>
      <c r="R324" s="237"/>
      <c r="S324" s="237"/>
      <c r="T324" s="238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39" t="s">
        <v>123</v>
      </c>
      <c r="AU324" s="239" t="s">
        <v>76</v>
      </c>
      <c r="AV324" s="14" t="s">
        <v>76</v>
      </c>
      <c r="AW324" s="14" t="s">
        <v>31</v>
      </c>
      <c r="AX324" s="14" t="s">
        <v>69</v>
      </c>
      <c r="AY324" s="239" t="s">
        <v>110</v>
      </c>
    </row>
    <row r="325" s="13" customFormat="1">
      <c r="A325" s="13"/>
      <c r="B325" s="219"/>
      <c r="C325" s="220"/>
      <c r="D325" s="213" t="s">
        <v>123</v>
      </c>
      <c r="E325" s="221" t="s">
        <v>19</v>
      </c>
      <c r="F325" s="222" t="s">
        <v>471</v>
      </c>
      <c r="G325" s="220"/>
      <c r="H325" s="221" t="s">
        <v>19</v>
      </c>
      <c r="I325" s="223"/>
      <c r="J325" s="220"/>
      <c r="K325" s="220"/>
      <c r="L325" s="224"/>
      <c r="M325" s="225"/>
      <c r="N325" s="226"/>
      <c r="O325" s="226"/>
      <c r="P325" s="226"/>
      <c r="Q325" s="226"/>
      <c r="R325" s="226"/>
      <c r="S325" s="226"/>
      <c r="T325" s="22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28" t="s">
        <v>123</v>
      </c>
      <c r="AU325" s="228" t="s">
        <v>76</v>
      </c>
      <c r="AV325" s="13" t="s">
        <v>74</v>
      </c>
      <c r="AW325" s="13" t="s">
        <v>31</v>
      </c>
      <c r="AX325" s="13" t="s">
        <v>69</v>
      </c>
      <c r="AY325" s="228" t="s">
        <v>110</v>
      </c>
    </row>
    <row r="326" s="14" customFormat="1">
      <c r="A326" s="14"/>
      <c r="B326" s="229"/>
      <c r="C326" s="230"/>
      <c r="D326" s="213" t="s">
        <v>123</v>
      </c>
      <c r="E326" s="231" t="s">
        <v>19</v>
      </c>
      <c r="F326" s="232" t="s">
        <v>472</v>
      </c>
      <c r="G326" s="230"/>
      <c r="H326" s="233">
        <v>14.5</v>
      </c>
      <c r="I326" s="234"/>
      <c r="J326" s="230"/>
      <c r="K326" s="230"/>
      <c r="L326" s="235"/>
      <c r="M326" s="236"/>
      <c r="N326" s="237"/>
      <c r="O326" s="237"/>
      <c r="P326" s="237"/>
      <c r="Q326" s="237"/>
      <c r="R326" s="237"/>
      <c r="S326" s="237"/>
      <c r="T326" s="23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39" t="s">
        <v>123</v>
      </c>
      <c r="AU326" s="239" t="s">
        <v>76</v>
      </c>
      <c r="AV326" s="14" t="s">
        <v>76</v>
      </c>
      <c r="AW326" s="14" t="s">
        <v>31</v>
      </c>
      <c r="AX326" s="14" t="s">
        <v>69</v>
      </c>
      <c r="AY326" s="239" t="s">
        <v>110</v>
      </c>
    </row>
    <row r="327" s="15" customFormat="1">
      <c r="A327" s="15"/>
      <c r="B327" s="251"/>
      <c r="C327" s="252"/>
      <c r="D327" s="213" t="s">
        <v>123</v>
      </c>
      <c r="E327" s="253" t="s">
        <v>19</v>
      </c>
      <c r="F327" s="254" t="s">
        <v>138</v>
      </c>
      <c r="G327" s="252"/>
      <c r="H327" s="255">
        <v>197.5</v>
      </c>
      <c r="I327" s="256"/>
      <c r="J327" s="252"/>
      <c r="K327" s="252"/>
      <c r="L327" s="257"/>
      <c r="M327" s="258"/>
      <c r="N327" s="259"/>
      <c r="O327" s="259"/>
      <c r="P327" s="259"/>
      <c r="Q327" s="259"/>
      <c r="R327" s="259"/>
      <c r="S327" s="259"/>
      <c r="T327" s="260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61" t="s">
        <v>123</v>
      </c>
      <c r="AU327" s="261" t="s">
        <v>76</v>
      </c>
      <c r="AV327" s="15" t="s">
        <v>118</v>
      </c>
      <c r="AW327" s="15" t="s">
        <v>31</v>
      </c>
      <c r="AX327" s="15" t="s">
        <v>74</v>
      </c>
      <c r="AY327" s="261" t="s">
        <v>110</v>
      </c>
    </row>
    <row r="328" s="2" customFormat="1" ht="16.5" customHeight="1">
      <c r="A328" s="40"/>
      <c r="B328" s="41"/>
      <c r="C328" s="199" t="s">
        <v>473</v>
      </c>
      <c r="D328" s="199" t="s">
        <v>112</v>
      </c>
      <c r="E328" s="200" t="s">
        <v>474</v>
      </c>
      <c r="F328" s="201" t="s">
        <v>475</v>
      </c>
      <c r="G328" s="202" t="s">
        <v>147</v>
      </c>
      <c r="H328" s="203">
        <v>183</v>
      </c>
      <c r="I328" s="204"/>
      <c r="J328" s="205">
        <f>ROUND(I328*H328,2)</f>
        <v>0</v>
      </c>
      <c r="K328" s="201" t="s">
        <v>130</v>
      </c>
      <c r="L328" s="206"/>
      <c r="M328" s="207" t="s">
        <v>19</v>
      </c>
      <c r="N328" s="208" t="s">
        <v>40</v>
      </c>
      <c r="O328" s="86"/>
      <c r="P328" s="209">
        <f>O328*H328</f>
        <v>0</v>
      </c>
      <c r="Q328" s="209">
        <v>0.048000000000000001</v>
      </c>
      <c r="R328" s="209">
        <f>Q328*H328</f>
        <v>8.7840000000000007</v>
      </c>
      <c r="S328" s="209">
        <v>0</v>
      </c>
      <c r="T328" s="210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1" t="s">
        <v>117</v>
      </c>
      <c r="AT328" s="211" t="s">
        <v>112</v>
      </c>
      <c r="AU328" s="211" t="s">
        <v>76</v>
      </c>
      <c r="AY328" s="19" t="s">
        <v>110</v>
      </c>
      <c r="BE328" s="212">
        <f>IF(N328="základní",J328,0)</f>
        <v>0</v>
      </c>
      <c r="BF328" s="212">
        <f>IF(N328="snížená",J328,0)</f>
        <v>0</v>
      </c>
      <c r="BG328" s="212">
        <f>IF(N328="zákl. přenesená",J328,0)</f>
        <v>0</v>
      </c>
      <c r="BH328" s="212">
        <f>IF(N328="sníž. přenesená",J328,0)</f>
        <v>0</v>
      </c>
      <c r="BI328" s="212">
        <f>IF(N328="nulová",J328,0)</f>
        <v>0</v>
      </c>
      <c r="BJ328" s="19" t="s">
        <v>74</v>
      </c>
      <c r="BK328" s="212">
        <f>ROUND(I328*H328,2)</f>
        <v>0</v>
      </c>
      <c r="BL328" s="19" t="s">
        <v>118</v>
      </c>
      <c r="BM328" s="211" t="s">
        <v>476</v>
      </c>
    </row>
    <row r="329" s="2" customFormat="1">
      <c r="A329" s="40"/>
      <c r="B329" s="41"/>
      <c r="C329" s="42"/>
      <c r="D329" s="213" t="s">
        <v>120</v>
      </c>
      <c r="E329" s="42"/>
      <c r="F329" s="214" t="s">
        <v>475</v>
      </c>
      <c r="G329" s="42"/>
      <c r="H329" s="42"/>
      <c r="I329" s="215"/>
      <c r="J329" s="42"/>
      <c r="K329" s="42"/>
      <c r="L329" s="46"/>
      <c r="M329" s="216"/>
      <c r="N329" s="217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120</v>
      </c>
      <c r="AU329" s="19" t="s">
        <v>76</v>
      </c>
    </row>
    <row r="330" s="2" customFormat="1" ht="16.5" customHeight="1">
      <c r="A330" s="40"/>
      <c r="B330" s="41"/>
      <c r="C330" s="199" t="s">
        <v>477</v>
      </c>
      <c r="D330" s="199" t="s">
        <v>112</v>
      </c>
      <c r="E330" s="200" t="s">
        <v>478</v>
      </c>
      <c r="F330" s="201" t="s">
        <v>479</v>
      </c>
      <c r="G330" s="202" t="s">
        <v>147</v>
      </c>
      <c r="H330" s="203">
        <v>14.5</v>
      </c>
      <c r="I330" s="204"/>
      <c r="J330" s="205">
        <f>ROUND(I330*H330,2)</f>
        <v>0</v>
      </c>
      <c r="K330" s="201" t="s">
        <v>130</v>
      </c>
      <c r="L330" s="206"/>
      <c r="M330" s="207" t="s">
        <v>19</v>
      </c>
      <c r="N330" s="208" t="s">
        <v>40</v>
      </c>
      <c r="O330" s="86"/>
      <c r="P330" s="209">
        <f>O330*H330</f>
        <v>0</v>
      </c>
      <c r="Q330" s="209">
        <v>0.021999999999999999</v>
      </c>
      <c r="R330" s="209">
        <f>Q330*H330</f>
        <v>0.31900000000000001</v>
      </c>
      <c r="S330" s="209">
        <v>0</v>
      </c>
      <c r="T330" s="210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1" t="s">
        <v>117</v>
      </c>
      <c r="AT330" s="211" t="s">
        <v>112</v>
      </c>
      <c r="AU330" s="211" t="s">
        <v>76</v>
      </c>
      <c r="AY330" s="19" t="s">
        <v>110</v>
      </c>
      <c r="BE330" s="212">
        <f>IF(N330="základní",J330,0)</f>
        <v>0</v>
      </c>
      <c r="BF330" s="212">
        <f>IF(N330="snížená",J330,0)</f>
        <v>0</v>
      </c>
      <c r="BG330" s="212">
        <f>IF(N330="zákl. přenesená",J330,0)</f>
        <v>0</v>
      </c>
      <c r="BH330" s="212">
        <f>IF(N330="sníž. přenesená",J330,0)</f>
        <v>0</v>
      </c>
      <c r="BI330" s="212">
        <f>IF(N330="nulová",J330,0)</f>
        <v>0</v>
      </c>
      <c r="BJ330" s="19" t="s">
        <v>74</v>
      </c>
      <c r="BK330" s="212">
        <f>ROUND(I330*H330,2)</f>
        <v>0</v>
      </c>
      <c r="BL330" s="19" t="s">
        <v>118</v>
      </c>
      <c r="BM330" s="211" t="s">
        <v>480</v>
      </c>
    </row>
    <row r="331" s="2" customFormat="1">
      <c r="A331" s="40"/>
      <c r="B331" s="41"/>
      <c r="C331" s="42"/>
      <c r="D331" s="213" t="s">
        <v>120</v>
      </c>
      <c r="E331" s="42"/>
      <c r="F331" s="214" t="s">
        <v>479</v>
      </c>
      <c r="G331" s="42"/>
      <c r="H331" s="42"/>
      <c r="I331" s="215"/>
      <c r="J331" s="42"/>
      <c r="K331" s="42"/>
      <c r="L331" s="46"/>
      <c r="M331" s="216"/>
      <c r="N331" s="217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120</v>
      </c>
      <c r="AU331" s="19" t="s">
        <v>76</v>
      </c>
    </row>
    <row r="332" s="2" customFormat="1" ht="16.5" customHeight="1">
      <c r="A332" s="40"/>
      <c r="B332" s="41"/>
      <c r="C332" s="240" t="s">
        <v>481</v>
      </c>
      <c r="D332" s="240" t="s">
        <v>126</v>
      </c>
      <c r="E332" s="241" t="s">
        <v>482</v>
      </c>
      <c r="F332" s="242" t="s">
        <v>483</v>
      </c>
      <c r="G332" s="243" t="s">
        <v>147</v>
      </c>
      <c r="H332" s="244">
        <v>110.5</v>
      </c>
      <c r="I332" s="245"/>
      <c r="J332" s="246">
        <f>ROUND(I332*H332,2)</f>
        <v>0</v>
      </c>
      <c r="K332" s="242" t="s">
        <v>130</v>
      </c>
      <c r="L332" s="46"/>
      <c r="M332" s="247" t="s">
        <v>19</v>
      </c>
      <c r="N332" s="248" t="s">
        <v>40</v>
      </c>
      <c r="O332" s="86"/>
      <c r="P332" s="209">
        <f>O332*H332</f>
        <v>0</v>
      </c>
      <c r="Q332" s="209">
        <v>0.16370999999999999</v>
      </c>
      <c r="R332" s="209">
        <f>Q332*H332</f>
        <v>18.089955</v>
      </c>
      <c r="S332" s="209">
        <v>0</v>
      </c>
      <c r="T332" s="210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1" t="s">
        <v>118</v>
      </c>
      <c r="AT332" s="211" t="s">
        <v>126</v>
      </c>
      <c r="AU332" s="211" t="s">
        <v>76</v>
      </c>
      <c r="AY332" s="19" t="s">
        <v>110</v>
      </c>
      <c r="BE332" s="212">
        <f>IF(N332="základní",J332,0)</f>
        <v>0</v>
      </c>
      <c r="BF332" s="212">
        <f>IF(N332="snížená",J332,0)</f>
        <v>0</v>
      </c>
      <c r="BG332" s="212">
        <f>IF(N332="zákl. přenesená",J332,0)</f>
        <v>0</v>
      </c>
      <c r="BH332" s="212">
        <f>IF(N332="sníž. přenesená",J332,0)</f>
        <v>0</v>
      </c>
      <c r="BI332" s="212">
        <f>IF(N332="nulová",J332,0)</f>
        <v>0</v>
      </c>
      <c r="BJ332" s="19" t="s">
        <v>74</v>
      </c>
      <c r="BK332" s="212">
        <f>ROUND(I332*H332,2)</f>
        <v>0</v>
      </c>
      <c r="BL332" s="19" t="s">
        <v>118</v>
      </c>
      <c r="BM332" s="211" t="s">
        <v>484</v>
      </c>
    </row>
    <row r="333" s="2" customFormat="1">
      <c r="A333" s="40"/>
      <c r="B333" s="41"/>
      <c r="C333" s="42"/>
      <c r="D333" s="213" t="s">
        <v>120</v>
      </c>
      <c r="E333" s="42"/>
      <c r="F333" s="214" t="s">
        <v>485</v>
      </c>
      <c r="G333" s="42"/>
      <c r="H333" s="42"/>
      <c r="I333" s="215"/>
      <c r="J333" s="42"/>
      <c r="K333" s="42"/>
      <c r="L333" s="46"/>
      <c r="M333" s="216"/>
      <c r="N333" s="217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120</v>
      </c>
      <c r="AU333" s="19" t="s">
        <v>76</v>
      </c>
    </row>
    <row r="334" s="2" customFormat="1">
      <c r="A334" s="40"/>
      <c r="B334" s="41"/>
      <c r="C334" s="42"/>
      <c r="D334" s="249" t="s">
        <v>133</v>
      </c>
      <c r="E334" s="42"/>
      <c r="F334" s="250" t="s">
        <v>486</v>
      </c>
      <c r="G334" s="42"/>
      <c r="H334" s="42"/>
      <c r="I334" s="215"/>
      <c r="J334" s="42"/>
      <c r="K334" s="42"/>
      <c r="L334" s="46"/>
      <c r="M334" s="216"/>
      <c r="N334" s="217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133</v>
      </c>
      <c r="AU334" s="19" t="s">
        <v>76</v>
      </c>
    </row>
    <row r="335" s="13" customFormat="1">
      <c r="A335" s="13"/>
      <c r="B335" s="219"/>
      <c r="C335" s="220"/>
      <c r="D335" s="213" t="s">
        <v>123</v>
      </c>
      <c r="E335" s="221" t="s">
        <v>19</v>
      </c>
      <c r="F335" s="222" t="s">
        <v>487</v>
      </c>
      <c r="G335" s="220"/>
      <c r="H335" s="221" t="s">
        <v>19</v>
      </c>
      <c r="I335" s="223"/>
      <c r="J335" s="220"/>
      <c r="K335" s="220"/>
      <c r="L335" s="224"/>
      <c r="M335" s="225"/>
      <c r="N335" s="226"/>
      <c r="O335" s="226"/>
      <c r="P335" s="226"/>
      <c r="Q335" s="226"/>
      <c r="R335" s="226"/>
      <c r="S335" s="226"/>
      <c r="T335" s="22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28" t="s">
        <v>123</v>
      </c>
      <c r="AU335" s="228" t="s">
        <v>76</v>
      </c>
      <c r="AV335" s="13" t="s">
        <v>74</v>
      </c>
      <c r="AW335" s="13" t="s">
        <v>31</v>
      </c>
      <c r="AX335" s="13" t="s">
        <v>69</v>
      </c>
      <c r="AY335" s="228" t="s">
        <v>110</v>
      </c>
    </row>
    <row r="336" s="14" customFormat="1">
      <c r="A336" s="14"/>
      <c r="B336" s="229"/>
      <c r="C336" s="230"/>
      <c r="D336" s="213" t="s">
        <v>123</v>
      </c>
      <c r="E336" s="231" t="s">
        <v>19</v>
      </c>
      <c r="F336" s="232" t="s">
        <v>488</v>
      </c>
      <c r="G336" s="230"/>
      <c r="H336" s="233">
        <v>100</v>
      </c>
      <c r="I336" s="234"/>
      <c r="J336" s="230"/>
      <c r="K336" s="230"/>
      <c r="L336" s="235"/>
      <c r="M336" s="236"/>
      <c r="N336" s="237"/>
      <c r="O336" s="237"/>
      <c r="P336" s="237"/>
      <c r="Q336" s="237"/>
      <c r="R336" s="237"/>
      <c r="S336" s="237"/>
      <c r="T336" s="23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39" t="s">
        <v>123</v>
      </c>
      <c r="AU336" s="239" t="s">
        <v>76</v>
      </c>
      <c r="AV336" s="14" t="s">
        <v>76</v>
      </c>
      <c r="AW336" s="14" t="s">
        <v>31</v>
      </c>
      <c r="AX336" s="14" t="s">
        <v>69</v>
      </c>
      <c r="AY336" s="239" t="s">
        <v>110</v>
      </c>
    </row>
    <row r="337" s="13" customFormat="1">
      <c r="A337" s="13"/>
      <c r="B337" s="219"/>
      <c r="C337" s="220"/>
      <c r="D337" s="213" t="s">
        <v>123</v>
      </c>
      <c r="E337" s="221" t="s">
        <v>19</v>
      </c>
      <c r="F337" s="222" t="s">
        <v>489</v>
      </c>
      <c r="G337" s="220"/>
      <c r="H337" s="221" t="s">
        <v>19</v>
      </c>
      <c r="I337" s="223"/>
      <c r="J337" s="220"/>
      <c r="K337" s="220"/>
      <c r="L337" s="224"/>
      <c r="M337" s="225"/>
      <c r="N337" s="226"/>
      <c r="O337" s="226"/>
      <c r="P337" s="226"/>
      <c r="Q337" s="226"/>
      <c r="R337" s="226"/>
      <c r="S337" s="226"/>
      <c r="T337" s="22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28" t="s">
        <v>123</v>
      </c>
      <c r="AU337" s="228" t="s">
        <v>76</v>
      </c>
      <c r="AV337" s="13" t="s">
        <v>74</v>
      </c>
      <c r="AW337" s="13" t="s">
        <v>31</v>
      </c>
      <c r="AX337" s="13" t="s">
        <v>69</v>
      </c>
      <c r="AY337" s="228" t="s">
        <v>110</v>
      </c>
    </row>
    <row r="338" s="14" customFormat="1">
      <c r="A338" s="14"/>
      <c r="B338" s="229"/>
      <c r="C338" s="230"/>
      <c r="D338" s="213" t="s">
        <v>123</v>
      </c>
      <c r="E338" s="231" t="s">
        <v>19</v>
      </c>
      <c r="F338" s="232" t="s">
        <v>490</v>
      </c>
      <c r="G338" s="230"/>
      <c r="H338" s="233">
        <v>10.5</v>
      </c>
      <c r="I338" s="234"/>
      <c r="J338" s="230"/>
      <c r="K338" s="230"/>
      <c r="L338" s="235"/>
      <c r="M338" s="236"/>
      <c r="N338" s="237"/>
      <c r="O338" s="237"/>
      <c r="P338" s="237"/>
      <c r="Q338" s="237"/>
      <c r="R338" s="237"/>
      <c r="S338" s="237"/>
      <c r="T338" s="238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39" t="s">
        <v>123</v>
      </c>
      <c r="AU338" s="239" t="s">
        <v>76</v>
      </c>
      <c r="AV338" s="14" t="s">
        <v>76</v>
      </c>
      <c r="AW338" s="14" t="s">
        <v>31</v>
      </c>
      <c r="AX338" s="14" t="s">
        <v>69</v>
      </c>
      <c r="AY338" s="239" t="s">
        <v>110</v>
      </c>
    </row>
    <row r="339" s="15" customFormat="1">
      <c r="A339" s="15"/>
      <c r="B339" s="251"/>
      <c r="C339" s="252"/>
      <c r="D339" s="213" t="s">
        <v>123</v>
      </c>
      <c r="E339" s="253" t="s">
        <v>19</v>
      </c>
      <c r="F339" s="254" t="s">
        <v>138</v>
      </c>
      <c r="G339" s="252"/>
      <c r="H339" s="255">
        <v>110.5</v>
      </c>
      <c r="I339" s="256"/>
      <c r="J339" s="252"/>
      <c r="K339" s="252"/>
      <c r="L339" s="257"/>
      <c r="M339" s="258"/>
      <c r="N339" s="259"/>
      <c r="O339" s="259"/>
      <c r="P339" s="259"/>
      <c r="Q339" s="259"/>
      <c r="R339" s="259"/>
      <c r="S339" s="259"/>
      <c r="T339" s="260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61" t="s">
        <v>123</v>
      </c>
      <c r="AU339" s="261" t="s">
        <v>76</v>
      </c>
      <c r="AV339" s="15" t="s">
        <v>118</v>
      </c>
      <c r="AW339" s="15" t="s">
        <v>31</v>
      </c>
      <c r="AX339" s="15" t="s">
        <v>74</v>
      </c>
      <c r="AY339" s="261" t="s">
        <v>110</v>
      </c>
    </row>
    <row r="340" s="2" customFormat="1" ht="16.5" customHeight="1">
      <c r="A340" s="40"/>
      <c r="B340" s="41"/>
      <c r="C340" s="199" t="s">
        <v>491</v>
      </c>
      <c r="D340" s="199" t="s">
        <v>112</v>
      </c>
      <c r="E340" s="200" t="s">
        <v>492</v>
      </c>
      <c r="F340" s="201" t="s">
        <v>493</v>
      </c>
      <c r="G340" s="202" t="s">
        <v>147</v>
      </c>
      <c r="H340" s="203">
        <v>100</v>
      </c>
      <c r="I340" s="204"/>
      <c r="J340" s="205">
        <f>ROUND(I340*H340,2)</f>
        <v>0</v>
      </c>
      <c r="K340" s="201" t="s">
        <v>130</v>
      </c>
      <c r="L340" s="206"/>
      <c r="M340" s="207" t="s">
        <v>19</v>
      </c>
      <c r="N340" s="208" t="s">
        <v>40</v>
      </c>
      <c r="O340" s="86"/>
      <c r="P340" s="209">
        <f>O340*H340</f>
        <v>0</v>
      </c>
      <c r="Q340" s="209">
        <v>0.25755</v>
      </c>
      <c r="R340" s="209">
        <f>Q340*H340</f>
        <v>25.754999999999999</v>
      </c>
      <c r="S340" s="209">
        <v>0</v>
      </c>
      <c r="T340" s="210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1" t="s">
        <v>117</v>
      </c>
      <c r="AT340" s="211" t="s">
        <v>112</v>
      </c>
      <c r="AU340" s="211" t="s">
        <v>76</v>
      </c>
      <c r="AY340" s="19" t="s">
        <v>110</v>
      </c>
      <c r="BE340" s="212">
        <f>IF(N340="základní",J340,0)</f>
        <v>0</v>
      </c>
      <c r="BF340" s="212">
        <f>IF(N340="snížená",J340,0)</f>
        <v>0</v>
      </c>
      <c r="BG340" s="212">
        <f>IF(N340="zákl. přenesená",J340,0)</f>
        <v>0</v>
      </c>
      <c r="BH340" s="212">
        <f>IF(N340="sníž. přenesená",J340,0)</f>
        <v>0</v>
      </c>
      <c r="BI340" s="212">
        <f>IF(N340="nulová",J340,0)</f>
        <v>0</v>
      </c>
      <c r="BJ340" s="19" t="s">
        <v>74</v>
      </c>
      <c r="BK340" s="212">
        <f>ROUND(I340*H340,2)</f>
        <v>0</v>
      </c>
      <c r="BL340" s="19" t="s">
        <v>118</v>
      </c>
      <c r="BM340" s="211" t="s">
        <v>494</v>
      </c>
    </row>
    <row r="341" s="2" customFormat="1">
      <c r="A341" s="40"/>
      <c r="B341" s="41"/>
      <c r="C341" s="42"/>
      <c r="D341" s="213" t="s">
        <v>120</v>
      </c>
      <c r="E341" s="42"/>
      <c r="F341" s="214" t="s">
        <v>493</v>
      </c>
      <c r="G341" s="42"/>
      <c r="H341" s="42"/>
      <c r="I341" s="215"/>
      <c r="J341" s="42"/>
      <c r="K341" s="42"/>
      <c r="L341" s="46"/>
      <c r="M341" s="216"/>
      <c r="N341" s="217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120</v>
      </c>
      <c r="AU341" s="19" t="s">
        <v>76</v>
      </c>
    </row>
    <row r="342" s="2" customFormat="1" ht="16.5" customHeight="1">
      <c r="A342" s="40"/>
      <c r="B342" s="41"/>
      <c r="C342" s="199" t="s">
        <v>495</v>
      </c>
      <c r="D342" s="199" t="s">
        <v>112</v>
      </c>
      <c r="E342" s="200" t="s">
        <v>496</v>
      </c>
      <c r="F342" s="201" t="s">
        <v>497</v>
      </c>
      <c r="G342" s="202" t="s">
        <v>147</v>
      </c>
      <c r="H342" s="203">
        <v>10.5</v>
      </c>
      <c r="I342" s="204"/>
      <c r="J342" s="205">
        <f>ROUND(I342*H342,2)</f>
        <v>0</v>
      </c>
      <c r="K342" s="201" t="s">
        <v>130</v>
      </c>
      <c r="L342" s="206"/>
      <c r="M342" s="207" t="s">
        <v>19</v>
      </c>
      <c r="N342" s="208" t="s">
        <v>40</v>
      </c>
      <c r="O342" s="86"/>
      <c r="P342" s="209">
        <f>O342*H342</f>
        <v>0</v>
      </c>
      <c r="Q342" s="209">
        <v>0.13300000000000001</v>
      </c>
      <c r="R342" s="209">
        <f>Q342*H342</f>
        <v>1.3965000000000001</v>
      </c>
      <c r="S342" s="209">
        <v>0</v>
      </c>
      <c r="T342" s="210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1" t="s">
        <v>117</v>
      </c>
      <c r="AT342" s="211" t="s">
        <v>112</v>
      </c>
      <c r="AU342" s="211" t="s">
        <v>76</v>
      </c>
      <c r="AY342" s="19" t="s">
        <v>110</v>
      </c>
      <c r="BE342" s="212">
        <f>IF(N342="základní",J342,0)</f>
        <v>0</v>
      </c>
      <c r="BF342" s="212">
        <f>IF(N342="snížená",J342,0)</f>
        <v>0</v>
      </c>
      <c r="BG342" s="212">
        <f>IF(N342="zákl. přenesená",J342,0)</f>
        <v>0</v>
      </c>
      <c r="BH342" s="212">
        <f>IF(N342="sníž. přenesená",J342,0)</f>
        <v>0</v>
      </c>
      <c r="BI342" s="212">
        <f>IF(N342="nulová",J342,0)</f>
        <v>0</v>
      </c>
      <c r="BJ342" s="19" t="s">
        <v>74</v>
      </c>
      <c r="BK342" s="212">
        <f>ROUND(I342*H342,2)</f>
        <v>0</v>
      </c>
      <c r="BL342" s="19" t="s">
        <v>118</v>
      </c>
      <c r="BM342" s="211" t="s">
        <v>498</v>
      </c>
    </row>
    <row r="343" s="2" customFormat="1">
      <c r="A343" s="40"/>
      <c r="B343" s="41"/>
      <c r="C343" s="42"/>
      <c r="D343" s="213" t="s">
        <v>120</v>
      </c>
      <c r="E343" s="42"/>
      <c r="F343" s="214" t="s">
        <v>499</v>
      </c>
      <c r="G343" s="42"/>
      <c r="H343" s="42"/>
      <c r="I343" s="215"/>
      <c r="J343" s="42"/>
      <c r="K343" s="42"/>
      <c r="L343" s="46"/>
      <c r="M343" s="216"/>
      <c r="N343" s="217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120</v>
      </c>
      <c r="AU343" s="19" t="s">
        <v>76</v>
      </c>
    </row>
    <row r="344" s="2" customFormat="1" ht="21.75" customHeight="1">
      <c r="A344" s="40"/>
      <c r="B344" s="41"/>
      <c r="C344" s="199" t="s">
        <v>500</v>
      </c>
      <c r="D344" s="199" t="s">
        <v>112</v>
      </c>
      <c r="E344" s="200" t="s">
        <v>501</v>
      </c>
      <c r="F344" s="201" t="s">
        <v>502</v>
      </c>
      <c r="G344" s="202" t="s">
        <v>503</v>
      </c>
      <c r="H344" s="203">
        <v>10.5</v>
      </c>
      <c r="I344" s="204"/>
      <c r="J344" s="205">
        <f>ROUND(I344*H344,2)</f>
        <v>0</v>
      </c>
      <c r="K344" s="201" t="s">
        <v>130</v>
      </c>
      <c r="L344" s="206"/>
      <c r="M344" s="207" t="s">
        <v>19</v>
      </c>
      <c r="N344" s="208" t="s">
        <v>40</v>
      </c>
      <c r="O344" s="86"/>
      <c r="P344" s="209">
        <f>O344*H344</f>
        <v>0</v>
      </c>
      <c r="Q344" s="209">
        <v>0.0035999999999999999</v>
      </c>
      <c r="R344" s="209">
        <f>Q344*H344</f>
        <v>0.0378</v>
      </c>
      <c r="S344" s="209">
        <v>0</v>
      </c>
      <c r="T344" s="210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1" t="s">
        <v>117</v>
      </c>
      <c r="AT344" s="211" t="s">
        <v>112</v>
      </c>
      <c r="AU344" s="211" t="s">
        <v>76</v>
      </c>
      <c r="AY344" s="19" t="s">
        <v>110</v>
      </c>
      <c r="BE344" s="212">
        <f>IF(N344="základní",J344,0)</f>
        <v>0</v>
      </c>
      <c r="BF344" s="212">
        <f>IF(N344="snížená",J344,0)</f>
        <v>0</v>
      </c>
      <c r="BG344" s="212">
        <f>IF(N344="zákl. přenesená",J344,0)</f>
        <v>0</v>
      </c>
      <c r="BH344" s="212">
        <f>IF(N344="sníž. přenesená",J344,0)</f>
        <v>0</v>
      </c>
      <c r="BI344" s="212">
        <f>IF(N344="nulová",J344,0)</f>
        <v>0</v>
      </c>
      <c r="BJ344" s="19" t="s">
        <v>74</v>
      </c>
      <c r="BK344" s="212">
        <f>ROUND(I344*H344,2)</f>
        <v>0</v>
      </c>
      <c r="BL344" s="19" t="s">
        <v>118</v>
      </c>
      <c r="BM344" s="211" t="s">
        <v>504</v>
      </c>
    </row>
    <row r="345" s="2" customFormat="1">
      <c r="A345" s="40"/>
      <c r="B345" s="41"/>
      <c r="C345" s="42"/>
      <c r="D345" s="213" t="s">
        <v>120</v>
      </c>
      <c r="E345" s="42"/>
      <c r="F345" s="214" t="s">
        <v>505</v>
      </c>
      <c r="G345" s="42"/>
      <c r="H345" s="42"/>
      <c r="I345" s="215"/>
      <c r="J345" s="42"/>
      <c r="K345" s="42"/>
      <c r="L345" s="46"/>
      <c r="M345" s="216"/>
      <c r="N345" s="217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120</v>
      </c>
      <c r="AU345" s="19" t="s">
        <v>76</v>
      </c>
    </row>
    <row r="346" s="2" customFormat="1" ht="16.5" customHeight="1">
      <c r="A346" s="40"/>
      <c r="B346" s="41"/>
      <c r="C346" s="240" t="s">
        <v>506</v>
      </c>
      <c r="D346" s="240" t="s">
        <v>126</v>
      </c>
      <c r="E346" s="241" t="s">
        <v>507</v>
      </c>
      <c r="F346" s="242" t="s">
        <v>508</v>
      </c>
      <c r="G346" s="243" t="s">
        <v>349</v>
      </c>
      <c r="H346" s="244">
        <v>1</v>
      </c>
      <c r="I346" s="245"/>
      <c r="J346" s="246">
        <f>ROUND(I346*H346,2)</f>
        <v>0</v>
      </c>
      <c r="K346" s="242" t="s">
        <v>130</v>
      </c>
      <c r="L346" s="46"/>
      <c r="M346" s="247" t="s">
        <v>19</v>
      </c>
      <c r="N346" s="248" t="s">
        <v>40</v>
      </c>
      <c r="O346" s="86"/>
      <c r="P346" s="209">
        <f>O346*H346</f>
        <v>0</v>
      </c>
      <c r="Q346" s="209">
        <v>0</v>
      </c>
      <c r="R346" s="209">
        <f>Q346*H346</f>
        <v>0</v>
      </c>
      <c r="S346" s="209">
        <v>0.0050000000000000001</v>
      </c>
      <c r="T346" s="210">
        <f>S346*H346</f>
        <v>0.0050000000000000001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1" t="s">
        <v>118</v>
      </c>
      <c r="AT346" s="211" t="s">
        <v>126</v>
      </c>
      <c r="AU346" s="211" t="s">
        <v>76</v>
      </c>
      <c r="AY346" s="19" t="s">
        <v>110</v>
      </c>
      <c r="BE346" s="212">
        <f>IF(N346="základní",J346,0)</f>
        <v>0</v>
      </c>
      <c r="BF346" s="212">
        <f>IF(N346="snížená",J346,0)</f>
        <v>0</v>
      </c>
      <c r="BG346" s="212">
        <f>IF(N346="zákl. přenesená",J346,0)</f>
        <v>0</v>
      </c>
      <c r="BH346" s="212">
        <f>IF(N346="sníž. přenesená",J346,0)</f>
        <v>0</v>
      </c>
      <c r="BI346" s="212">
        <f>IF(N346="nulová",J346,0)</f>
        <v>0</v>
      </c>
      <c r="BJ346" s="19" t="s">
        <v>74</v>
      </c>
      <c r="BK346" s="212">
        <f>ROUND(I346*H346,2)</f>
        <v>0</v>
      </c>
      <c r="BL346" s="19" t="s">
        <v>118</v>
      </c>
      <c r="BM346" s="211" t="s">
        <v>509</v>
      </c>
    </row>
    <row r="347" s="2" customFormat="1">
      <c r="A347" s="40"/>
      <c r="B347" s="41"/>
      <c r="C347" s="42"/>
      <c r="D347" s="213" t="s">
        <v>120</v>
      </c>
      <c r="E347" s="42"/>
      <c r="F347" s="214" t="s">
        <v>510</v>
      </c>
      <c r="G347" s="42"/>
      <c r="H347" s="42"/>
      <c r="I347" s="215"/>
      <c r="J347" s="42"/>
      <c r="K347" s="42"/>
      <c r="L347" s="46"/>
      <c r="M347" s="216"/>
      <c r="N347" s="217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120</v>
      </c>
      <c r="AU347" s="19" t="s">
        <v>76</v>
      </c>
    </row>
    <row r="348" s="2" customFormat="1">
      <c r="A348" s="40"/>
      <c r="B348" s="41"/>
      <c r="C348" s="42"/>
      <c r="D348" s="249" t="s">
        <v>133</v>
      </c>
      <c r="E348" s="42"/>
      <c r="F348" s="250" t="s">
        <v>511</v>
      </c>
      <c r="G348" s="42"/>
      <c r="H348" s="42"/>
      <c r="I348" s="215"/>
      <c r="J348" s="42"/>
      <c r="K348" s="42"/>
      <c r="L348" s="46"/>
      <c r="M348" s="216"/>
      <c r="N348" s="217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133</v>
      </c>
      <c r="AU348" s="19" t="s">
        <v>76</v>
      </c>
    </row>
    <row r="349" s="13" customFormat="1">
      <c r="A349" s="13"/>
      <c r="B349" s="219"/>
      <c r="C349" s="220"/>
      <c r="D349" s="213" t="s">
        <v>123</v>
      </c>
      <c r="E349" s="221" t="s">
        <v>19</v>
      </c>
      <c r="F349" s="222" t="s">
        <v>512</v>
      </c>
      <c r="G349" s="220"/>
      <c r="H349" s="221" t="s">
        <v>19</v>
      </c>
      <c r="I349" s="223"/>
      <c r="J349" s="220"/>
      <c r="K349" s="220"/>
      <c r="L349" s="224"/>
      <c r="M349" s="225"/>
      <c r="N349" s="226"/>
      <c r="O349" s="226"/>
      <c r="P349" s="226"/>
      <c r="Q349" s="226"/>
      <c r="R349" s="226"/>
      <c r="S349" s="226"/>
      <c r="T349" s="22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28" t="s">
        <v>123</v>
      </c>
      <c r="AU349" s="228" t="s">
        <v>76</v>
      </c>
      <c r="AV349" s="13" t="s">
        <v>74</v>
      </c>
      <c r="AW349" s="13" t="s">
        <v>31</v>
      </c>
      <c r="AX349" s="13" t="s">
        <v>69</v>
      </c>
      <c r="AY349" s="228" t="s">
        <v>110</v>
      </c>
    </row>
    <row r="350" s="14" customFormat="1">
      <c r="A350" s="14"/>
      <c r="B350" s="229"/>
      <c r="C350" s="230"/>
      <c r="D350" s="213" t="s">
        <v>123</v>
      </c>
      <c r="E350" s="231" t="s">
        <v>19</v>
      </c>
      <c r="F350" s="232" t="s">
        <v>74</v>
      </c>
      <c r="G350" s="230"/>
      <c r="H350" s="233">
        <v>1</v>
      </c>
      <c r="I350" s="234"/>
      <c r="J350" s="230"/>
      <c r="K350" s="230"/>
      <c r="L350" s="235"/>
      <c r="M350" s="236"/>
      <c r="N350" s="237"/>
      <c r="O350" s="237"/>
      <c r="P350" s="237"/>
      <c r="Q350" s="237"/>
      <c r="R350" s="237"/>
      <c r="S350" s="237"/>
      <c r="T350" s="23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39" t="s">
        <v>123</v>
      </c>
      <c r="AU350" s="239" t="s">
        <v>76</v>
      </c>
      <c r="AV350" s="14" t="s">
        <v>76</v>
      </c>
      <c r="AW350" s="14" t="s">
        <v>31</v>
      </c>
      <c r="AX350" s="14" t="s">
        <v>74</v>
      </c>
      <c r="AY350" s="239" t="s">
        <v>110</v>
      </c>
    </row>
    <row r="351" s="2" customFormat="1" ht="16.5" customHeight="1">
      <c r="A351" s="40"/>
      <c r="B351" s="41"/>
      <c r="C351" s="240" t="s">
        <v>513</v>
      </c>
      <c r="D351" s="240" t="s">
        <v>126</v>
      </c>
      <c r="E351" s="241" t="s">
        <v>514</v>
      </c>
      <c r="F351" s="242" t="s">
        <v>515</v>
      </c>
      <c r="G351" s="243" t="s">
        <v>147</v>
      </c>
      <c r="H351" s="244">
        <v>61</v>
      </c>
      <c r="I351" s="245"/>
      <c r="J351" s="246">
        <f>ROUND(I351*H351,2)</f>
        <v>0</v>
      </c>
      <c r="K351" s="242" t="s">
        <v>130</v>
      </c>
      <c r="L351" s="46"/>
      <c r="M351" s="247" t="s">
        <v>19</v>
      </c>
      <c r="N351" s="248" t="s">
        <v>40</v>
      </c>
      <c r="O351" s="86"/>
      <c r="P351" s="209">
        <f>O351*H351</f>
        <v>0</v>
      </c>
      <c r="Q351" s="209">
        <v>0</v>
      </c>
      <c r="R351" s="209">
        <f>Q351*H351</f>
        <v>0</v>
      </c>
      <c r="S351" s="209">
        <v>0.34999999999999998</v>
      </c>
      <c r="T351" s="210">
        <f>S351*H351</f>
        <v>21.349999999999998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1" t="s">
        <v>118</v>
      </c>
      <c r="AT351" s="211" t="s">
        <v>126</v>
      </c>
      <c r="AU351" s="211" t="s">
        <v>76</v>
      </c>
      <c r="AY351" s="19" t="s">
        <v>110</v>
      </c>
      <c r="BE351" s="212">
        <f>IF(N351="základní",J351,0)</f>
        <v>0</v>
      </c>
      <c r="BF351" s="212">
        <f>IF(N351="snížená",J351,0)</f>
        <v>0</v>
      </c>
      <c r="BG351" s="212">
        <f>IF(N351="zákl. přenesená",J351,0)</f>
        <v>0</v>
      </c>
      <c r="BH351" s="212">
        <f>IF(N351="sníž. přenesená",J351,0)</f>
        <v>0</v>
      </c>
      <c r="BI351" s="212">
        <f>IF(N351="nulová",J351,0)</f>
        <v>0</v>
      </c>
      <c r="BJ351" s="19" t="s">
        <v>74</v>
      </c>
      <c r="BK351" s="212">
        <f>ROUND(I351*H351,2)</f>
        <v>0</v>
      </c>
      <c r="BL351" s="19" t="s">
        <v>118</v>
      </c>
      <c r="BM351" s="211" t="s">
        <v>516</v>
      </c>
    </row>
    <row r="352" s="2" customFormat="1">
      <c r="A352" s="40"/>
      <c r="B352" s="41"/>
      <c r="C352" s="42"/>
      <c r="D352" s="213" t="s">
        <v>120</v>
      </c>
      <c r="E352" s="42"/>
      <c r="F352" s="214" t="s">
        <v>517</v>
      </c>
      <c r="G352" s="42"/>
      <c r="H352" s="42"/>
      <c r="I352" s="215"/>
      <c r="J352" s="42"/>
      <c r="K352" s="42"/>
      <c r="L352" s="46"/>
      <c r="M352" s="216"/>
      <c r="N352" s="217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120</v>
      </c>
      <c r="AU352" s="19" t="s">
        <v>76</v>
      </c>
    </row>
    <row r="353" s="2" customFormat="1">
      <c r="A353" s="40"/>
      <c r="B353" s="41"/>
      <c r="C353" s="42"/>
      <c r="D353" s="249" t="s">
        <v>133</v>
      </c>
      <c r="E353" s="42"/>
      <c r="F353" s="250" t="s">
        <v>518</v>
      </c>
      <c r="G353" s="42"/>
      <c r="H353" s="42"/>
      <c r="I353" s="215"/>
      <c r="J353" s="42"/>
      <c r="K353" s="42"/>
      <c r="L353" s="46"/>
      <c r="M353" s="216"/>
      <c r="N353" s="217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133</v>
      </c>
      <c r="AU353" s="19" t="s">
        <v>76</v>
      </c>
    </row>
    <row r="354" s="12" customFormat="1" ht="22.8" customHeight="1">
      <c r="A354" s="12"/>
      <c r="B354" s="183"/>
      <c r="C354" s="184"/>
      <c r="D354" s="185" t="s">
        <v>68</v>
      </c>
      <c r="E354" s="197" t="s">
        <v>519</v>
      </c>
      <c r="F354" s="197" t="s">
        <v>520</v>
      </c>
      <c r="G354" s="184"/>
      <c r="H354" s="184"/>
      <c r="I354" s="187"/>
      <c r="J354" s="198">
        <f>BK354</f>
        <v>0</v>
      </c>
      <c r="K354" s="184"/>
      <c r="L354" s="189"/>
      <c r="M354" s="190"/>
      <c r="N354" s="191"/>
      <c r="O354" s="191"/>
      <c r="P354" s="192">
        <f>SUM(P355:P396)</f>
        <v>0</v>
      </c>
      <c r="Q354" s="191"/>
      <c r="R354" s="192">
        <f>SUM(R355:R396)</f>
        <v>0</v>
      </c>
      <c r="S354" s="191"/>
      <c r="T354" s="193">
        <f>SUM(T355:T396)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94" t="s">
        <v>74</v>
      </c>
      <c r="AT354" s="195" t="s">
        <v>68</v>
      </c>
      <c r="AU354" s="195" t="s">
        <v>74</v>
      </c>
      <c r="AY354" s="194" t="s">
        <v>110</v>
      </c>
      <c r="BK354" s="196">
        <f>SUM(BK355:BK396)</f>
        <v>0</v>
      </c>
    </row>
    <row r="355" s="2" customFormat="1" ht="16.5" customHeight="1">
      <c r="A355" s="40"/>
      <c r="B355" s="41"/>
      <c r="C355" s="240" t="s">
        <v>521</v>
      </c>
      <c r="D355" s="240" t="s">
        <v>126</v>
      </c>
      <c r="E355" s="241" t="s">
        <v>522</v>
      </c>
      <c r="F355" s="242" t="s">
        <v>523</v>
      </c>
      <c r="G355" s="243" t="s">
        <v>196</v>
      </c>
      <c r="H355" s="244">
        <v>227.06999999999999</v>
      </c>
      <c r="I355" s="245"/>
      <c r="J355" s="246">
        <f>ROUND(I355*H355,2)</f>
        <v>0</v>
      </c>
      <c r="K355" s="242" t="s">
        <v>130</v>
      </c>
      <c r="L355" s="46"/>
      <c r="M355" s="247" t="s">
        <v>19</v>
      </c>
      <c r="N355" s="248" t="s">
        <v>40</v>
      </c>
      <c r="O355" s="86"/>
      <c r="P355" s="209">
        <f>O355*H355</f>
        <v>0</v>
      </c>
      <c r="Q355" s="209">
        <v>0</v>
      </c>
      <c r="R355" s="209">
        <f>Q355*H355</f>
        <v>0</v>
      </c>
      <c r="S355" s="209">
        <v>0</v>
      </c>
      <c r="T355" s="210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1" t="s">
        <v>118</v>
      </c>
      <c r="AT355" s="211" t="s">
        <v>126</v>
      </c>
      <c r="AU355" s="211" t="s">
        <v>76</v>
      </c>
      <c r="AY355" s="19" t="s">
        <v>110</v>
      </c>
      <c r="BE355" s="212">
        <f>IF(N355="základní",J355,0)</f>
        <v>0</v>
      </c>
      <c r="BF355" s="212">
        <f>IF(N355="snížená",J355,0)</f>
        <v>0</v>
      </c>
      <c r="BG355" s="212">
        <f>IF(N355="zákl. přenesená",J355,0)</f>
        <v>0</v>
      </c>
      <c r="BH355" s="212">
        <f>IF(N355="sníž. přenesená",J355,0)</f>
        <v>0</v>
      </c>
      <c r="BI355" s="212">
        <f>IF(N355="nulová",J355,0)</f>
        <v>0</v>
      </c>
      <c r="BJ355" s="19" t="s">
        <v>74</v>
      </c>
      <c r="BK355" s="212">
        <f>ROUND(I355*H355,2)</f>
        <v>0</v>
      </c>
      <c r="BL355" s="19" t="s">
        <v>118</v>
      </c>
      <c r="BM355" s="211" t="s">
        <v>524</v>
      </c>
    </row>
    <row r="356" s="2" customFormat="1">
      <c r="A356" s="40"/>
      <c r="B356" s="41"/>
      <c r="C356" s="42"/>
      <c r="D356" s="213" t="s">
        <v>120</v>
      </c>
      <c r="E356" s="42"/>
      <c r="F356" s="214" t="s">
        <v>525</v>
      </c>
      <c r="G356" s="42"/>
      <c r="H356" s="42"/>
      <c r="I356" s="215"/>
      <c r="J356" s="42"/>
      <c r="K356" s="42"/>
      <c r="L356" s="46"/>
      <c r="M356" s="216"/>
      <c r="N356" s="217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120</v>
      </c>
      <c r="AU356" s="19" t="s">
        <v>76</v>
      </c>
    </row>
    <row r="357" s="2" customFormat="1">
      <c r="A357" s="40"/>
      <c r="B357" s="41"/>
      <c r="C357" s="42"/>
      <c r="D357" s="249" t="s">
        <v>133</v>
      </c>
      <c r="E357" s="42"/>
      <c r="F357" s="250" t="s">
        <v>526</v>
      </c>
      <c r="G357" s="42"/>
      <c r="H357" s="42"/>
      <c r="I357" s="215"/>
      <c r="J357" s="42"/>
      <c r="K357" s="42"/>
      <c r="L357" s="46"/>
      <c r="M357" s="216"/>
      <c r="N357" s="217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133</v>
      </c>
      <c r="AU357" s="19" t="s">
        <v>76</v>
      </c>
    </row>
    <row r="358" s="13" customFormat="1">
      <c r="A358" s="13"/>
      <c r="B358" s="219"/>
      <c r="C358" s="220"/>
      <c r="D358" s="213" t="s">
        <v>123</v>
      </c>
      <c r="E358" s="221" t="s">
        <v>19</v>
      </c>
      <c r="F358" s="222" t="s">
        <v>527</v>
      </c>
      <c r="G358" s="220"/>
      <c r="H358" s="221" t="s">
        <v>19</v>
      </c>
      <c r="I358" s="223"/>
      <c r="J358" s="220"/>
      <c r="K358" s="220"/>
      <c r="L358" s="224"/>
      <c r="M358" s="225"/>
      <c r="N358" s="226"/>
      <c r="O358" s="226"/>
      <c r="P358" s="226"/>
      <c r="Q358" s="226"/>
      <c r="R358" s="226"/>
      <c r="S358" s="226"/>
      <c r="T358" s="22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28" t="s">
        <v>123</v>
      </c>
      <c r="AU358" s="228" t="s">
        <v>76</v>
      </c>
      <c r="AV358" s="13" t="s">
        <v>74</v>
      </c>
      <c r="AW358" s="13" t="s">
        <v>31</v>
      </c>
      <c r="AX358" s="13" t="s">
        <v>69</v>
      </c>
      <c r="AY358" s="228" t="s">
        <v>110</v>
      </c>
    </row>
    <row r="359" s="14" customFormat="1">
      <c r="A359" s="14"/>
      <c r="B359" s="229"/>
      <c r="C359" s="230"/>
      <c r="D359" s="213" t="s">
        <v>123</v>
      </c>
      <c r="E359" s="231" t="s">
        <v>19</v>
      </c>
      <c r="F359" s="232" t="s">
        <v>528</v>
      </c>
      <c r="G359" s="230"/>
      <c r="H359" s="233">
        <v>21.350000000000001</v>
      </c>
      <c r="I359" s="234"/>
      <c r="J359" s="230"/>
      <c r="K359" s="230"/>
      <c r="L359" s="235"/>
      <c r="M359" s="236"/>
      <c r="N359" s="237"/>
      <c r="O359" s="237"/>
      <c r="P359" s="237"/>
      <c r="Q359" s="237"/>
      <c r="R359" s="237"/>
      <c r="S359" s="237"/>
      <c r="T359" s="23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39" t="s">
        <v>123</v>
      </c>
      <c r="AU359" s="239" t="s">
        <v>76</v>
      </c>
      <c r="AV359" s="14" t="s">
        <v>76</v>
      </c>
      <c r="AW359" s="14" t="s">
        <v>31</v>
      </c>
      <c r="AX359" s="14" t="s">
        <v>69</v>
      </c>
      <c r="AY359" s="239" t="s">
        <v>110</v>
      </c>
    </row>
    <row r="360" s="13" customFormat="1">
      <c r="A360" s="13"/>
      <c r="B360" s="219"/>
      <c r="C360" s="220"/>
      <c r="D360" s="213" t="s">
        <v>123</v>
      </c>
      <c r="E360" s="221" t="s">
        <v>19</v>
      </c>
      <c r="F360" s="222" t="s">
        <v>529</v>
      </c>
      <c r="G360" s="220"/>
      <c r="H360" s="221" t="s">
        <v>19</v>
      </c>
      <c r="I360" s="223"/>
      <c r="J360" s="220"/>
      <c r="K360" s="220"/>
      <c r="L360" s="224"/>
      <c r="M360" s="225"/>
      <c r="N360" s="226"/>
      <c r="O360" s="226"/>
      <c r="P360" s="226"/>
      <c r="Q360" s="226"/>
      <c r="R360" s="226"/>
      <c r="S360" s="226"/>
      <c r="T360" s="22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28" t="s">
        <v>123</v>
      </c>
      <c r="AU360" s="228" t="s">
        <v>76</v>
      </c>
      <c r="AV360" s="13" t="s">
        <v>74</v>
      </c>
      <c r="AW360" s="13" t="s">
        <v>31</v>
      </c>
      <c r="AX360" s="13" t="s">
        <v>69</v>
      </c>
      <c r="AY360" s="228" t="s">
        <v>110</v>
      </c>
    </row>
    <row r="361" s="14" customFormat="1">
      <c r="A361" s="14"/>
      <c r="B361" s="229"/>
      <c r="C361" s="230"/>
      <c r="D361" s="213" t="s">
        <v>123</v>
      </c>
      <c r="E361" s="231" t="s">
        <v>19</v>
      </c>
      <c r="F361" s="232" t="s">
        <v>530</v>
      </c>
      <c r="G361" s="230"/>
      <c r="H361" s="233">
        <v>3.48</v>
      </c>
      <c r="I361" s="234"/>
      <c r="J361" s="230"/>
      <c r="K361" s="230"/>
      <c r="L361" s="235"/>
      <c r="M361" s="236"/>
      <c r="N361" s="237"/>
      <c r="O361" s="237"/>
      <c r="P361" s="237"/>
      <c r="Q361" s="237"/>
      <c r="R361" s="237"/>
      <c r="S361" s="237"/>
      <c r="T361" s="23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39" t="s">
        <v>123</v>
      </c>
      <c r="AU361" s="239" t="s">
        <v>76</v>
      </c>
      <c r="AV361" s="14" t="s">
        <v>76</v>
      </c>
      <c r="AW361" s="14" t="s">
        <v>31</v>
      </c>
      <c r="AX361" s="14" t="s">
        <v>69</v>
      </c>
      <c r="AY361" s="239" t="s">
        <v>110</v>
      </c>
    </row>
    <row r="362" s="13" customFormat="1">
      <c r="A362" s="13"/>
      <c r="B362" s="219"/>
      <c r="C362" s="220"/>
      <c r="D362" s="213" t="s">
        <v>123</v>
      </c>
      <c r="E362" s="221" t="s">
        <v>19</v>
      </c>
      <c r="F362" s="222" t="s">
        <v>531</v>
      </c>
      <c r="G362" s="220"/>
      <c r="H362" s="221" t="s">
        <v>19</v>
      </c>
      <c r="I362" s="223"/>
      <c r="J362" s="220"/>
      <c r="K362" s="220"/>
      <c r="L362" s="224"/>
      <c r="M362" s="225"/>
      <c r="N362" s="226"/>
      <c r="O362" s="226"/>
      <c r="P362" s="226"/>
      <c r="Q362" s="226"/>
      <c r="R362" s="226"/>
      <c r="S362" s="226"/>
      <c r="T362" s="22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28" t="s">
        <v>123</v>
      </c>
      <c r="AU362" s="228" t="s">
        <v>76</v>
      </c>
      <c r="AV362" s="13" t="s">
        <v>74</v>
      </c>
      <c r="AW362" s="13" t="s">
        <v>31</v>
      </c>
      <c r="AX362" s="13" t="s">
        <v>69</v>
      </c>
      <c r="AY362" s="228" t="s">
        <v>110</v>
      </c>
    </row>
    <row r="363" s="14" customFormat="1">
      <c r="A363" s="14"/>
      <c r="B363" s="229"/>
      <c r="C363" s="230"/>
      <c r="D363" s="213" t="s">
        <v>123</v>
      </c>
      <c r="E363" s="231" t="s">
        <v>19</v>
      </c>
      <c r="F363" s="232" t="s">
        <v>532</v>
      </c>
      <c r="G363" s="230"/>
      <c r="H363" s="233">
        <v>202.24000000000001</v>
      </c>
      <c r="I363" s="234"/>
      <c r="J363" s="230"/>
      <c r="K363" s="230"/>
      <c r="L363" s="235"/>
      <c r="M363" s="236"/>
      <c r="N363" s="237"/>
      <c r="O363" s="237"/>
      <c r="P363" s="237"/>
      <c r="Q363" s="237"/>
      <c r="R363" s="237"/>
      <c r="S363" s="237"/>
      <c r="T363" s="238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39" t="s">
        <v>123</v>
      </c>
      <c r="AU363" s="239" t="s">
        <v>76</v>
      </c>
      <c r="AV363" s="14" t="s">
        <v>76</v>
      </c>
      <c r="AW363" s="14" t="s">
        <v>31</v>
      </c>
      <c r="AX363" s="14" t="s">
        <v>69</v>
      </c>
      <c r="AY363" s="239" t="s">
        <v>110</v>
      </c>
    </row>
    <row r="364" s="15" customFormat="1">
      <c r="A364" s="15"/>
      <c r="B364" s="251"/>
      <c r="C364" s="252"/>
      <c r="D364" s="213" t="s">
        <v>123</v>
      </c>
      <c r="E364" s="253" t="s">
        <v>19</v>
      </c>
      <c r="F364" s="254" t="s">
        <v>138</v>
      </c>
      <c r="G364" s="252"/>
      <c r="H364" s="255">
        <v>227.07000000000002</v>
      </c>
      <c r="I364" s="256"/>
      <c r="J364" s="252"/>
      <c r="K364" s="252"/>
      <c r="L364" s="257"/>
      <c r="M364" s="258"/>
      <c r="N364" s="259"/>
      <c r="O364" s="259"/>
      <c r="P364" s="259"/>
      <c r="Q364" s="259"/>
      <c r="R364" s="259"/>
      <c r="S364" s="259"/>
      <c r="T364" s="260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61" t="s">
        <v>123</v>
      </c>
      <c r="AU364" s="261" t="s">
        <v>76</v>
      </c>
      <c r="AV364" s="15" t="s">
        <v>118</v>
      </c>
      <c r="AW364" s="15" t="s">
        <v>31</v>
      </c>
      <c r="AX364" s="15" t="s">
        <v>74</v>
      </c>
      <c r="AY364" s="261" t="s">
        <v>110</v>
      </c>
    </row>
    <row r="365" s="2" customFormat="1" ht="16.5" customHeight="1">
      <c r="A365" s="40"/>
      <c r="B365" s="41"/>
      <c r="C365" s="240" t="s">
        <v>533</v>
      </c>
      <c r="D365" s="240" t="s">
        <v>126</v>
      </c>
      <c r="E365" s="241" t="s">
        <v>534</v>
      </c>
      <c r="F365" s="242" t="s">
        <v>535</v>
      </c>
      <c r="G365" s="243" t="s">
        <v>196</v>
      </c>
      <c r="H365" s="244">
        <v>4314.3299999999999</v>
      </c>
      <c r="I365" s="245"/>
      <c r="J365" s="246">
        <f>ROUND(I365*H365,2)</f>
        <v>0</v>
      </c>
      <c r="K365" s="242" t="s">
        <v>130</v>
      </c>
      <c r="L365" s="46"/>
      <c r="M365" s="247" t="s">
        <v>19</v>
      </c>
      <c r="N365" s="248" t="s">
        <v>40</v>
      </c>
      <c r="O365" s="86"/>
      <c r="P365" s="209">
        <f>O365*H365</f>
        <v>0</v>
      </c>
      <c r="Q365" s="209">
        <v>0</v>
      </c>
      <c r="R365" s="209">
        <f>Q365*H365</f>
        <v>0</v>
      </c>
      <c r="S365" s="209">
        <v>0</v>
      </c>
      <c r="T365" s="210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1" t="s">
        <v>118</v>
      </c>
      <c r="AT365" s="211" t="s">
        <v>126</v>
      </c>
      <c r="AU365" s="211" t="s">
        <v>76</v>
      </c>
      <c r="AY365" s="19" t="s">
        <v>110</v>
      </c>
      <c r="BE365" s="212">
        <f>IF(N365="základní",J365,0)</f>
        <v>0</v>
      </c>
      <c r="BF365" s="212">
        <f>IF(N365="snížená",J365,0)</f>
        <v>0</v>
      </c>
      <c r="BG365" s="212">
        <f>IF(N365="zákl. přenesená",J365,0)</f>
        <v>0</v>
      </c>
      <c r="BH365" s="212">
        <f>IF(N365="sníž. přenesená",J365,0)</f>
        <v>0</v>
      </c>
      <c r="BI365" s="212">
        <f>IF(N365="nulová",J365,0)</f>
        <v>0</v>
      </c>
      <c r="BJ365" s="19" t="s">
        <v>74</v>
      </c>
      <c r="BK365" s="212">
        <f>ROUND(I365*H365,2)</f>
        <v>0</v>
      </c>
      <c r="BL365" s="19" t="s">
        <v>118</v>
      </c>
      <c r="BM365" s="211" t="s">
        <v>536</v>
      </c>
    </row>
    <row r="366" s="2" customFormat="1">
      <c r="A366" s="40"/>
      <c r="B366" s="41"/>
      <c r="C366" s="42"/>
      <c r="D366" s="213" t="s">
        <v>120</v>
      </c>
      <c r="E366" s="42"/>
      <c r="F366" s="214" t="s">
        <v>537</v>
      </c>
      <c r="G366" s="42"/>
      <c r="H366" s="42"/>
      <c r="I366" s="215"/>
      <c r="J366" s="42"/>
      <c r="K366" s="42"/>
      <c r="L366" s="46"/>
      <c r="M366" s="216"/>
      <c r="N366" s="217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120</v>
      </c>
      <c r="AU366" s="19" t="s">
        <v>76</v>
      </c>
    </row>
    <row r="367" s="2" customFormat="1">
      <c r="A367" s="40"/>
      <c r="B367" s="41"/>
      <c r="C367" s="42"/>
      <c r="D367" s="249" t="s">
        <v>133</v>
      </c>
      <c r="E367" s="42"/>
      <c r="F367" s="250" t="s">
        <v>538</v>
      </c>
      <c r="G367" s="42"/>
      <c r="H367" s="42"/>
      <c r="I367" s="215"/>
      <c r="J367" s="42"/>
      <c r="K367" s="42"/>
      <c r="L367" s="46"/>
      <c r="M367" s="216"/>
      <c r="N367" s="217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133</v>
      </c>
      <c r="AU367" s="19" t="s">
        <v>76</v>
      </c>
    </row>
    <row r="368" s="2" customFormat="1">
      <c r="A368" s="40"/>
      <c r="B368" s="41"/>
      <c r="C368" s="42"/>
      <c r="D368" s="213" t="s">
        <v>121</v>
      </c>
      <c r="E368" s="42"/>
      <c r="F368" s="218" t="s">
        <v>539</v>
      </c>
      <c r="G368" s="42"/>
      <c r="H368" s="42"/>
      <c r="I368" s="215"/>
      <c r="J368" s="42"/>
      <c r="K368" s="42"/>
      <c r="L368" s="46"/>
      <c r="M368" s="216"/>
      <c r="N368" s="217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121</v>
      </c>
      <c r="AU368" s="19" t="s">
        <v>76</v>
      </c>
    </row>
    <row r="369" s="13" customFormat="1">
      <c r="A369" s="13"/>
      <c r="B369" s="219"/>
      <c r="C369" s="220"/>
      <c r="D369" s="213" t="s">
        <v>123</v>
      </c>
      <c r="E369" s="221" t="s">
        <v>19</v>
      </c>
      <c r="F369" s="222" t="s">
        <v>527</v>
      </c>
      <c r="G369" s="220"/>
      <c r="H369" s="221" t="s">
        <v>19</v>
      </c>
      <c r="I369" s="223"/>
      <c r="J369" s="220"/>
      <c r="K369" s="220"/>
      <c r="L369" s="224"/>
      <c r="M369" s="225"/>
      <c r="N369" s="226"/>
      <c r="O369" s="226"/>
      <c r="P369" s="226"/>
      <c r="Q369" s="226"/>
      <c r="R369" s="226"/>
      <c r="S369" s="226"/>
      <c r="T369" s="22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28" t="s">
        <v>123</v>
      </c>
      <c r="AU369" s="228" t="s">
        <v>76</v>
      </c>
      <c r="AV369" s="13" t="s">
        <v>74</v>
      </c>
      <c r="AW369" s="13" t="s">
        <v>31</v>
      </c>
      <c r="AX369" s="13" t="s">
        <v>69</v>
      </c>
      <c r="AY369" s="228" t="s">
        <v>110</v>
      </c>
    </row>
    <row r="370" s="14" customFormat="1">
      <c r="A370" s="14"/>
      <c r="B370" s="229"/>
      <c r="C370" s="230"/>
      <c r="D370" s="213" t="s">
        <v>123</v>
      </c>
      <c r="E370" s="231" t="s">
        <v>19</v>
      </c>
      <c r="F370" s="232" t="s">
        <v>528</v>
      </c>
      <c r="G370" s="230"/>
      <c r="H370" s="233">
        <v>21.350000000000001</v>
      </c>
      <c r="I370" s="234"/>
      <c r="J370" s="230"/>
      <c r="K370" s="230"/>
      <c r="L370" s="235"/>
      <c r="M370" s="236"/>
      <c r="N370" s="237"/>
      <c r="O370" s="237"/>
      <c r="P370" s="237"/>
      <c r="Q370" s="237"/>
      <c r="R370" s="237"/>
      <c r="S370" s="237"/>
      <c r="T370" s="23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39" t="s">
        <v>123</v>
      </c>
      <c r="AU370" s="239" t="s">
        <v>76</v>
      </c>
      <c r="AV370" s="14" t="s">
        <v>76</v>
      </c>
      <c r="AW370" s="14" t="s">
        <v>31</v>
      </c>
      <c r="AX370" s="14" t="s">
        <v>69</v>
      </c>
      <c r="AY370" s="239" t="s">
        <v>110</v>
      </c>
    </row>
    <row r="371" s="13" customFormat="1">
      <c r="A371" s="13"/>
      <c r="B371" s="219"/>
      <c r="C371" s="220"/>
      <c r="D371" s="213" t="s">
        <v>123</v>
      </c>
      <c r="E371" s="221" t="s">
        <v>19</v>
      </c>
      <c r="F371" s="222" t="s">
        <v>529</v>
      </c>
      <c r="G371" s="220"/>
      <c r="H371" s="221" t="s">
        <v>19</v>
      </c>
      <c r="I371" s="223"/>
      <c r="J371" s="220"/>
      <c r="K371" s="220"/>
      <c r="L371" s="224"/>
      <c r="M371" s="225"/>
      <c r="N371" s="226"/>
      <c r="O371" s="226"/>
      <c r="P371" s="226"/>
      <c r="Q371" s="226"/>
      <c r="R371" s="226"/>
      <c r="S371" s="226"/>
      <c r="T371" s="22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28" t="s">
        <v>123</v>
      </c>
      <c r="AU371" s="228" t="s">
        <v>76</v>
      </c>
      <c r="AV371" s="13" t="s">
        <v>74</v>
      </c>
      <c r="AW371" s="13" t="s">
        <v>31</v>
      </c>
      <c r="AX371" s="13" t="s">
        <v>69</v>
      </c>
      <c r="AY371" s="228" t="s">
        <v>110</v>
      </c>
    </row>
    <row r="372" s="14" customFormat="1">
      <c r="A372" s="14"/>
      <c r="B372" s="229"/>
      <c r="C372" s="230"/>
      <c r="D372" s="213" t="s">
        <v>123</v>
      </c>
      <c r="E372" s="231" t="s">
        <v>19</v>
      </c>
      <c r="F372" s="232" t="s">
        <v>530</v>
      </c>
      <c r="G372" s="230"/>
      <c r="H372" s="233">
        <v>3.48</v>
      </c>
      <c r="I372" s="234"/>
      <c r="J372" s="230"/>
      <c r="K372" s="230"/>
      <c r="L372" s="235"/>
      <c r="M372" s="236"/>
      <c r="N372" s="237"/>
      <c r="O372" s="237"/>
      <c r="P372" s="237"/>
      <c r="Q372" s="237"/>
      <c r="R372" s="237"/>
      <c r="S372" s="237"/>
      <c r="T372" s="238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39" t="s">
        <v>123</v>
      </c>
      <c r="AU372" s="239" t="s">
        <v>76</v>
      </c>
      <c r="AV372" s="14" t="s">
        <v>76</v>
      </c>
      <c r="AW372" s="14" t="s">
        <v>31</v>
      </c>
      <c r="AX372" s="14" t="s">
        <v>69</v>
      </c>
      <c r="AY372" s="239" t="s">
        <v>110</v>
      </c>
    </row>
    <row r="373" s="13" customFormat="1">
      <c r="A373" s="13"/>
      <c r="B373" s="219"/>
      <c r="C373" s="220"/>
      <c r="D373" s="213" t="s">
        <v>123</v>
      </c>
      <c r="E373" s="221" t="s">
        <v>19</v>
      </c>
      <c r="F373" s="222" t="s">
        <v>531</v>
      </c>
      <c r="G373" s="220"/>
      <c r="H373" s="221" t="s">
        <v>19</v>
      </c>
      <c r="I373" s="223"/>
      <c r="J373" s="220"/>
      <c r="K373" s="220"/>
      <c r="L373" s="224"/>
      <c r="M373" s="225"/>
      <c r="N373" s="226"/>
      <c r="O373" s="226"/>
      <c r="P373" s="226"/>
      <c r="Q373" s="226"/>
      <c r="R373" s="226"/>
      <c r="S373" s="226"/>
      <c r="T373" s="22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28" t="s">
        <v>123</v>
      </c>
      <c r="AU373" s="228" t="s">
        <v>76</v>
      </c>
      <c r="AV373" s="13" t="s">
        <v>74</v>
      </c>
      <c r="AW373" s="13" t="s">
        <v>31</v>
      </c>
      <c r="AX373" s="13" t="s">
        <v>69</v>
      </c>
      <c r="AY373" s="228" t="s">
        <v>110</v>
      </c>
    </row>
    <row r="374" s="14" customFormat="1">
      <c r="A374" s="14"/>
      <c r="B374" s="229"/>
      <c r="C374" s="230"/>
      <c r="D374" s="213" t="s">
        <v>123</v>
      </c>
      <c r="E374" s="231" t="s">
        <v>19</v>
      </c>
      <c r="F374" s="232" t="s">
        <v>532</v>
      </c>
      <c r="G374" s="230"/>
      <c r="H374" s="233">
        <v>202.24000000000001</v>
      </c>
      <c r="I374" s="234"/>
      <c r="J374" s="230"/>
      <c r="K374" s="230"/>
      <c r="L374" s="235"/>
      <c r="M374" s="236"/>
      <c r="N374" s="237"/>
      <c r="O374" s="237"/>
      <c r="P374" s="237"/>
      <c r="Q374" s="237"/>
      <c r="R374" s="237"/>
      <c r="S374" s="237"/>
      <c r="T374" s="23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39" t="s">
        <v>123</v>
      </c>
      <c r="AU374" s="239" t="s">
        <v>76</v>
      </c>
      <c r="AV374" s="14" t="s">
        <v>76</v>
      </c>
      <c r="AW374" s="14" t="s">
        <v>31</v>
      </c>
      <c r="AX374" s="14" t="s">
        <v>69</v>
      </c>
      <c r="AY374" s="239" t="s">
        <v>110</v>
      </c>
    </row>
    <row r="375" s="15" customFormat="1">
      <c r="A375" s="15"/>
      <c r="B375" s="251"/>
      <c r="C375" s="252"/>
      <c r="D375" s="213" t="s">
        <v>123</v>
      </c>
      <c r="E375" s="253" t="s">
        <v>19</v>
      </c>
      <c r="F375" s="254" t="s">
        <v>138</v>
      </c>
      <c r="G375" s="252"/>
      <c r="H375" s="255">
        <v>227.07000000000002</v>
      </c>
      <c r="I375" s="256"/>
      <c r="J375" s="252"/>
      <c r="K375" s="252"/>
      <c r="L375" s="257"/>
      <c r="M375" s="258"/>
      <c r="N375" s="259"/>
      <c r="O375" s="259"/>
      <c r="P375" s="259"/>
      <c r="Q375" s="259"/>
      <c r="R375" s="259"/>
      <c r="S375" s="259"/>
      <c r="T375" s="260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61" t="s">
        <v>123</v>
      </c>
      <c r="AU375" s="261" t="s">
        <v>76</v>
      </c>
      <c r="AV375" s="15" t="s">
        <v>118</v>
      </c>
      <c r="AW375" s="15" t="s">
        <v>31</v>
      </c>
      <c r="AX375" s="15" t="s">
        <v>74</v>
      </c>
      <c r="AY375" s="261" t="s">
        <v>110</v>
      </c>
    </row>
    <row r="376" s="14" customFormat="1">
      <c r="A376" s="14"/>
      <c r="B376" s="229"/>
      <c r="C376" s="230"/>
      <c r="D376" s="213" t="s">
        <v>123</v>
      </c>
      <c r="E376" s="230"/>
      <c r="F376" s="232" t="s">
        <v>540</v>
      </c>
      <c r="G376" s="230"/>
      <c r="H376" s="233">
        <v>4314.3299999999999</v>
      </c>
      <c r="I376" s="234"/>
      <c r="J376" s="230"/>
      <c r="K376" s="230"/>
      <c r="L376" s="235"/>
      <c r="M376" s="236"/>
      <c r="N376" s="237"/>
      <c r="O376" s="237"/>
      <c r="P376" s="237"/>
      <c r="Q376" s="237"/>
      <c r="R376" s="237"/>
      <c r="S376" s="237"/>
      <c r="T376" s="238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39" t="s">
        <v>123</v>
      </c>
      <c r="AU376" s="239" t="s">
        <v>76</v>
      </c>
      <c r="AV376" s="14" t="s">
        <v>76</v>
      </c>
      <c r="AW376" s="14" t="s">
        <v>4</v>
      </c>
      <c r="AX376" s="14" t="s">
        <v>74</v>
      </c>
      <c r="AY376" s="239" t="s">
        <v>110</v>
      </c>
    </row>
    <row r="377" s="2" customFormat="1" ht="21.75" customHeight="1">
      <c r="A377" s="40"/>
      <c r="B377" s="41"/>
      <c r="C377" s="240" t="s">
        <v>541</v>
      </c>
      <c r="D377" s="240" t="s">
        <v>126</v>
      </c>
      <c r="E377" s="241" t="s">
        <v>542</v>
      </c>
      <c r="F377" s="242" t="s">
        <v>543</v>
      </c>
      <c r="G377" s="243" t="s">
        <v>196</v>
      </c>
      <c r="H377" s="244">
        <v>24.829999999999998</v>
      </c>
      <c r="I377" s="245"/>
      <c r="J377" s="246">
        <f>ROUND(I377*H377,2)</f>
        <v>0</v>
      </c>
      <c r="K377" s="242" t="s">
        <v>130</v>
      </c>
      <c r="L377" s="46"/>
      <c r="M377" s="247" t="s">
        <v>19</v>
      </c>
      <c r="N377" s="248" t="s">
        <v>40</v>
      </c>
      <c r="O377" s="86"/>
      <c r="P377" s="209">
        <f>O377*H377</f>
        <v>0</v>
      </c>
      <c r="Q377" s="209">
        <v>0</v>
      </c>
      <c r="R377" s="209">
        <f>Q377*H377</f>
        <v>0</v>
      </c>
      <c r="S377" s="209">
        <v>0</v>
      </c>
      <c r="T377" s="210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1" t="s">
        <v>118</v>
      </c>
      <c r="AT377" s="211" t="s">
        <v>126</v>
      </c>
      <c r="AU377" s="211" t="s">
        <v>76</v>
      </c>
      <c r="AY377" s="19" t="s">
        <v>110</v>
      </c>
      <c r="BE377" s="212">
        <f>IF(N377="základní",J377,0)</f>
        <v>0</v>
      </c>
      <c r="BF377" s="212">
        <f>IF(N377="snížená",J377,0)</f>
        <v>0</v>
      </c>
      <c r="BG377" s="212">
        <f>IF(N377="zákl. přenesená",J377,0)</f>
        <v>0</v>
      </c>
      <c r="BH377" s="212">
        <f>IF(N377="sníž. přenesená",J377,0)</f>
        <v>0</v>
      </c>
      <c r="BI377" s="212">
        <f>IF(N377="nulová",J377,0)</f>
        <v>0</v>
      </c>
      <c r="BJ377" s="19" t="s">
        <v>74</v>
      </c>
      <c r="BK377" s="212">
        <f>ROUND(I377*H377,2)</f>
        <v>0</v>
      </c>
      <c r="BL377" s="19" t="s">
        <v>118</v>
      </c>
      <c r="BM377" s="211" t="s">
        <v>544</v>
      </c>
    </row>
    <row r="378" s="2" customFormat="1">
      <c r="A378" s="40"/>
      <c r="B378" s="41"/>
      <c r="C378" s="42"/>
      <c r="D378" s="213" t="s">
        <v>120</v>
      </c>
      <c r="E378" s="42"/>
      <c r="F378" s="214" t="s">
        <v>545</v>
      </c>
      <c r="G378" s="42"/>
      <c r="H378" s="42"/>
      <c r="I378" s="215"/>
      <c r="J378" s="42"/>
      <c r="K378" s="42"/>
      <c r="L378" s="46"/>
      <c r="M378" s="216"/>
      <c r="N378" s="217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120</v>
      </c>
      <c r="AU378" s="19" t="s">
        <v>76</v>
      </c>
    </row>
    <row r="379" s="2" customFormat="1">
      <c r="A379" s="40"/>
      <c r="B379" s="41"/>
      <c r="C379" s="42"/>
      <c r="D379" s="249" t="s">
        <v>133</v>
      </c>
      <c r="E379" s="42"/>
      <c r="F379" s="250" t="s">
        <v>546</v>
      </c>
      <c r="G379" s="42"/>
      <c r="H379" s="42"/>
      <c r="I379" s="215"/>
      <c r="J379" s="42"/>
      <c r="K379" s="42"/>
      <c r="L379" s="46"/>
      <c r="M379" s="216"/>
      <c r="N379" s="217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133</v>
      </c>
      <c r="AU379" s="19" t="s">
        <v>76</v>
      </c>
    </row>
    <row r="380" s="13" customFormat="1">
      <c r="A380" s="13"/>
      <c r="B380" s="219"/>
      <c r="C380" s="220"/>
      <c r="D380" s="213" t="s">
        <v>123</v>
      </c>
      <c r="E380" s="221" t="s">
        <v>19</v>
      </c>
      <c r="F380" s="222" t="s">
        <v>527</v>
      </c>
      <c r="G380" s="220"/>
      <c r="H380" s="221" t="s">
        <v>19</v>
      </c>
      <c r="I380" s="223"/>
      <c r="J380" s="220"/>
      <c r="K380" s="220"/>
      <c r="L380" s="224"/>
      <c r="M380" s="225"/>
      <c r="N380" s="226"/>
      <c r="O380" s="226"/>
      <c r="P380" s="226"/>
      <c r="Q380" s="226"/>
      <c r="R380" s="226"/>
      <c r="S380" s="226"/>
      <c r="T380" s="227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28" t="s">
        <v>123</v>
      </c>
      <c r="AU380" s="228" t="s">
        <v>76</v>
      </c>
      <c r="AV380" s="13" t="s">
        <v>74</v>
      </c>
      <c r="AW380" s="13" t="s">
        <v>31</v>
      </c>
      <c r="AX380" s="13" t="s">
        <v>69</v>
      </c>
      <c r="AY380" s="228" t="s">
        <v>110</v>
      </c>
    </row>
    <row r="381" s="14" customFormat="1">
      <c r="A381" s="14"/>
      <c r="B381" s="229"/>
      <c r="C381" s="230"/>
      <c r="D381" s="213" t="s">
        <v>123</v>
      </c>
      <c r="E381" s="231" t="s">
        <v>19</v>
      </c>
      <c r="F381" s="232" t="s">
        <v>528</v>
      </c>
      <c r="G381" s="230"/>
      <c r="H381" s="233">
        <v>21.350000000000001</v>
      </c>
      <c r="I381" s="234"/>
      <c r="J381" s="230"/>
      <c r="K381" s="230"/>
      <c r="L381" s="235"/>
      <c r="M381" s="236"/>
      <c r="N381" s="237"/>
      <c r="O381" s="237"/>
      <c r="P381" s="237"/>
      <c r="Q381" s="237"/>
      <c r="R381" s="237"/>
      <c r="S381" s="237"/>
      <c r="T381" s="238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39" t="s">
        <v>123</v>
      </c>
      <c r="AU381" s="239" t="s">
        <v>76</v>
      </c>
      <c r="AV381" s="14" t="s">
        <v>76</v>
      </c>
      <c r="AW381" s="14" t="s">
        <v>31</v>
      </c>
      <c r="AX381" s="14" t="s">
        <v>69</v>
      </c>
      <c r="AY381" s="239" t="s">
        <v>110</v>
      </c>
    </row>
    <row r="382" s="13" customFormat="1">
      <c r="A382" s="13"/>
      <c r="B382" s="219"/>
      <c r="C382" s="220"/>
      <c r="D382" s="213" t="s">
        <v>123</v>
      </c>
      <c r="E382" s="221" t="s">
        <v>19</v>
      </c>
      <c r="F382" s="222" t="s">
        <v>529</v>
      </c>
      <c r="G382" s="220"/>
      <c r="H382" s="221" t="s">
        <v>19</v>
      </c>
      <c r="I382" s="223"/>
      <c r="J382" s="220"/>
      <c r="K382" s="220"/>
      <c r="L382" s="224"/>
      <c r="M382" s="225"/>
      <c r="N382" s="226"/>
      <c r="O382" s="226"/>
      <c r="P382" s="226"/>
      <c r="Q382" s="226"/>
      <c r="R382" s="226"/>
      <c r="S382" s="226"/>
      <c r="T382" s="227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28" t="s">
        <v>123</v>
      </c>
      <c r="AU382" s="228" t="s">
        <v>76</v>
      </c>
      <c r="AV382" s="13" t="s">
        <v>74</v>
      </c>
      <c r="AW382" s="13" t="s">
        <v>31</v>
      </c>
      <c r="AX382" s="13" t="s">
        <v>69</v>
      </c>
      <c r="AY382" s="228" t="s">
        <v>110</v>
      </c>
    </row>
    <row r="383" s="14" customFormat="1">
      <c r="A383" s="14"/>
      <c r="B383" s="229"/>
      <c r="C383" s="230"/>
      <c r="D383" s="213" t="s">
        <v>123</v>
      </c>
      <c r="E383" s="231" t="s">
        <v>19</v>
      </c>
      <c r="F383" s="232" t="s">
        <v>530</v>
      </c>
      <c r="G383" s="230"/>
      <c r="H383" s="233">
        <v>3.48</v>
      </c>
      <c r="I383" s="234"/>
      <c r="J383" s="230"/>
      <c r="K383" s="230"/>
      <c r="L383" s="235"/>
      <c r="M383" s="236"/>
      <c r="N383" s="237"/>
      <c r="O383" s="237"/>
      <c r="P383" s="237"/>
      <c r="Q383" s="237"/>
      <c r="R383" s="237"/>
      <c r="S383" s="237"/>
      <c r="T383" s="238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39" t="s">
        <v>123</v>
      </c>
      <c r="AU383" s="239" t="s">
        <v>76</v>
      </c>
      <c r="AV383" s="14" t="s">
        <v>76</v>
      </c>
      <c r="AW383" s="14" t="s">
        <v>31</v>
      </c>
      <c r="AX383" s="14" t="s">
        <v>69</v>
      </c>
      <c r="AY383" s="239" t="s">
        <v>110</v>
      </c>
    </row>
    <row r="384" s="15" customFormat="1">
      <c r="A384" s="15"/>
      <c r="B384" s="251"/>
      <c r="C384" s="252"/>
      <c r="D384" s="213" t="s">
        <v>123</v>
      </c>
      <c r="E384" s="253" t="s">
        <v>19</v>
      </c>
      <c r="F384" s="254" t="s">
        <v>138</v>
      </c>
      <c r="G384" s="252"/>
      <c r="H384" s="255">
        <v>24.830000000000002</v>
      </c>
      <c r="I384" s="256"/>
      <c r="J384" s="252"/>
      <c r="K384" s="252"/>
      <c r="L384" s="257"/>
      <c r="M384" s="258"/>
      <c r="N384" s="259"/>
      <c r="O384" s="259"/>
      <c r="P384" s="259"/>
      <c r="Q384" s="259"/>
      <c r="R384" s="259"/>
      <c r="S384" s="259"/>
      <c r="T384" s="260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1" t="s">
        <v>123</v>
      </c>
      <c r="AU384" s="261" t="s">
        <v>76</v>
      </c>
      <c r="AV384" s="15" t="s">
        <v>118</v>
      </c>
      <c r="AW384" s="15" t="s">
        <v>31</v>
      </c>
      <c r="AX384" s="15" t="s">
        <v>74</v>
      </c>
      <c r="AY384" s="261" t="s">
        <v>110</v>
      </c>
    </row>
    <row r="385" s="2" customFormat="1" ht="16.5" customHeight="1">
      <c r="A385" s="40"/>
      <c r="B385" s="41"/>
      <c r="C385" s="240" t="s">
        <v>547</v>
      </c>
      <c r="D385" s="240" t="s">
        <v>126</v>
      </c>
      <c r="E385" s="241" t="s">
        <v>548</v>
      </c>
      <c r="F385" s="242" t="s">
        <v>549</v>
      </c>
      <c r="G385" s="243" t="s">
        <v>196</v>
      </c>
      <c r="H385" s="244">
        <v>202.24000000000001</v>
      </c>
      <c r="I385" s="245"/>
      <c r="J385" s="246">
        <f>ROUND(I385*H385,2)</f>
        <v>0</v>
      </c>
      <c r="K385" s="242" t="s">
        <v>130</v>
      </c>
      <c r="L385" s="46"/>
      <c r="M385" s="247" t="s">
        <v>19</v>
      </c>
      <c r="N385" s="248" t="s">
        <v>40</v>
      </c>
      <c r="O385" s="86"/>
      <c r="P385" s="209">
        <f>O385*H385</f>
        <v>0</v>
      </c>
      <c r="Q385" s="209">
        <v>0</v>
      </c>
      <c r="R385" s="209">
        <f>Q385*H385</f>
        <v>0</v>
      </c>
      <c r="S385" s="209">
        <v>0</v>
      </c>
      <c r="T385" s="210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1" t="s">
        <v>118</v>
      </c>
      <c r="AT385" s="211" t="s">
        <v>126</v>
      </c>
      <c r="AU385" s="211" t="s">
        <v>76</v>
      </c>
      <c r="AY385" s="19" t="s">
        <v>110</v>
      </c>
      <c r="BE385" s="212">
        <f>IF(N385="základní",J385,0)</f>
        <v>0</v>
      </c>
      <c r="BF385" s="212">
        <f>IF(N385="snížená",J385,0)</f>
        <v>0</v>
      </c>
      <c r="BG385" s="212">
        <f>IF(N385="zákl. přenesená",J385,0)</f>
        <v>0</v>
      </c>
      <c r="BH385" s="212">
        <f>IF(N385="sníž. přenesená",J385,0)</f>
        <v>0</v>
      </c>
      <c r="BI385" s="212">
        <f>IF(N385="nulová",J385,0)</f>
        <v>0</v>
      </c>
      <c r="BJ385" s="19" t="s">
        <v>74</v>
      </c>
      <c r="BK385" s="212">
        <f>ROUND(I385*H385,2)</f>
        <v>0</v>
      </c>
      <c r="BL385" s="19" t="s">
        <v>118</v>
      </c>
      <c r="BM385" s="211" t="s">
        <v>550</v>
      </c>
    </row>
    <row r="386" s="2" customFormat="1">
      <c r="A386" s="40"/>
      <c r="B386" s="41"/>
      <c r="C386" s="42"/>
      <c r="D386" s="213" t="s">
        <v>120</v>
      </c>
      <c r="E386" s="42"/>
      <c r="F386" s="214" t="s">
        <v>551</v>
      </c>
      <c r="G386" s="42"/>
      <c r="H386" s="42"/>
      <c r="I386" s="215"/>
      <c r="J386" s="42"/>
      <c r="K386" s="42"/>
      <c r="L386" s="46"/>
      <c r="M386" s="216"/>
      <c r="N386" s="217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120</v>
      </c>
      <c r="AU386" s="19" t="s">
        <v>76</v>
      </c>
    </row>
    <row r="387" s="2" customFormat="1">
      <c r="A387" s="40"/>
      <c r="B387" s="41"/>
      <c r="C387" s="42"/>
      <c r="D387" s="249" t="s">
        <v>133</v>
      </c>
      <c r="E387" s="42"/>
      <c r="F387" s="250" t="s">
        <v>552</v>
      </c>
      <c r="G387" s="42"/>
      <c r="H387" s="42"/>
      <c r="I387" s="215"/>
      <c r="J387" s="42"/>
      <c r="K387" s="42"/>
      <c r="L387" s="46"/>
      <c r="M387" s="216"/>
      <c r="N387" s="217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133</v>
      </c>
      <c r="AU387" s="19" t="s">
        <v>76</v>
      </c>
    </row>
    <row r="388" s="2" customFormat="1" ht="16.5" customHeight="1">
      <c r="A388" s="40"/>
      <c r="B388" s="41"/>
      <c r="C388" s="240" t="s">
        <v>553</v>
      </c>
      <c r="D388" s="240" t="s">
        <v>126</v>
      </c>
      <c r="E388" s="241" t="s">
        <v>554</v>
      </c>
      <c r="F388" s="242" t="s">
        <v>555</v>
      </c>
      <c r="G388" s="243" t="s">
        <v>196</v>
      </c>
      <c r="H388" s="244">
        <v>459.54000000000002</v>
      </c>
      <c r="I388" s="245"/>
      <c r="J388" s="246">
        <f>ROUND(I388*H388,2)</f>
        <v>0</v>
      </c>
      <c r="K388" s="242" t="s">
        <v>130</v>
      </c>
      <c r="L388" s="46"/>
      <c r="M388" s="247" t="s">
        <v>19</v>
      </c>
      <c r="N388" s="248" t="s">
        <v>40</v>
      </c>
      <c r="O388" s="86"/>
      <c r="P388" s="209">
        <f>O388*H388</f>
        <v>0</v>
      </c>
      <c r="Q388" s="209">
        <v>0</v>
      </c>
      <c r="R388" s="209">
        <f>Q388*H388</f>
        <v>0</v>
      </c>
      <c r="S388" s="209">
        <v>0</v>
      </c>
      <c r="T388" s="210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1" t="s">
        <v>118</v>
      </c>
      <c r="AT388" s="211" t="s">
        <v>126</v>
      </c>
      <c r="AU388" s="211" t="s">
        <v>76</v>
      </c>
      <c r="AY388" s="19" t="s">
        <v>110</v>
      </c>
      <c r="BE388" s="212">
        <f>IF(N388="základní",J388,0)</f>
        <v>0</v>
      </c>
      <c r="BF388" s="212">
        <f>IF(N388="snížená",J388,0)</f>
        <v>0</v>
      </c>
      <c r="BG388" s="212">
        <f>IF(N388="zákl. přenesená",J388,0)</f>
        <v>0</v>
      </c>
      <c r="BH388" s="212">
        <f>IF(N388="sníž. přenesená",J388,0)</f>
        <v>0</v>
      </c>
      <c r="BI388" s="212">
        <f>IF(N388="nulová",J388,0)</f>
        <v>0</v>
      </c>
      <c r="BJ388" s="19" t="s">
        <v>74</v>
      </c>
      <c r="BK388" s="212">
        <f>ROUND(I388*H388,2)</f>
        <v>0</v>
      </c>
      <c r="BL388" s="19" t="s">
        <v>118</v>
      </c>
      <c r="BM388" s="211" t="s">
        <v>556</v>
      </c>
    </row>
    <row r="389" s="2" customFormat="1">
      <c r="A389" s="40"/>
      <c r="B389" s="41"/>
      <c r="C389" s="42"/>
      <c r="D389" s="213" t="s">
        <v>120</v>
      </c>
      <c r="E389" s="42"/>
      <c r="F389" s="214" t="s">
        <v>557</v>
      </c>
      <c r="G389" s="42"/>
      <c r="H389" s="42"/>
      <c r="I389" s="215"/>
      <c r="J389" s="42"/>
      <c r="K389" s="42"/>
      <c r="L389" s="46"/>
      <c r="M389" s="216"/>
      <c r="N389" s="217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120</v>
      </c>
      <c r="AU389" s="19" t="s">
        <v>76</v>
      </c>
    </row>
    <row r="390" s="2" customFormat="1">
      <c r="A390" s="40"/>
      <c r="B390" s="41"/>
      <c r="C390" s="42"/>
      <c r="D390" s="249" t="s">
        <v>133</v>
      </c>
      <c r="E390" s="42"/>
      <c r="F390" s="250" t="s">
        <v>558</v>
      </c>
      <c r="G390" s="42"/>
      <c r="H390" s="42"/>
      <c r="I390" s="215"/>
      <c r="J390" s="42"/>
      <c r="K390" s="42"/>
      <c r="L390" s="46"/>
      <c r="M390" s="216"/>
      <c r="N390" s="217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133</v>
      </c>
      <c r="AU390" s="19" t="s">
        <v>76</v>
      </c>
    </row>
    <row r="391" s="13" customFormat="1">
      <c r="A391" s="13"/>
      <c r="B391" s="219"/>
      <c r="C391" s="220"/>
      <c r="D391" s="213" t="s">
        <v>123</v>
      </c>
      <c r="E391" s="221" t="s">
        <v>19</v>
      </c>
      <c r="F391" s="222" t="s">
        <v>157</v>
      </c>
      <c r="G391" s="220"/>
      <c r="H391" s="221" t="s">
        <v>19</v>
      </c>
      <c r="I391" s="223"/>
      <c r="J391" s="220"/>
      <c r="K391" s="220"/>
      <c r="L391" s="224"/>
      <c r="M391" s="225"/>
      <c r="N391" s="226"/>
      <c r="O391" s="226"/>
      <c r="P391" s="226"/>
      <c r="Q391" s="226"/>
      <c r="R391" s="226"/>
      <c r="S391" s="226"/>
      <c r="T391" s="227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28" t="s">
        <v>123</v>
      </c>
      <c r="AU391" s="228" t="s">
        <v>76</v>
      </c>
      <c r="AV391" s="13" t="s">
        <v>74</v>
      </c>
      <c r="AW391" s="13" t="s">
        <v>31</v>
      </c>
      <c r="AX391" s="13" t="s">
        <v>69</v>
      </c>
      <c r="AY391" s="228" t="s">
        <v>110</v>
      </c>
    </row>
    <row r="392" s="14" customFormat="1">
      <c r="A392" s="14"/>
      <c r="B392" s="229"/>
      <c r="C392" s="230"/>
      <c r="D392" s="213" t="s">
        <v>123</v>
      </c>
      <c r="E392" s="231" t="s">
        <v>19</v>
      </c>
      <c r="F392" s="232" t="s">
        <v>176</v>
      </c>
      <c r="G392" s="230"/>
      <c r="H392" s="233">
        <v>248.5</v>
      </c>
      <c r="I392" s="234"/>
      <c r="J392" s="230"/>
      <c r="K392" s="230"/>
      <c r="L392" s="235"/>
      <c r="M392" s="236"/>
      <c r="N392" s="237"/>
      <c r="O392" s="237"/>
      <c r="P392" s="237"/>
      <c r="Q392" s="237"/>
      <c r="R392" s="237"/>
      <c r="S392" s="237"/>
      <c r="T392" s="238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39" t="s">
        <v>123</v>
      </c>
      <c r="AU392" s="239" t="s">
        <v>76</v>
      </c>
      <c r="AV392" s="14" t="s">
        <v>76</v>
      </c>
      <c r="AW392" s="14" t="s">
        <v>31</v>
      </c>
      <c r="AX392" s="14" t="s">
        <v>69</v>
      </c>
      <c r="AY392" s="239" t="s">
        <v>110</v>
      </c>
    </row>
    <row r="393" s="13" customFormat="1">
      <c r="A393" s="13"/>
      <c r="B393" s="219"/>
      <c r="C393" s="220"/>
      <c r="D393" s="213" t="s">
        <v>123</v>
      </c>
      <c r="E393" s="221" t="s">
        <v>19</v>
      </c>
      <c r="F393" s="222" t="s">
        <v>177</v>
      </c>
      <c r="G393" s="220"/>
      <c r="H393" s="221" t="s">
        <v>19</v>
      </c>
      <c r="I393" s="223"/>
      <c r="J393" s="220"/>
      <c r="K393" s="220"/>
      <c r="L393" s="224"/>
      <c r="M393" s="225"/>
      <c r="N393" s="226"/>
      <c r="O393" s="226"/>
      <c r="P393" s="226"/>
      <c r="Q393" s="226"/>
      <c r="R393" s="226"/>
      <c r="S393" s="226"/>
      <c r="T393" s="227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28" t="s">
        <v>123</v>
      </c>
      <c r="AU393" s="228" t="s">
        <v>76</v>
      </c>
      <c r="AV393" s="13" t="s">
        <v>74</v>
      </c>
      <c r="AW393" s="13" t="s">
        <v>31</v>
      </c>
      <c r="AX393" s="13" t="s">
        <v>69</v>
      </c>
      <c r="AY393" s="228" t="s">
        <v>110</v>
      </c>
    </row>
    <row r="394" s="14" customFormat="1">
      <c r="A394" s="14"/>
      <c r="B394" s="229"/>
      <c r="C394" s="230"/>
      <c r="D394" s="213" t="s">
        <v>123</v>
      </c>
      <c r="E394" s="231" t="s">
        <v>19</v>
      </c>
      <c r="F394" s="232" t="s">
        <v>178</v>
      </c>
      <c r="G394" s="230"/>
      <c r="H394" s="233">
        <v>6.7999999999999998</v>
      </c>
      <c r="I394" s="234"/>
      <c r="J394" s="230"/>
      <c r="K394" s="230"/>
      <c r="L394" s="235"/>
      <c r="M394" s="236"/>
      <c r="N394" s="237"/>
      <c r="O394" s="237"/>
      <c r="P394" s="237"/>
      <c r="Q394" s="237"/>
      <c r="R394" s="237"/>
      <c r="S394" s="237"/>
      <c r="T394" s="238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39" t="s">
        <v>123</v>
      </c>
      <c r="AU394" s="239" t="s">
        <v>76</v>
      </c>
      <c r="AV394" s="14" t="s">
        <v>76</v>
      </c>
      <c r="AW394" s="14" t="s">
        <v>31</v>
      </c>
      <c r="AX394" s="14" t="s">
        <v>69</v>
      </c>
      <c r="AY394" s="239" t="s">
        <v>110</v>
      </c>
    </row>
    <row r="395" s="15" customFormat="1">
      <c r="A395" s="15"/>
      <c r="B395" s="251"/>
      <c r="C395" s="252"/>
      <c r="D395" s="213" t="s">
        <v>123</v>
      </c>
      <c r="E395" s="253" t="s">
        <v>19</v>
      </c>
      <c r="F395" s="254" t="s">
        <v>138</v>
      </c>
      <c r="G395" s="252"/>
      <c r="H395" s="255">
        <v>255.30000000000001</v>
      </c>
      <c r="I395" s="256"/>
      <c r="J395" s="252"/>
      <c r="K395" s="252"/>
      <c r="L395" s="257"/>
      <c r="M395" s="258"/>
      <c r="N395" s="259"/>
      <c r="O395" s="259"/>
      <c r="P395" s="259"/>
      <c r="Q395" s="259"/>
      <c r="R395" s="259"/>
      <c r="S395" s="259"/>
      <c r="T395" s="260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61" t="s">
        <v>123</v>
      </c>
      <c r="AU395" s="261" t="s">
        <v>76</v>
      </c>
      <c r="AV395" s="15" t="s">
        <v>118</v>
      </c>
      <c r="AW395" s="15" t="s">
        <v>31</v>
      </c>
      <c r="AX395" s="15" t="s">
        <v>74</v>
      </c>
      <c r="AY395" s="261" t="s">
        <v>110</v>
      </c>
    </row>
    <row r="396" s="14" customFormat="1">
      <c r="A396" s="14"/>
      <c r="B396" s="229"/>
      <c r="C396" s="230"/>
      <c r="D396" s="213" t="s">
        <v>123</v>
      </c>
      <c r="E396" s="230"/>
      <c r="F396" s="232" t="s">
        <v>559</v>
      </c>
      <c r="G396" s="230"/>
      <c r="H396" s="233">
        <v>459.54000000000002</v>
      </c>
      <c r="I396" s="234"/>
      <c r="J396" s="230"/>
      <c r="K396" s="230"/>
      <c r="L396" s="235"/>
      <c r="M396" s="236"/>
      <c r="N396" s="237"/>
      <c r="O396" s="237"/>
      <c r="P396" s="237"/>
      <c r="Q396" s="237"/>
      <c r="R396" s="237"/>
      <c r="S396" s="237"/>
      <c r="T396" s="238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39" t="s">
        <v>123</v>
      </c>
      <c r="AU396" s="239" t="s">
        <v>76</v>
      </c>
      <c r="AV396" s="14" t="s">
        <v>76</v>
      </c>
      <c r="AW396" s="14" t="s">
        <v>4</v>
      </c>
      <c r="AX396" s="14" t="s">
        <v>74</v>
      </c>
      <c r="AY396" s="239" t="s">
        <v>110</v>
      </c>
    </row>
    <row r="397" s="12" customFormat="1" ht="22.8" customHeight="1">
      <c r="A397" s="12"/>
      <c r="B397" s="183"/>
      <c r="C397" s="184"/>
      <c r="D397" s="185" t="s">
        <v>68</v>
      </c>
      <c r="E397" s="197" t="s">
        <v>560</v>
      </c>
      <c r="F397" s="197" t="s">
        <v>561</v>
      </c>
      <c r="G397" s="184"/>
      <c r="H397" s="184"/>
      <c r="I397" s="187"/>
      <c r="J397" s="198">
        <f>BK397</f>
        <v>0</v>
      </c>
      <c r="K397" s="184"/>
      <c r="L397" s="189"/>
      <c r="M397" s="190"/>
      <c r="N397" s="191"/>
      <c r="O397" s="191"/>
      <c r="P397" s="192">
        <f>SUM(P398:P400)</f>
        <v>0</v>
      </c>
      <c r="Q397" s="191"/>
      <c r="R397" s="192">
        <f>SUM(R398:R400)</f>
        <v>0</v>
      </c>
      <c r="S397" s="191"/>
      <c r="T397" s="193">
        <f>SUM(T398:T400)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194" t="s">
        <v>74</v>
      </c>
      <c r="AT397" s="195" t="s">
        <v>68</v>
      </c>
      <c r="AU397" s="195" t="s">
        <v>74</v>
      </c>
      <c r="AY397" s="194" t="s">
        <v>110</v>
      </c>
      <c r="BK397" s="196">
        <f>SUM(BK398:BK400)</f>
        <v>0</v>
      </c>
    </row>
    <row r="398" s="2" customFormat="1" ht="21.75" customHeight="1">
      <c r="A398" s="40"/>
      <c r="B398" s="41"/>
      <c r="C398" s="240" t="s">
        <v>562</v>
      </c>
      <c r="D398" s="240" t="s">
        <v>126</v>
      </c>
      <c r="E398" s="241" t="s">
        <v>563</v>
      </c>
      <c r="F398" s="242" t="s">
        <v>564</v>
      </c>
      <c r="G398" s="243" t="s">
        <v>196</v>
      </c>
      <c r="H398" s="244">
        <v>182.416</v>
      </c>
      <c r="I398" s="245"/>
      <c r="J398" s="246">
        <f>ROUND(I398*H398,2)</f>
        <v>0</v>
      </c>
      <c r="K398" s="242" t="s">
        <v>130</v>
      </c>
      <c r="L398" s="46"/>
      <c r="M398" s="247" t="s">
        <v>19</v>
      </c>
      <c r="N398" s="248" t="s">
        <v>40</v>
      </c>
      <c r="O398" s="86"/>
      <c r="P398" s="209">
        <f>O398*H398</f>
        <v>0</v>
      </c>
      <c r="Q398" s="209">
        <v>0</v>
      </c>
      <c r="R398" s="209">
        <f>Q398*H398</f>
        <v>0</v>
      </c>
      <c r="S398" s="209">
        <v>0</v>
      </c>
      <c r="T398" s="210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11" t="s">
        <v>118</v>
      </c>
      <c r="AT398" s="211" t="s">
        <v>126</v>
      </c>
      <c r="AU398" s="211" t="s">
        <v>76</v>
      </c>
      <c r="AY398" s="19" t="s">
        <v>110</v>
      </c>
      <c r="BE398" s="212">
        <f>IF(N398="základní",J398,0)</f>
        <v>0</v>
      </c>
      <c r="BF398" s="212">
        <f>IF(N398="snížená",J398,0)</f>
        <v>0</v>
      </c>
      <c r="BG398" s="212">
        <f>IF(N398="zákl. přenesená",J398,0)</f>
        <v>0</v>
      </c>
      <c r="BH398" s="212">
        <f>IF(N398="sníž. přenesená",J398,0)</f>
        <v>0</v>
      </c>
      <c r="BI398" s="212">
        <f>IF(N398="nulová",J398,0)</f>
        <v>0</v>
      </c>
      <c r="BJ398" s="19" t="s">
        <v>74</v>
      </c>
      <c r="BK398" s="212">
        <f>ROUND(I398*H398,2)</f>
        <v>0</v>
      </c>
      <c r="BL398" s="19" t="s">
        <v>118</v>
      </c>
      <c r="BM398" s="211" t="s">
        <v>565</v>
      </c>
    </row>
    <row r="399" s="2" customFormat="1">
      <c r="A399" s="40"/>
      <c r="B399" s="41"/>
      <c r="C399" s="42"/>
      <c r="D399" s="213" t="s">
        <v>120</v>
      </c>
      <c r="E399" s="42"/>
      <c r="F399" s="214" t="s">
        <v>566</v>
      </c>
      <c r="G399" s="42"/>
      <c r="H399" s="42"/>
      <c r="I399" s="215"/>
      <c r="J399" s="42"/>
      <c r="K399" s="42"/>
      <c r="L399" s="46"/>
      <c r="M399" s="216"/>
      <c r="N399" s="217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120</v>
      </c>
      <c r="AU399" s="19" t="s">
        <v>76</v>
      </c>
    </row>
    <row r="400" s="2" customFormat="1">
      <c r="A400" s="40"/>
      <c r="B400" s="41"/>
      <c r="C400" s="42"/>
      <c r="D400" s="249" t="s">
        <v>133</v>
      </c>
      <c r="E400" s="42"/>
      <c r="F400" s="250" t="s">
        <v>567</v>
      </c>
      <c r="G400" s="42"/>
      <c r="H400" s="42"/>
      <c r="I400" s="215"/>
      <c r="J400" s="42"/>
      <c r="K400" s="42"/>
      <c r="L400" s="46"/>
      <c r="M400" s="216"/>
      <c r="N400" s="217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133</v>
      </c>
      <c r="AU400" s="19" t="s">
        <v>76</v>
      </c>
    </row>
    <row r="401" s="12" customFormat="1" ht="25.92" customHeight="1">
      <c r="A401" s="12"/>
      <c r="B401" s="183"/>
      <c r="C401" s="184"/>
      <c r="D401" s="185" t="s">
        <v>68</v>
      </c>
      <c r="E401" s="186" t="s">
        <v>568</v>
      </c>
      <c r="F401" s="186" t="s">
        <v>569</v>
      </c>
      <c r="G401" s="184"/>
      <c r="H401" s="184"/>
      <c r="I401" s="187"/>
      <c r="J401" s="188">
        <f>BK401</f>
        <v>0</v>
      </c>
      <c r="K401" s="184"/>
      <c r="L401" s="189"/>
      <c r="M401" s="190"/>
      <c r="N401" s="191"/>
      <c r="O401" s="191"/>
      <c r="P401" s="192">
        <f>P402+P409</f>
        <v>0</v>
      </c>
      <c r="Q401" s="191"/>
      <c r="R401" s="192">
        <f>R402+R409</f>
        <v>0</v>
      </c>
      <c r="S401" s="191"/>
      <c r="T401" s="193">
        <f>T402+T409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194" t="s">
        <v>151</v>
      </c>
      <c r="AT401" s="195" t="s">
        <v>68</v>
      </c>
      <c r="AU401" s="195" t="s">
        <v>69</v>
      </c>
      <c r="AY401" s="194" t="s">
        <v>110</v>
      </c>
      <c r="BK401" s="196">
        <f>BK402+BK409</f>
        <v>0</v>
      </c>
    </row>
    <row r="402" s="12" customFormat="1" ht="22.8" customHeight="1">
      <c r="A402" s="12"/>
      <c r="B402" s="183"/>
      <c r="C402" s="184"/>
      <c r="D402" s="185" t="s">
        <v>68</v>
      </c>
      <c r="E402" s="197" t="s">
        <v>570</v>
      </c>
      <c r="F402" s="197" t="s">
        <v>571</v>
      </c>
      <c r="G402" s="184"/>
      <c r="H402" s="184"/>
      <c r="I402" s="187"/>
      <c r="J402" s="198">
        <f>BK402</f>
        <v>0</v>
      </c>
      <c r="K402" s="184"/>
      <c r="L402" s="189"/>
      <c r="M402" s="190"/>
      <c r="N402" s="191"/>
      <c r="O402" s="191"/>
      <c r="P402" s="192">
        <f>SUM(P403:P408)</f>
        <v>0</v>
      </c>
      <c r="Q402" s="191"/>
      <c r="R402" s="192">
        <f>SUM(R403:R408)</f>
        <v>0</v>
      </c>
      <c r="S402" s="191"/>
      <c r="T402" s="193">
        <f>SUM(T403:T408)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194" t="s">
        <v>151</v>
      </c>
      <c r="AT402" s="195" t="s">
        <v>68</v>
      </c>
      <c r="AU402" s="195" t="s">
        <v>74</v>
      </c>
      <c r="AY402" s="194" t="s">
        <v>110</v>
      </c>
      <c r="BK402" s="196">
        <f>SUM(BK403:BK408)</f>
        <v>0</v>
      </c>
    </row>
    <row r="403" s="2" customFormat="1" ht="16.5" customHeight="1">
      <c r="A403" s="40"/>
      <c r="B403" s="41"/>
      <c r="C403" s="240" t="s">
        <v>572</v>
      </c>
      <c r="D403" s="240" t="s">
        <v>126</v>
      </c>
      <c r="E403" s="241" t="s">
        <v>573</v>
      </c>
      <c r="F403" s="242" t="s">
        <v>574</v>
      </c>
      <c r="G403" s="243" t="s">
        <v>349</v>
      </c>
      <c r="H403" s="244">
        <v>1</v>
      </c>
      <c r="I403" s="245"/>
      <c r="J403" s="246">
        <f>ROUND(I403*H403,2)</f>
        <v>0</v>
      </c>
      <c r="K403" s="242" t="s">
        <v>116</v>
      </c>
      <c r="L403" s="46"/>
      <c r="M403" s="247" t="s">
        <v>19</v>
      </c>
      <c r="N403" s="248" t="s">
        <v>40</v>
      </c>
      <c r="O403" s="86"/>
      <c r="P403" s="209">
        <f>O403*H403</f>
        <v>0</v>
      </c>
      <c r="Q403" s="209">
        <v>0</v>
      </c>
      <c r="R403" s="209">
        <f>Q403*H403</f>
        <v>0</v>
      </c>
      <c r="S403" s="209">
        <v>0</v>
      </c>
      <c r="T403" s="210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1" t="s">
        <v>575</v>
      </c>
      <c r="AT403" s="211" t="s">
        <v>126</v>
      </c>
      <c r="AU403" s="211" t="s">
        <v>76</v>
      </c>
      <c r="AY403" s="19" t="s">
        <v>110</v>
      </c>
      <c r="BE403" s="212">
        <f>IF(N403="základní",J403,0)</f>
        <v>0</v>
      </c>
      <c r="BF403" s="212">
        <f>IF(N403="snížená",J403,0)</f>
        <v>0</v>
      </c>
      <c r="BG403" s="212">
        <f>IF(N403="zákl. přenesená",J403,0)</f>
        <v>0</v>
      </c>
      <c r="BH403" s="212">
        <f>IF(N403="sníž. přenesená",J403,0)</f>
        <v>0</v>
      </c>
      <c r="BI403" s="212">
        <f>IF(N403="nulová",J403,0)</f>
        <v>0</v>
      </c>
      <c r="BJ403" s="19" t="s">
        <v>74</v>
      </c>
      <c r="BK403" s="212">
        <f>ROUND(I403*H403,2)</f>
        <v>0</v>
      </c>
      <c r="BL403" s="19" t="s">
        <v>575</v>
      </c>
      <c r="BM403" s="211" t="s">
        <v>576</v>
      </c>
    </row>
    <row r="404" s="2" customFormat="1">
      <c r="A404" s="40"/>
      <c r="B404" s="41"/>
      <c r="C404" s="42"/>
      <c r="D404" s="213" t="s">
        <v>120</v>
      </c>
      <c r="E404" s="42"/>
      <c r="F404" s="214" t="s">
        <v>577</v>
      </c>
      <c r="G404" s="42"/>
      <c r="H404" s="42"/>
      <c r="I404" s="215"/>
      <c r="J404" s="42"/>
      <c r="K404" s="42"/>
      <c r="L404" s="46"/>
      <c r="M404" s="216"/>
      <c r="N404" s="217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120</v>
      </c>
      <c r="AU404" s="19" t="s">
        <v>76</v>
      </c>
    </row>
    <row r="405" s="2" customFormat="1" ht="16.5" customHeight="1">
      <c r="A405" s="40"/>
      <c r="B405" s="41"/>
      <c r="C405" s="240" t="s">
        <v>578</v>
      </c>
      <c r="D405" s="240" t="s">
        <v>126</v>
      </c>
      <c r="E405" s="241" t="s">
        <v>579</v>
      </c>
      <c r="F405" s="242" t="s">
        <v>580</v>
      </c>
      <c r="G405" s="243" t="s">
        <v>349</v>
      </c>
      <c r="H405" s="244">
        <v>1</v>
      </c>
      <c r="I405" s="245"/>
      <c r="J405" s="246">
        <f>ROUND(I405*H405,2)</f>
        <v>0</v>
      </c>
      <c r="K405" s="242" t="s">
        <v>116</v>
      </c>
      <c r="L405" s="46"/>
      <c r="M405" s="247" t="s">
        <v>19</v>
      </c>
      <c r="N405" s="248" t="s">
        <v>40</v>
      </c>
      <c r="O405" s="86"/>
      <c r="P405" s="209">
        <f>O405*H405</f>
        <v>0</v>
      </c>
      <c r="Q405" s="209">
        <v>0</v>
      </c>
      <c r="R405" s="209">
        <f>Q405*H405</f>
        <v>0</v>
      </c>
      <c r="S405" s="209">
        <v>0</v>
      </c>
      <c r="T405" s="210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1" t="s">
        <v>575</v>
      </c>
      <c r="AT405" s="211" t="s">
        <v>126</v>
      </c>
      <c r="AU405" s="211" t="s">
        <v>76</v>
      </c>
      <c r="AY405" s="19" t="s">
        <v>110</v>
      </c>
      <c r="BE405" s="212">
        <f>IF(N405="základní",J405,0)</f>
        <v>0</v>
      </c>
      <c r="BF405" s="212">
        <f>IF(N405="snížená",J405,0)</f>
        <v>0</v>
      </c>
      <c r="BG405" s="212">
        <f>IF(N405="zákl. přenesená",J405,0)</f>
        <v>0</v>
      </c>
      <c r="BH405" s="212">
        <f>IF(N405="sníž. přenesená",J405,0)</f>
        <v>0</v>
      </c>
      <c r="BI405" s="212">
        <f>IF(N405="nulová",J405,0)</f>
        <v>0</v>
      </c>
      <c r="BJ405" s="19" t="s">
        <v>74</v>
      </c>
      <c r="BK405" s="212">
        <f>ROUND(I405*H405,2)</f>
        <v>0</v>
      </c>
      <c r="BL405" s="19" t="s">
        <v>575</v>
      </c>
      <c r="BM405" s="211" t="s">
        <v>581</v>
      </c>
    </row>
    <row r="406" s="2" customFormat="1">
      <c r="A406" s="40"/>
      <c r="B406" s="41"/>
      <c r="C406" s="42"/>
      <c r="D406" s="213" t="s">
        <v>120</v>
      </c>
      <c r="E406" s="42"/>
      <c r="F406" s="214" t="s">
        <v>580</v>
      </c>
      <c r="G406" s="42"/>
      <c r="H406" s="42"/>
      <c r="I406" s="215"/>
      <c r="J406" s="42"/>
      <c r="K406" s="42"/>
      <c r="L406" s="46"/>
      <c r="M406" s="216"/>
      <c r="N406" s="217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120</v>
      </c>
      <c r="AU406" s="19" t="s">
        <v>76</v>
      </c>
    </row>
    <row r="407" s="2" customFormat="1" ht="16.5" customHeight="1">
      <c r="A407" s="40"/>
      <c r="B407" s="41"/>
      <c r="C407" s="240" t="s">
        <v>582</v>
      </c>
      <c r="D407" s="240" t="s">
        <v>126</v>
      </c>
      <c r="E407" s="241" t="s">
        <v>583</v>
      </c>
      <c r="F407" s="242" t="s">
        <v>584</v>
      </c>
      <c r="G407" s="243" t="s">
        <v>349</v>
      </c>
      <c r="H407" s="244">
        <v>1</v>
      </c>
      <c r="I407" s="245"/>
      <c r="J407" s="246">
        <f>ROUND(I407*H407,2)</f>
        <v>0</v>
      </c>
      <c r="K407" s="242" t="s">
        <v>116</v>
      </c>
      <c r="L407" s="46"/>
      <c r="M407" s="247" t="s">
        <v>19</v>
      </c>
      <c r="N407" s="248" t="s">
        <v>40</v>
      </c>
      <c r="O407" s="86"/>
      <c r="P407" s="209">
        <f>O407*H407</f>
        <v>0</v>
      </c>
      <c r="Q407" s="209">
        <v>0</v>
      </c>
      <c r="R407" s="209">
        <f>Q407*H407</f>
        <v>0</v>
      </c>
      <c r="S407" s="209">
        <v>0</v>
      </c>
      <c r="T407" s="210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1" t="s">
        <v>575</v>
      </c>
      <c r="AT407" s="211" t="s">
        <v>126</v>
      </c>
      <c r="AU407" s="211" t="s">
        <v>76</v>
      </c>
      <c r="AY407" s="19" t="s">
        <v>110</v>
      </c>
      <c r="BE407" s="212">
        <f>IF(N407="základní",J407,0)</f>
        <v>0</v>
      </c>
      <c r="BF407" s="212">
        <f>IF(N407="snížená",J407,0)</f>
        <v>0</v>
      </c>
      <c r="BG407" s="212">
        <f>IF(N407="zákl. přenesená",J407,0)</f>
        <v>0</v>
      </c>
      <c r="BH407" s="212">
        <f>IF(N407="sníž. přenesená",J407,0)</f>
        <v>0</v>
      </c>
      <c r="BI407" s="212">
        <f>IF(N407="nulová",J407,0)</f>
        <v>0</v>
      </c>
      <c r="BJ407" s="19" t="s">
        <v>74</v>
      </c>
      <c r="BK407" s="212">
        <f>ROUND(I407*H407,2)</f>
        <v>0</v>
      </c>
      <c r="BL407" s="19" t="s">
        <v>575</v>
      </c>
      <c r="BM407" s="211" t="s">
        <v>585</v>
      </c>
    </row>
    <row r="408" s="2" customFormat="1">
      <c r="A408" s="40"/>
      <c r="B408" s="41"/>
      <c r="C408" s="42"/>
      <c r="D408" s="213" t="s">
        <v>120</v>
      </c>
      <c r="E408" s="42"/>
      <c r="F408" s="214" t="s">
        <v>584</v>
      </c>
      <c r="G408" s="42"/>
      <c r="H408" s="42"/>
      <c r="I408" s="215"/>
      <c r="J408" s="42"/>
      <c r="K408" s="42"/>
      <c r="L408" s="46"/>
      <c r="M408" s="216"/>
      <c r="N408" s="217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120</v>
      </c>
      <c r="AU408" s="19" t="s">
        <v>76</v>
      </c>
    </row>
    <row r="409" s="12" customFormat="1" ht="22.8" customHeight="1">
      <c r="A409" s="12"/>
      <c r="B409" s="183"/>
      <c r="C409" s="184"/>
      <c r="D409" s="185" t="s">
        <v>68</v>
      </c>
      <c r="E409" s="197" t="s">
        <v>586</v>
      </c>
      <c r="F409" s="197" t="s">
        <v>587</v>
      </c>
      <c r="G409" s="184"/>
      <c r="H409" s="184"/>
      <c r="I409" s="187"/>
      <c r="J409" s="198">
        <f>BK409</f>
        <v>0</v>
      </c>
      <c r="K409" s="184"/>
      <c r="L409" s="189"/>
      <c r="M409" s="190"/>
      <c r="N409" s="191"/>
      <c r="O409" s="191"/>
      <c r="P409" s="192">
        <f>SUM(P410:P411)</f>
        <v>0</v>
      </c>
      <c r="Q409" s="191"/>
      <c r="R409" s="192">
        <f>SUM(R410:R411)</f>
        <v>0</v>
      </c>
      <c r="S409" s="191"/>
      <c r="T409" s="193">
        <f>SUM(T410:T411)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194" t="s">
        <v>151</v>
      </c>
      <c r="AT409" s="195" t="s">
        <v>68</v>
      </c>
      <c r="AU409" s="195" t="s">
        <v>74</v>
      </c>
      <c r="AY409" s="194" t="s">
        <v>110</v>
      </c>
      <c r="BK409" s="196">
        <f>SUM(BK410:BK411)</f>
        <v>0</v>
      </c>
    </row>
    <row r="410" s="2" customFormat="1" ht="16.5" customHeight="1">
      <c r="A410" s="40"/>
      <c r="B410" s="41"/>
      <c r="C410" s="240" t="s">
        <v>248</v>
      </c>
      <c r="D410" s="240" t="s">
        <v>126</v>
      </c>
      <c r="E410" s="241" t="s">
        <v>588</v>
      </c>
      <c r="F410" s="242" t="s">
        <v>589</v>
      </c>
      <c r="G410" s="243" t="s">
        <v>349</v>
      </c>
      <c r="H410" s="244">
        <v>1</v>
      </c>
      <c r="I410" s="245"/>
      <c r="J410" s="246">
        <f>ROUND(I410*H410,2)</f>
        <v>0</v>
      </c>
      <c r="K410" s="242" t="s">
        <v>116</v>
      </c>
      <c r="L410" s="46"/>
      <c r="M410" s="247" t="s">
        <v>19</v>
      </c>
      <c r="N410" s="248" t="s">
        <v>40</v>
      </c>
      <c r="O410" s="86"/>
      <c r="P410" s="209">
        <f>O410*H410</f>
        <v>0</v>
      </c>
      <c r="Q410" s="209">
        <v>0</v>
      </c>
      <c r="R410" s="209">
        <f>Q410*H410</f>
        <v>0</v>
      </c>
      <c r="S410" s="209">
        <v>0</v>
      </c>
      <c r="T410" s="210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1" t="s">
        <v>575</v>
      </c>
      <c r="AT410" s="211" t="s">
        <v>126</v>
      </c>
      <c r="AU410" s="211" t="s">
        <v>76</v>
      </c>
      <c r="AY410" s="19" t="s">
        <v>110</v>
      </c>
      <c r="BE410" s="212">
        <f>IF(N410="základní",J410,0)</f>
        <v>0</v>
      </c>
      <c r="BF410" s="212">
        <f>IF(N410="snížená",J410,0)</f>
        <v>0</v>
      </c>
      <c r="BG410" s="212">
        <f>IF(N410="zákl. přenesená",J410,0)</f>
        <v>0</v>
      </c>
      <c r="BH410" s="212">
        <f>IF(N410="sníž. přenesená",J410,0)</f>
        <v>0</v>
      </c>
      <c r="BI410" s="212">
        <f>IF(N410="nulová",J410,0)</f>
        <v>0</v>
      </c>
      <c r="BJ410" s="19" t="s">
        <v>74</v>
      </c>
      <c r="BK410" s="212">
        <f>ROUND(I410*H410,2)</f>
        <v>0</v>
      </c>
      <c r="BL410" s="19" t="s">
        <v>575</v>
      </c>
      <c r="BM410" s="211" t="s">
        <v>590</v>
      </c>
    </row>
    <row r="411" s="2" customFormat="1">
      <c r="A411" s="40"/>
      <c r="B411" s="41"/>
      <c r="C411" s="42"/>
      <c r="D411" s="213" t="s">
        <v>120</v>
      </c>
      <c r="E411" s="42"/>
      <c r="F411" s="214" t="s">
        <v>591</v>
      </c>
      <c r="G411" s="42"/>
      <c r="H411" s="42"/>
      <c r="I411" s="215"/>
      <c r="J411" s="42"/>
      <c r="K411" s="42"/>
      <c r="L411" s="46"/>
      <c r="M411" s="262"/>
      <c r="N411" s="263"/>
      <c r="O411" s="264"/>
      <c r="P411" s="264"/>
      <c r="Q411" s="264"/>
      <c r="R411" s="264"/>
      <c r="S411" s="264"/>
      <c r="T411" s="265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120</v>
      </c>
      <c r="AU411" s="19" t="s">
        <v>76</v>
      </c>
    </row>
    <row r="412" s="2" customFormat="1" ht="6.96" customHeight="1">
      <c r="A412" s="40"/>
      <c r="B412" s="61"/>
      <c r="C412" s="62"/>
      <c r="D412" s="62"/>
      <c r="E412" s="62"/>
      <c r="F412" s="62"/>
      <c r="G412" s="62"/>
      <c r="H412" s="62"/>
      <c r="I412" s="62"/>
      <c r="J412" s="62"/>
      <c r="K412" s="62"/>
      <c r="L412" s="46"/>
      <c r="M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</row>
  </sheetData>
  <sheetProtection sheet="1" autoFilter="0" formatColumns="0" formatRows="0" objects="1" scenarios="1" spinCount="100000" saltValue="KFmdQLD6QE9E7GUpVfBmb4rAJcXHj+i1/JNxEZ79tVFQiVZhBQPaP72v7/sNc+oklSx1MEvmzqq1jceuZDRY+g==" hashValue="zn4DIexjjCQ42WJLxuXK7s/gT8/q14aAtnEHx5heO4Vm8ti+c7ALNTBk3vVj/myfCSYyBLvv+LOm2LFNmHcKTw==" algorithmName="SHA-512" password="CC35"/>
  <autoFilter ref="C84:K411"/>
  <mergeCells count="6">
    <mergeCell ref="E7:H7"/>
    <mergeCell ref="E16:H16"/>
    <mergeCell ref="E25:H25"/>
    <mergeCell ref="E46:H46"/>
    <mergeCell ref="E77:H77"/>
    <mergeCell ref="L2:V2"/>
  </mergeCells>
  <hyperlinks>
    <hyperlink ref="F95" r:id="rId1" display="https://podminky.urs.cz/item/CS_URS_2025_01/113106171"/>
    <hyperlink ref="F103" r:id="rId2" display="https://podminky.urs.cz/item/CS_URS_2025_01/113107243"/>
    <hyperlink ref="F106" r:id="rId3" display="https://podminky.urs.cz/item/CS_URS_2025_01/113202111"/>
    <hyperlink ref="F109" r:id="rId4" display="https://podminky.urs.cz/item/CS_URS_2025_01/122202202"/>
    <hyperlink ref="F119" r:id="rId5" display="https://podminky.urs.cz/item/CS_URS_2025_01/132301201"/>
    <hyperlink ref="F123" r:id="rId6" display="https://podminky.urs.cz/item/CS_URS_2025_01/162701105"/>
    <hyperlink ref="F131" r:id="rId7" display="https://podminky.urs.cz/item/CS_URS_2025_01/162701109"/>
    <hyperlink ref="F141" r:id="rId8" display="https://podminky.urs.cz/item/CS_URS_2025_01/174101101"/>
    <hyperlink ref="F147" r:id="rId9" display="https://podminky.urs.cz/item/CS_URS_2025_01/175151101"/>
    <hyperlink ref="F153" r:id="rId10" display="https://podminky.urs.cz/item/CS_URS_2025_01/181301101"/>
    <hyperlink ref="F159" r:id="rId11" display="https://podminky.urs.cz/item/CS_URS_2025_01/181411131"/>
    <hyperlink ref="F165" r:id="rId12" display="https://podminky.urs.cz/item/CS_URS_2025_01/181951101"/>
    <hyperlink ref="F170" r:id="rId13" display="https://podminky.urs.cz/item/CS_URS_2025_01/181951102"/>
    <hyperlink ref="F183" r:id="rId14" display="https://podminky.urs.cz/item/CS_URS_2025_01/213141112"/>
    <hyperlink ref="F191" r:id="rId15" display="https://podminky.urs.cz/item/CS_URS_2025_01/451572111"/>
    <hyperlink ref="F196" r:id="rId16" display="https://podminky.urs.cz/item/CS_URS_2025_01/564851111"/>
    <hyperlink ref="F208" r:id="rId17" display="https://podminky.urs.cz/item/CS_URS_2025_01/564861111"/>
    <hyperlink ref="F211" r:id="rId18" display="https://podminky.urs.cz/item/CS_URS_2025_01/564952111"/>
    <hyperlink ref="F214" r:id="rId19" display="https://podminky.urs.cz/item/CS_URS_2025_01/565135121"/>
    <hyperlink ref="F217" r:id="rId20" display="https://podminky.urs.cz/item/CS_URS_2025_01/573211108"/>
    <hyperlink ref="F220" r:id="rId21" display="https://podminky.urs.cz/item/CS_URS_2025_01/577144121"/>
    <hyperlink ref="F223" r:id="rId22" display="https://podminky.urs.cz/item/CS_URS_2025_01/596211110"/>
    <hyperlink ref="F230" r:id="rId23" display="https://podminky.urs.cz/item/CS_URS_2025_01/596212211"/>
    <hyperlink ref="F249" r:id="rId24" display="https://podminky.urs.cz/item/CS_URS_2025_01/871313121"/>
    <hyperlink ref="F254" r:id="rId25" display="https://podminky.urs.cz/item/CS_URS_2025_01/877310310"/>
    <hyperlink ref="F259" r:id="rId26" display="https://podminky.urs.cz/item/CS_URS_2025_01/877375121"/>
    <hyperlink ref="F262" r:id="rId27" display="https://podminky.urs.cz/item/CS_URS_2025_01/890411851"/>
    <hyperlink ref="F265" r:id="rId28" display="https://podminky.urs.cz/item/CS_URS_2025_01/895941111"/>
    <hyperlink ref="F276" r:id="rId29" display="https://podminky.urs.cz/item/CS_URS_2025_01/899131111"/>
    <hyperlink ref="F279" r:id="rId30" display="https://podminky.urs.cz/item/CS_URS_2025_01/899204112"/>
    <hyperlink ref="F286" r:id="rId31" display="https://podminky.urs.cz/item/CS_URS_2025_01/899301811"/>
    <hyperlink ref="F289" r:id="rId32" display="https://podminky.urs.cz/item/CS_URS_2025_01/899431111"/>
    <hyperlink ref="F294" r:id="rId33" display="https://podminky.urs.cz/item/CS_URS_2025_01/914111111"/>
    <hyperlink ref="F303" r:id="rId34" display="https://podminky.urs.cz/item/CS_URS_2025_01/914511112"/>
    <hyperlink ref="F317" r:id="rId35" display="https://podminky.urs.cz/item/CS_URS_2025_01/916131213"/>
    <hyperlink ref="F322" r:id="rId36" display="https://podminky.urs.cz/item/CS_URS_2025_01/916231213"/>
    <hyperlink ref="F334" r:id="rId37" display="https://podminky.urs.cz/item/CS_URS_2025_01/935112211"/>
    <hyperlink ref="F348" r:id="rId38" display="https://podminky.urs.cz/item/CS_URS_2025_01/966006221"/>
    <hyperlink ref="F353" r:id="rId39" display="https://podminky.urs.cz/item/CS_URS_2025_01/966008212"/>
    <hyperlink ref="F357" r:id="rId40" display="https://podminky.urs.cz/item/CS_URS_2025_01/997221571"/>
    <hyperlink ref="F367" r:id="rId41" display="https://podminky.urs.cz/item/CS_URS_2025_01/997221579"/>
    <hyperlink ref="F379" r:id="rId42" display="https://podminky.urs.cz/item/CS_URS_2025_01/997221815"/>
    <hyperlink ref="F387" r:id="rId43" display="https://podminky.urs.cz/item/CS_URS_2025_01/997221845"/>
    <hyperlink ref="F390" r:id="rId44" display="https://podminky.urs.cz/item/CS_URS_2025_01/997221855"/>
    <hyperlink ref="F400" r:id="rId45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6" customWidth="1"/>
    <col min="2" max="2" width="1.667969" style="266" customWidth="1"/>
    <col min="3" max="4" width="5" style="266" customWidth="1"/>
    <col min="5" max="5" width="11.66016" style="266" customWidth="1"/>
    <col min="6" max="6" width="9.160156" style="266" customWidth="1"/>
    <col min="7" max="7" width="5" style="266" customWidth="1"/>
    <col min="8" max="8" width="77.83203" style="266" customWidth="1"/>
    <col min="9" max="10" width="20" style="266" customWidth="1"/>
    <col min="11" max="11" width="1.667969" style="266" customWidth="1"/>
  </cols>
  <sheetData>
    <row r="1" s="1" customFormat="1" ht="37.5" customHeight="1"/>
    <row r="2" s="1" customFormat="1" ht="7.5" customHeight="1">
      <c r="B2" s="267"/>
      <c r="C2" s="268"/>
      <c r="D2" s="268"/>
      <c r="E2" s="268"/>
      <c r="F2" s="268"/>
      <c r="G2" s="268"/>
      <c r="H2" s="268"/>
      <c r="I2" s="268"/>
      <c r="J2" s="268"/>
      <c r="K2" s="269"/>
    </row>
    <row r="3" s="16" customFormat="1" ht="45" customHeight="1">
      <c r="B3" s="270"/>
      <c r="C3" s="271" t="s">
        <v>592</v>
      </c>
      <c r="D3" s="271"/>
      <c r="E3" s="271"/>
      <c r="F3" s="271"/>
      <c r="G3" s="271"/>
      <c r="H3" s="271"/>
      <c r="I3" s="271"/>
      <c r="J3" s="271"/>
      <c r="K3" s="272"/>
    </row>
    <row r="4" s="1" customFormat="1" ht="25.5" customHeight="1">
      <c r="B4" s="273"/>
      <c r="C4" s="274" t="s">
        <v>593</v>
      </c>
      <c r="D4" s="274"/>
      <c r="E4" s="274"/>
      <c r="F4" s="274"/>
      <c r="G4" s="274"/>
      <c r="H4" s="274"/>
      <c r="I4" s="274"/>
      <c r="J4" s="274"/>
      <c r="K4" s="275"/>
    </row>
    <row r="5" s="1" customFormat="1" ht="5.25" customHeight="1">
      <c r="B5" s="273"/>
      <c r="C5" s="276"/>
      <c r="D5" s="276"/>
      <c r="E5" s="276"/>
      <c r="F5" s="276"/>
      <c r="G5" s="276"/>
      <c r="H5" s="276"/>
      <c r="I5" s="276"/>
      <c r="J5" s="276"/>
      <c r="K5" s="275"/>
    </row>
    <row r="6" s="1" customFormat="1" ht="15" customHeight="1">
      <c r="B6" s="273"/>
      <c r="C6" s="277" t="s">
        <v>594</v>
      </c>
      <c r="D6" s="277"/>
      <c r="E6" s="277"/>
      <c r="F6" s="277"/>
      <c r="G6" s="277"/>
      <c r="H6" s="277"/>
      <c r="I6" s="277"/>
      <c r="J6" s="277"/>
      <c r="K6" s="275"/>
    </row>
    <row r="7" s="1" customFormat="1" ht="15" customHeight="1">
      <c r="B7" s="278"/>
      <c r="C7" s="277" t="s">
        <v>595</v>
      </c>
      <c r="D7" s="277"/>
      <c r="E7" s="277"/>
      <c r="F7" s="277"/>
      <c r="G7" s="277"/>
      <c r="H7" s="277"/>
      <c r="I7" s="277"/>
      <c r="J7" s="277"/>
      <c r="K7" s="275"/>
    </row>
    <row r="8" s="1" customFormat="1" ht="12.75" customHeight="1">
      <c r="B8" s="278"/>
      <c r="C8" s="277"/>
      <c r="D8" s="277"/>
      <c r="E8" s="277"/>
      <c r="F8" s="277"/>
      <c r="G8" s="277"/>
      <c r="H8" s="277"/>
      <c r="I8" s="277"/>
      <c r="J8" s="277"/>
      <c r="K8" s="275"/>
    </row>
    <row r="9" s="1" customFormat="1" ht="15" customHeight="1">
      <c r="B9" s="278"/>
      <c r="C9" s="277" t="s">
        <v>596</v>
      </c>
      <c r="D9" s="277"/>
      <c r="E9" s="277"/>
      <c r="F9" s="277"/>
      <c r="G9" s="277"/>
      <c r="H9" s="277"/>
      <c r="I9" s="277"/>
      <c r="J9" s="277"/>
      <c r="K9" s="275"/>
    </row>
    <row r="10" s="1" customFormat="1" ht="15" customHeight="1">
      <c r="B10" s="278"/>
      <c r="C10" s="277"/>
      <c r="D10" s="277" t="s">
        <v>597</v>
      </c>
      <c r="E10" s="277"/>
      <c r="F10" s="277"/>
      <c r="G10" s="277"/>
      <c r="H10" s="277"/>
      <c r="I10" s="277"/>
      <c r="J10" s="277"/>
      <c r="K10" s="275"/>
    </row>
    <row r="11" s="1" customFormat="1" ht="15" customHeight="1">
      <c r="B11" s="278"/>
      <c r="C11" s="279"/>
      <c r="D11" s="277" t="s">
        <v>598</v>
      </c>
      <c r="E11" s="277"/>
      <c r="F11" s="277"/>
      <c r="G11" s="277"/>
      <c r="H11" s="277"/>
      <c r="I11" s="277"/>
      <c r="J11" s="277"/>
      <c r="K11" s="275"/>
    </row>
    <row r="12" s="1" customFormat="1" ht="15" customHeight="1">
      <c r="B12" s="278"/>
      <c r="C12" s="279"/>
      <c r="D12" s="277"/>
      <c r="E12" s="277"/>
      <c r="F12" s="277"/>
      <c r="G12" s="277"/>
      <c r="H12" s="277"/>
      <c r="I12" s="277"/>
      <c r="J12" s="277"/>
      <c r="K12" s="275"/>
    </row>
    <row r="13" s="1" customFormat="1" ht="15" customHeight="1">
      <c r="B13" s="278"/>
      <c r="C13" s="279"/>
      <c r="D13" s="280" t="s">
        <v>599</v>
      </c>
      <c r="E13" s="277"/>
      <c r="F13" s="277"/>
      <c r="G13" s="277"/>
      <c r="H13" s="277"/>
      <c r="I13" s="277"/>
      <c r="J13" s="277"/>
      <c r="K13" s="275"/>
    </row>
    <row r="14" s="1" customFormat="1" ht="12.75" customHeight="1">
      <c r="B14" s="278"/>
      <c r="C14" s="279"/>
      <c r="D14" s="279"/>
      <c r="E14" s="279"/>
      <c r="F14" s="279"/>
      <c r="G14" s="279"/>
      <c r="H14" s="279"/>
      <c r="I14" s="279"/>
      <c r="J14" s="279"/>
      <c r="K14" s="275"/>
    </row>
    <row r="15" s="1" customFormat="1" ht="15" customHeight="1">
      <c r="B15" s="278"/>
      <c r="C15" s="279"/>
      <c r="D15" s="277" t="s">
        <v>600</v>
      </c>
      <c r="E15" s="277"/>
      <c r="F15" s="277"/>
      <c r="G15" s="277"/>
      <c r="H15" s="277"/>
      <c r="I15" s="277"/>
      <c r="J15" s="277"/>
      <c r="K15" s="275"/>
    </row>
    <row r="16" s="1" customFormat="1" ht="15" customHeight="1">
      <c r="B16" s="278"/>
      <c r="C16" s="279"/>
      <c r="D16" s="277" t="s">
        <v>601</v>
      </c>
      <c r="E16" s="277"/>
      <c r="F16" s="277"/>
      <c r="G16" s="277"/>
      <c r="H16" s="277"/>
      <c r="I16" s="277"/>
      <c r="J16" s="277"/>
      <c r="K16" s="275"/>
    </row>
    <row r="17" s="1" customFormat="1" ht="15" customHeight="1">
      <c r="B17" s="278"/>
      <c r="C17" s="279"/>
      <c r="D17" s="277" t="s">
        <v>602</v>
      </c>
      <c r="E17" s="277"/>
      <c r="F17" s="277"/>
      <c r="G17" s="277"/>
      <c r="H17" s="277"/>
      <c r="I17" s="277"/>
      <c r="J17" s="277"/>
      <c r="K17" s="275"/>
    </row>
    <row r="18" s="1" customFormat="1" ht="15" customHeight="1">
      <c r="B18" s="278"/>
      <c r="C18" s="279"/>
      <c r="D18" s="279"/>
      <c r="E18" s="281" t="s">
        <v>73</v>
      </c>
      <c r="F18" s="277" t="s">
        <v>603</v>
      </c>
      <c r="G18" s="277"/>
      <c r="H18" s="277"/>
      <c r="I18" s="277"/>
      <c r="J18" s="277"/>
      <c r="K18" s="275"/>
    </row>
    <row r="19" s="1" customFormat="1" ht="15" customHeight="1">
      <c r="B19" s="278"/>
      <c r="C19" s="279"/>
      <c r="D19" s="279"/>
      <c r="E19" s="281" t="s">
        <v>604</v>
      </c>
      <c r="F19" s="277" t="s">
        <v>605</v>
      </c>
      <c r="G19" s="277"/>
      <c r="H19" s="277"/>
      <c r="I19" s="277"/>
      <c r="J19" s="277"/>
      <c r="K19" s="275"/>
    </row>
    <row r="20" s="1" customFormat="1" ht="15" customHeight="1">
      <c r="B20" s="278"/>
      <c r="C20" s="279"/>
      <c r="D20" s="279"/>
      <c r="E20" s="281" t="s">
        <v>606</v>
      </c>
      <c r="F20" s="277" t="s">
        <v>607</v>
      </c>
      <c r="G20" s="277"/>
      <c r="H20" s="277"/>
      <c r="I20" s="277"/>
      <c r="J20" s="277"/>
      <c r="K20" s="275"/>
    </row>
    <row r="21" s="1" customFormat="1" ht="15" customHeight="1">
      <c r="B21" s="278"/>
      <c r="C21" s="279"/>
      <c r="D21" s="279"/>
      <c r="E21" s="281" t="s">
        <v>608</v>
      </c>
      <c r="F21" s="277" t="s">
        <v>609</v>
      </c>
      <c r="G21" s="277"/>
      <c r="H21" s="277"/>
      <c r="I21" s="277"/>
      <c r="J21" s="277"/>
      <c r="K21" s="275"/>
    </row>
    <row r="22" s="1" customFormat="1" ht="15" customHeight="1">
      <c r="B22" s="278"/>
      <c r="C22" s="279"/>
      <c r="D22" s="279"/>
      <c r="E22" s="281" t="s">
        <v>610</v>
      </c>
      <c r="F22" s="277" t="s">
        <v>611</v>
      </c>
      <c r="G22" s="277"/>
      <c r="H22" s="277"/>
      <c r="I22" s="277"/>
      <c r="J22" s="277"/>
      <c r="K22" s="275"/>
    </row>
    <row r="23" s="1" customFormat="1" ht="15" customHeight="1">
      <c r="B23" s="278"/>
      <c r="C23" s="279"/>
      <c r="D23" s="279"/>
      <c r="E23" s="281" t="s">
        <v>612</v>
      </c>
      <c r="F23" s="277" t="s">
        <v>613</v>
      </c>
      <c r="G23" s="277"/>
      <c r="H23" s="277"/>
      <c r="I23" s="277"/>
      <c r="J23" s="277"/>
      <c r="K23" s="275"/>
    </row>
    <row r="24" s="1" customFormat="1" ht="12.75" customHeight="1">
      <c r="B24" s="278"/>
      <c r="C24" s="279"/>
      <c r="D24" s="279"/>
      <c r="E24" s="279"/>
      <c r="F24" s="279"/>
      <c r="G24" s="279"/>
      <c r="H24" s="279"/>
      <c r="I24" s="279"/>
      <c r="J24" s="279"/>
      <c r="K24" s="275"/>
    </row>
    <row r="25" s="1" customFormat="1" ht="15" customHeight="1">
      <c r="B25" s="278"/>
      <c r="C25" s="277" t="s">
        <v>614</v>
      </c>
      <c r="D25" s="277"/>
      <c r="E25" s="277"/>
      <c r="F25" s="277"/>
      <c r="G25" s="277"/>
      <c r="H25" s="277"/>
      <c r="I25" s="277"/>
      <c r="J25" s="277"/>
      <c r="K25" s="275"/>
    </row>
    <row r="26" s="1" customFormat="1" ht="15" customHeight="1">
      <c r="B26" s="278"/>
      <c r="C26" s="277" t="s">
        <v>615</v>
      </c>
      <c r="D26" s="277"/>
      <c r="E26" s="277"/>
      <c r="F26" s="277"/>
      <c r="G26" s="277"/>
      <c r="H26" s="277"/>
      <c r="I26" s="277"/>
      <c r="J26" s="277"/>
      <c r="K26" s="275"/>
    </row>
    <row r="27" s="1" customFormat="1" ht="15" customHeight="1">
      <c r="B27" s="278"/>
      <c r="C27" s="277"/>
      <c r="D27" s="277" t="s">
        <v>616</v>
      </c>
      <c r="E27" s="277"/>
      <c r="F27" s="277"/>
      <c r="G27" s="277"/>
      <c r="H27" s="277"/>
      <c r="I27" s="277"/>
      <c r="J27" s="277"/>
      <c r="K27" s="275"/>
    </row>
    <row r="28" s="1" customFormat="1" ht="15" customHeight="1">
      <c r="B28" s="278"/>
      <c r="C28" s="279"/>
      <c r="D28" s="277" t="s">
        <v>617</v>
      </c>
      <c r="E28" s="277"/>
      <c r="F28" s="277"/>
      <c r="G28" s="277"/>
      <c r="H28" s="277"/>
      <c r="I28" s="277"/>
      <c r="J28" s="277"/>
      <c r="K28" s="275"/>
    </row>
    <row r="29" s="1" customFormat="1" ht="12.75" customHeight="1">
      <c r="B29" s="278"/>
      <c r="C29" s="279"/>
      <c r="D29" s="279"/>
      <c r="E29" s="279"/>
      <c r="F29" s="279"/>
      <c r="G29" s="279"/>
      <c r="H29" s="279"/>
      <c r="I29" s="279"/>
      <c r="J29" s="279"/>
      <c r="K29" s="275"/>
    </row>
    <row r="30" s="1" customFormat="1" ht="15" customHeight="1">
      <c r="B30" s="278"/>
      <c r="C30" s="279"/>
      <c r="D30" s="277" t="s">
        <v>618</v>
      </c>
      <c r="E30" s="277"/>
      <c r="F30" s="277"/>
      <c r="G30" s="277"/>
      <c r="H30" s="277"/>
      <c r="I30" s="277"/>
      <c r="J30" s="277"/>
      <c r="K30" s="275"/>
    </row>
    <row r="31" s="1" customFormat="1" ht="15" customHeight="1">
      <c r="B31" s="278"/>
      <c r="C31" s="279"/>
      <c r="D31" s="277" t="s">
        <v>619</v>
      </c>
      <c r="E31" s="277"/>
      <c r="F31" s="277"/>
      <c r="G31" s="277"/>
      <c r="H31" s="277"/>
      <c r="I31" s="277"/>
      <c r="J31" s="277"/>
      <c r="K31" s="275"/>
    </row>
    <row r="32" s="1" customFormat="1" ht="12.75" customHeight="1">
      <c r="B32" s="278"/>
      <c r="C32" s="279"/>
      <c r="D32" s="279"/>
      <c r="E32" s="279"/>
      <c r="F32" s="279"/>
      <c r="G32" s="279"/>
      <c r="H32" s="279"/>
      <c r="I32" s="279"/>
      <c r="J32" s="279"/>
      <c r="K32" s="275"/>
    </row>
    <row r="33" s="1" customFormat="1" ht="15" customHeight="1">
      <c r="B33" s="278"/>
      <c r="C33" s="279"/>
      <c r="D33" s="277" t="s">
        <v>620</v>
      </c>
      <c r="E33" s="277"/>
      <c r="F33" s="277"/>
      <c r="G33" s="277"/>
      <c r="H33" s="277"/>
      <c r="I33" s="277"/>
      <c r="J33" s="277"/>
      <c r="K33" s="275"/>
    </row>
    <row r="34" s="1" customFormat="1" ht="15" customHeight="1">
      <c r="B34" s="278"/>
      <c r="C34" s="279"/>
      <c r="D34" s="277" t="s">
        <v>621</v>
      </c>
      <c r="E34" s="277"/>
      <c r="F34" s="277"/>
      <c r="G34" s="277"/>
      <c r="H34" s="277"/>
      <c r="I34" s="277"/>
      <c r="J34" s="277"/>
      <c r="K34" s="275"/>
    </row>
    <row r="35" s="1" customFormat="1" ht="15" customHeight="1">
      <c r="B35" s="278"/>
      <c r="C35" s="279"/>
      <c r="D35" s="277" t="s">
        <v>622</v>
      </c>
      <c r="E35" s="277"/>
      <c r="F35" s="277"/>
      <c r="G35" s="277"/>
      <c r="H35" s="277"/>
      <c r="I35" s="277"/>
      <c r="J35" s="277"/>
      <c r="K35" s="275"/>
    </row>
    <row r="36" s="1" customFormat="1" ht="15" customHeight="1">
      <c r="B36" s="278"/>
      <c r="C36" s="279"/>
      <c r="D36" s="277"/>
      <c r="E36" s="280" t="s">
        <v>96</v>
      </c>
      <c r="F36" s="277"/>
      <c r="G36" s="277" t="s">
        <v>623</v>
      </c>
      <c r="H36" s="277"/>
      <c r="I36" s="277"/>
      <c r="J36" s="277"/>
      <c r="K36" s="275"/>
    </row>
    <row r="37" s="1" customFormat="1" ht="30.75" customHeight="1">
      <c r="B37" s="278"/>
      <c r="C37" s="279"/>
      <c r="D37" s="277"/>
      <c r="E37" s="280" t="s">
        <v>624</v>
      </c>
      <c r="F37" s="277"/>
      <c r="G37" s="277" t="s">
        <v>625</v>
      </c>
      <c r="H37" s="277"/>
      <c r="I37" s="277"/>
      <c r="J37" s="277"/>
      <c r="K37" s="275"/>
    </row>
    <row r="38" s="1" customFormat="1" ht="15" customHeight="1">
      <c r="B38" s="278"/>
      <c r="C38" s="279"/>
      <c r="D38" s="277"/>
      <c r="E38" s="280" t="s">
        <v>50</v>
      </c>
      <c r="F38" s="277"/>
      <c r="G38" s="277" t="s">
        <v>626</v>
      </c>
      <c r="H38" s="277"/>
      <c r="I38" s="277"/>
      <c r="J38" s="277"/>
      <c r="K38" s="275"/>
    </row>
    <row r="39" s="1" customFormat="1" ht="15" customHeight="1">
      <c r="B39" s="278"/>
      <c r="C39" s="279"/>
      <c r="D39" s="277"/>
      <c r="E39" s="280" t="s">
        <v>51</v>
      </c>
      <c r="F39" s="277"/>
      <c r="G39" s="277" t="s">
        <v>627</v>
      </c>
      <c r="H39" s="277"/>
      <c r="I39" s="277"/>
      <c r="J39" s="277"/>
      <c r="K39" s="275"/>
    </row>
    <row r="40" s="1" customFormat="1" ht="15" customHeight="1">
      <c r="B40" s="278"/>
      <c r="C40" s="279"/>
      <c r="D40" s="277"/>
      <c r="E40" s="280" t="s">
        <v>97</v>
      </c>
      <c r="F40" s="277"/>
      <c r="G40" s="277" t="s">
        <v>628</v>
      </c>
      <c r="H40" s="277"/>
      <c r="I40" s="277"/>
      <c r="J40" s="277"/>
      <c r="K40" s="275"/>
    </row>
    <row r="41" s="1" customFormat="1" ht="15" customHeight="1">
      <c r="B41" s="278"/>
      <c r="C41" s="279"/>
      <c r="D41" s="277"/>
      <c r="E41" s="280" t="s">
        <v>98</v>
      </c>
      <c r="F41" s="277"/>
      <c r="G41" s="277" t="s">
        <v>629</v>
      </c>
      <c r="H41" s="277"/>
      <c r="I41" s="277"/>
      <c r="J41" s="277"/>
      <c r="K41" s="275"/>
    </row>
    <row r="42" s="1" customFormat="1" ht="15" customHeight="1">
      <c r="B42" s="278"/>
      <c r="C42" s="279"/>
      <c r="D42" s="277"/>
      <c r="E42" s="280" t="s">
        <v>630</v>
      </c>
      <c r="F42" s="277"/>
      <c r="G42" s="277" t="s">
        <v>631</v>
      </c>
      <c r="H42" s="277"/>
      <c r="I42" s="277"/>
      <c r="J42" s="277"/>
      <c r="K42" s="275"/>
    </row>
    <row r="43" s="1" customFormat="1" ht="15" customHeight="1">
      <c r="B43" s="278"/>
      <c r="C43" s="279"/>
      <c r="D43" s="277"/>
      <c r="E43" s="280"/>
      <c r="F43" s="277"/>
      <c r="G43" s="277" t="s">
        <v>632</v>
      </c>
      <c r="H43" s="277"/>
      <c r="I43" s="277"/>
      <c r="J43" s="277"/>
      <c r="K43" s="275"/>
    </row>
    <row r="44" s="1" customFormat="1" ht="15" customHeight="1">
      <c r="B44" s="278"/>
      <c r="C44" s="279"/>
      <c r="D44" s="277"/>
      <c r="E44" s="280" t="s">
        <v>633</v>
      </c>
      <c r="F44" s="277"/>
      <c r="G44" s="277" t="s">
        <v>634</v>
      </c>
      <c r="H44" s="277"/>
      <c r="I44" s="277"/>
      <c r="J44" s="277"/>
      <c r="K44" s="275"/>
    </row>
    <row r="45" s="1" customFormat="1" ht="15" customHeight="1">
      <c r="B45" s="278"/>
      <c r="C45" s="279"/>
      <c r="D45" s="277"/>
      <c r="E45" s="280" t="s">
        <v>100</v>
      </c>
      <c r="F45" s="277"/>
      <c r="G45" s="277" t="s">
        <v>635</v>
      </c>
      <c r="H45" s="277"/>
      <c r="I45" s="277"/>
      <c r="J45" s="277"/>
      <c r="K45" s="275"/>
    </row>
    <row r="46" s="1" customFormat="1" ht="12.75" customHeight="1">
      <c r="B46" s="278"/>
      <c r="C46" s="279"/>
      <c r="D46" s="277"/>
      <c r="E46" s="277"/>
      <c r="F46" s="277"/>
      <c r="G46" s="277"/>
      <c r="H46" s="277"/>
      <c r="I46" s="277"/>
      <c r="J46" s="277"/>
      <c r="K46" s="275"/>
    </row>
    <row r="47" s="1" customFormat="1" ht="15" customHeight="1">
      <c r="B47" s="278"/>
      <c r="C47" s="279"/>
      <c r="D47" s="277" t="s">
        <v>636</v>
      </c>
      <c r="E47" s="277"/>
      <c r="F47" s="277"/>
      <c r="G47" s="277"/>
      <c r="H47" s="277"/>
      <c r="I47" s="277"/>
      <c r="J47" s="277"/>
      <c r="K47" s="275"/>
    </row>
    <row r="48" s="1" customFormat="1" ht="15" customHeight="1">
      <c r="B48" s="278"/>
      <c r="C48" s="279"/>
      <c r="D48" s="279"/>
      <c r="E48" s="277" t="s">
        <v>637</v>
      </c>
      <c r="F48" s="277"/>
      <c r="G48" s="277"/>
      <c r="H48" s="277"/>
      <c r="I48" s="277"/>
      <c r="J48" s="277"/>
      <c r="K48" s="275"/>
    </row>
    <row r="49" s="1" customFormat="1" ht="15" customHeight="1">
      <c r="B49" s="278"/>
      <c r="C49" s="279"/>
      <c r="D49" s="279"/>
      <c r="E49" s="277" t="s">
        <v>638</v>
      </c>
      <c r="F49" s="277"/>
      <c r="G49" s="277"/>
      <c r="H49" s="277"/>
      <c r="I49" s="277"/>
      <c r="J49" s="277"/>
      <c r="K49" s="275"/>
    </row>
    <row r="50" s="1" customFormat="1" ht="15" customHeight="1">
      <c r="B50" s="278"/>
      <c r="C50" s="279"/>
      <c r="D50" s="279"/>
      <c r="E50" s="277" t="s">
        <v>639</v>
      </c>
      <c r="F50" s="277"/>
      <c r="G50" s="277"/>
      <c r="H50" s="277"/>
      <c r="I50" s="277"/>
      <c r="J50" s="277"/>
      <c r="K50" s="275"/>
    </row>
    <row r="51" s="1" customFormat="1" ht="15" customHeight="1">
      <c r="B51" s="278"/>
      <c r="C51" s="279"/>
      <c r="D51" s="277" t="s">
        <v>640</v>
      </c>
      <c r="E51" s="277"/>
      <c r="F51" s="277"/>
      <c r="G51" s="277"/>
      <c r="H51" s="277"/>
      <c r="I51" s="277"/>
      <c r="J51" s="277"/>
      <c r="K51" s="275"/>
    </row>
    <row r="52" s="1" customFormat="1" ht="25.5" customHeight="1">
      <c r="B52" s="273"/>
      <c r="C52" s="274" t="s">
        <v>641</v>
      </c>
      <c r="D52" s="274"/>
      <c r="E52" s="274"/>
      <c r="F52" s="274"/>
      <c r="G52" s="274"/>
      <c r="H52" s="274"/>
      <c r="I52" s="274"/>
      <c r="J52" s="274"/>
      <c r="K52" s="275"/>
    </row>
    <row r="53" s="1" customFormat="1" ht="5.25" customHeight="1">
      <c r="B53" s="273"/>
      <c r="C53" s="276"/>
      <c r="D53" s="276"/>
      <c r="E53" s="276"/>
      <c r="F53" s="276"/>
      <c r="G53" s="276"/>
      <c r="H53" s="276"/>
      <c r="I53" s="276"/>
      <c r="J53" s="276"/>
      <c r="K53" s="275"/>
    </row>
    <row r="54" s="1" customFormat="1" ht="15" customHeight="1">
      <c r="B54" s="273"/>
      <c r="C54" s="277" t="s">
        <v>642</v>
      </c>
      <c r="D54" s="277"/>
      <c r="E54" s="277"/>
      <c r="F54" s="277"/>
      <c r="G54" s="277"/>
      <c r="H54" s="277"/>
      <c r="I54" s="277"/>
      <c r="J54" s="277"/>
      <c r="K54" s="275"/>
    </row>
    <row r="55" s="1" customFormat="1" ht="15" customHeight="1">
      <c r="B55" s="273"/>
      <c r="C55" s="277" t="s">
        <v>643</v>
      </c>
      <c r="D55" s="277"/>
      <c r="E55" s="277"/>
      <c r="F55" s="277"/>
      <c r="G55" s="277"/>
      <c r="H55" s="277"/>
      <c r="I55" s="277"/>
      <c r="J55" s="277"/>
      <c r="K55" s="275"/>
    </row>
    <row r="56" s="1" customFormat="1" ht="12.75" customHeight="1">
      <c r="B56" s="273"/>
      <c r="C56" s="277"/>
      <c r="D56" s="277"/>
      <c r="E56" s="277"/>
      <c r="F56" s="277"/>
      <c r="G56" s="277"/>
      <c r="H56" s="277"/>
      <c r="I56" s="277"/>
      <c r="J56" s="277"/>
      <c r="K56" s="275"/>
    </row>
    <row r="57" s="1" customFormat="1" ht="15" customHeight="1">
      <c r="B57" s="273"/>
      <c r="C57" s="277" t="s">
        <v>644</v>
      </c>
      <c r="D57" s="277"/>
      <c r="E57" s="277"/>
      <c r="F57" s="277"/>
      <c r="G57" s="277"/>
      <c r="H57" s="277"/>
      <c r="I57" s="277"/>
      <c r="J57" s="277"/>
      <c r="K57" s="275"/>
    </row>
    <row r="58" s="1" customFormat="1" ht="15" customHeight="1">
      <c r="B58" s="273"/>
      <c r="C58" s="279"/>
      <c r="D58" s="277" t="s">
        <v>645</v>
      </c>
      <c r="E58" s="277"/>
      <c r="F58" s="277"/>
      <c r="G58" s="277"/>
      <c r="H58" s="277"/>
      <c r="I58" s="277"/>
      <c r="J58" s="277"/>
      <c r="K58" s="275"/>
    </row>
    <row r="59" s="1" customFormat="1" ht="15" customHeight="1">
      <c r="B59" s="273"/>
      <c r="C59" s="279"/>
      <c r="D59" s="277" t="s">
        <v>646</v>
      </c>
      <c r="E59" s="277"/>
      <c r="F59" s="277"/>
      <c r="G59" s="277"/>
      <c r="H59" s="277"/>
      <c r="I59" s="277"/>
      <c r="J59" s="277"/>
      <c r="K59" s="275"/>
    </row>
    <row r="60" s="1" customFormat="1" ht="15" customHeight="1">
      <c r="B60" s="273"/>
      <c r="C60" s="279"/>
      <c r="D60" s="277" t="s">
        <v>647</v>
      </c>
      <c r="E60" s="277"/>
      <c r="F60" s="277"/>
      <c r="G60" s="277"/>
      <c r="H60" s="277"/>
      <c r="I60" s="277"/>
      <c r="J60" s="277"/>
      <c r="K60" s="275"/>
    </row>
    <row r="61" s="1" customFormat="1" ht="15" customHeight="1">
      <c r="B61" s="273"/>
      <c r="C61" s="279"/>
      <c r="D61" s="277" t="s">
        <v>648</v>
      </c>
      <c r="E61" s="277"/>
      <c r="F61" s="277"/>
      <c r="G61" s="277"/>
      <c r="H61" s="277"/>
      <c r="I61" s="277"/>
      <c r="J61" s="277"/>
      <c r="K61" s="275"/>
    </row>
    <row r="62" s="1" customFormat="1" ht="15" customHeight="1">
      <c r="B62" s="273"/>
      <c r="C62" s="279"/>
      <c r="D62" s="282" t="s">
        <v>649</v>
      </c>
      <c r="E62" s="282"/>
      <c r="F62" s="282"/>
      <c r="G62" s="282"/>
      <c r="H62" s="282"/>
      <c r="I62" s="282"/>
      <c r="J62" s="282"/>
      <c r="K62" s="275"/>
    </row>
    <row r="63" s="1" customFormat="1" ht="15" customHeight="1">
      <c r="B63" s="273"/>
      <c r="C63" s="279"/>
      <c r="D63" s="277" t="s">
        <v>650</v>
      </c>
      <c r="E63" s="277"/>
      <c r="F63" s="277"/>
      <c r="G63" s="277"/>
      <c r="H63" s="277"/>
      <c r="I63" s="277"/>
      <c r="J63" s="277"/>
      <c r="K63" s="275"/>
    </row>
    <row r="64" s="1" customFormat="1" ht="12.75" customHeight="1">
      <c r="B64" s="273"/>
      <c r="C64" s="279"/>
      <c r="D64" s="279"/>
      <c r="E64" s="283"/>
      <c r="F64" s="279"/>
      <c r="G64" s="279"/>
      <c r="H64" s="279"/>
      <c r="I64" s="279"/>
      <c r="J64" s="279"/>
      <c r="K64" s="275"/>
    </row>
    <row r="65" s="1" customFormat="1" ht="15" customHeight="1">
      <c r="B65" s="273"/>
      <c r="C65" s="279"/>
      <c r="D65" s="277" t="s">
        <v>651</v>
      </c>
      <c r="E65" s="277"/>
      <c r="F65" s="277"/>
      <c r="G65" s="277"/>
      <c r="H65" s="277"/>
      <c r="I65" s="277"/>
      <c r="J65" s="277"/>
      <c r="K65" s="275"/>
    </row>
    <row r="66" s="1" customFormat="1" ht="15" customHeight="1">
      <c r="B66" s="273"/>
      <c r="C66" s="279"/>
      <c r="D66" s="282" t="s">
        <v>652</v>
      </c>
      <c r="E66" s="282"/>
      <c r="F66" s="282"/>
      <c r="G66" s="282"/>
      <c r="H66" s="282"/>
      <c r="I66" s="282"/>
      <c r="J66" s="282"/>
      <c r="K66" s="275"/>
    </row>
    <row r="67" s="1" customFormat="1" ht="15" customHeight="1">
      <c r="B67" s="273"/>
      <c r="C67" s="279"/>
      <c r="D67" s="277" t="s">
        <v>653</v>
      </c>
      <c r="E67" s="277"/>
      <c r="F67" s="277"/>
      <c r="G67" s="277"/>
      <c r="H67" s="277"/>
      <c r="I67" s="277"/>
      <c r="J67" s="277"/>
      <c r="K67" s="275"/>
    </row>
    <row r="68" s="1" customFormat="1" ht="15" customHeight="1">
      <c r="B68" s="273"/>
      <c r="C68" s="279"/>
      <c r="D68" s="277" t="s">
        <v>654</v>
      </c>
      <c r="E68" s="277"/>
      <c r="F68" s="277"/>
      <c r="G68" s="277"/>
      <c r="H68" s="277"/>
      <c r="I68" s="277"/>
      <c r="J68" s="277"/>
      <c r="K68" s="275"/>
    </row>
    <row r="69" s="1" customFormat="1" ht="15" customHeight="1">
      <c r="B69" s="273"/>
      <c r="C69" s="279"/>
      <c r="D69" s="277" t="s">
        <v>655</v>
      </c>
      <c r="E69" s="277"/>
      <c r="F69" s="277"/>
      <c r="G69" s="277"/>
      <c r="H69" s="277"/>
      <c r="I69" s="277"/>
      <c r="J69" s="277"/>
      <c r="K69" s="275"/>
    </row>
    <row r="70" s="1" customFormat="1" ht="15" customHeight="1">
      <c r="B70" s="273"/>
      <c r="C70" s="279"/>
      <c r="D70" s="277" t="s">
        <v>656</v>
      </c>
      <c r="E70" s="277"/>
      <c r="F70" s="277"/>
      <c r="G70" s="277"/>
      <c r="H70" s="277"/>
      <c r="I70" s="277"/>
      <c r="J70" s="277"/>
      <c r="K70" s="275"/>
    </row>
    <row r="71" s="1" customFormat="1" ht="12.75" customHeight="1">
      <c r="B71" s="284"/>
      <c r="C71" s="285"/>
      <c r="D71" s="285"/>
      <c r="E71" s="285"/>
      <c r="F71" s="285"/>
      <c r="G71" s="285"/>
      <c r="H71" s="285"/>
      <c r="I71" s="285"/>
      <c r="J71" s="285"/>
      <c r="K71" s="286"/>
    </row>
    <row r="72" s="1" customFormat="1" ht="18.75" customHeight="1">
      <c r="B72" s="287"/>
      <c r="C72" s="287"/>
      <c r="D72" s="287"/>
      <c r="E72" s="287"/>
      <c r="F72" s="287"/>
      <c r="G72" s="287"/>
      <c r="H72" s="287"/>
      <c r="I72" s="287"/>
      <c r="J72" s="287"/>
      <c r="K72" s="288"/>
    </row>
    <row r="73" s="1" customFormat="1" ht="18.75" customHeight="1">
      <c r="B73" s="288"/>
      <c r="C73" s="288"/>
      <c r="D73" s="288"/>
      <c r="E73" s="288"/>
      <c r="F73" s="288"/>
      <c r="G73" s="288"/>
      <c r="H73" s="288"/>
      <c r="I73" s="288"/>
      <c r="J73" s="288"/>
      <c r="K73" s="288"/>
    </row>
    <row r="74" s="1" customFormat="1" ht="7.5" customHeight="1">
      <c r="B74" s="289"/>
      <c r="C74" s="290"/>
      <c r="D74" s="290"/>
      <c r="E74" s="290"/>
      <c r="F74" s="290"/>
      <c r="G74" s="290"/>
      <c r="H74" s="290"/>
      <c r="I74" s="290"/>
      <c r="J74" s="290"/>
      <c r="K74" s="291"/>
    </row>
    <row r="75" s="1" customFormat="1" ht="45" customHeight="1">
      <c r="B75" s="292"/>
      <c r="C75" s="293" t="s">
        <v>657</v>
      </c>
      <c r="D75" s="293"/>
      <c r="E75" s="293"/>
      <c r="F75" s="293"/>
      <c r="G75" s="293"/>
      <c r="H75" s="293"/>
      <c r="I75" s="293"/>
      <c r="J75" s="293"/>
      <c r="K75" s="294"/>
    </row>
    <row r="76" s="1" customFormat="1" ht="17.25" customHeight="1">
      <c r="B76" s="292"/>
      <c r="C76" s="295" t="s">
        <v>658</v>
      </c>
      <c r="D76" s="295"/>
      <c r="E76" s="295"/>
      <c r="F76" s="295" t="s">
        <v>659</v>
      </c>
      <c r="G76" s="296"/>
      <c r="H76" s="295" t="s">
        <v>51</v>
      </c>
      <c r="I76" s="295" t="s">
        <v>54</v>
      </c>
      <c r="J76" s="295" t="s">
        <v>660</v>
      </c>
      <c r="K76" s="294"/>
    </row>
    <row r="77" s="1" customFormat="1" ht="17.25" customHeight="1">
      <c r="B77" s="292"/>
      <c r="C77" s="297" t="s">
        <v>661</v>
      </c>
      <c r="D77" s="297"/>
      <c r="E77" s="297"/>
      <c r="F77" s="298" t="s">
        <v>662</v>
      </c>
      <c r="G77" s="299"/>
      <c r="H77" s="297"/>
      <c r="I77" s="297"/>
      <c r="J77" s="297" t="s">
        <v>663</v>
      </c>
      <c r="K77" s="294"/>
    </row>
    <row r="78" s="1" customFormat="1" ht="5.25" customHeight="1">
      <c r="B78" s="292"/>
      <c r="C78" s="300"/>
      <c r="D78" s="300"/>
      <c r="E78" s="300"/>
      <c r="F78" s="300"/>
      <c r="G78" s="301"/>
      <c r="H78" s="300"/>
      <c r="I78" s="300"/>
      <c r="J78" s="300"/>
      <c r="K78" s="294"/>
    </row>
    <row r="79" s="1" customFormat="1" ht="15" customHeight="1">
      <c r="B79" s="292"/>
      <c r="C79" s="280" t="s">
        <v>50</v>
      </c>
      <c r="D79" s="302"/>
      <c r="E79" s="302"/>
      <c r="F79" s="303" t="s">
        <v>664</v>
      </c>
      <c r="G79" s="304"/>
      <c r="H79" s="280" t="s">
        <v>665</v>
      </c>
      <c r="I79" s="280" t="s">
        <v>666</v>
      </c>
      <c r="J79" s="280">
        <v>20</v>
      </c>
      <c r="K79" s="294"/>
    </row>
    <row r="80" s="1" customFormat="1" ht="15" customHeight="1">
      <c r="B80" s="292"/>
      <c r="C80" s="280" t="s">
        <v>667</v>
      </c>
      <c r="D80" s="280"/>
      <c r="E80" s="280"/>
      <c r="F80" s="303" t="s">
        <v>664</v>
      </c>
      <c r="G80" s="304"/>
      <c r="H80" s="280" t="s">
        <v>668</v>
      </c>
      <c r="I80" s="280" t="s">
        <v>666</v>
      </c>
      <c r="J80" s="280">
        <v>120</v>
      </c>
      <c r="K80" s="294"/>
    </row>
    <row r="81" s="1" customFormat="1" ht="15" customHeight="1">
      <c r="B81" s="305"/>
      <c r="C81" s="280" t="s">
        <v>669</v>
      </c>
      <c r="D81" s="280"/>
      <c r="E81" s="280"/>
      <c r="F81" s="303" t="s">
        <v>670</v>
      </c>
      <c r="G81" s="304"/>
      <c r="H81" s="280" t="s">
        <v>671</v>
      </c>
      <c r="I81" s="280" t="s">
        <v>666</v>
      </c>
      <c r="J81" s="280">
        <v>50</v>
      </c>
      <c r="K81" s="294"/>
    </row>
    <row r="82" s="1" customFormat="1" ht="15" customHeight="1">
      <c r="B82" s="305"/>
      <c r="C82" s="280" t="s">
        <v>672</v>
      </c>
      <c r="D82" s="280"/>
      <c r="E82" s="280"/>
      <c r="F82" s="303" t="s">
        <v>664</v>
      </c>
      <c r="G82" s="304"/>
      <c r="H82" s="280" t="s">
        <v>673</v>
      </c>
      <c r="I82" s="280" t="s">
        <v>674</v>
      </c>
      <c r="J82" s="280"/>
      <c r="K82" s="294"/>
    </row>
    <row r="83" s="1" customFormat="1" ht="15" customHeight="1">
      <c r="B83" s="305"/>
      <c r="C83" s="306" t="s">
        <v>675</v>
      </c>
      <c r="D83" s="306"/>
      <c r="E83" s="306"/>
      <c r="F83" s="307" t="s">
        <v>670</v>
      </c>
      <c r="G83" s="306"/>
      <c r="H83" s="306" t="s">
        <v>676</v>
      </c>
      <c r="I83" s="306" t="s">
        <v>666</v>
      </c>
      <c r="J83" s="306">
        <v>15</v>
      </c>
      <c r="K83" s="294"/>
    </row>
    <row r="84" s="1" customFormat="1" ht="15" customHeight="1">
      <c r="B84" s="305"/>
      <c r="C84" s="306" t="s">
        <v>677</v>
      </c>
      <c r="D84" s="306"/>
      <c r="E84" s="306"/>
      <c r="F84" s="307" t="s">
        <v>670</v>
      </c>
      <c r="G84" s="306"/>
      <c r="H84" s="306" t="s">
        <v>678</v>
      </c>
      <c r="I84" s="306" t="s">
        <v>666</v>
      </c>
      <c r="J84" s="306">
        <v>15</v>
      </c>
      <c r="K84" s="294"/>
    </row>
    <row r="85" s="1" customFormat="1" ht="15" customHeight="1">
      <c r="B85" s="305"/>
      <c r="C85" s="306" t="s">
        <v>679</v>
      </c>
      <c r="D85" s="306"/>
      <c r="E85" s="306"/>
      <c r="F85" s="307" t="s">
        <v>670</v>
      </c>
      <c r="G85" s="306"/>
      <c r="H85" s="306" t="s">
        <v>680</v>
      </c>
      <c r="I85" s="306" t="s">
        <v>666</v>
      </c>
      <c r="J85" s="306">
        <v>20</v>
      </c>
      <c r="K85" s="294"/>
    </row>
    <row r="86" s="1" customFormat="1" ht="15" customHeight="1">
      <c r="B86" s="305"/>
      <c r="C86" s="306" t="s">
        <v>681</v>
      </c>
      <c r="D86" s="306"/>
      <c r="E86" s="306"/>
      <c r="F86" s="307" t="s">
        <v>670</v>
      </c>
      <c r="G86" s="306"/>
      <c r="H86" s="306" t="s">
        <v>682</v>
      </c>
      <c r="I86" s="306" t="s">
        <v>666</v>
      </c>
      <c r="J86" s="306">
        <v>20</v>
      </c>
      <c r="K86" s="294"/>
    </row>
    <row r="87" s="1" customFormat="1" ht="15" customHeight="1">
      <c r="B87" s="305"/>
      <c r="C87" s="280" t="s">
        <v>683</v>
      </c>
      <c r="D87" s="280"/>
      <c r="E87" s="280"/>
      <c r="F87" s="303" t="s">
        <v>670</v>
      </c>
      <c r="G87" s="304"/>
      <c r="H87" s="280" t="s">
        <v>684</v>
      </c>
      <c r="I87" s="280" t="s">
        <v>666</v>
      </c>
      <c r="J87" s="280">
        <v>50</v>
      </c>
      <c r="K87" s="294"/>
    </row>
    <row r="88" s="1" customFormat="1" ht="15" customHeight="1">
      <c r="B88" s="305"/>
      <c r="C88" s="280" t="s">
        <v>685</v>
      </c>
      <c r="D88" s="280"/>
      <c r="E88" s="280"/>
      <c r="F88" s="303" t="s">
        <v>670</v>
      </c>
      <c r="G88" s="304"/>
      <c r="H88" s="280" t="s">
        <v>686</v>
      </c>
      <c r="I88" s="280" t="s">
        <v>666</v>
      </c>
      <c r="J88" s="280">
        <v>20</v>
      </c>
      <c r="K88" s="294"/>
    </row>
    <row r="89" s="1" customFormat="1" ht="15" customHeight="1">
      <c r="B89" s="305"/>
      <c r="C89" s="280" t="s">
        <v>687</v>
      </c>
      <c r="D89" s="280"/>
      <c r="E89" s="280"/>
      <c r="F89" s="303" t="s">
        <v>670</v>
      </c>
      <c r="G89" s="304"/>
      <c r="H89" s="280" t="s">
        <v>688</v>
      </c>
      <c r="I89" s="280" t="s">
        <v>666</v>
      </c>
      <c r="J89" s="280">
        <v>20</v>
      </c>
      <c r="K89" s="294"/>
    </row>
    <row r="90" s="1" customFormat="1" ht="15" customHeight="1">
      <c r="B90" s="305"/>
      <c r="C90" s="280" t="s">
        <v>689</v>
      </c>
      <c r="D90" s="280"/>
      <c r="E90" s="280"/>
      <c r="F90" s="303" t="s">
        <v>670</v>
      </c>
      <c r="G90" s="304"/>
      <c r="H90" s="280" t="s">
        <v>690</v>
      </c>
      <c r="I90" s="280" t="s">
        <v>666</v>
      </c>
      <c r="J90" s="280">
        <v>50</v>
      </c>
      <c r="K90" s="294"/>
    </row>
    <row r="91" s="1" customFormat="1" ht="15" customHeight="1">
      <c r="B91" s="305"/>
      <c r="C91" s="280" t="s">
        <v>691</v>
      </c>
      <c r="D91" s="280"/>
      <c r="E91" s="280"/>
      <c r="F91" s="303" t="s">
        <v>670</v>
      </c>
      <c r="G91" s="304"/>
      <c r="H91" s="280" t="s">
        <v>691</v>
      </c>
      <c r="I91" s="280" t="s">
        <v>666</v>
      </c>
      <c r="J91" s="280">
        <v>50</v>
      </c>
      <c r="K91" s="294"/>
    </row>
    <row r="92" s="1" customFormat="1" ht="15" customHeight="1">
      <c r="B92" s="305"/>
      <c r="C92" s="280" t="s">
        <v>692</v>
      </c>
      <c r="D92" s="280"/>
      <c r="E92" s="280"/>
      <c r="F92" s="303" t="s">
        <v>670</v>
      </c>
      <c r="G92" s="304"/>
      <c r="H92" s="280" t="s">
        <v>693</v>
      </c>
      <c r="I92" s="280" t="s">
        <v>666</v>
      </c>
      <c r="J92" s="280">
        <v>255</v>
      </c>
      <c r="K92" s="294"/>
    </row>
    <row r="93" s="1" customFormat="1" ht="15" customHeight="1">
      <c r="B93" s="305"/>
      <c r="C93" s="280" t="s">
        <v>694</v>
      </c>
      <c r="D93" s="280"/>
      <c r="E93" s="280"/>
      <c r="F93" s="303" t="s">
        <v>664</v>
      </c>
      <c r="G93" s="304"/>
      <c r="H93" s="280" t="s">
        <v>695</v>
      </c>
      <c r="I93" s="280" t="s">
        <v>696</v>
      </c>
      <c r="J93" s="280"/>
      <c r="K93" s="294"/>
    </row>
    <row r="94" s="1" customFormat="1" ht="15" customHeight="1">
      <c r="B94" s="305"/>
      <c r="C94" s="280" t="s">
        <v>697</v>
      </c>
      <c r="D94" s="280"/>
      <c r="E94" s="280"/>
      <c r="F94" s="303" t="s">
        <v>664</v>
      </c>
      <c r="G94" s="304"/>
      <c r="H94" s="280" t="s">
        <v>698</v>
      </c>
      <c r="I94" s="280" t="s">
        <v>699</v>
      </c>
      <c r="J94" s="280"/>
      <c r="K94" s="294"/>
    </row>
    <row r="95" s="1" customFormat="1" ht="15" customHeight="1">
      <c r="B95" s="305"/>
      <c r="C95" s="280" t="s">
        <v>700</v>
      </c>
      <c r="D95" s="280"/>
      <c r="E95" s="280"/>
      <c r="F95" s="303" t="s">
        <v>664</v>
      </c>
      <c r="G95" s="304"/>
      <c r="H95" s="280" t="s">
        <v>700</v>
      </c>
      <c r="I95" s="280" t="s">
        <v>699</v>
      </c>
      <c r="J95" s="280"/>
      <c r="K95" s="294"/>
    </row>
    <row r="96" s="1" customFormat="1" ht="15" customHeight="1">
      <c r="B96" s="305"/>
      <c r="C96" s="280" t="s">
        <v>35</v>
      </c>
      <c r="D96" s="280"/>
      <c r="E96" s="280"/>
      <c r="F96" s="303" t="s">
        <v>664</v>
      </c>
      <c r="G96" s="304"/>
      <c r="H96" s="280" t="s">
        <v>701</v>
      </c>
      <c r="I96" s="280" t="s">
        <v>699</v>
      </c>
      <c r="J96" s="280"/>
      <c r="K96" s="294"/>
    </row>
    <row r="97" s="1" customFormat="1" ht="15" customHeight="1">
      <c r="B97" s="305"/>
      <c r="C97" s="280" t="s">
        <v>45</v>
      </c>
      <c r="D97" s="280"/>
      <c r="E97" s="280"/>
      <c r="F97" s="303" t="s">
        <v>664</v>
      </c>
      <c r="G97" s="304"/>
      <c r="H97" s="280" t="s">
        <v>702</v>
      </c>
      <c r="I97" s="280" t="s">
        <v>699</v>
      </c>
      <c r="J97" s="280"/>
      <c r="K97" s="294"/>
    </row>
    <row r="98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="1" customFormat="1" ht="18.75" customHeight="1"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</row>
    <row r="101" s="1" customFormat="1" ht="7.5" customHeight="1">
      <c r="B101" s="289"/>
      <c r="C101" s="290"/>
      <c r="D101" s="290"/>
      <c r="E101" s="290"/>
      <c r="F101" s="290"/>
      <c r="G101" s="290"/>
      <c r="H101" s="290"/>
      <c r="I101" s="290"/>
      <c r="J101" s="290"/>
      <c r="K101" s="291"/>
    </row>
    <row r="102" s="1" customFormat="1" ht="45" customHeight="1">
      <c r="B102" s="292"/>
      <c r="C102" s="293" t="s">
        <v>703</v>
      </c>
      <c r="D102" s="293"/>
      <c r="E102" s="293"/>
      <c r="F102" s="293"/>
      <c r="G102" s="293"/>
      <c r="H102" s="293"/>
      <c r="I102" s="293"/>
      <c r="J102" s="293"/>
      <c r="K102" s="294"/>
    </row>
    <row r="103" s="1" customFormat="1" ht="17.25" customHeight="1">
      <c r="B103" s="292"/>
      <c r="C103" s="295" t="s">
        <v>658</v>
      </c>
      <c r="D103" s="295"/>
      <c r="E103" s="295"/>
      <c r="F103" s="295" t="s">
        <v>659</v>
      </c>
      <c r="G103" s="296"/>
      <c r="H103" s="295" t="s">
        <v>51</v>
      </c>
      <c r="I103" s="295" t="s">
        <v>54</v>
      </c>
      <c r="J103" s="295" t="s">
        <v>660</v>
      </c>
      <c r="K103" s="294"/>
    </row>
    <row r="104" s="1" customFormat="1" ht="17.25" customHeight="1">
      <c r="B104" s="292"/>
      <c r="C104" s="297" t="s">
        <v>661</v>
      </c>
      <c r="D104" s="297"/>
      <c r="E104" s="297"/>
      <c r="F104" s="298" t="s">
        <v>662</v>
      </c>
      <c r="G104" s="299"/>
      <c r="H104" s="297"/>
      <c r="I104" s="297"/>
      <c r="J104" s="297" t="s">
        <v>663</v>
      </c>
      <c r="K104" s="294"/>
    </row>
    <row r="105" s="1" customFormat="1" ht="5.25" customHeight="1">
      <c r="B105" s="292"/>
      <c r="C105" s="295"/>
      <c r="D105" s="295"/>
      <c r="E105" s="295"/>
      <c r="F105" s="295"/>
      <c r="G105" s="313"/>
      <c r="H105" s="295"/>
      <c r="I105" s="295"/>
      <c r="J105" s="295"/>
      <c r="K105" s="294"/>
    </row>
    <row r="106" s="1" customFormat="1" ht="15" customHeight="1">
      <c r="B106" s="292"/>
      <c r="C106" s="280" t="s">
        <v>50</v>
      </c>
      <c r="D106" s="302"/>
      <c r="E106" s="302"/>
      <c r="F106" s="303" t="s">
        <v>664</v>
      </c>
      <c r="G106" s="280"/>
      <c r="H106" s="280" t="s">
        <v>704</v>
      </c>
      <c r="I106" s="280" t="s">
        <v>666</v>
      </c>
      <c r="J106" s="280">
        <v>20</v>
      </c>
      <c r="K106" s="294"/>
    </row>
    <row r="107" s="1" customFormat="1" ht="15" customHeight="1">
      <c r="B107" s="292"/>
      <c r="C107" s="280" t="s">
        <v>667</v>
      </c>
      <c r="D107" s="280"/>
      <c r="E107" s="280"/>
      <c r="F107" s="303" t="s">
        <v>664</v>
      </c>
      <c r="G107" s="280"/>
      <c r="H107" s="280" t="s">
        <v>704</v>
      </c>
      <c r="I107" s="280" t="s">
        <v>666</v>
      </c>
      <c r="J107" s="280">
        <v>120</v>
      </c>
      <c r="K107" s="294"/>
    </row>
    <row r="108" s="1" customFormat="1" ht="15" customHeight="1">
      <c r="B108" s="305"/>
      <c r="C108" s="280" t="s">
        <v>669</v>
      </c>
      <c r="D108" s="280"/>
      <c r="E108" s="280"/>
      <c r="F108" s="303" t="s">
        <v>670</v>
      </c>
      <c r="G108" s="280"/>
      <c r="H108" s="280" t="s">
        <v>704</v>
      </c>
      <c r="I108" s="280" t="s">
        <v>666</v>
      </c>
      <c r="J108" s="280">
        <v>50</v>
      </c>
      <c r="K108" s="294"/>
    </row>
    <row r="109" s="1" customFormat="1" ht="15" customHeight="1">
      <c r="B109" s="305"/>
      <c r="C109" s="280" t="s">
        <v>672</v>
      </c>
      <c r="D109" s="280"/>
      <c r="E109" s="280"/>
      <c r="F109" s="303" t="s">
        <v>664</v>
      </c>
      <c r="G109" s="280"/>
      <c r="H109" s="280" t="s">
        <v>704</v>
      </c>
      <c r="I109" s="280" t="s">
        <v>674</v>
      </c>
      <c r="J109" s="280"/>
      <c r="K109" s="294"/>
    </row>
    <row r="110" s="1" customFormat="1" ht="15" customHeight="1">
      <c r="B110" s="305"/>
      <c r="C110" s="280" t="s">
        <v>683</v>
      </c>
      <c r="D110" s="280"/>
      <c r="E110" s="280"/>
      <c r="F110" s="303" t="s">
        <v>670</v>
      </c>
      <c r="G110" s="280"/>
      <c r="H110" s="280" t="s">
        <v>704</v>
      </c>
      <c r="I110" s="280" t="s">
        <v>666</v>
      </c>
      <c r="J110" s="280">
        <v>50</v>
      </c>
      <c r="K110" s="294"/>
    </row>
    <row r="111" s="1" customFormat="1" ht="15" customHeight="1">
      <c r="B111" s="305"/>
      <c r="C111" s="280" t="s">
        <v>691</v>
      </c>
      <c r="D111" s="280"/>
      <c r="E111" s="280"/>
      <c r="F111" s="303" t="s">
        <v>670</v>
      </c>
      <c r="G111" s="280"/>
      <c r="H111" s="280" t="s">
        <v>704</v>
      </c>
      <c r="I111" s="280" t="s">
        <v>666</v>
      </c>
      <c r="J111" s="280">
        <v>50</v>
      </c>
      <c r="K111" s="294"/>
    </row>
    <row r="112" s="1" customFormat="1" ht="15" customHeight="1">
      <c r="B112" s="305"/>
      <c r="C112" s="280" t="s">
        <v>689</v>
      </c>
      <c r="D112" s="280"/>
      <c r="E112" s="280"/>
      <c r="F112" s="303" t="s">
        <v>670</v>
      </c>
      <c r="G112" s="280"/>
      <c r="H112" s="280" t="s">
        <v>704</v>
      </c>
      <c r="I112" s="280" t="s">
        <v>666</v>
      </c>
      <c r="J112" s="280">
        <v>50</v>
      </c>
      <c r="K112" s="294"/>
    </row>
    <row r="113" s="1" customFormat="1" ht="15" customHeight="1">
      <c r="B113" s="305"/>
      <c r="C113" s="280" t="s">
        <v>50</v>
      </c>
      <c r="D113" s="280"/>
      <c r="E113" s="280"/>
      <c r="F113" s="303" t="s">
        <v>664</v>
      </c>
      <c r="G113" s="280"/>
      <c r="H113" s="280" t="s">
        <v>705</v>
      </c>
      <c r="I113" s="280" t="s">
        <v>666</v>
      </c>
      <c r="J113" s="280">
        <v>20</v>
      </c>
      <c r="K113" s="294"/>
    </row>
    <row r="114" s="1" customFormat="1" ht="15" customHeight="1">
      <c r="B114" s="305"/>
      <c r="C114" s="280" t="s">
        <v>706</v>
      </c>
      <c r="D114" s="280"/>
      <c r="E114" s="280"/>
      <c r="F114" s="303" t="s">
        <v>664</v>
      </c>
      <c r="G114" s="280"/>
      <c r="H114" s="280" t="s">
        <v>707</v>
      </c>
      <c r="I114" s="280" t="s">
        <v>666</v>
      </c>
      <c r="J114" s="280">
        <v>120</v>
      </c>
      <c r="K114" s="294"/>
    </row>
    <row r="115" s="1" customFormat="1" ht="15" customHeight="1">
      <c r="B115" s="305"/>
      <c r="C115" s="280" t="s">
        <v>35</v>
      </c>
      <c r="D115" s="280"/>
      <c r="E115" s="280"/>
      <c r="F115" s="303" t="s">
        <v>664</v>
      </c>
      <c r="G115" s="280"/>
      <c r="H115" s="280" t="s">
        <v>708</v>
      </c>
      <c r="I115" s="280" t="s">
        <v>699</v>
      </c>
      <c r="J115" s="280"/>
      <c r="K115" s="294"/>
    </row>
    <row r="116" s="1" customFormat="1" ht="15" customHeight="1">
      <c r="B116" s="305"/>
      <c r="C116" s="280" t="s">
        <v>45</v>
      </c>
      <c r="D116" s="280"/>
      <c r="E116" s="280"/>
      <c r="F116" s="303" t="s">
        <v>664</v>
      </c>
      <c r="G116" s="280"/>
      <c r="H116" s="280" t="s">
        <v>709</v>
      </c>
      <c r="I116" s="280" t="s">
        <v>699</v>
      </c>
      <c r="J116" s="280"/>
      <c r="K116" s="294"/>
    </row>
    <row r="117" s="1" customFormat="1" ht="15" customHeight="1">
      <c r="B117" s="305"/>
      <c r="C117" s="280" t="s">
        <v>54</v>
      </c>
      <c r="D117" s="280"/>
      <c r="E117" s="280"/>
      <c r="F117" s="303" t="s">
        <v>664</v>
      </c>
      <c r="G117" s="280"/>
      <c r="H117" s="280" t="s">
        <v>710</v>
      </c>
      <c r="I117" s="280" t="s">
        <v>711</v>
      </c>
      <c r="J117" s="280"/>
      <c r="K117" s="294"/>
    </row>
    <row r="118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="1" customFormat="1" ht="18.75" customHeight="1">
      <c r="B119" s="315"/>
      <c r="C119" s="316"/>
      <c r="D119" s="316"/>
      <c r="E119" s="316"/>
      <c r="F119" s="317"/>
      <c r="G119" s="316"/>
      <c r="H119" s="316"/>
      <c r="I119" s="316"/>
      <c r="J119" s="316"/>
      <c r="K119" s="315"/>
    </row>
    <row r="120" s="1" customFormat="1" ht="18.75" customHeight="1"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</row>
    <row r="121" s="1" customFormat="1" ht="7.5" customHeight="1">
      <c r="B121" s="318"/>
      <c r="C121" s="319"/>
      <c r="D121" s="319"/>
      <c r="E121" s="319"/>
      <c r="F121" s="319"/>
      <c r="G121" s="319"/>
      <c r="H121" s="319"/>
      <c r="I121" s="319"/>
      <c r="J121" s="319"/>
      <c r="K121" s="320"/>
    </row>
    <row r="122" s="1" customFormat="1" ht="45" customHeight="1">
      <c r="B122" s="321"/>
      <c r="C122" s="271" t="s">
        <v>712</v>
      </c>
      <c r="D122" s="271"/>
      <c r="E122" s="271"/>
      <c r="F122" s="271"/>
      <c r="G122" s="271"/>
      <c r="H122" s="271"/>
      <c r="I122" s="271"/>
      <c r="J122" s="271"/>
      <c r="K122" s="322"/>
    </row>
    <row r="123" s="1" customFormat="1" ht="17.25" customHeight="1">
      <c r="B123" s="323"/>
      <c r="C123" s="295" t="s">
        <v>658</v>
      </c>
      <c r="D123" s="295"/>
      <c r="E123" s="295"/>
      <c r="F123" s="295" t="s">
        <v>659</v>
      </c>
      <c r="G123" s="296"/>
      <c r="H123" s="295" t="s">
        <v>51</v>
      </c>
      <c r="I123" s="295" t="s">
        <v>54</v>
      </c>
      <c r="J123" s="295" t="s">
        <v>660</v>
      </c>
      <c r="K123" s="324"/>
    </row>
    <row r="124" s="1" customFormat="1" ht="17.25" customHeight="1">
      <c r="B124" s="323"/>
      <c r="C124" s="297" t="s">
        <v>661</v>
      </c>
      <c r="D124" s="297"/>
      <c r="E124" s="297"/>
      <c r="F124" s="298" t="s">
        <v>662</v>
      </c>
      <c r="G124" s="299"/>
      <c r="H124" s="297"/>
      <c r="I124" s="297"/>
      <c r="J124" s="297" t="s">
        <v>663</v>
      </c>
      <c r="K124" s="324"/>
    </row>
    <row r="125" s="1" customFormat="1" ht="5.25" customHeight="1">
      <c r="B125" s="325"/>
      <c r="C125" s="300"/>
      <c r="D125" s="300"/>
      <c r="E125" s="300"/>
      <c r="F125" s="300"/>
      <c r="G125" s="326"/>
      <c r="H125" s="300"/>
      <c r="I125" s="300"/>
      <c r="J125" s="300"/>
      <c r="K125" s="327"/>
    </row>
    <row r="126" s="1" customFormat="1" ht="15" customHeight="1">
      <c r="B126" s="325"/>
      <c r="C126" s="280" t="s">
        <v>667</v>
      </c>
      <c r="D126" s="302"/>
      <c r="E126" s="302"/>
      <c r="F126" s="303" t="s">
        <v>664</v>
      </c>
      <c r="G126" s="280"/>
      <c r="H126" s="280" t="s">
        <v>704</v>
      </c>
      <c r="I126" s="280" t="s">
        <v>666</v>
      </c>
      <c r="J126" s="280">
        <v>120</v>
      </c>
      <c r="K126" s="328"/>
    </row>
    <row r="127" s="1" customFormat="1" ht="15" customHeight="1">
      <c r="B127" s="325"/>
      <c r="C127" s="280" t="s">
        <v>713</v>
      </c>
      <c r="D127" s="280"/>
      <c r="E127" s="280"/>
      <c r="F127" s="303" t="s">
        <v>664</v>
      </c>
      <c r="G127" s="280"/>
      <c r="H127" s="280" t="s">
        <v>714</v>
      </c>
      <c r="I127" s="280" t="s">
        <v>666</v>
      </c>
      <c r="J127" s="280" t="s">
        <v>715</v>
      </c>
      <c r="K127" s="328"/>
    </row>
    <row r="128" s="1" customFormat="1" ht="15" customHeight="1">
      <c r="B128" s="325"/>
      <c r="C128" s="280" t="s">
        <v>612</v>
      </c>
      <c r="D128" s="280"/>
      <c r="E128" s="280"/>
      <c r="F128" s="303" t="s">
        <v>664</v>
      </c>
      <c r="G128" s="280"/>
      <c r="H128" s="280" t="s">
        <v>716</v>
      </c>
      <c r="I128" s="280" t="s">
        <v>666</v>
      </c>
      <c r="J128" s="280" t="s">
        <v>715</v>
      </c>
      <c r="K128" s="328"/>
    </row>
    <row r="129" s="1" customFormat="1" ht="15" customHeight="1">
      <c r="B129" s="325"/>
      <c r="C129" s="280" t="s">
        <v>675</v>
      </c>
      <c r="D129" s="280"/>
      <c r="E129" s="280"/>
      <c r="F129" s="303" t="s">
        <v>670</v>
      </c>
      <c r="G129" s="280"/>
      <c r="H129" s="280" t="s">
        <v>676</v>
      </c>
      <c r="I129" s="280" t="s">
        <v>666</v>
      </c>
      <c r="J129" s="280">
        <v>15</v>
      </c>
      <c r="K129" s="328"/>
    </row>
    <row r="130" s="1" customFormat="1" ht="15" customHeight="1">
      <c r="B130" s="325"/>
      <c r="C130" s="306" t="s">
        <v>677</v>
      </c>
      <c r="D130" s="306"/>
      <c r="E130" s="306"/>
      <c r="F130" s="307" t="s">
        <v>670</v>
      </c>
      <c r="G130" s="306"/>
      <c r="H130" s="306" t="s">
        <v>678</v>
      </c>
      <c r="I130" s="306" t="s">
        <v>666</v>
      </c>
      <c r="J130" s="306">
        <v>15</v>
      </c>
      <c r="K130" s="328"/>
    </row>
    <row r="131" s="1" customFormat="1" ht="15" customHeight="1">
      <c r="B131" s="325"/>
      <c r="C131" s="306" t="s">
        <v>679</v>
      </c>
      <c r="D131" s="306"/>
      <c r="E131" s="306"/>
      <c r="F131" s="307" t="s">
        <v>670</v>
      </c>
      <c r="G131" s="306"/>
      <c r="H131" s="306" t="s">
        <v>680</v>
      </c>
      <c r="I131" s="306" t="s">
        <v>666</v>
      </c>
      <c r="J131" s="306">
        <v>20</v>
      </c>
      <c r="K131" s="328"/>
    </row>
    <row r="132" s="1" customFormat="1" ht="15" customHeight="1">
      <c r="B132" s="325"/>
      <c r="C132" s="306" t="s">
        <v>681</v>
      </c>
      <c r="D132" s="306"/>
      <c r="E132" s="306"/>
      <c r="F132" s="307" t="s">
        <v>670</v>
      </c>
      <c r="G132" s="306"/>
      <c r="H132" s="306" t="s">
        <v>682</v>
      </c>
      <c r="I132" s="306" t="s">
        <v>666</v>
      </c>
      <c r="J132" s="306">
        <v>20</v>
      </c>
      <c r="K132" s="328"/>
    </row>
    <row r="133" s="1" customFormat="1" ht="15" customHeight="1">
      <c r="B133" s="325"/>
      <c r="C133" s="280" t="s">
        <v>669</v>
      </c>
      <c r="D133" s="280"/>
      <c r="E133" s="280"/>
      <c r="F133" s="303" t="s">
        <v>670</v>
      </c>
      <c r="G133" s="280"/>
      <c r="H133" s="280" t="s">
        <v>704</v>
      </c>
      <c r="I133" s="280" t="s">
        <v>666</v>
      </c>
      <c r="J133" s="280">
        <v>50</v>
      </c>
      <c r="K133" s="328"/>
    </row>
    <row r="134" s="1" customFormat="1" ht="15" customHeight="1">
      <c r="B134" s="325"/>
      <c r="C134" s="280" t="s">
        <v>683</v>
      </c>
      <c r="D134" s="280"/>
      <c r="E134" s="280"/>
      <c r="F134" s="303" t="s">
        <v>670</v>
      </c>
      <c r="G134" s="280"/>
      <c r="H134" s="280" t="s">
        <v>704</v>
      </c>
      <c r="I134" s="280" t="s">
        <v>666</v>
      </c>
      <c r="J134" s="280">
        <v>50</v>
      </c>
      <c r="K134" s="328"/>
    </row>
    <row r="135" s="1" customFormat="1" ht="15" customHeight="1">
      <c r="B135" s="325"/>
      <c r="C135" s="280" t="s">
        <v>689</v>
      </c>
      <c r="D135" s="280"/>
      <c r="E135" s="280"/>
      <c r="F135" s="303" t="s">
        <v>670</v>
      </c>
      <c r="G135" s="280"/>
      <c r="H135" s="280" t="s">
        <v>704</v>
      </c>
      <c r="I135" s="280" t="s">
        <v>666</v>
      </c>
      <c r="J135" s="280">
        <v>50</v>
      </c>
      <c r="K135" s="328"/>
    </row>
    <row r="136" s="1" customFormat="1" ht="15" customHeight="1">
      <c r="B136" s="325"/>
      <c r="C136" s="280" t="s">
        <v>691</v>
      </c>
      <c r="D136" s="280"/>
      <c r="E136" s="280"/>
      <c r="F136" s="303" t="s">
        <v>670</v>
      </c>
      <c r="G136" s="280"/>
      <c r="H136" s="280" t="s">
        <v>704</v>
      </c>
      <c r="I136" s="280" t="s">
        <v>666</v>
      </c>
      <c r="J136" s="280">
        <v>50</v>
      </c>
      <c r="K136" s="328"/>
    </row>
    <row r="137" s="1" customFormat="1" ht="15" customHeight="1">
      <c r="B137" s="325"/>
      <c r="C137" s="280" t="s">
        <v>692</v>
      </c>
      <c r="D137" s="280"/>
      <c r="E137" s="280"/>
      <c r="F137" s="303" t="s">
        <v>670</v>
      </c>
      <c r="G137" s="280"/>
      <c r="H137" s="280" t="s">
        <v>717</v>
      </c>
      <c r="I137" s="280" t="s">
        <v>666</v>
      </c>
      <c r="J137" s="280">
        <v>255</v>
      </c>
      <c r="K137" s="328"/>
    </row>
    <row r="138" s="1" customFormat="1" ht="15" customHeight="1">
      <c r="B138" s="325"/>
      <c r="C138" s="280" t="s">
        <v>694</v>
      </c>
      <c r="D138" s="280"/>
      <c r="E138" s="280"/>
      <c r="F138" s="303" t="s">
        <v>664</v>
      </c>
      <c r="G138" s="280"/>
      <c r="H138" s="280" t="s">
        <v>718</v>
      </c>
      <c r="I138" s="280" t="s">
        <v>696</v>
      </c>
      <c r="J138" s="280"/>
      <c r="K138" s="328"/>
    </row>
    <row r="139" s="1" customFormat="1" ht="15" customHeight="1">
      <c r="B139" s="325"/>
      <c r="C139" s="280" t="s">
        <v>697</v>
      </c>
      <c r="D139" s="280"/>
      <c r="E139" s="280"/>
      <c r="F139" s="303" t="s">
        <v>664</v>
      </c>
      <c r="G139" s="280"/>
      <c r="H139" s="280" t="s">
        <v>719</v>
      </c>
      <c r="I139" s="280" t="s">
        <v>699</v>
      </c>
      <c r="J139" s="280"/>
      <c r="K139" s="328"/>
    </row>
    <row r="140" s="1" customFormat="1" ht="15" customHeight="1">
      <c r="B140" s="325"/>
      <c r="C140" s="280" t="s">
        <v>700</v>
      </c>
      <c r="D140" s="280"/>
      <c r="E140" s="280"/>
      <c r="F140" s="303" t="s">
        <v>664</v>
      </c>
      <c r="G140" s="280"/>
      <c r="H140" s="280" t="s">
        <v>700</v>
      </c>
      <c r="I140" s="280" t="s">
        <v>699</v>
      </c>
      <c r="J140" s="280"/>
      <c r="K140" s="328"/>
    </row>
    <row r="141" s="1" customFormat="1" ht="15" customHeight="1">
      <c r="B141" s="325"/>
      <c r="C141" s="280" t="s">
        <v>35</v>
      </c>
      <c r="D141" s="280"/>
      <c r="E141" s="280"/>
      <c r="F141" s="303" t="s">
        <v>664</v>
      </c>
      <c r="G141" s="280"/>
      <c r="H141" s="280" t="s">
        <v>720</v>
      </c>
      <c r="I141" s="280" t="s">
        <v>699</v>
      </c>
      <c r="J141" s="280"/>
      <c r="K141" s="328"/>
    </row>
    <row r="142" s="1" customFormat="1" ht="15" customHeight="1">
      <c r="B142" s="325"/>
      <c r="C142" s="280" t="s">
        <v>721</v>
      </c>
      <c r="D142" s="280"/>
      <c r="E142" s="280"/>
      <c r="F142" s="303" t="s">
        <v>664</v>
      </c>
      <c r="G142" s="280"/>
      <c r="H142" s="280" t="s">
        <v>722</v>
      </c>
      <c r="I142" s="280" t="s">
        <v>699</v>
      </c>
      <c r="J142" s="280"/>
      <c r="K142" s="328"/>
    </row>
    <row r="143" s="1" customFormat="1" ht="15" customHeight="1">
      <c r="B143" s="329"/>
      <c r="C143" s="330"/>
      <c r="D143" s="330"/>
      <c r="E143" s="330"/>
      <c r="F143" s="330"/>
      <c r="G143" s="330"/>
      <c r="H143" s="330"/>
      <c r="I143" s="330"/>
      <c r="J143" s="330"/>
      <c r="K143" s="331"/>
    </row>
    <row r="144" s="1" customFormat="1" ht="18.75" customHeight="1">
      <c r="B144" s="316"/>
      <c r="C144" s="316"/>
      <c r="D144" s="316"/>
      <c r="E144" s="316"/>
      <c r="F144" s="317"/>
      <c r="G144" s="316"/>
      <c r="H144" s="316"/>
      <c r="I144" s="316"/>
      <c r="J144" s="316"/>
      <c r="K144" s="316"/>
    </row>
    <row r="145" s="1" customFormat="1" ht="18.75" customHeight="1"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</row>
    <row r="146" s="1" customFormat="1" ht="7.5" customHeight="1">
      <c r="B146" s="289"/>
      <c r="C146" s="290"/>
      <c r="D146" s="290"/>
      <c r="E146" s="290"/>
      <c r="F146" s="290"/>
      <c r="G146" s="290"/>
      <c r="H146" s="290"/>
      <c r="I146" s="290"/>
      <c r="J146" s="290"/>
      <c r="K146" s="291"/>
    </row>
    <row r="147" s="1" customFormat="1" ht="45" customHeight="1">
      <c r="B147" s="292"/>
      <c r="C147" s="293" t="s">
        <v>723</v>
      </c>
      <c r="D147" s="293"/>
      <c r="E147" s="293"/>
      <c r="F147" s="293"/>
      <c r="G147" s="293"/>
      <c r="H147" s="293"/>
      <c r="I147" s="293"/>
      <c r="J147" s="293"/>
      <c r="K147" s="294"/>
    </row>
    <row r="148" s="1" customFormat="1" ht="17.25" customHeight="1">
      <c r="B148" s="292"/>
      <c r="C148" s="295" t="s">
        <v>658</v>
      </c>
      <c r="D148" s="295"/>
      <c r="E148" s="295"/>
      <c r="F148" s="295" t="s">
        <v>659</v>
      </c>
      <c r="G148" s="296"/>
      <c r="H148" s="295" t="s">
        <v>51</v>
      </c>
      <c r="I148" s="295" t="s">
        <v>54</v>
      </c>
      <c r="J148" s="295" t="s">
        <v>660</v>
      </c>
      <c r="K148" s="294"/>
    </row>
    <row r="149" s="1" customFormat="1" ht="17.25" customHeight="1">
      <c r="B149" s="292"/>
      <c r="C149" s="297" t="s">
        <v>661</v>
      </c>
      <c r="D149" s="297"/>
      <c r="E149" s="297"/>
      <c r="F149" s="298" t="s">
        <v>662</v>
      </c>
      <c r="G149" s="299"/>
      <c r="H149" s="297"/>
      <c r="I149" s="297"/>
      <c r="J149" s="297" t="s">
        <v>663</v>
      </c>
      <c r="K149" s="294"/>
    </row>
    <row r="150" s="1" customFormat="1" ht="5.25" customHeight="1">
      <c r="B150" s="305"/>
      <c r="C150" s="300"/>
      <c r="D150" s="300"/>
      <c r="E150" s="300"/>
      <c r="F150" s="300"/>
      <c r="G150" s="301"/>
      <c r="H150" s="300"/>
      <c r="I150" s="300"/>
      <c r="J150" s="300"/>
      <c r="K150" s="328"/>
    </row>
    <row r="151" s="1" customFormat="1" ht="15" customHeight="1">
      <c r="B151" s="305"/>
      <c r="C151" s="332" t="s">
        <v>667</v>
      </c>
      <c r="D151" s="280"/>
      <c r="E151" s="280"/>
      <c r="F151" s="333" t="s">
        <v>664</v>
      </c>
      <c r="G151" s="280"/>
      <c r="H151" s="332" t="s">
        <v>704</v>
      </c>
      <c r="I151" s="332" t="s">
        <v>666</v>
      </c>
      <c r="J151" s="332">
        <v>120</v>
      </c>
      <c r="K151" s="328"/>
    </row>
    <row r="152" s="1" customFormat="1" ht="15" customHeight="1">
      <c r="B152" s="305"/>
      <c r="C152" s="332" t="s">
        <v>713</v>
      </c>
      <c r="D152" s="280"/>
      <c r="E152" s="280"/>
      <c r="F152" s="333" t="s">
        <v>664</v>
      </c>
      <c r="G152" s="280"/>
      <c r="H152" s="332" t="s">
        <v>724</v>
      </c>
      <c r="I152" s="332" t="s">
        <v>666</v>
      </c>
      <c r="J152" s="332" t="s">
        <v>715</v>
      </c>
      <c r="K152" s="328"/>
    </row>
    <row r="153" s="1" customFormat="1" ht="15" customHeight="1">
      <c r="B153" s="305"/>
      <c r="C153" s="332" t="s">
        <v>612</v>
      </c>
      <c r="D153" s="280"/>
      <c r="E153" s="280"/>
      <c r="F153" s="333" t="s">
        <v>664</v>
      </c>
      <c r="G153" s="280"/>
      <c r="H153" s="332" t="s">
        <v>725</v>
      </c>
      <c r="I153" s="332" t="s">
        <v>666</v>
      </c>
      <c r="J153" s="332" t="s">
        <v>715</v>
      </c>
      <c r="K153" s="328"/>
    </row>
    <row r="154" s="1" customFormat="1" ht="15" customHeight="1">
      <c r="B154" s="305"/>
      <c r="C154" s="332" t="s">
        <v>669</v>
      </c>
      <c r="D154" s="280"/>
      <c r="E154" s="280"/>
      <c r="F154" s="333" t="s">
        <v>670</v>
      </c>
      <c r="G154" s="280"/>
      <c r="H154" s="332" t="s">
        <v>704</v>
      </c>
      <c r="I154" s="332" t="s">
        <v>666</v>
      </c>
      <c r="J154" s="332">
        <v>50</v>
      </c>
      <c r="K154" s="328"/>
    </row>
    <row r="155" s="1" customFormat="1" ht="15" customHeight="1">
      <c r="B155" s="305"/>
      <c r="C155" s="332" t="s">
        <v>672</v>
      </c>
      <c r="D155" s="280"/>
      <c r="E155" s="280"/>
      <c r="F155" s="333" t="s">
        <v>664</v>
      </c>
      <c r="G155" s="280"/>
      <c r="H155" s="332" t="s">
        <v>704</v>
      </c>
      <c r="I155" s="332" t="s">
        <v>674</v>
      </c>
      <c r="J155" s="332"/>
      <c r="K155" s="328"/>
    </row>
    <row r="156" s="1" customFormat="1" ht="15" customHeight="1">
      <c r="B156" s="305"/>
      <c r="C156" s="332" t="s">
        <v>683</v>
      </c>
      <c r="D156" s="280"/>
      <c r="E156" s="280"/>
      <c r="F156" s="333" t="s">
        <v>670</v>
      </c>
      <c r="G156" s="280"/>
      <c r="H156" s="332" t="s">
        <v>704</v>
      </c>
      <c r="I156" s="332" t="s">
        <v>666</v>
      </c>
      <c r="J156" s="332">
        <v>50</v>
      </c>
      <c r="K156" s="328"/>
    </row>
    <row r="157" s="1" customFormat="1" ht="15" customHeight="1">
      <c r="B157" s="305"/>
      <c r="C157" s="332" t="s">
        <v>691</v>
      </c>
      <c r="D157" s="280"/>
      <c r="E157" s="280"/>
      <c r="F157" s="333" t="s">
        <v>670</v>
      </c>
      <c r="G157" s="280"/>
      <c r="H157" s="332" t="s">
        <v>704</v>
      </c>
      <c r="I157" s="332" t="s">
        <v>666</v>
      </c>
      <c r="J157" s="332">
        <v>50</v>
      </c>
      <c r="K157" s="328"/>
    </row>
    <row r="158" s="1" customFormat="1" ht="15" customHeight="1">
      <c r="B158" s="305"/>
      <c r="C158" s="332" t="s">
        <v>689</v>
      </c>
      <c r="D158" s="280"/>
      <c r="E158" s="280"/>
      <c r="F158" s="333" t="s">
        <v>670</v>
      </c>
      <c r="G158" s="280"/>
      <c r="H158" s="332" t="s">
        <v>704</v>
      </c>
      <c r="I158" s="332" t="s">
        <v>666</v>
      </c>
      <c r="J158" s="332">
        <v>50</v>
      </c>
      <c r="K158" s="328"/>
    </row>
    <row r="159" s="1" customFormat="1" ht="15" customHeight="1">
      <c r="B159" s="305"/>
      <c r="C159" s="332" t="s">
        <v>80</v>
      </c>
      <c r="D159" s="280"/>
      <c r="E159" s="280"/>
      <c r="F159" s="333" t="s">
        <v>664</v>
      </c>
      <c r="G159" s="280"/>
      <c r="H159" s="332" t="s">
        <v>726</v>
      </c>
      <c r="I159" s="332" t="s">
        <v>666</v>
      </c>
      <c r="J159" s="332" t="s">
        <v>727</v>
      </c>
      <c r="K159" s="328"/>
    </row>
    <row r="160" s="1" customFormat="1" ht="15" customHeight="1">
      <c r="B160" s="305"/>
      <c r="C160" s="332" t="s">
        <v>728</v>
      </c>
      <c r="D160" s="280"/>
      <c r="E160" s="280"/>
      <c r="F160" s="333" t="s">
        <v>664</v>
      </c>
      <c r="G160" s="280"/>
      <c r="H160" s="332" t="s">
        <v>729</v>
      </c>
      <c r="I160" s="332" t="s">
        <v>699</v>
      </c>
      <c r="J160" s="332"/>
      <c r="K160" s="328"/>
    </row>
    <row r="161" s="1" customFormat="1" ht="15" customHeight="1">
      <c r="B161" s="334"/>
      <c r="C161" s="314"/>
      <c r="D161" s="314"/>
      <c r="E161" s="314"/>
      <c r="F161" s="314"/>
      <c r="G161" s="314"/>
      <c r="H161" s="314"/>
      <c r="I161" s="314"/>
      <c r="J161" s="314"/>
      <c r="K161" s="335"/>
    </row>
    <row r="162" s="1" customFormat="1" ht="18.75" customHeight="1">
      <c r="B162" s="316"/>
      <c r="C162" s="326"/>
      <c r="D162" s="326"/>
      <c r="E162" s="326"/>
      <c r="F162" s="336"/>
      <c r="G162" s="326"/>
      <c r="H162" s="326"/>
      <c r="I162" s="326"/>
      <c r="J162" s="326"/>
      <c r="K162" s="316"/>
    </row>
    <row r="163" s="1" customFormat="1" ht="18.75" customHeight="1"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</row>
    <row r="164" s="1" customFormat="1" ht="7.5" customHeight="1">
      <c r="B164" s="267"/>
      <c r="C164" s="268"/>
      <c r="D164" s="268"/>
      <c r="E164" s="268"/>
      <c r="F164" s="268"/>
      <c r="G164" s="268"/>
      <c r="H164" s="268"/>
      <c r="I164" s="268"/>
      <c r="J164" s="268"/>
      <c r="K164" s="269"/>
    </row>
    <row r="165" s="1" customFormat="1" ht="45" customHeight="1">
      <c r="B165" s="270"/>
      <c r="C165" s="271" t="s">
        <v>730</v>
      </c>
      <c r="D165" s="271"/>
      <c r="E165" s="271"/>
      <c r="F165" s="271"/>
      <c r="G165" s="271"/>
      <c r="H165" s="271"/>
      <c r="I165" s="271"/>
      <c r="J165" s="271"/>
      <c r="K165" s="272"/>
    </row>
    <row r="166" s="1" customFormat="1" ht="17.25" customHeight="1">
      <c r="B166" s="270"/>
      <c r="C166" s="295" t="s">
        <v>658</v>
      </c>
      <c r="D166" s="295"/>
      <c r="E166" s="295"/>
      <c r="F166" s="295" t="s">
        <v>659</v>
      </c>
      <c r="G166" s="337"/>
      <c r="H166" s="338" t="s">
        <v>51</v>
      </c>
      <c r="I166" s="338" t="s">
        <v>54</v>
      </c>
      <c r="J166" s="295" t="s">
        <v>660</v>
      </c>
      <c r="K166" s="272"/>
    </row>
    <row r="167" s="1" customFormat="1" ht="17.25" customHeight="1">
      <c r="B167" s="273"/>
      <c r="C167" s="297" t="s">
        <v>661</v>
      </c>
      <c r="D167" s="297"/>
      <c r="E167" s="297"/>
      <c r="F167" s="298" t="s">
        <v>662</v>
      </c>
      <c r="G167" s="339"/>
      <c r="H167" s="340"/>
      <c r="I167" s="340"/>
      <c r="J167" s="297" t="s">
        <v>663</v>
      </c>
      <c r="K167" s="275"/>
    </row>
    <row r="168" s="1" customFormat="1" ht="5.25" customHeight="1">
      <c r="B168" s="305"/>
      <c r="C168" s="300"/>
      <c r="D168" s="300"/>
      <c r="E168" s="300"/>
      <c r="F168" s="300"/>
      <c r="G168" s="301"/>
      <c r="H168" s="300"/>
      <c r="I168" s="300"/>
      <c r="J168" s="300"/>
      <c r="K168" s="328"/>
    </row>
    <row r="169" s="1" customFormat="1" ht="15" customHeight="1">
      <c r="B169" s="305"/>
      <c r="C169" s="280" t="s">
        <v>667</v>
      </c>
      <c r="D169" s="280"/>
      <c r="E169" s="280"/>
      <c r="F169" s="303" t="s">
        <v>664</v>
      </c>
      <c r="G169" s="280"/>
      <c r="H169" s="280" t="s">
        <v>704</v>
      </c>
      <c r="I169" s="280" t="s">
        <v>666</v>
      </c>
      <c r="J169" s="280">
        <v>120</v>
      </c>
      <c r="K169" s="328"/>
    </row>
    <row r="170" s="1" customFormat="1" ht="15" customHeight="1">
      <c r="B170" s="305"/>
      <c r="C170" s="280" t="s">
        <v>713</v>
      </c>
      <c r="D170" s="280"/>
      <c r="E170" s="280"/>
      <c r="F170" s="303" t="s">
        <v>664</v>
      </c>
      <c r="G170" s="280"/>
      <c r="H170" s="280" t="s">
        <v>714</v>
      </c>
      <c r="I170" s="280" t="s">
        <v>666</v>
      </c>
      <c r="J170" s="280" t="s">
        <v>715</v>
      </c>
      <c r="K170" s="328"/>
    </row>
    <row r="171" s="1" customFormat="1" ht="15" customHeight="1">
      <c r="B171" s="305"/>
      <c r="C171" s="280" t="s">
        <v>612</v>
      </c>
      <c r="D171" s="280"/>
      <c r="E171" s="280"/>
      <c r="F171" s="303" t="s">
        <v>664</v>
      </c>
      <c r="G171" s="280"/>
      <c r="H171" s="280" t="s">
        <v>731</v>
      </c>
      <c r="I171" s="280" t="s">
        <v>666</v>
      </c>
      <c r="J171" s="280" t="s">
        <v>715</v>
      </c>
      <c r="K171" s="328"/>
    </row>
    <row r="172" s="1" customFormat="1" ht="15" customHeight="1">
      <c r="B172" s="305"/>
      <c r="C172" s="280" t="s">
        <v>669</v>
      </c>
      <c r="D172" s="280"/>
      <c r="E172" s="280"/>
      <c r="F172" s="303" t="s">
        <v>670</v>
      </c>
      <c r="G172" s="280"/>
      <c r="H172" s="280" t="s">
        <v>731</v>
      </c>
      <c r="I172" s="280" t="s">
        <v>666</v>
      </c>
      <c r="J172" s="280">
        <v>50</v>
      </c>
      <c r="K172" s="328"/>
    </row>
    <row r="173" s="1" customFormat="1" ht="15" customHeight="1">
      <c r="B173" s="305"/>
      <c r="C173" s="280" t="s">
        <v>672</v>
      </c>
      <c r="D173" s="280"/>
      <c r="E173" s="280"/>
      <c r="F173" s="303" t="s">
        <v>664</v>
      </c>
      <c r="G173" s="280"/>
      <c r="H173" s="280" t="s">
        <v>731</v>
      </c>
      <c r="I173" s="280" t="s">
        <v>674</v>
      </c>
      <c r="J173" s="280"/>
      <c r="K173" s="328"/>
    </row>
    <row r="174" s="1" customFormat="1" ht="15" customHeight="1">
      <c r="B174" s="305"/>
      <c r="C174" s="280" t="s">
        <v>683</v>
      </c>
      <c r="D174" s="280"/>
      <c r="E174" s="280"/>
      <c r="F174" s="303" t="s">
        <v>670</v>
      </c>
      <c r="G174" s="280"/>
      <c r="H174" s="280" t="s">
        <v>731</v>
      </c>
      <c r="I174" s="280" t="s">
        <v>666</v>
      </c>
      <c r="J174" s="280">
        <v>50</v>
      </c>
      <c r="K174" s="328"/>
    </row>
    <row r="175" s="1" customFormat="1" ht="15" customHeight="1">
      <c r="B175" s="305"/>
      <c r="C175" s="280" t="s">
        <v>691</v>
      </c>
      <c r="D175" s="280"/>
      <c r="E175" s="280"/>
      <c r="F175" s="303" t="s">
        <v>670</v>
      </c>
      <c r="G175" s="280"/>
      <c r="H175" s="280" t="s">
        <v>731</v>
      </c>
      <c r="I175" s="280" t="s">
        <v>666</v>
      </c>
      <c r="J175" s="280">
        <v>50</v>
      </c>
      <c r="K175" s="328"/>
    </row>
    <row r="176" s="1" customFormat="1" ht="15" customHeight="1">
      <c r="B176" s="305"/>
      <c r="C176" s="280" t="s">
        <v>689</v>
      </c>
      <c r="D176" s="280"/>
      <c r="E176" s="280"/>
      <c r="F176" s="303" t="s">
        <v>670</v>
      </c>
      <c r="G176" s="280"/>
      <c r="H176" s="280" t="s">
        <v>731</v>
      </c>
      <c r="I176" s="280" t="s">
        <v>666</v>
      </c>
      <c r="J176" s="280">
        <v>50</v>
      </c>
      <c r="K176" s="328"/>
    </row>
    <row r="177" s="1" customFormat="1" ht="15" customHeight="1">
      <c r="B177" s="305"/>
      <c r="C177" s="280" t="s">
        <v>96</v>
      </c>
      <c r="D177" s="280"/>
      <c r="E177" s="280"/>
      <c r="F177" s="303" t="s">
        <v>664</v>
      </c>
      <c r="G177" s="280"/>
      <c r="H177" s="280" t="s">
        <v>732</v>
      </c>
      <c r="I177" s="280" t="s">
        <v>733</v>
      </c>
      <c r="J177" s="280"/>
      <c r="K177" s="328"/>
    </row>
    <row r="178" s="1" customFormat="1" ht="15" customHeight="1">
      <c r="B178" s="305"/>
      <c r="C178" s="280" t="s">
        <v>54</v>
      </c>
      <c r="D178" s="280"/>
      <c r="E178" s="280"/>
      <c r="F178" s="303" t="s">
        <v>664</v>
      </c>
      <c r="G178" s="280"/>
      <c r="H178" s="280" t="s">
        <v>734</v>
      </c>
      <c r="I178" s="280" t="s">
        <v>735</v>
      </c>
      <c r="J178" s="280">
        <v>1</v>
      </c>
      <c r="K178" s="328"/>
    </row>
    <row r="179" s="1" customFormat="1" ht="15" customHeight="1">
      <c r="B179" s="305"/>
      <c r="C179" s="280" t="s">
        <v>50</v>
      </c>
      <c r="D179" s="280"/>
      <c r="E179" s="280"/>
      <c r="F179" s="303" t="s">
        <v>664</v>
      </c>
      <c r="G179" s="280"/>
      <c r="H179" s="280" t="s">
        <v>736</v>
      </c>
      <c r="I179" s="280" t="s">
        <v>666</v>
      </c>
      <c r="J179" s="280">
        <v>20</v>
      </c>
      <c r="K179" s="328"/>
    </row>
    <row r="180" s="1" customFormat="1" ht="15" customHeight="1">
      <c r="B180" s="305"/>
      <c r="C180" s="280" t="s">
        <v>51</v>
      </c>
      <c r="D180" s="280"/>
      <c r="E180" s="280"/>
      <c r="F180" s="303" t="s">
        <v>664</v>
      </c>
      <c r="G180" s="280"/>
      <c r="H180" s="280" t="s">
        <v>737</v>
      </c>
      <c r="I180" s="280" t="s">
        <v>666</v>
      </c>
      <c r="J180" s="280">
        <v>255</v>
      </c>
      <c r="K180" s="328"/>
    </row>
    <row r="181" s="1" customFormat="1" ht="15" customHeight="1">
      <c r="B181" s="305"/>
      <c r="C181" s="280" t="s">
        <v>97</v>
      </c>
      <c r="D181" s="280"/>
      <c r="E181" s="280"/>
      <c r="F181" s="303" t="s">
        <v>664</v>
      </c>
      <c r="G181" s="280"/>
      <c r="H181" s="280" t="s">
        <v>628</v>
      </c>
      <c r="I181" s="280" t="s">
        <v>666</v>
      </c>
      <c r="J181" s="280">
        <v>10</v>
      </c>
      <c r="K181" s="328"/>
    </row>
    <row r="182" s="1" customFormat="1" ht="15" customHeight="1">
      <c r="B182" s="305"/>
      <c r="C182" s="280" t="s">
        <v>98</v>
      </c>
      <c r="D182" s="280"/>
      <c r="E182" s="280"/>
      <c r="F182" s="303" t="s">
        <v>664</v>
      </c>
      <c r="G182" s="280"/>
      <c r="H182" s="280" t="s">
        <v>738</v>
      </c>
      <c r="I182" s="280" t="s">
        <v>699</v>
      </c>
      <c r="J182" s="280"/>
      <c r="K182" s="328"/>
    </row>
    <row r="183" s="1" customFormat="1" ht="15" customHeight="1">
      <c r="B183" s="305"/>
      <c r="C183" s="280" t="s">
        <v>739</v>
      </c>
      <c r="D183" s="280"/>
      <c r="E183" s="280"/>
      <c r="F183" s="303" t="s">
        <v>664</v>
      </c>
      <c r="G183" s="280"/>
      <c r="H183" s="280" t="s">
        <v>740</v>
      </c>
      <c r="I183" s="280" t="s">
        <v>699</v>
      </c>
      <c r="J183" s="280"/>
      <c r="K183" s="328"/>
    </row>
    <row r="184" s="1" customFormat="1" ht="15" customHeight="1">
      <c r="B184" s="305"/>
      <c r="C184" s="280" t="s">
        <v>728</v>
      </c>
      <c r="D184" s="280"/>
      <c r="E184" s="280"/>
      <c r="F184" s="303" t="s">
        <v>664</v>
      </c>
      <c r="G184" s="280"/>
      <c r="H184" s="280" t="s">
        <v>741</v>
      </c>
      <c r="I184" s="280" t="s">
        <v>699</v>
      </c>
      <c r="J184" s="280"/>
      <c r="K184" s="328"/>
    </row>
    <row r="185" s="1" customFormat="1" ht="15" customHeight="1">
      <c r="B185" s="305"/>
      <c r="C185" s="280" t="s">
        <v>100</v>
      </c>
      <c r="D185" s="280"/>
      <c r="E185" s="280"/>
      <c r="F185" s="303" t="s">
        <v>670</v>
      </c>
      <c r="G185" s="280"/>
      <c r="H185" s="280" t="s">
        <v>742</v>
      </c>
      <c r="I185" s="280" t="s">
        <v>666</v>
      </c>
      <c r="J185" s="280">
        <v>50</v>
      </c>
      <c r="K185" s="328"/>
    </row>
    <row r="186" s="1" customFormat="1" ht="15" customHeight="1">
      <c r="B186" s="305"/>
      <c r="C186" s="280" t="s">
        <v>743</v>
      </c>
      <c r="D186" s="280"/>
      <c r="E186" s="280"/>
      <c r="F186" s="303" t="s">
        <v>670</v>
      </c>
      <c r="G186" s="280"/>
      <c r="H186" s="280" t="s">
        <v>744</v>
      </c>
      <c r="I186" s="280" t="s">
        <v>745</v>
      </c>
      <c r="J186" s="280"/>
      <c r="K186" s="328"/>
    </row>
    <row r="187" s="1" customFormat="1" ht="15" customHeight="1">
      <c r="B187" s="305"/>
      <c r="C187" s="280" t="s">
        <v>746</v>
      </c>
      <c r="D187" s="280"/>
      <c r="E187" s="280"/>
      <c r="F187" s="303" t="s">
        <v>670</v>
      </c>
      <c r="G187" s="280"/>
      <c r="H187" s="280" t="s">
        <v>747</v>
      </c>
      <c r="I187" s="280" t="s">
        <v>745</v>
      </c>
      <c r="J187" s="280"/>
      <c r="K187" s="328"/>
    </row>
    <row r="188" s="1" customFormat="1" ht="15" customHeight="1">
      <c r="B188" s="305"/>
      <c r="C188" s="280" t="s">
        <v>748</v>
      </c>
      <c r="D188" s="280"/>
      <c r="E188" s="280"/>
      <c r="F188" s="303" t="s">
        <v>670</v>
      </c>
      <c r="G188" s="280"/>
      <c r="H188" s="280" t="s">
        <v>749</v>
      </c>
      <c r="I188" s="280" t="s">
        <v>745</v>
      </c>
      <c r="J188" s="280"/>
      <c r="K188" s="328"/>
    </row>
    <row r="189" s="1" customFormat="1" ht="15" customHeight="1">
      <c r="B189" s="305"/>
      <c r="C189" s="341" t="s">
        <v>750</v>
      </c>
      <c r="D189" s="280"/>
      <c r="E189" s="280"/>
      <c r="F189" s="303" t="s">
        <v>670</v>
      </c>
      <c r="G189" s="280"/>
      <c r="H189" s="280" t="s">
        <v>751</v>
      </c>
      <c r="I189" s="280" t="s">
        <v>752</v>
      </c>
      <c r="J189" s="342" t="s">
        <v>753</v>
      </c>
      <c r="K189" s="328"/>
    </row>
    <row r="190" s="17" customFormat="1" ht="15" customHeight="1">
      <c r="B190" s="343"/>
      <c r="C190" s="344" t="s">
        <v>754</v>
      </c>
      <c r="D190" s="345"/>
      <c r="E190" s="345"/>
      <c r="F190" s="346" t="s">
        <v>670</v>
      </c>
      <c r="G190" s="345"/>
      <c r="H190" s="345" t="s">
        <v>755</v>
      </c>
      <c r="I190" s="345" t="s">
        <v>752</v>
      </c>
      <c r="J190" s="347" t="s">
        <v>753</v>
      </c>
      <c r="K190" s="348"/>
    </row>
    <row r="191" s="1" customFormat="1" ht="15" customHeight="1">
      <c r="B191" s="305"/>
      <c r="C191" s="341" t="s">
        <v>39</v>
      </c>
      <c r="D191" s="280"/>
      <c r="E191" s="280"/>
      <c r="F191" s="303" t="s">
        <v>664</v>
      </c>
      <c r="G191" s="280"/>
      <c r="H191" s="277" t="s">
        <v>756</v>
      </c>
      <c r="I191" s="280" t="s">
        <v>757</v>
      </c>
      <c r="J191" s="280"/>
      <c r="K191" s="328"/>
    </row>
    <row r="192" s="1" customFormat="1" ht="15" customHeight="1">
      <c r="B192" s="305"/>
      <c r="C192" s="341" t="s">
        <v>758</v>
      </c>
      <c r="D192" s="280"/>
      <c r="E192" s="280"/>
      <c r="F192" s="303" t="s">
        <v>664</v>
      </c>
      <c r="G192" s="280"/>
      <c r="H192" s="280" t="s">
        <v>759</v>
      </c>
      <c r="I192" s="280" t="s">
        <v>699</v>
      </c>
      <c r="J192" s="280"/>
      <c r="K192" s="328"/>
    </row>
    <row r="193" s="1" customFormat="1" ht="15" customHeight="1">
      <c r="B193" s="305"/>
      <c r="C193" s="341" t="s">
        <v>760</v>
      </c>
      <c r="D193" s="280"/>
      <c r="E193" s="280"/>
      <c r="F193" s="303" t="s">
        <v>664</v>
      </c>
      <c r="G193" s="280"/>
      <c r="H193" s="280" t="s">
        <v>761</v>
      </c>
      <c r="I193" s="280" t="s">
        <v>699</v>
      </c>
      <c r="J193" s="280"/>
      <c r="K193" s="328"/>
    </row>
    <row r="194" s="1" customFormat="1" ht="15" customHeight="1">
      <c r="B194" s="305"/>
      <c r="C194" s="341" t="s">
        <v>762</v>
      </c>
      <c r="D194" s="280"/>
      <c r="E194" s="280"/>
      <c r="F194" s="303" t="s">
        <v>670</v>
      </c>
      <c r="G194" s="280"/>
      <c r="H194" s="280" t="s">
        <v>763</v>
      </c>
      <c r="I194" s="280" t="s">
        <v>699</v>
      </c>
      <c r="J194" s="280"/>
      <c r="K194" s="328"/>
    </row>
    <row r="195" s="1" customFormat="1" ht="15" customHeight="1">
      <c r="B195" s="334"/>
      <c r="C195" s="349"/>
      <c r="D195" s="314"/>
      <c r="E195" s="314"/>
      <c r="F195" s="314"/>
      <c r="G195" s="314"/>
      <c r="H195" s="314"/>
      <c r="I195" s="314"/>
      <c r="J195" s="314"/>
      <c r="K195" s="335"/>
    </row>
    <row r="196" s="1" customFormat="1" ht="18.75" customHeight="1">
      <c r="B196" s="316"/>
      <c r="C196" s="326"/>
      <c r="D196" s="326"/>
      <c r="E196" s="326"/>
      <c r="F196" s="336"/>
      <c r="G196" s="326"/>
      <c r="H196" s="326"/>
      <c r="I196" s="326"/>
      <c r="J196" s="326"/>
      <c r="K196" s="316"/>
    </row>
    <row r="197" s="1" customFormat="1" ht="18.75" customHeight="1">
      <c r="B197" s="316"/>
      <c r="C197" s="326"/>
      <c r="D197" s="326"/>
      <c r="E197" s="326"/>
      <c r="F197" s="336"/>
      <c r="G197" s="326"/>
      <c r="H197" s="326"/>
      <c r="I197" s="326"/>
      <c r="J197" s="326"/>
      <c r="K197" s="316"/>
    </row>
    <row r="198" s="1" customFormat="1" ht="18.75" customHeight="1"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</row>
    <row r="199" s="1" customFormat="1" ht="13.5">
      <c r="B199" s="267"/>
      <c r="C199" s="268"/>
      <c r="D199" s="268"/>
      <c r="E199" s="268"/>
      <c r="F199" s="268"/>
      <c r="G199" s="268"/>
      <c r="H199" s="268"/>
      <c r="I199" s="268"/>
      <c r="J199" s="268"/>
      <c r="K199" s="269"/>
    </row>
    <row r="200" s="1" customFormat="1" ht="21">
      <c r="B200" s="270"/>
      <c r="C200" s="271" t="s">
        <v>764</v>
      </c>
      <c r="D200" s="271"/>
      <c r="E200" s="271"/>
      <c r="F200" s="271"/>
      <c r="G200" s="271"/>
      <c r="H200" s="271"/>
      <c r="I200" s="271"/>
      <c r="J200" s="271"/>
      <c r="K200" s="272"/>
    </row>
    <row r="201" s="1" customFormat="1" ht="25.5" customHeight="1">
      <c r="B201" s="270"/>
      <c r="C201" s="350" t="s">
        <v>765</v>
      </c>
      <c r="D201" s="350"/>
      <c r="E201" s="350"/>
      <c r="F201" s="350" t="s">
        <v>766</v>
      </c>
      <c r="G201" s="351"/>
      <c r="H201" s="350" t="s">
        <v>767</v>
      </c>
      <c r="I201" s="350"/>
      <c r="J201" s="350"/>
      <c r="K201" s="272"/>
    </row>
    <row r="202" s="1" customFormat="1" ht="5.25" customHeight="1">
      <c r="B202" s="305"/>
      <c r="C202" s="300"/>
      <c r="D202" s="300"/>
      <c r="E202" s="300"/>
      <c r="F202" s="300"/>
      <c r="G202" s="326"/>
      <c r="H202" s="300"/>
      <c r="I202" s="300"/>
      <c r="J202" s="300"/>
      <c r="K202" s="328"/>
    </row>
    <row r="203" s="1" customFormat="1" ht="15" customHeight="1">
      <c r="B203" s="305"/>
      <c r="C203" s="280" t="s">
        <v>757</v>
      </c>
      <c r="D203" s="280"/>
      <c r="E203" s="280"/>
      <c r="F203" s="303" t="s">
        <v>40</v>
      </c>
      <c r="G203" s="280"/>
      <c r="H203" s="280" t="s">
        <v>768</v>
      </c>
      <c r="I203" s="280"/>
      <c r="J203" s="280"/>
      <c r="K203" s="328"/>
    </row>
    <row r="204" s="1" customFormat="1" ht="15" customHeight="1">
      <c r="B204" s="305"/>
      <c r="C204" s="280"/>
      <c r="D204" s="280"/>
      <c r="E204" s="280"/>
      <c r="F204" s="303" t="s">
        <v>41</v>
      </c>
      <c r="G204" s="280"/>
      <c r="H204" s="280" t="s">
        <v>769</v>
      </c>
      <c r="I204" s="280"/>
      <c r="J204" s="280"/>
      <c r="K204" s="328"/>
    </row>
    <row r="205" s="1" customFormat="1" ht="15" customHeight="1">
      <c r="B205" s="305"/>
      <c r="C205" s="280"/>
      <c r="D205" s="280"/>
      <c r="E205" s="280"/>
      <c r="F205" s="303" t="s">
        <v>44</v>
      </c>
      <c r="G205" s="280"/>
      <c r="H205" s="280" t="s">
        <v>770</v>
      </c>
      <c r="I205" s="280"/>
      <c r="J205" s="280"/>
      <c r="K205" s="328"/>
    </row>
    <row r="206" s="1" customFormat="1" ht="15" customHeight="1">
      <c r="B206" s="305"/>
      <c r="C206" s="280"/>
      <c r="D206" s="280"/>
      <c r="E206" s="280"/>
      <c r="F206" s="303" t="s">
        <v>42</v>
      </c>
      <c r="G206" s="280"/>
      <c r="H206" s="280" t="s">
        <v>771</v>
      </c>
      <c r="I206" s="280"/>
      <c r="J206" s="280"/>
      <c r="K206" s="328"/>
    </row>
    <row r="207" s="1" customFormat="1" ht="15" customHeight="1">
      <c r="B207" s="305"/>
      <c r="C207" s="280"/>
      <c r="D207" s="280"/>
      <c r="E207" s="280"/>
      <c r="F207" s="303" t="s">
        <v>43</v>
      </c>
      <c r="G207" s="280"/>
      <c r="H207" s="280" t="s">
        <v>772</v>
      </c>
      <c r="I207" s="280"/>
      <c r="J207" s="280"/>
      <c r="K207" s="328"/>
    </row>
    <row r="208" s="1" customFormat="1" ht="15" customHeight="1">
      <c r="B208" s="305"/>
      <c r="C208" s="280"/>
      <c r="D208" s="280"/>
      <c r="E208" s="280"/>
      <c r="F208" s="303"/>
      <c r="G208" s="280"/>
      <c r="H208" s="280"/>
      <c r="I208" s="280"/>
      <c r="J208" s="280"/>
      <c r="K208" s="328"/>
    </row>
    <row r="209" s="1" customFormat="1" ht="15" customHeight="1">
      <c r="B209" s="305"/>
      <c r="C209" s="280" t="s">
        <v>711</v>
      </c>
      <c r="D209" s="280"/>
      <c r="E209" s="280"/>
      <c r="F209" s="303" t="s">
        <v>73</v>
      </c>
      <c r="G209" s="280"/>
      <c r="H209" s="280" t="s">
        <v>773</v>
      </c>
      <c r="I209" s="280"/>
      <c r="J209" s="280"/>
      <c r="K209" s="328"/>
    </row>
    <row r="210" s="1" customFormat="1" ht="15" customHeight="1">
      <c r="B210" s="305"/>
      <c r="C210" s="280"/>
      <c r="D210" s="280"/>
      <c r="E210" s="280"/>
      <c r="F210" s="303" t="s">
        <v>606</v>
      </c>
      <c r="G210" s="280"/>
      <c r="H210" s="280" t="s">
        <v>607</v>
      </c>
      <c r="I210" s="280"/>
      <c r="J210" s="280"/>
      <c r="K210" s="328"/>
    </row>
    <row r="211" s="1" customFormat="1" ht="15" customHeight="1">
      <c r="B211" s="305"/>
      <c r="C211" s="280"/>
      <c r="D211" s="280"/>
      <c r="E211" s="280"/>
      <c r="F211" s="303" t="s">
        <v>604</v>
      </c>
      <c r="G211" s="280"/>
      <c r="H211" s="280" t="s">
        <v>774</v>
      </c>
      <c r="I211" s="280"/>
      <c r="J211" s="280"/>
      <c r="K211" s="328"/>
    </row>
    <row r="212" s="1" customFormat="1" ht="15" customHeight="1">
      <c r="B212" s="352"/>
      <c r="C212" s="280"/>
      <c r="D212" s="280"/>
      <c r="E212" s="280"/>
      <c r="F212" s="303" t="s">
        <v>608</v>
      </c>
      <c r="G212" s="341"/>
      <c r="H212" s="332" t="s">
        <v>609</v>
      </c>
      <c r="I212" s="332"/>
      <c r="J212" s="332"/>
      <c r="K212" s="353"/>
    </row>
    <row r="213" s="1" customFormat="1" ht="15" customHeight="1">
      <c r="B213" s="352"/>
      <c r="C213" s="280"/>
      <c r="D213" s="280"/>
      <c r="E213" s="280"/>
      <c r="F213" s="303" t="s">
        <v>610</v>
      </c>
      <c r="G213" s="341"/>
      <c r="H213" s="332" t="s">
        <v>775</v>
      </c>
      <c r="I213" s="332"/>
      <c r="J213" s="332"/>
      <c r="K213" s="353"/>
    </row>
    <row r="214" s="1" customFormat="1" ht="15" customHeight="1">
      <c r="B214" s="352"/>
      <c r="C214" s="280"/>
      <c r="D214" s="280"/>
      <c r="E214" s="280"/>
      <c r="F214" s="303"/>
      <c r="G214" s="341"/>
      <c r="H214" s="332"/>
      <c r="I214" s="332"/>
      <c r="J214" s="332"/>
      <c r="K214" s="353"/>
    </row>
    <row r="215" s="1" customFormat="1" ht="15" customHeight="1">
      <c r="B215" s="352"/>
      <c r="C215" s="280" t="s">
        <v>735</v>
      </c>
      <c r="D215" s="280"/>
      <c r="E215" s="280"/>
      <c r="F215" s="303">
        <v>1</v>
      </c>
      <c r="G215" s="341"/>
      <c r="H215" s="332" t="s">
        <v>776</v>
      </c>
      <c r="I215" s="332"/>
      <c r="J215" s="332"/>
      <c r="K215" s="353"/>
    </row>
    <row r="216" s="1" customFormat="1" ht="15" customHeight="1">
      <c r="B216" s="352"/>
      <c r="C216" s="280"/>
      <c r="D216" s="280"/>
      <c r="E216" s="280"/>
      <c r="F216" s="303">
        <v>2</v>
      </c>
      <c r="G216" s="341"/>
      <c r="H216" s="332" t="s">
        <v>777</v>
      </c>
      <c r="I216" s="332"/>
      <c r="J216" s="332"/>
      <c r="K216" s="353"/>
    </row>
    <row r="217" s="1" customFormat="1" ht="15" customHeight="1">
      <c r="B217" s="352"/>
      <c r="C217" s="280"/>
      <c r="D217" s="280"/>
      <c r="E217" s="280"/>
      <c r="F217" s="303">
        <v>3</v>
      </c>
      <c r="G217" s="341"/>
      <c r="H217" s="332" t="s">
        <v>778</v>
      </c>
      <c r="I217" s="332"/>
      <c r="J217" s="332"/>
      <c r="K217" s="353"/>
    </row>
    <row r="218" s="1" customFormat="1" ht="15" customHeight="1">
      <c r="B218" s="352"/>
      <c r="C218" s="280"/>
      <c r="D218" s="280"/>
      <c r="E218" s="280"/>
      <c r="F218" s="303">
        <v>4</v>
      </c>
      <c r="G218" s="341"/>
      <c r="H218" s="332" t="s">
        <v>779</v>
      </c>
      <c r="I218" s="332"/>
      <c r="J218" s="332"/>
      <c r="K218" s="353"/>
    </row>
    <row r="219" s="1" customFormat="1" ht="12.75" customHeight="1">
      <c r="B219" s="354"/>
      <c r="C219" s="355"/>
      <c r="D219" s="355"/>
      <c r="E219" s="355"/>
      <c r="F219" s="355"/>
      <c r="G219" s="355"/>
      <c r="H219" s="355"/>
      <c r="I219" s="355"/>
      <c r="J219" s="355"/>
      <c r="K219" s="35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PC-VIKTOR\Viktor Vaidis</dc:creator>
  <cp:lastModifiedBy>PC-VIKTOR\Viktor Vaidis</cp:lastModifiedBy>
  <dcterms:created xsi:type="dcterms:W3CDTF">2025-02-10T13:26:47Z</dcterms:created>
  <dcterms:modified xsi:type="dcterms:W3CDTF">2025-02-10T13:26:52Z</dcterms:modified>
</cp:coreProperties>
</file>